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activeTab="7" autoFilterDateGrouping="1" firstSheet="0" minimized="0" showHorizontalScroll="1" showSheetTabs="1" showVerticalScroll="1" tabRatio="600" visibility="visible" windowHeight="8070" windowWidth="21570" xWindow="0" yWindow="0"/>
  </bookViews>
  <sheets>
    <sheet name="eng" sheetId="1" state="visible" r:id="rId1"/>
    <sheet name="eng2" sheetId="2" state="visible" r:id="rId2"/>
    <sheet name="fra" sheetId="3" state="visible" r:id="rId3"/>
    <sheet name="ger" sheetId="4" state="visible" r:id="rId4"/>
    <sheet name="ger2" sheetId="5" state="visible" r:id="rId5"/>
    <sheet name="ita" sheetId="6" state="visible" r:id="rId6"/>
    <sheet name="neth" sheetId="7" state="visible" r:id="rId7"/>
    <sheet name="spa" sheetId="8" state="visible" r:id="rId8"/>
    <sheet name="temp" sheetId="9" state="visible" r:id="rId9"/>
  </sheets>
  <definedNames/>
  <calcPr calcId="162913" fullCalcOnLoad="1"/>
</workbook>
</file>

<file path=xl/sharedStrings.xml><?xml version="1.0" encoding="utf-8"?>
<sst xmlns="http://schemas.openxmlformats.org/spreadsheetml/2006/main" uniqueCount="215">
  <si>
    <t>date</t>
  </si>
  <si>
    <t>home</t>
  </si>
  <si>
    <t>away</t>
  </si>
  <si>
    <t>r_h</t>
  </si>
  <si>
    <t>r_a</t>
  </si>
  <si>
    <t>tp_h</t>
  </si>
  <si>
    <t>tp_a</t>
  </si>
  <si>
    <t>ap_h</t>
  </si>
  <si>
    <t>ap_a</t>
  </si>
  <si>
    <t>kp_h</t>
  </si>
  <si>
    <t>kp_a</t>
  </si>
  <si>
    <t>sy_h</t>
  </si>
  <si>
    <t>sy_a</t>
  </si>
  <si>
    <t>pa_h</t>
  </si>
  <si>
    <t>pa_a</t>
  </si>
  <si>
    <t>ob_h</t>
  </si>
  <si>
    <t>ob_a</t>
  </si>
  <si>
    <t>sht_h</t>
  </si>
  <si>
    <t>sht_a</t>
  </si>
  <si>
    <t>sht_all</t>
  </si>
  <si>
    <t>g_h</t>
  </si>
  <si>
    <t>g_a</t>
  </si>
  <si>
    <t>g_all</t>
  </si>
  <si>
    <t>cl_h</t>
  </si>
  <si>
    <t>cl_a</t>
  </si>
  <si>
    <t>result</t>
  </si>
  <si>
    <t>ft</t>
  </si>
  <si>
    <t>for</t>
  </si>
  <si>
    <t>against</t>
  </si>
  <si>
    <t>offensive</t>
  </si>
  <si>
    <t>defensive</t>
  </si>
  <si>
    <t>Manchester Utd</t>
  </si>
  <si>
    <t>Leicester</t>
  </si>
  <si>
    <t>teams</t>
  </si>
  <si>
    <t>gp</t>
  </si>
  <si>
    <t>r</t>
  </si>
  <si>
    <t>tp</t>
  </si>
  <si>
    <t>ap</t>
  </si>
  <si>
    <t>kp</t>
  </si>
  <si>
    <t>6y</t>
  </si>
  <si>
    <t>pa</t>
  </si>
  <si>
    <t>ob</t>
  </si>
  <si>
    <t>g</t>
  </si>
  <si>
    <t>cl</t>
  </si>
  <si>
    <t>all</t>
  </si>
  <si>
    <t>form</t>
  </si>
  <si>
    <t>Bournemouth</t>
  </si>
  <si>
    <t>Cardiff</t>
  </si>
  <si>
    <t>Arsenal</t>
  </si>
  <si>
    <t>Fulham</t>
  </si>
  <si>
    <t>Crystal Palace</t>
  </si>
  <si>
    <t>Huddersfield</t>
  </si>
  <si>
    <t>Chelsea</t>
  </si>
  <si>
    <t>Brighton</t>
  </si>
  <si>
    <t>Newcastle</t>
  </si>
  <si>
    <t>Tottenham</t>
  </si>
  <si>
    <t>Burnley</t>
  </si>
  <si>
    <t>Watford</t>
  </si>
  <si>
    <t>Wolves</t>
  </si>
  <si>
    <t>Everton</t>
  </si>
  <si>
    <t>Manchester City</t>
  </si>
  <si>
    <t>Liverpool</t>
  </si>
  <si>
    <t>West Ham</t>
  </si>
  <si>
    <t>Southampton</t>
  </si>
  <si>
    <t>sht</t>
  </si>
  <si>
    <t>home_team</t>
  </si>
  <si>
    <t>away_team</t>
  </si>
  <si>
    <t>h</t>
  </si>
  <si>
    <t>a</t>
  </si>
  <si>
    <t>Reading</t>
  </si>
  <si>
    <t>Derby</t>
  </si>
  <si>
    <t>Birmingham</t>
  </si>
  <si>
    <t>Norwich</t>
  </si>
  <si>
    <t>Aston Villa</t>
  </si>
  <si>
    <t>Brentford</t>
  </si>
  <si>
    <t>Rotherham</t>
  </si>
  <si>
    <t>Bristol City</t>
  </si>
  <si>
    <t>Nottingham</t>
  </si>
  <si>
    <t>Blackburn</t>
  </si>
  <si>
    <t>Ipswich</t>
  </si>
  <si>
    <t>Bolton</t>
  </si>
  <si>
    <t>Millwall</t>
  </si>
  <si>
    <t>Middlesbrough</t>
  </si>
  <si>
    <t>Preston</t>
  </si>
  <si>
    <t>QPR</t>
  </si>
  <si>
    <t>Sheffield Utd</t>
  </si>
  <si>
    <t>Swansea</t>
  </si>
  <si>
    <t>West Brom</t>
  </si>
  <si>
    <t>Hull</t>
  </si>
  <si>
    <t>Wigan</t>
  </si>
  <si>
    <t>Sheffield Wed</t>
  </si>
  <si>
    <t>Leeds</t>
  </si>
  <si>
    <t>Stoke</t>
  </si>
  <si>
    <t>Marseille</t>
  </si>
  <si>
    <t>Toulouse</t>
  </si>
  <si>
    <t>Angers</t>
  </si>
  <si>
    <t>Nimes</t>
  </si>
  <si>
    <t>Amiens</t>
  </si>
  <si>
    <t>Lille</t>
  </si>
  <si>
    <t>Rennes</t>
  </si>
  <si>
    <t>Montpellier</t>
  </si>
  <si>
    <t>Dijon</t>
  </si>
  <si>
    <t>Bordeaux</t>
  </si>
  <si>
    <t>Nantes</t>
  </si>
  <si>
    <t>Monaco</t>
  </si>
  <si>
    <t>Caen</t>
  </si>
  <si>
    <t>Nice</t>
  </si>
  <si>
    <t>Reims</t>
  </si>
  <si>
    <t>St Etienne</t>
  </si>
  <si>
    <t>Guingamp</t>
  </si>
  <si>
    <t>Strasbourg</t>
  </si>
  <si>
    <t>Lyon</t>
  </si>
  <si>
    <t>Paris SG</t>
  </si>
  <si>
    <t>Bayern Munich</t>
  </si>
  <si>
    <t>Hoffenheim</t>
  </si>
  <si>
    <t>B. Monchengladbach</t>
  </si>
  <si>
    <t>Bayer Leverkusen</t>
  </si>
  <si>
    <t>Augsburg</t>
  </si>
  <si>
    <t>Dusseldorf</t>
  </si>
  <si>
    <t>Freiburg</t>
  </si>
  <si>
    <t>Eintracht Frankfurt</t>
  </si>
  <si>
    <t>Hertha Berlin</t>
  </si>
  <si>
    <t>Nurnberg</t>
  </si>
  <si>
    <t>Werder Bremen</t>
  </si>
  <si>
    <t>Hannover</t>
  </si>
  <si>
    <t>Dortmund</t>
  </si>
  <si>
    <t>Wolfsburg</t>
  </si>
  <si>
    <t>Schalke</t>
  </si>
  <si>
    <t>RB Leipzig</t>
  </si>
  <si>
    <t>Mainz</t>
  </si>
  <si>
    <t>Stuttgart</t>
  </si>
  <si>
    <t>Hamburger SV</t>
  </si>
  <si>
    <t>Holstein Kiel</t>
  </si>
  <si>
    <t>Bochum</t>
  </si>
  <si>
    <t>FC Koln</t>
  </si>
  <si>
    <t>Arminia Bielefeld</t>
  </si>
  <si>
    <t>Greuther Furth</t>
  </si>
  <si>
    <t>Sandhausen</t>
  </si>
  <si>
    <t>Aue</t>
  </si>
  <si>
    <t>Regensburg</t>
  </si>
  <si>
    <t>Ingolstadt</t>
  </si>
  <si>
    <t>Darmstadt</t>
  </si>
  <si>
    <t>Paderborn</t>
  </si>
  <si>
    <t>Heidenheim</t>
  </si>
  <si>
    <t>Duisburg</t>
  </si>
  <si>
    <t>Magdeburg</t>
  </si>
  <si>
    <t>St. Pauli</t>
  </si>
  <si>
    <t>Union Berlin</t>
  </si>
  <si>
    <t>SG Dynamo Dresden</t>
  </si>
  <si>
    <t>Chievo</t>
  </si>
  <si>
    <t>Juventus</t>
  </si>
  <si>
    <t>Lazio</t>
  </si>
  <si>
    <t>Napoli</t>
  </si>
  <si>
    <t>AC Milan</t>
  </si>
  <si>
    <t>Bologna</t>
  </si>
  <si>
    <t>Spal</t>
  </si>
  <si>
    <t>AS Roma</t>
  </si>
  <si>
    <t>Empoli</t>
  </si>
  <si>
    <t>Cagliari</t>
  </si>
  <si>
    <t>Atalanta</t>
  </si>
  <si>
    <t>Parma</t>
  </si>
  <si>
    <t>Udinese</t>
  </si>
  <si>
    <t>Sassuolo</t>
  </si>
  <si>
    <t>Inter</t>
  </si>
  <si>
    <t>Torino</t>
  </si>
  <si>
    <t>Frosinone</t>
  </si>
  <si>
    <t>Fiorentina</t>
  </si>
  <si>
    <t>Genoa</t>
  </si>
  <si>
    <t>Sampdoria</t>
  </si>
  <si>
    <t>Zwolle</t>
  </si>
  <si>
    <t>Heerenveen</t>
  </si>
  <si>
    <t>Ajax</t>
  </si>
  <si>
    <t>Heracles</t>
  </si>
  <si>
    <t>Excelsior</t>
  </si>
  <si>
    <t>Sittard</t>
  </si>
  <si>
    <t>AZ Alkmaar</t>
  </si>
  <si>
    <t>PSV</t>
  </si>
  <si>
    <t>Utrecht</t>
  </si>
  <si>
    <t>Breda</t>
  </si>
  <si>
    <t>Willem II</t>
  </si>
  <si>
    <t>Venlo</t>
  </si>
  <si>
    <t>Den Haag</t>
  </si>
  <si>
    <t>FC Emmen</t>
  </si>
  <si>
    <t>Graafschap</t>
  </si>
  <si>
    <t>Feyenoord</t>
  </si>
  <si>
    <t>Vitesse</t>
  </si>
  <si>
    <t>Groningen</t>
  </si>
  <si>
    <t>team1</t>
  </si>
  <si>
    <t>team2</t>
  </si>
  <si>
    <t>Betis</t>
  </si>
  <si>
    <t>Levante</t>
  </si>
  <si>
    <t>Girona</t>
  </si>
  <si>
    <t>Valladolid</t>
  </si>
  <si>
    <t>Alaves</t>
  </si>
  <si>
    <t>Barcelona</t>
  </si>
  <si>
    <t>Ath Bilbao</t>
  </si>
  <si>
    <t>Celta Vigo</t>
  </si>
  <si>
    <t>Espanyol</t>
  </si>
  <si>
    <t>Atl. Madrid</t>
  </si>
  <si>
    <t>Villarreal</t>
  </si>
  <si>
    <t>Real Sociedad</t>
  </si>
  <si>
    <t>Eibar</t>
  </si>
  <si>
    <t>Huesca</t>
  </si>
  <si>
    <t>Rayo Vallecano</t>
  </si>
  <si>
    <t>Sevilla</t>
  </si>
  <si>
    <t>Real Madrid</t>
  </si>
  <si>
    <t>Getafe</t>
  </si>
  <si>
    <t>Leganes</t>
  </si>
  <si>
    <t>Valencia</t>
  </si>
  <si>
    <t>offensive забили</t>
  </si>
  <si>
    <t>defensive (пропустили)</t>
  </si>
  <si>
    <t>g (забитые)</t>
  </si>
  <si>
    <t>g (пропущенные)</t>
  </si>
  <si>
    <t>O</t>
  </si>
  <si>
    <t>U</t>
  </si>
</sst>
</file>

<file path=xl/styles.xml><?xml version="1.0" encoding="utf-8"?>
<styleSheet xmlns="http://schemas.openxmlformats.org/spreadsheetml/2006/main">
  <numFmts count="4">
    <numFmt formatCode="d/m;@" numFmtId="164"/>
    <numFmt formatCode="0.0%" numFmtId="165"/>
    <numFmt formatCode="0.0" numFmtId="166"/>
    <numFmt formatCode="dd/mm/yy;@" numFmtId="167"/>
  </numFmts>
  <fonts count="4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sz val="9"/>
    </font>
    <font>
      <name val="Arial"/>
      <charset val="204"/>
      <family val="2"/>
      <b val="1"/>
      <color rgb="FFFF0000"/>
      <sz val="9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90">
    <xf borderId="0" fillId="0" fontId="0" numFmtId="0" pivotButton="0" quotePrefix="0" xfId="0"/>
    <xf applyAlignment="1" borderId="2" fillId="0" fontId="1" numFmtId="164" pivotButton="0" quotePrefix="0" xfId="0">
      <alignment horizontal="left"/>
    </xf>
    <xf applyAlignment="1" borderId="3" fillId="0" fontId="1" numFmtId="0" pivotButton="0" quotePrefix="0" xfId="0">
      <alignment horizontal="left"/>
    </xf>
    <xf applyAlignment="1" borderId="1" fillId="0" fontId="1" numFmtId="164" pivotButton="0" quotePrefix="0" xfId="0">
      <alignment horizontal="left"/>
    </xf>
    <xf applyAlignment="1" borderId="6" fillId="0" fontId="1" numFmtId="164" pivotButton="0" quotePrefix="0" xfId="0">
      <alignment horizontal="left"/>
    </xf>
    <xf applyAlignment="1" borderId="7" fillId="0" fontId="1" numFmtId="0" pivotButton="0" quotePrefix="0" xfId="0">
      <alignment horizontal="left"/>
    </xf>
    <xf applyAlignment="1" borderId="3" fillId="0" fontId="1" numFmtId="2" pivotButton="0" quotePrefix="0" xfId="0">
      <alignment horizontal="left"/>
    </xf>
    <xf applyAlignment="1" borderId="7" fillId="0" fontId="1" numFmtId="2" pivotButton="0" quotePrefix="0" xfId="0">
      <alignment horizontal="left"/>
    </xf>
    <xf applyAlignment="1" borderId="3" fillId="0" fontId="1" numFmtId="1" pivotButton="0" quotePrefix="0" xfId="0">
      <alignment horizontal="left"/>
    </xf>
    <xf applyAlignment="1" borderId="7" fillId="0" fontId="1" numFmtId="1" pivotButton="0" quotePrefix="0" xfId="0">
      <alignment horizontal="left"/>
    </xf>
    <xf applyAlignment="1" borderId="1" fillId="0" fontId="1" numFmtId="0" pivotButton="0" quotePrefix="0" xfId="0">
      <alignment horizontal="left"/>
    </xf>
    <xf applyAlignment="1" borderId="9" fillId="0" fontId="1" numFmtId="0" pivotButton="0" quotePrefix="0" xfId="0">
      <alignment horizontal="left"/>
    </xf>
    <xf applyAlignment="1" borderId="9" fillId="0" fontId="1" numFmtId="1" pivotButton="0" quotePrefix="0" xfId="0">
      <alignment horizontal="left"/>
    </xf>
    <xf applyAlignment="1" borderId="0" fillId="2" fontId="1" numFmtId="49" pivotButton="0" quotePrefix="0" xfId="0">
      <alignment horizontal="left"/>
    </xf>
    <xf applyAlignment="1" borderId="0" fillId="2" fontId="2" numFmtId="0" pivotButton="0" quotePrefix="0" xfId="0">
      <alignment horizontal="left"/>
    </xf>
    <xf applyAlignment="1" borderId="3" fillId="2" fontId="1" numFmtId="1" pivotButton="0" quotePrefix="0" xfId="0">
      <alignment horizontal="left"/>
    </xf>
    <xf applyAlignment="1" borderId="0" fillId="2" fontId="1" numFmtId="1" pivotButton="0" quotePrefix="0" xfId="0">
      <alignment horizontal="left"/>
    </xf>
    <xf applyAlignment="1" borderId="7" fillId="2" fontId="1" numFmtId="1" pivotButton="0" quotePrefix="0" xfId="0">
      <alignment horizontal="left"/>
    </xf>
    <xf applyAlignment="1" borderId="7" fillId="2" fontId="1" numFmtId="0" pivotButton="0" quotePrefix="0" xfId="0">
      <alignment horizontal="left"/>
    </xf>
    <xf applyAlignment="1" borderId="0" fillId="2" fontId="1" numFmtId="0" pivotButton="0" quotePrefix="0" xfId="0">
      <alignment horizontal="left"/>
    </xf>
    <xf applyAlignment="1" borderId="4" fillId="0" fontId="1" numFmtId="0" pivotButton="0" quotePrefix="0" xfId="0">
      <alignment horizontal="left"/>
    </xf>
    <xf applyAlignment="1" borderId="5" fillId="0" fontId="1" numFmtId="0" pivotButton="0" quotePrefix="0" xfId="0">
      <alignment horizontal="left"/>
    </xf>
    <xf applyAlignment="1" borderId="8" fillId="0" fontId="1" numFmtId="0" pivotButton="0" quotePrefix="0" xfId="0">
      <alignment horizontal="left"/>
    </xf>
    <xf applyAlignment="1" borderId="0" fillId="0" fontId="1" numFmtId="49" pivotButton="0" quotePrefix="0" xfId="0">
      <alignment horizontal="left"/>
    </xf>
    <xf applyAlignment="1" borderId="1" fillId="0" fontId="1" numFmtId="49" pivotButton="0" quotePrefix="0" xfId="0">
      <alignment horizontal="left"/>
    </xf>
    <xf applyAlignment="1" borderId="1" fillId="0" fontId="1" numFmtId="1" pivotButton="0" quotePrefix="0" xfId="0">
      <alignment horizontal="left"/>
    </xf>
    <xf applyAlignment="1" borderId="1" fillId="2" fontId="1" numFmtId="0" pivotButton="0" quotePrefix="0" xfId="0">
      <alignment horizontal="left"/>
    </xf>
    <xf applyAlignment="1" borderId="1" fillId="2" fontId="2" numFmtId="0" pivotButton="0" quotePrefix="0" xfId="0">
      <alignment horizontal="left"/>
    </xf>
    <xf applyAlignment="1" borderId="10" fillId="0" fontId="1" numFmtId="1" pivotButton="0" quotePrefix="0" xfId="0">
      <alignment horizontal="left"/>
    </xf>
    <xf applyAlignment="1" borderId="11" fillId="0" fontId="1" numFmtId="1" pivotButton="0" quotePrefix="0" xfId="0">
      <alignment horizontal="left"/>
    </xf>
    <xf applyAlignment="1" borderId="9" fillId="0" fontId="1" numFmtId="2" pivotButton="0" quotePrefix="0" xfId="0">
      <alignment horizontal="left"/>
    </xf>
    <xf applyAlignment="1" borderId="1" fillId="0" fontId="1" numFmtId="2" pivotButton="0" quotePrefix="0" xfId="0">
      <alignment horizontal="left"/>
    </xf>
    <xf applyAlignment="1" borderId="3" fillId="2" fontId="1" numFmtId="0" pivotButton="0" quotePrefix="0" xfId="0">
      <alignment horizontal="left"/>
    </xf>
    <xf borderId="0" fillId="0" fontId="1" numFmtId="20" pivotButton="0" quotePrefix="0" xfId="0"/>
    <xf borderId="0" fillId="0" fontId="1" numFmtId="16" pivotButton="0" quotePrefix="0" xfId="0"/>
    <xf applyAlignment="1" borderId="0" fillId="0" fontId="1" numFmtId="164" pivotButton="0" quotePrefix="0" xfId="0">
      <alignment horizontal="left"/>
    </xf>
    <xf applyAlignment="1" borderId="2" fillId="0" fontId="1" numFmtId="1" pivotButton="0" quotePrefix="0" xfId="0">
      <alignment horizontal="left"/>
    </xf>
    <xf applyAlignment="1" borderId="12" fillId="0" fontId="1" numFmtId="1" pivotButton="0" quotePrefix="0" xfId="0">
      <alignment horizontal="left"/>
    </xf>
    <xf applyAlignment="1" borderId="13" fillId="0" fontId="1" numFmtId="1" pivotButton="0" quotePrefix="0" xfId="0">
      <alignment horizontal="left"/>
    </xf>
    <xf applyAlignment="1" borderId="6" fillId="0" fontId="1" numFmtId="1" pivotButton="0" quotePrefix="0" xfId="0">
      <alignment horizontal="left"/>
    </xf>
    <xf applyAlignment="1" borderId="14" fillId="0" fontId="1" numFmtId="1" pivotButton="0" quotePrefix="0" xfId="0">
      <alignment horizontal="left"/>
    </xf>
    <xf applyAlignment="1" borderId="2" fillId="0" fontId="1" numFmtId="0" pivotButton="0" quotePrefix="0" xfId="0">
      <alignment horizontal="left"/>
    </xf>
    <xf applyAlignment="1" borderId="6" fillId="0" fontId="1" numFmtId="0" pivotButton="0" quotePrefix="0" xfId="0">
      <alignment horizontal="left"/>
    </xf>
    <xf applyAlignment="1" borderId="4" fillId="0" fontId="1" numFmtId="1" pivotButton="0" quotePrefix="0" xfId="0">
      <alignment horizontal="left"/>
    </xf>
    <xf applyAlignment="1" borderId="5" fillId="0" fontId="1" numFmtId="1" pivotButton="0" quotePrefix="0" xfId="0">
      <alignment horizontal="left"/>
    </xf>
    <xf applyAlignment="1" borderId="8" fillId="0" fontId="1" numFmtId="1" pivotButton="0" quotePrefix="0" xfId="0">
      <alignment horizontal="left"/>
    </xf>
    <xf applyAlignment="1" borderId="7" fillId="0" fontId="1" numFmtId="164" pivotButton="0" quotePrefix="0" xfId="0">
      <alignment horizontal="center"/>
    </xf>
    <xf applyAlignment="1" borderId="7" fillId="0" fontId="1" numFmtId="0" pivotButton="0" quotePrefix="0" xfId="0">
      <alignment horizontal="center"/>
    </xf>
    <xf applyAlignment="1" borderId="7" fillId="0" fontId="1" numFmtId="2" pivotButton="0" quotePrefix="0" xfId="0">
      <alignment horizontal="center"/>
    </xf>
    <xf applyAlignment="1" borderId="6" fillId="0" fontId="1" numFmtId="1" pivotButton="0" quotePrefix="0" xfId="0">
      <alignment horizontal="center"/>
    </xf>
    <xf applyAlignment="1" borderId="7" fillId="0" fontId="1" numFmtId="1" pivotButton="0" quotePrefix="0" xfId="0">
      <alignment horizontal="center"/>
    </xf>
    <xf applyAlignment="1" borderId="7" fillId="2" fontId="1" numFmtId="1" pivotButton="0" quotePrefix="0" xfId="0">
      <alignment horizontal="center"/>
    </xf>
    <xf applyAlignment="1" borderId="7" fillId="2" fontId="1" numFmtId="49" pivotButton="0" quotePrefix="0" xfId="0">
      <alignment horizontal="center"/>
    </xf>
    <xf applyAlignment="1" borderId="6" fillId="0" fontId="1" numFmtId="49" pivotButton="0" quotePrefix="0" xfId="0">
      <alignment horizontal="center"/>
    </xf>
    <xf applyAlignment="1" borderId="8" fillId="0" fontId="1" numFmtId="49" pivotButton="0" quotePrefix="0" xfId="0">
      <alignment horizontal="center"/>
    </xf>
    <xf applyAlignment="1" borderId="7" fillId="2" fontId="1" numFmtId="0" pivotButton="0" quotePrefix="0" xfId="0">
      <alignment horizontal="center"/>
    </xf>
    <xf applyAlignment="1" borderId="0" fillId="0" fontId="2" numFmtId="2" pivotButton="0" quotePrefix="0" xfId="0">
      <alignment horizontal="left"/>
    </xf>
    <xf applyAlignment="1" borderId="0" fillId="0" fontId="1" numFmtId="2" pivotButton="0" quotePrefix="0" xfId="0">
      <alignment horizontal="center"/>
    </xf>
    <xf applyAlignment="1" borderId="1" fillId="0" fontId="1" numFmtId="1" pivotButton="0" quotePrefix="0" xfId="0">
      <alignment horizontal="center"/>
    </xf>
    <xf applyAlignment="1" borderId="0" fillId="0" fontId="1" numFmtId="1" pivotButton="0" quotePrefix="0" xfId="0">
      <alignment horizontal="center"/>
    </xf>
    <xf applyAlignment="1" borderId="0" fillId="2" fontId="1" numFmtId="1" pivotButton="0" quotePrefix="0" xfId="0">
      <alignment horizontal="center"/>
    </xf>
    <xf applyAlignment="1" borderId="1" fillId="2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0" fontId="2" numFmtId="0" pivotButton="0" quotePrefix="0" xfId="0">
      <alignment horizontal="left"/>
    </xf>
    <xf applyAlignment="1" borderId="1" fillId="0" fontId="1" numFmtId="0" pivotButton="0" quotePrefix="0" xfId="0">
      <alignment horizontal="center"/>
    </xf>
    <xf applyAlignment="1" borderId="0" fillId="2" fontId="1" numFmtId="0" pivotButton="0" quotePrefix="0" xfId="0">
      <alignment horizontal="center"/>
    </xf>
    <xf applyAlignment="1" borderId="0" fillId="0" fontId="1" numFmtId="164" pivotButton="0" quotePrefix="0" xfId="0">
      <alignment horizontal="center"/>
    </xf>
    <xf applyAlignment="1" borderId="0" fillId="2" fontId="1" numFmtId="49" pivotButton="0" quotePrefix="0" xfId="0">
      <alignment horizontal="center"/>
    </xf>
    <xf applyAlignment="1" borderId="1" fillId="0" fontId="1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0" fillId="0" fontId="1" numFmtId="165" pivotButton="0" quotePrefix="0" xfId="0">
      <alignment horizontal="left"/>
    </xf>
    <xf applyAlignment="1" borderId="1" fillId="0" fontId="1" numFmtId="166" pivotButton="0" quotePrefix="0" xfId="0">
      <alignment horizontal="left"/>
    </xf>
    <xf applyAlignment="1" borderId="9" fillId="0" fontId="1" numFmtId="166" pivotButton="0" quotePrefix="0" xfId="0">
      <alignment horizontal="left"/>
    </xf>
    <xf applyAlignment="1" borderId="0" fillId="0" fontId="1" numFmtId="167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1" numFmtId="166" pivotButton="0" quotePrefix="0" xfId="0">
      <alignment horizontal="left"/>
    </xf>
    <xf applyAlignment="1" borderId="0" fillId="0" fontId="1" numFmtId="0" pivotButton="0" quotePrefix="0" xfId="0">
      <alignment horizontal="center"/>
    </xf>
    <xf borderId="0" fillId="0" fontId="1" numFmtId="0" pivotButton="0" quotePrefix="0" xfId="0"/>
    <xf borderId="0" fillId="0" fontId="1" numFmtId="166" pivotButton="0" quotePrefix="0" xfId="0"/>
    <xf applyAlignment="1" borderId="0" fillId="0" fontId="1" numFmtId="1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7" fillId="0" fontId="1" numFmtId="164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6" fillId="0" fontId="1" numFmtId="2" pivotButton="0" quotePrefix="0" xfId="0">
      <alignment horizontal="center"/>
    </xf>
    <xf applyAlignment="1" borderId="1" fillId="0" fontId="1" numFmtId="2" pivotButton="0" quotePrefix="0" xfId="0">
      <alignment horizontal="center"/>
    </xf>
    <xf applyAlignment="1" borderId="0" fillId="0" fontId="2" numFmtId="1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7" fillId="0" fontId="1" numFmtId="166" pivotButton="0" quotePrefix="0" xfId="0">
      <alignment horizontal="center"/>
    </xf>
    <xf applyAlignment="1" borderId="0" fillId="0" fontId="1" numFmtId="0" pivotButton="0" quotePrefix="0" xfId="0">
      <alignment horizontal="left"/>
    </xf>
  </cellXfs>
  <cellStyles count="1">
    <cellStyle builtinId="0" name="Обычный" xfId="0"/>
  </cellStyles>
  <dxfs count="16"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3">
    <outlinePr summaryRight="0"/>
    <pageSetUpPr/>
  </sheetPr>
  <dimension ref="A1:GS553"/>
  <sheetViews>
    <sheetView topLeftCell="S1" workbookViewId="0">
      <selection activeCell="AY36" sqref="AY36"/>
    </sheetView>
  </sheetViews>
  <sheetFormatPr baseColWidth="8" defaultRowHeight="12" outlineLevelCol="1"/>
  <cols>
    <col bestFit="1" customWidth="1" max="1" min="1" style="35" width="5.42578125"/>
    <col bestFit="1" customWidth="1" max="3" min="2" style="89" width="15.85546875"/>
    <col customWidth="1" max="4" min="4" style="31" width="5.28515625"/>
    <col customWidth="1" max="5" min="5" style="81" width="5.28515625"/>
    <col customWidth="1" max="6" min="6" style="25" width="5.28515625"/>
    <col customWidth="1" max="11" min="7" style="80" width="5.28515625"/>
    <col customWidth="1" max="12" min="12" style="25" width="5.28515625"/>
    <col customWidth="1" max="17" min="13" style="80" width="5.28515625"/>
    <col customWidth="1" max="20" min="18" style="16" width="5.28515625"/>
    <col customWidth="1" max="21" min="21" style="25" width="5.28515625"/>
    <col customWidth="1" max="22" min="22" style="80" width="5.28515625"/>
    <col customWidth="1" max="23" min="23" style="13" width="5.28515625"/>
    <col customWidth="1" max="24" min="24" style="24" width="5.28515625"/>
    <col customWidth="1" max="25" min="25" style="23" width="5.28515625"/>
    <col bestFit="1" customWidth="1" max="26" min="26" style="26" width="5.7109375"/>
    <col bestFit="1" customWidth="1" max="27" min="27" style="19" width="3.28515625"/>
    <col customWidth="1" max="28" min="28" style="89" width="3.28515625"/>
    <col bestFit="1" customWidth="1" max="29" min="29" style="89" width="15.85546875"/>
    <col bestFit="1" customWidth="1" max="30" min="30" style="89" width="3"/>
    <col customWidth="1" max="31" min="31" outlineLevel="1" style="89" width="6.42578125"/>
    <col customWidth="1" max="34" min="32" outlineLevel="1" style="89" width="6"/>
    <col customWidth="1" max="38" min="35" outlineLevel="1" style="89" width="4"/>
    <col customWidth="1" max="39" min="39" outlineLevel="1" style="89" width="5"/>
    <col customWidth="1" max="40" min="40" outlineLevel="1" style="89" width="6.85546875"/>
    <col customWidth="1" max="42" min="41" outlineLevel="1" style="89" width="6"/>
    <col customWidth="1" max="46" min="43" outlineLevel="1" style="89" width="4"/>
    <col customWidth="1" max="47" min="47" outlineLevel="1" style="89" width="3"/>
    <col customWidth="1" max="48" min="48" outlineLevel="1" style="89" width="5"/>
    <col bestFit="1" customWidth="1" max="49" min="49" style="89" width="3"/>
    <col customWidth="1" max="50" min="50" outlineLevel="1" style="89" width="5.42578125"/>
    <col customWidth="1" max="53" min="51" outlineLevel="1" style="89" width="5"/>
    <col customWidth="1" max="56" min="54" outlineLevel="1" style="89" width="3.42578125"/>
    <col customWidth="1" max="57" min="57" outlineLevel="1" style="89" width="3"/>
    <col bestFit="1" customWidth="1" max="58" min="58" outlineLevel="1" style="89" width="4"/>
    <col customWidth="1" max="59" min="59" outlineLevel="1" style="89" width="5.28515625"/>
    <col customWidth="1" max="62" min="60" outlineLevel="1" style="89" width="5"/>
    <col customWidth="1" max="65" min="63" outlineLevel="1" style="89" width="3.42578125"/>
    <col customWidth="1" max="66" min="66" outlineLevel="1" style="89" width="3"/>
    <col bestFit="1" customWidth="1" max="67" min="67" outlineLevel="1" style="89" width="4"/>
    <col customWidth="1" max="68" min="68" style="89" width="9.140625"/>
    <col bestFit="1" customWidth="1" max="69" min="69" style="35" width="5.42578125"/>
    <col bestFit="1" customWidth="1" max="71" min="70" style="89" width="15.85546875"/>
    <col bestFit="1" customWidth="1" max="73" min="72" style="89" width="4.42578125"/>
    <col customWidth="1" max="74" min="74" style="89" width="7.28515625"/>
    <col customWidth="1" max="75" min="75" style="89" width="6.42578125"/>
    <col customWidth="1" max="79" min="76" style="89" width="6"/>
    <col bestFit="1" customWidth="1" max="80" min="80" style="89" width="4.42578125"/>
    <col customWidth="1" max="85" min="81" style="89" width="4"/>
    <col customWidth="1" max="87" min="86" style="89" width="3"/>
    <col bestFit="1" customWidth="1" max="88" min="88" style="89" width="3.42578125"/>
    <col bestFit="1" customWidth="1" max="89" min="89" style="89" width="4"/>
    <col bestFit="1" customWidth="1" max="91" min="90" style="89" width="5"/>
    <col bestFit="1" customWidth="1" max="93" min="92" style="89" width="5.42578125"/>
    <col bestFit="1" customWidth="1" max="97" min="94" style="89" width="5"/>
    <col customWidth="1" max="100" min="98" style="89" width="3.42578125"/>
    <col customWidth="1" max="101" min="101" style="89" width="3"/>
    <col bestFit="1" customWidth="1" max="103" min="102" style="89" width="3"/>
    <col bestFit="1" customWidth="1" max="104" min="104" style="89" width="3.42578125"/>
    <col bestFit="1" customWidth="1" max="107" min="105" style="89" width="3"/>
    <col customWidth="1" max="109" min="108" style="89" width="4"/>
    <col customWidth="1" max="110" min="110" style="89" width="7.140625"/>
    <col bestFit="1" customWidth="1" max="111" min="111" style="89" width="6.42578125"/>
    <col bestFit="1" customWidth="1" max="115" min="112" style="89" width="6"/>
    <col bestFit="1" customWidth="1" max="117" min="116" style="89" width="4"/>
    <col customWidth="1" max="121" min="118" style="89" width="5"/>
    <col customWidth="1" max="122" min="122" style="89" width="3.42578125"/>
    <col customWidth="1" max="123" min="123" style="89" width="3"/>
    <col bestFit="1" customWidth="1" max="124" min="124" style="89" width="3.42578125"/>
    <col customWidth="1" max="125" min="125" style="89" width="3"/>
    <col bestFit="1" customWidth="1" max="127" min="126" style="89" width="5"/>
    <col bestFit="1" customWidth="1" max="129" min="128" style="89" width="5.42578125"/>
    <col bestFit="1" collapsed="1" customWidth="1" max="130" min="130" style="89" width="5"/>
    <col bestFit="1" customWidth="1" max="133" min="131" style="89" width="5"/>
    <col bestFit="1" customWidth="1" max="134" min="134" style="89" width="2.85546875"/>
    <col bestFit="1" customWidth="1" max="135" min="135" style="89" width="3"/>
    <col bestFit="1" customWidth="1" max="136" min="136" style="89" width="4.7109375"/>
    <col bestFit="1" customWidth="1" max="139" min="137" style="89" width="4"/>
    <col bestFit="1" customWidth="1" max="140" min="140" style="89" width="4.5703125"/>
    <col bestFit="1" customWidth="1" max="145" min="141" style="89" width="4"/>
    <col customWidth="1" max="146" min="146" style="81" width="4"/>
    <col bestFit="1" customWidth="1" max="147" min="147" style="89" width="5.7109375"/>
    <col bestFit="1" customWidth="1" max="148" min="148" style="89" width="5.28515625"/>
    <col customWidth="1" max="149" min="149" style="81" width="4"/>
    <col bestFit="1" customWidth="1" max="150" min="150" style="89" width="8.7109375"/>
    <col bestFit="1" customWidth="1" max="151" min="151" style="89" width="5.28515625"/>
    <col customWidth="1" max="152" min="152" style="81" width="4"/>
    <col bestFit="1" customWidth="1" max="153" min="153" style="89" width="9.7109375"/>
    <col bestFit="1" customWidth="1" max="154" min="154" style="89" width="5.28515625"/>
    <col customWidth="1" max="155" min="155" style="81" width="4"/>
    <col bestFit="1" customWidth="1" max="157" min="156" style="89" width="5.28515625"/>
    <col customWidth="1" max="158" min="158" style="81" width="4"/>
    <col bestFit="1" customWidth="1" max="160" min="159" style="89" width="5.28515625"/>
    <col customWidth="1" max="161" min="161" style="81" width="4"/>
    <col bestFit="1" customWidth="1" max="162" min="162" style="89" width="7.140625"/>
    <col bestFit="1" customWidth="1" max="163" min="163" style="89" width="5.28515625"/>
    <col customWidth="1" max="164" min="164" style="81" width="4"/>
    <col bestFit="1" customWidth="1" max="165" min="165" style="89" width="8.140625"/>
    <col bestFit="1" customWidth="1" max="166" min="166" style="89" width="5.28515625"/>
    <col customWidth="1" max="167" min="167" style="81" width="4"/>
    <col customWidth="1" max="195" min="168" style="89" width="9.140625"/>
    <col customWidth="1" max="16384" min="196" style="89" width="9.140625"/>
  </cols>
  <sheetData>
    <row r="1" spans="1:201">
      <c r="A1" s="82" t="s">
        <v>0</v>
      </c>
      <c r="B1" s="5" t="s">
        <v>1</v>
      </c>
      <c r="C1" s="5" t="s">
        <v>2</v>
      </c>
      <c r="D1" s="84" t="s">
        <v>3</v>
      </c>
      <c r="E1" s="48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49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1" t="s">
        <v>17</v>
      </c>
      <c r="S1" s="51" t="s">
        <v>18</v>
      </c>
      <c r="T1" s="51" t="s">
        <v>19</v>
      </c>
      <c r="U1" s="49" t="s">
        <v>20</v>
      </c>
      <c r="V1" s="50" t="s">
        <v>21</v>
      </c>
      <c r="W1" s="52" t="s">
        <v>22</v>
      </c>
      <c r="X1" s="53" t="s">
        <v>23</v>
      </c>
      <c r="Y1" s="54" t="s">
        <v>24</v>
      </c>
      <c r="Z1" s="55" t="s">
        <v>25</v>
      </c>
      <c r="AA1" s="55" t="s">
        <v>26</v>
      </c>
      <c r="AD1" s="80" t="n"/>
      <c r="AE1" s="80" t="s">
        <v>27</v>
      </c>
      <c r="AF1" s="80" t="n"/>
      <c r="AG1" s="80" t="n"/>
      <c r="AH1" s="80" t="n"/>
      <c r="AI1" s="80" t="n"/>
      <c r="AJ1" s="80" t="n"/>
      <c r="AK1" s="80" t="n"/>
      <c r="AL1" s="80" t="n"/>
      <c r="AM1" s="80" t="n"/>
      <c r="AN1" s="25" t="s">
        <v>28</v>
      </c>
      <c r="AO1" s="80" t="n"/>
      <c r="AP1" s="80" t="n"/>
      <c r="AQ1" s="80" t="n"/>
      <c r="AR1" s="80" t="n"/>
      <c r="AS1" s="80" t="n"/>
      <c r="AT1" s="80" t="n"/>
      <c r="AU1" s="80" t="n"/>
      <c r="AV1" s="80" t="n"/>
      <c r="AW1" s="12" t="n"/>
      <c r="AX1" s="80" t="s">
        <v>27</v>
      </c>
      <c r="AY1" s="80" t="n"/>
      <c r="AZ1" s="80" t="n"/>
      <c r="BA1" s="80" t="n"/>
      <c r="BB1" s="80" t="n"/>
      <c r="BC1" s="80" t="n"/>
      <c r="BD1" s="80" t="n"/>
      <c r="BE1" s="80" t="n"/>
      <c r="BF1" s="80" t="n"/>
      <c r="BG1" s="25" t="s">
        <v>28</v>
      </c>
      <c r="BH1" s="80" t="n"/>
      <c r="BI1" s="80" t="n"/>
      <c r="BJ1" s="80" t="n"/>
      <c r="BK1" s="80" t="n"/>
      <c r="BL1" s="80" t="n"/>
      <c r="BM1" s="80" t="n"/>
      <c r="BN1" s="80" t="n"/>
      <c r="BO1" s="80" t="n"/>
      <c r="BV1" s="80" t="s">
        <v>29</v>
      </c>
      <c r="BW1" s="80" t="n"/>
      <c r="BX1" s="80" t="n"/>
      <c r="BY1" s="80" t="n"/>
      <c r="BZ1" s="80" t="n"/>
      <c r="CA1" s="80" t="n"/>
      <c r="CB1" s="80" t="n"/>
      <c r="CC1" s="80" t="n"/>
      <c r="CD1" s="80" t="n"/>
      <c r="CE1" s="80" t="n"/>
      <c r="CF1" s="80" t="n"/>
      <c r="CG1" s="80" t="n"/>
      <c r="CH1" s="80" t="n"/>
      <c r="CI1" s="80" t="n"/>
      <c r="CJ1" s="80" t="n"/>
      <c r="CK1" s="80" t="n"/>
      <c r="CL1" s="80" t="n"/>
      <c r="CM1" s="80" t="n"/>
      <c r="CN1" s="80" t="n"/>
      <c r="CO1" s="80" t="n"/>
      <c r="CP1" s="80" t="n"/>
      <c r="CQ1" s="80" t="n"/>
      <c r="CR1" s="80" t="n"/>
      <c r="CS1" s="80" t="n"/>
      <c r="CT1" s="80" t="n"/>
      <c r="CU1" s="80" t="n"/>
      <c r="CV1" s="80" t="n"/>
      <c r="CW1" s="80" t="n"/>
      <c r="CX1" s="80" t="n"/>
      <c r="CY1" s="80" t="n"/>
      <c r="CZ1" s="80" t="n"/>
      <c r="DA1" s="80" t="n"/>
      <c r="DB1" s="80" t="n"/>
      <c r="DC1" s="80" t="n"/>
      <c r="DD1" s="80" t="n"/>
      <c r="DE1" s="80" t="n"/>
      <c r="DF1" s="12" t="s">
        <v>30</v>
      </c>
      <c r="DG1" s="80" t="n"/>
      <c r="DH1" s="80" t="n"/>
      <c r="DI1" s="80" t="n"/>
      <c r="DJ1" s="80" t="n"/>
      <c r="DK1" s="80" t="n"/>
      <c r="DL1" s="80" t="n"/>
      <c r="DM1" s="80" t="n"/>
      <c r="DN1" s="80" t="n"/>
      <c r="DO1" s="80" t="n"/>
      <c r="DP1" s="80" t="n"/>
      <c r="DQ1" s="80" t="n"/>
      <c r="DR1" s="80" t="n"/>
      <c r="DS1" s="80" t="n"/>
      <c r="DT1" s="80" t="n"/>
      <c r="DU1" s="80" t="n"/>
      <c r="DV1" s="80" t="n"/>
      <c r="DW1" s="80" t="n"/>
      <c r="DX1" s="80" t="n"/>
      <c r="DY1" s="80" t="n"/>
      <c r="DZ1" s="80" t="n"/>
      <c r="EA1" s="80" t="n"/>
      <c r="EB1" s="80" t="n"/>
      <c r="EC1" s="80" t="n"/>
      <c r="ED1" s="80" t="n"/>
      <c r="EE1" s="80" t="n"/>
      <c r="EF1" s="80" t="n"/>
      <c r="EG1" s="80" t="n"/>
      <c r="EH1" s="80" t="n"/>
      <c r="EI1" s="80" t="n"/>
      <c r="EJ1" s="80" t="n"/>
      <c r="EK1" s="80" t="n"/>
      <c r="EL1" s="81" t="n"/>
      <c r="EM1" s="81" t="n"/>
      <c r="EN1" s="81" t="n"/>
      <c r="EO1" s="81" t="n"/>
      <c r="EQ1" s="81" t="n"/>
      <c r="ER1" s="81" t="n"/>
      <c r="ET1" s="81" t="n"/>
      <c r="EU1" s="81" t="n"/>
      <c r="EW1" s="81" t="n"/>
      <c r="EX1" s="81" t="n"/>
      <c r="EY1" s="56" t="n"/>
      <c r="EZ1" s="81" t="n"/>
      <c r="FA1" s="81" t="n"/>
      <c r="FC1" s="81" t="n"/>
      <c r="FD1" s="81" t="n"/>
      <c r="FF1" s="81" t="n"/>
      <c r="FG1" s="81" t="n"/>
      <c r="FH1" s="71" t="n"/>
      <c r="FI1" s="71" t="n"/>
      <c r="FJ1" s="81" t="n"/>
      <c r="FK1" s="89" t="n"/>
      <c r="FM1" s="81" t="n"/>
      <c r="FN1" s="71" t="n"/>
      <c r="FO1" s="71" t="n"/>
      <c r="FP1" s="81" t="n"/>
      <c r="FQ1" s="71" t="n"/>
      <c r="FR1" s="71" t="n"/>
      <c r="FS1" s="81" t="n"/>
      <c r="FT1" s="71" t="n"/>
      <c r="FU1" s="71" t="n"/>
      <c r="FV1" s="81" t="n"/>
      <c r="FW1" s="71" t="n"/>
      <c r="FX1" s="71" t="n"/>
      <c r="FY1" s="81" t="n"/>
      <c r="FZ1" s="71" t="n"/>
      <c r="GA1" s="71" t="n"/>
      <c r="GB1" s="81" t="n"/>
      <c r="GC1" s="71" t="n"/>
      <c r="GD1" s="71" t="n"/>
      <c r="GE1" s="81" t="n"/>
    </row>
    <row customHeight="1" ht="12" r="2" spans="1:201">
      <c r="A2" s="35" t="n">
        <v>43322</v>
      </c>
      <c r="B2" s="89" t="s">
        <v>31</v>
      </c>
      <c r="C2" s="89" t="s">
        <v>32</v>
      </c>
      <c r="D2" s="31" t="n">
        <v>6.99</v>
      </c>
      <c r="E2" s="81" t="n">
        <v>6.44</v>
      </c>
      <c r="F2" s="25" t="n">
        <v>485</v>
      </c>
      <c r="G2" s="80" t="n">
        <v>543</v>
      </c>
      <c r="H2" s="80" t="n">
        <v>399</v>
      </c>
      <c r="I2" s="80" t="n">
        <v>450</v>
      </c>
      <c r="J2" s="80" t="n">
        <v>7</v>
      </c>
      <c r="K2" s="80" t="n">
        <v>9</v>
      </c>
      <c r="L2" s="25" t="n">
        <v>0</v>
      </c>
      <c r="M2" s="80" t="n">
        <v>1</v>
      </c>
      <c r="N2" s="80" t="n">
        <v>4</v>
      </c>
      <c r="O2" s="80" t="n">
        <v>2</v>
      </c>
      <c r="P2" s="80" t="n">
        <v>2</v>
      </c>
      <c r="Q2" s="80" t="n">
        <v>1</v>
      </c>
      <c r="R2" s="16" t="n">
        <v>6</v>
      </c>
      <c r="S2" s="16" t="n">
        <v>4</v>
      </c>
      <c r="T2" s="16" t="n">
        <v>10</v>
      </c>
      <c r="U2" s="25" t="n">
        <v>2</v>
      </c>
      <c r="V2" s="80" t="n">
        <v>1</v>
      </c>
      <c r="W2" s="16" t="n">
        <v>3</v>
      </c>
      <c r="X2" s="25" t="n">
        <v>37</v>
      </c>
      <c r="Y2" s="80" t="n">
        <v>14</v>
      </c>
      <c r="Z2" s="27">
        <f>IF(U2="","",LOOKUP(U2-V2,{-9E+307,0,1},{2,"x",1}))</f>
        <v/>
      </c>
      <c r="AA2" s="14">
        <f>IF(U2="","",U2&amp;"-"&amp;V2)</f>
        <v/>
      </c>
      <c r="AB2" s="63" t="n"/>
      <c r="AC2" s="83" t="s">
        <v>33</v>
      </c>
      <c r="AD2" s="80" t="s">
        <v>34</v>
      </c>
      <c r="AE2" s="80" t="s">
        <v>35</v>
      </c>
      <c r="AF2" s="80" t="s">
        <v>36</v>
      </c>
      <c r="AG2" s="80" t="s">
        <v>37</v>
      </c>
      <c r="AH2" s="80" t="s">
        <v>38</v>
      </c>
      <c r="AI2" s="25" t="s">
        <v>39</v>
      </c>
      <c r="AJ2" s="80" t="s">
        <v>40</v>
      </c>
      <c r="AK2" s="80" t="s">
        <v>41</v>
      </c>
      <c r="AL2" s="80" t="s">
        <v>42</v>
      </c>
      <c r="AM2" s="29" t="s">
        <v>43</v>
      </c>
      <c r="AN2" s="25" t="s">
        <v>35</v>
      </c>
      <c r="AO2" s="80" t="s">
        <v>36</v>
      </c>
      <c r="AP2" s="80" t="s">
        <v>37</v>
      </c>
      <c r="AQ2" s="80" t="s">
        <v>38</v>
      </c>
      <c r="AR2" s="25" t="s">
        <v>39</v>
      </c>
      <c r="AS2" s="80" t="s">
        <v>40</v>
      </c>
      <c r="AT2" s="80" t="s">
        <v>41</v>
      </c>
      <c r="AU2" s="80" t="s">
        <v>42</v>
      </c>
      <c r="AV2" s="28" t="s">
        <v>43</v>
      </c>
      <c r="AW2" s="12" t="s">
        <v>34</v>
      </c>
      <c r="AX2" s="80" t="s">
        <v>35</v>
      </c>
      <c r="AY2" s="80" t="s">
        <v>36</v>
      </c>
      <c r="AZ2" s="80" t="s">
        <v>37</v>
      </c>
      <c r="BA2" s="80" t="s">
        <v>38</v>
      </c>
      <c r="BB2" s="25" t="s">
        <v>39</v>
      </c>
      <c r="BC2" s="80" t="s">
        <v>40</v>
      </c>
      <c r="BD2" s="80" t="s">
        <v>41</v>
      </c>
      <c r="BE2" s="80" t="s">
        <v>42</v>
      </c>
      <c r="BF2" s="29" t="s">
        <v>43</v>
      </c>
      <c r="BG2" s="25" t="s">
        <v>35</v>
      </c>
      <c r="BH2" s="80" t="s">
        <v>36</v>
      </c>
      <c r="BI2" s="80" t="s">
        <v>37</v>
      </c>
      <c r="BJ2" s="80" t="s">
        <v>38</v>
      </c>
      <c r="BK2" s="25" t="s">
        <v>39</v>
      </c>
      <c r="BL2" s="80" t="s">
        <v>40</v>
      </c>
      <c r="BM2" s="80" t="s">
        <v>41</v>
      </c>
      <c r="BN2" s="80" t="s">
        <v>42</v>
      </c>
      <c r="BO2" s="25" t="s">
        <v>43</v>
      </c>
      <c r="BV2" s="80" t="s">
        <v>44</v>
      </c>
      <c r="BW2" s="80" t="n"/>
      <c r="BX2" s="80" t="n"/>
      <c r="BY2" s="80" t="n"/>
      <c r="BZ2" s="80" t="n"/>
      <c r="CA2" s="80" t="n"/>
      <c r="CB2" s="80" t="n"/>
      <c r="CC2" s="80" t="n"/>
      <c r="CD2" s="80" t="n"/>
      <c r="CE2" s="80" t="n"/>
      <c r="CF2" s="80" t="n"/>
      <c r="CG2" s="80" t="n"/>
      <c r="CH2" s="80" t="n"/>
      <c r="CI2" s="80" t="n"/>
      <c r="CJ2" s="80" t="n"/>
      <c r="CK2" s="80" t="n"/>
      <c r="CL2" s="80" t="n"/>
      <c r="CM2" s="80" t="n"/>
      <c r="CN2" s="25" t="s">
        <v>45</v>
      </c>
      <c r="CO2" s="80" t="n"/>
      <c r="CP2" s="80" t="n"/>
      <c r="CQ2" s="80" t="n"/>
      <c r="CR2" s="80" t="n"/>
      <c r="CS2" s="80" t="n"/>
      <c r="CT2" s="80" t="n"/>
      <c r="CU2" s="80" t="n"/>
      <c r="CV2" s="80" t="n"/>
      <c r="CW2" s="80" t="n"/>
      <c r="CX2" s="80" t="n"/>
      <c r="CY2" s="80" t="n"/>
      <c r="CZ2" s="80" t="n"/>
      <c r="DA2" s="80" t="n"/>
      <c r="DB2" s="80" t="n"/>
      <c r="DC2" s="80" t="n"/>
      <c r="DD2" s="80" t="n"/>
      <c r="DE2" s="80" t="n"/>
      <c r="DF2" s="12" t="s">
        <v>44</v>
      </c>
      <c r="DG2" s="80" t="n"/>
      <c r="DH2" s="80" t="n"/>
      <c r="DI2" s="80" t="n"/>
      <c r="DJ2" s="80" t="n"/>
      <c r="DK2" s="80" t="n"/>
      <c r="DL2" s="80" t="n"/>
      <c r="DM2" s="80" t="n"/>
      <c r="DN2" s="80" t="n"/>
      <c r="DO2" s="80" t="n"/>
      <c r="DP2" s="80" t="n"/>
      <c r="DQ2" s="80" t="n"/>
      <c r="DR2" s="80" t="n"/>
      <c r="DS2" s="80" t="n"/>
      <c r="DT2" s="80" t="n"/>
      <c r="DU2" s="80" t="n"/>
      <c r="DV2" s="80" t="n"/>
      <c r="DW2" s="80" t="n"/>
      <c r="DX2" s="25" t="s">
        <v>45</v>
      </c>
      <c r="DY2" s="80" t="n"/>
      <c r="DZ2" s="80" t="n"/>
      <c r="EA2" s="80" t="n"/>
      <c r="EB2" s="80" t="n"/>
      <c r="EC2" s="80" t="n"/>
      <c r="ED2" s="80" t="n"/>
      <c r="EE2" s="80" t="n"/>
      <c r="EF2" s="80" t="n"/>
      <c r="EG2" s="80" t="n"/>
      <c r="EH2" s="80" t="n"/>
      <c r="EI2" s="80" t="n"/>
      <c r="EJ2" s="80" t="n"/>
      <c r="EK2" s="80" t="n"/>
      <c r="EL2" s="81" t="n"/>
      <c r="EM2" s="81" t="n"/>
      <c r="EN2" s="81" t="n"/>
      <c r="EO2" s="81" t="n"/>
      <c r="EQ2" s="81" t="n"/>
      <c r="ER2" s="81" t="n"/>
      <c r="ET2" s="81" t="n"/>
      <c r="EU2" s="81" t="n"/>
      <c r="EW2" s="81" t="n"/>
      <c r="EX2" s="81" t="n"/>
      <c r="EY2" s="56" t="n"/>
      <c r="EZ2" s="81" t="n"/>
      <c r="FA2" s="81" t="n"/>
      <c r="FC2" s="81" t="n"/>
      <c r="FD2" s="81" t="n"/>
      <c r="FF2" s="81" t="n"/>
      <c r="FG2" s="81" t="n"/>
      <c r="FH2" s="71" t="n"/>
      <c r="FI2" s="71" t="n"/>
      <c r="FJ2" s="81" t="n"/>
      <c r="FK2" s="89" t="n"/>
      <c r="FM2" s="81" t="n"/>
      <c r="FN2" s="71" t="n"/>
      <c r="FO2" s="71" t="n"/>
      <c r="FP2" s="81" t="n"/>
      <c r="FQ2" s="71" t="n"/>
      <c r="FR2" s="71" t="n"/>
      <c r="FS2" s="81" t="n"/>
      <c r="FT2" s="71" t="n"/>
      <c r="FU2" s="71" t="n"/>
      <c r="FV2" s="81" t="n"/>
      <c r="FW2" s="71" t="n"/>
      <c r="FX2" s="71" t="n"/>
      <c r="FY2" s="81" t="n"/>
      <c r="FZ2" s="71" t="n"/>
      <c r="GA2" s="71" t="n"/>
      <c r="GB2" s="81" t="n"/>
      <c r="GC2" s="71" t="n"/>
      <c r="GD2" s="71" t="n"/>
      <c r="GE2" s="81" t="n"/>
    </row>
    <row customHeight="1" ht="12" r="3" spans="1:201">
      <c r="A3" s="35" t="n">
        <v>43323</v>
      </c>
      <c r="B3" s="89" t="s">
        <v>46</v>
      </c>
      <c r="C3" s="89" t="s">
        <v>47</v>
      </c>
      <c r="D3" s="31" t="n">
        <v>7.09</v>
      </c>
      <c r="E3" s="81" t="n">
        <v>6.5</v>
      </c>
      <c r="F3" s="25" t="n">
        <v>502</v>
      </c>
      <c r="G3" s="80" t="n">
        <v>287</v>
      </c>
      <c r="H3" s="80" t="n">
        <v>397</v>
      </c>
      <c r="I3" s="80" t="n">
        <v>175</v>
      </c>
      <c r="J3" s="80" t="n">
        <v>8</v>
      </c>
      <c r="K3" s="80" t="n">
        <v>8</v>
      </c>
      <c r="L3" s="25" t="n">
        <v>0</v>
      </c>
      <c r="M3" s="80" t="n">
        <v>1</v>
      </c>
      <c r="N3" s="80" t="n">
        <v>4</v>
      </c>
      <c r="O3" s="80" t="n">
        <v>0</v>
      </c>
      <c r="P3" s="80" t="n">
        <v>0</v>
      </c>
      <c r="Q3" s="80" t="n">
        <v>0</v>
      </c>
      <c r="R3" s="16" t="n">
        <v>4</v>
      </c>
      <c r="S3" s="16" t="n">
        <v>1</v>
      </c>
      <c r="T3" s="16" t="n">
        <v>5</v>
      </c>
      <c r="U3" s="25" t="n">
        <v>2</v>
      </c>
      <c r="V3" s="80" t="n">
        <v>0</v>
      </c>
      <c r="W3" s="16" t="n">
        <v>2</v>
      </c>
      <c r="X3" s="25" t="n">
        <v>37</v>
      </c>
      <c r="Y3" s="80" t="n">
        <v>30</v>
      </c>
      <c r="Z3" s="27">
        <f>IF(U3="","",LOOKUP(U3-V3,{-9E+307,0,1},{2,"x",1}))</f>
        <v/>
      </c>
      <c r="AA3" s="14">
        <f>IF(U3="","",U3&amp;"-"&amp;V3)</f>
        <v/>
      </c>
      <c r="AB3" s="63" t="n"/>
      <c r="AC3" s="89" t="s">
        <v>48</v>
      </c>
      <c r="AD3" s="80">
        <f>SUMPRODUCT(($B$2:$C$1001=$AC3)*($Z$2:$Z$1001&lt;&gt;""))</f>
        <v/>
      </c>
      <c r="AE3" s="81">
        <f>SUMIF($B$2:$B$1001,$AC3,$D$2:$D$1001)+SUMIF($C$2:$C$1001,$AC3,$E$2:$E$1001)</f>
        <v/>
      </c>
      <c r="AF3" s="80">
        <f>SUMIF($B$2:$B$1001,$AC3,$F$2:$F$1001)+SUMIF($C$2:$C$1001,$AC3,$G$2:$G$1001)</f>
        <v/>
      </c>
      <c r="AG3" s="80">
        <f>SUMIF($B$2:$B$1001,$AC3,$H$2:$H$1001)+SUMIF($C$2:$C$1001,$AC3,$I$2:$I$1001)</f>
        <v/>
      </c>
      <c r="AH3" s="80">
        <f>SUMIF($B$2:$B$1001,$AC3,$J$2:$J$1001)+SUMIF($C$2:$C$1001,$AC3,$K$2:$K$1001)</f>
        <v/>
      </c>
      <c r="AI3" s="25">
        <f>SUMIF($B$2:$B$1001,$AC3,$L$2:$L$1001)+SUMIF($C$2:$C$1001,$AC3,$M$2:$M$1001)</f>
        <v/>
      </c>
      <c r="AJ3" s="80">
        <f>SUMIF($B$2:$B$1001,$AC3,$N$2:$N$1001)+SUMIF($C$2:$C$1001,$AC3,$O$2:$O$1001)</f>
        <v/>
      </c>
      <c r="AK3" s="80">
        <f>SUMIF($B$2:$B$1001,$AC3,$P$2:$P$1001)+SUMIF($C$2:$C$1001,$AC3,$Q$2:$Q$1001)</f>
        <v/>
      </c>
      <c r="AL3" s="80">
        <f>SUMIF($B$2:$B$1001,$AC3,$U$2:$U$1001)+SUMIF($C$2:$C$1001,$AC3,$V$2:$V$1001)</f>
        <v/>
      </c>
      <c r="AM3" s="29">
        <f>SUMIF($B$2:$B$1001,$AC3,$X$2:$X$1001)+SUMIF($C$2:$C$1001,$AC3,$Y$2:$Y$1001)</f>
        <v/>
      </c>
      <c r="AN3" s="31">
        <f>SUMIF($C$2:$C$1001,$AC3,$D$2:$D$1001)+SUMIF($B$2:$B$1001,$AC3,$E$2:$E$1001)</f>
        <v/>
      </c>
      <c r="AO3" s="80">
        <f>SUMIF($C$2:$C$1001,$AC3,$F$2:$F$1001)+SUMIF($B$2:$B$1001,$AC3,$G$2:$G$1001)</f>
        <v/>
      </c>
      <c r="AP3" s="80">
        <f>SUMIF($C$2:$C$1001,$AC3,$H$2:$H$1001)+SUMIF($B$2:$B$1001,$AC3,$I$2:$I$1001)</f>
        <v/>
      </c>
      <c r="AQ3" s="80">
        <f>SUMIF($C$2:$C$1001,$AC3,$J$2:$J$1001)+SUMIF($B$2:$B$1001,$AC3,$K$2:$K$1001)</f>
        <v/>
      </c>
      <c r="AR3" s="25">
        <f>SUMIF($C$2:$C$1001,$AC3,$L$2:$L$1001)+SUMIF($B$2:$B$1001,$AC3,$M$2:$M$1001)</f>
        <v/>
      </c>
      <c r="AS3" s="80">
        <f>SUMIF($C$2:$C$1001,$AC3,$N$2:$N$1001)+SUMIF($B$2:$B$1001,$AC3,$O$2:$O$1001)</f>
        <v/>
      </c>
      <c r="AT3" s="80">
        <f>SUMIF($C$2:$C$1001,$AC3,$P$2:$P$1001)+SUMIF($B$2:$B$1001,$AC3,$Q$2:$Q$1001)</f>
        <v/>
      </c>
      <c r="AU3" s="80">
        <f>SUMIF($C$2:$C$1001,$AC3,$U$2:$U$1001)+SUMIF($B$2:$B$1001,$AC3,$V$2:$V$1001)</f>
        <v/>
      </c>
      <c r="AV3" s="28">
        <f>SUMIF($C$2:$C$1001,$AC3,$X$2:$X$1001)+SUMIF($B$2:$B$1001,$AC3,$Y$2:$Y$1001)</f>
        <v/>
      </c>
      <c r="AW3" s="12" t="n">
        <v>5</v>
      </c>
      <c r="AX3" s="81" t="n">
        <v>33.59</v>
      </c>
      <c r="AY3" s="80" t="n">
        <v>2749</v>
      </c>
      <c r="AZ3" s="80" t="n">
        <v>2281</v>
      </c>
      <c r="BA3" s="80" t="n">
        <v>59</v>
      </c>
      <c r="BB3" s="25" t="n">
        <v>2</v>
      </c>
      <c r="BC3" s="80" t="n">
        <v>12</v>
      </c>
      <c r="BD3" s="80" t="n">
        <v>11</v>
      </c>
      <c r="BE3" s="80" t="n">
        <v>11</v>
      </c>
      <c r="BF3" s="29" t="n">
        <v>89</v>
      </c>
      <c r="BG3" s="31" t="n">
        <v>32.75</v>
      </c>
      <c r="BH3" s="80" t="n">
        <v>1809</v>
      </c>
      <c r="BI3" s="80" t="n">
        <v>1336</v>
      </c>
      <c r="BJ3" s="80" t="n">
        <v>39</v>
      </c>
      <c r="BK3" s="25" t="n">
        <v>2</v>
      </c>
      <c r="BL3" s="80" t="n">
        <v>13</v>
      </c>
      <c r="BM3" s="80" t="n">
        <v>6</v>
      </c>
      <c r="BN3" s="80" t="n">
        <v>8</v>
      </c>
      <c r="BO3" s="25" t="n">
        <v>106</v>
      </c>
      <c r="BT3" s="89" t="s">
        <v>34</v>
      </c>
      <c r="BV3" s="80" t="s">
        <v>35</v>
      </c>
      <c r="BW3" s="80" t="n"/>
      <c r="BX3" s="80" t="s">
        <v>36</v>
      </c>
      <c r="BY3" s="80" t="n"/>
      <c r="BZ3" s="80" t="s">
        <v>37</v>
      </c>
      <c r="CA3" s="80" t="n"/>
      <c r="CB3" s="80" t="s">
        <v>38</v>
      </c>
      <c r="CC3" s="80" t="n"/>
      <c r="CD3" s="25" t="s">
        <v>39</v>
      </c>
      <c r="CE3" s="80" t="n"/>
      <c r="CF3" s="80" t="s">
        <v>40</v>
      </c>
      <c r="CG3" s="80" t="n"/>
      <c r="CH3" s="80" t="s">
        <v>41</v>
      </c>
      <c r="CI3" s="80" t="n"/>
      <c r="CJ3" s="80" t="s">
        <v>42</v>
      </c>
      <c r="CK3" s="80" t="n"/>
      <c r="CL3" s="25" t="s">
        <v>43</v>
      </c>
      <c r="CM3" s="80" t="n"/>
      <c r="CN3" s="25" t="s">
        <v>35</v>
      </c>
      <c r="CO3" s="80" t="n"/>
      <c r="CP3" s="80" t="s">
        <v>36</v>
      </c>
      <c r="CQ3" s="80" t="n"/>
      <c r="CR3" s="80" t="s">
        <v>37</v>
      </c>
      <c r="CS3" s="80" t="n"/>
      <c r="CT3" s="80" t="s">
        <v>38</v>
      </c>
      <c r="CU3" s="80" t="n"/>
      <c r="CV3" s="25" t="s">
        <v>39</v>
      </c>
      <c r="CW3" s="80" t="n"/>
      <c r="CX3" s="80" t="s">
        <v>40</v>
      </c>
      <c r="CY3" s="80" t="n"/>
      <c r="CZ3" s="80" t="s">
        <v>41</v>
      </c>
      <c r="DA3" s="80" t="n"/>
      <c r="DB3" s="80" t="s">
        <v>42</v>
      </c>
      <c r="DC3" s="80" t="n"/>
      <c r="DD3" s="25" t="s">
        <v>43</v>
      </c>
      <c r="DE3" s="80" t="n"/>
      <c r="DF3" s="12" t="s">
        <v>35</v>
      </c>
      <c r="DG3" s="80" t="n"/>
      <c r="DH3" s="80" t="s">
        <v>36</v>
      </c>
      <c r="DI3" s="80" t="n"/>
      <c r="DJ3" s="80" t="s">
        <v>37</v>
      </c>
      <c r="DK3" s="80" t="n"/>
      <c r="DL3" s="80" t="s">
        <v>38</v>
      </c>
      <c r="DM3" s="80" t="n"/>
      <c r="DN3" s="25" t="s">
        <v>39</v>
      </c>
      <c r="DO3" s="80" t="n"/>
      <c r="DP3" s="80" t="s">
        <v>40</v>
      </c>
      <c r="DQ3" s="80" t="n"/>
      <c r="DR3" s="80" t="s">
        <v>41</v>
      </c>
      <c r="DS3" s="80" t="n"/>
      <c r="DT3" s="80" t="s">
        <v>42</v>
      </c>
      <c r="DU3" s="80" t="n"/>
      <c r="DV3" s="25" t="s">
        <v>43</v>
      </c>
      <c r="DW3" s="80" t="n"/>
      <c r="DX3" s="25" t="s">
        <v>35</v>
      </c>
      <c r="DY3" s="80" t="n"/>
      <c r="DZ3" s="80" t="s">
        <v>36</v>
      </c>
      <c r="EA3" s="80" t="n"/>
      <c r="EB3" s="80" t="s">
        <v>37</v>
      </c>
      <c r="EC3" s="80" t="n"/>
      <c r="ED3" s="80" t="s">
        <v>38</v>
      </c>
      <c r="EE3" s="80" t="n"/>
      <c r="EF3" s="25" t="s">
        <v>39</v>
      </c>
      <c r="EG3" s="80" t="n"/>
      <c r="EH3" s="80" t="s">
        <v>40</v>
      </c>
      <c r="EI3" s="80" t="n"/>
      <c r="EJ3" s="80" t="s">
        <v>41</v>
      </c>
      <c r="EK3" s="80" t="n"/>
      <c r="EL3" s="80" t="s">
        <v>42</v>
      </c>
      <c r="EM3" s="80" t="n"/>
      <c r="EN3" s="31" t="s">
        <v>43</v>
      </c>
      <c r="EO3" s="81" t="n"/>
      <c r="EQ3" s="81" t="n"/>
      <c r="ER3" s="81" t="n"/>
      <c r="ET3" s="81" t="n"/>
      <c r="EU3" s="81" t="n"/>
      <c r="EW3" s="81" t="n"/>
      <c r="EX3" s="81" t="n"/>
      <c r="EZ3" s="81" t="n"/>
      <c r="FA3" s="81" t="n"/>
      <c r="FB3" s="56" t="n"/>
      <c r="FC3" s="81" t="n"/>
      <c r="FD3" s="81" t="n"/>
      <c r="FF3" s="81" t="n"/>
      <c r="FG3" s="81" t="n"/>
      <c r="FI3" s="81" t="n"/>
      <c r="FJ3" s="81" t="n"/>
      <c r="FK3" s="71" t="n"/>
      <c r="FL3" s="71" t="n"/>
      <c r="FM3" s="81" t="n"/>
      <c r="FN3" s="71" t="n"/>
      <c r="FO3" s="71" t="n"/>
      <c r="FP3" s="81" t="n"/>
      <c r="FQ3" s="71" t="n"/>
      <c r="FR3" s="71" t="n"/>
      <c r="FS3" s="81" t="n"/>
      <c r="FT3" s="71" t="n"/>
      <c r="FU3" s="71" t="n"/>
      <c r="FV3" s="81" t="n"/>
      <c r="FW3" s="71" t="n"/>
      <c r="FX3" s="71" t="n"/>
      <c r="FY3" s="81" t="n"/>
      <c r="FZ3" s="71" t="n"/>
      <c r="GA3" s="71" t="n"/>
      <c r="GB3" s="81" t="n"/>
      <c r="GC3" s="71" t="n"/>
      <c r="GD3" s="71" t="n"/>
      <c r="GE3" s="81" t="n"/>
      <c r="GF3" s="71" t="n"/>
      <c r="GG3" s="71" t="n"/>
      <c r="GH3" s="81" t="n"/>
    </row>
    <row customHeight="1" ht="12" r="4" spans="1:201">
      <c r="A4" s="35" t="n">
        <v>43323</v>
      </c>
      <c r="B4" s="89" t="s">
        <v>49</v>
      </c>
      <c r="C4" s="89" t="s">
        <v>50</v>
      </c>
      <c r="D4" s="31" t="n">
        <v>6.56</v>
      </c>
      <c r="E4" s="81" t="n">
        <v>7.43</v>
      </c>
      <c r="F4" s="25" t="n">
        <v>671</v>
      </c>
      <c r="G4" s="80" t="n">
        <v>345</v>
      </c>
      <c r="H4" s="80" t="n">
        <v>591</v>
      </c>
      <c r="I4" s="80" t="n">
        <v>258</v>
      </c>
      <c r="J4" s="80" t="n">
        <v>10</v>
      </c>
      <c r="K4" s="80" t="n">
        <v>10</v>
      </c>
      <c r="L4" s="25" t="n">
        <v>0</v>
      </c>
      <c r="M4" s="80" t="n">
        <v>0</v>
      </c>
      <c r="N4" s="80" t="n">
        <v>4</v>
      </c>
      <c r="O4" s="80" t="n">
        <v>7</v>
      </c>
      <c r="P4" s="80" t="n">
        <v>2</v>
      </c>
      <c r="Q4" s="80" t="n">
        <v>3</v>
      </c>
      <c r="R4" s="16" t="n">
        <v>6</v>
      </c>
      <c r="S4" s="16" t="n">
        <v>10</v>
      </c>
      <c r="T4" s="16" t="n">
        <v>16</v>
      </c>
      <c r="U4" s="25" t="n">
        <v>0</v>
      </c>
      <c r="V4" s="80" t="n">
        <v>2</v>
      </c>
      <c r="W4" s="16" t="n">
        <v>2</v>
      </c>
      <c r="X4" s="25" t="n">
        <v>22</v>
      </c>
      <c r="Y4" s="80" t="n">
        <v>31</v>
      </c>
      <c r="Z4" s="27">
        <f>IF(U4="","",LOOKUP(U4-V4,{-9E+307,0,1},{2,"x",1}))</f>
        <v/>
      </c>
      <c r="AA4" s="14">
        <f>IF(U4="","",U4&amp;"-"&amp;V4)</f>
        <v/>
      </c>
      <c r="AB4" s="63" t="n"/>
      <c r="AC4" s="89" t="s">
        <v>46</v>
      </c>
      <c r="AD4" s="80">
        <f>SUMPRODUCT(($B$2:$C$1001=$AC4)*($Z$2:$Z$1001&lt;&gt;""))</f>
        <v/>
      </c>
      <c r="AE4" s="81">
        <f>SUMIF($B$2:$B$1001,$AC4,$D$2:$D$1001)+SUMIF($C$2:$C$1001,$AC4,$E$2:$E$1001)</f>
        <v/>
      </c>
      <c r="AF4" s="80">
        <f>SUMIF($B$2:$B$1001,$AC4,$F$2:$F$1001)+SUMIF($C$2:$C$1001,$AC4,$G$2:$G$1001)</f>
        <v/>
      </c>
      <c r="AG4" s="80">
        <f>SUMIF($B$2:$B$1001,$AC4,$H$2:$H$1001)+SUMIF($C$2:$C$1001,$AC4,$I$2:$I$1001)</f>
        <v/>
      </c>
      <c r="AH4" s="80">
        <f>SUMIF($B$2:$B$1001,$AC4,$J$2:$J$1001)+SUMIF($C$2:$C$1001,$AC4,$K$2:$K$1001)</f>
        <v/>
      </c>
      <c r="AI4" s="25">
        <f>SUMIF($B$2:$B$1001,$AC4,$L$2:$L$1001)+SUMIF($C$2:$C$1001,$AC4,$M$2:$M$1001)</f>
        <v/>
      </c>
      <c r="AJ4" s="80">
        <f>SUMIF($B$2:$B$1001,$AC4,$N$2:$N$1001)+SUMIF($C$2:$C$1001,$AC4,$O$2:$O$1001)</f>
        <v/>
      </c>
      <c r="AK4" s="80">
        <f>SUMIF($B$2:$B$1001,$AC4,$P$2:$P$1001)+SUMIF($C$2:$C$1001,$AC4,$Q$2:$Q$1001)</f>
        <v/>
      </c>
      <c r="AL4" s="80">
        <f>SUMIF($B$2:$B$1001,$AC4,$U$2:$U$1001)+SUMIF($C$2:$C$1001,$AC4,$V$2:$V$1001)</f>
        <v/>
      </c>
      <c r="AM4" s="29">
        <f>SUMIF($B$2:$B$1001,$AC4,$X$2:$X$1001)+SUMIF($C$2:$C$1001,$AC4,$Y$2:$Y$1001)</f>
        <v/>
      </c>
      <c r="AN4" s="31">
        <f>SUMIF($C$2:$C$1001,$AC4,$D$2:$D$1001)+SUMIF($B$2:$B$1001,$AC4,$E$2:$E$1001)</f>
        <v/>
      </c>
      <c r="AO4" s="80">
        <f>SUMIF($C$2:$C$1001,$AC4,$F$2:$F$1001)+SUMIF($B$2:$B$1001,$AC4,$G$2:$G$1001)</f>
        <v/>
      </c>
      <c r="AP4" s="80">
        <f>SUMIF($C$2:$C$1001,$AC4,$H$2:$H$1001)+SUMIF($B$2:$B$1001,$AC4,$I$2:$I$1001)</f>
        <v/>
      </c>
      <c r="AQ4" s="80">
        <f>SUMIF($C$2:$C$1001,$AC4,$J$2:$J$1001)+SUMIF($B$2:$B$1001,$AC4,$K$2:$K$1001)</f>
        <v/>
      </c>
      <c r="AR4" s="25">
        <f>SUMIF($C$2:$C$1001,$AC4,$L$2:$L$1001)+SUMIF($B$2:$B$1001,$AC4,$M$2:$M$1001)</f>
        <v/>
      </c>
      <c r="AS4" s="80">
        <f>SUMIF($C$2:$C$1001,$AC4,$N$2:$N$1001)+SUMIF($B$2:$B$1001,$AC4,$O$2:$O$1001)</f>
        <v/>
      </c>
      <c r="AT4" s="80">
        <f>SUMIF($C$2:$C$1001,$AC4,$P$2:$P$1001)+SUMIF($B$2:$B$1001,$AC4,$Q$2:$Q$1001)</f>
        <v/>
      </c>
      <c r="AU4" s="80">
        <f>SUMIF($C$2:$C$1001,$AC4,$U$2:$U$1001)+SUMIF($B$2:$B$1001,$AC4,$V$2:$V$1001)</f>
        <v/>
      </c>
      <c r="AV4" s="28">
        <f>SUMIF($C$2:$C$1001,$AC4,$X$2:$X$1001)+SUMIF($B$2:$B$1001,$AC4,$Y$2:$Y$1001)</f>
        <v/>
      </c>
      <c r="AW4" s="12" t="n">
        <v>5</v>
      </c>
      <c r="AX4" s="81" t="n">
        <v>32.15</v>
      </c>
      <c r="AY4" s="80" t="n">
        <v>2041</v>
      </c>
      <c r="AZ4" s="80" t="n">
        <v>1586</v>
      </c>
      <c r="BA4" s="80" t="n">
        <v>32</v>
      </c>
      <c r="BB4" s="25" t="n">
        <v>0</v>
      </c>
      <c r="BC4" s="80" t="n">
        <v>13</v>
      </c>
      <c r="BD4" s="80" t="n">
        <v>5</v>
      </c>
      <c r="BE4" s="80" t="n">
        <v>4</v>
      </c>
      <c r="BF4" s="29" t="n">
        <v>154</v>
      </c>
      <c r="BG4" s="31" t="n">
        <v>34.75</v>
      </c>
      <c r="BH4" s="80" t="n">
        <v>2991</v>
      </c>
      <c r="BI4" s="80" t="n">
        <v>2487</v>
      </c>
      <c r="BJ4" s="80" t="n">
        <v>52</v>
      </c>
      <c r="BK4" s="25" t="n">
        <v>6</v>
      </c>
      <c r="BL4" s="80" t="n">
        <v>9</v>
      </c>
      <c r="BM4" s="80" t="n">
        <v>4</v>
      </c>
      <c r="BN4" s="80" t="n">
        <v>12</v>
      </c>
      <c r="BO4" s="25" t="n">
        <v>91</v>
      </c>
      <c r="BQ4" s="35">
        <f>BQ30</f>
        <v/>
      </c>
      <c r="BR4" s="35">
        <f>BR30</f>
        <v/>
      </c>
      <c r="BS4" s="35">
        <f>BS30</f>
        <v/>
      </c>
      <c r="BT4" s="89">
        <f>VLOOKUP(BR4,$AC$3:$BO$22,2,FALSE)</f>
        <v/>
      </c>
      <c r="BU4" s="89">
        <f>VLOOKUP(BS4,$AC$3:$BO$22,2,FALSE)</f>
        <v/>
      </c>
      <c r="BV4" s="31">
        <f>VLOOKUP(BR4,$AC$3:$BO$22,3,FALSE)</f>
        <v/>
      </c>
      <c r="BW4" s="81">
        <f>VLOOKUP(BS4,$AC$3:$BO$22,3,FALSE)</f>
        <v/>
      </c>
      <c r="BX4" s="80">
        <f>VLOOKUP(BR4,$AC$3:$BO$22,4,FALSE)</f>
        <v/>
      </c>
      <c r="BY4" s="80">
        <f>VLOOKUP(BS4,$AC$3:$BO$22,4,FALSE)</f>
        <v/>
      </c>
      <c r="BZ4" s="80">
        <f>VLOOKUP(BR4,$AC$3:$BO$22,5,FALSE)</f>
        <v/>
      </c>
      <c r="CA4" s="80">
        <f>VLOOKUP(BS4,$AC$3:$BO$22,5,FALSE)</f>
        <v/>
      </c>
      <c r="CB4" s="80">
        <f>VLOOKUP(BR4,$AC$3:$BO$22,6,FALSE)</f>
        <v/>
      </c>
      <c r="CC4" s="80">
        <f>VLOOKUP(BS4,$AC$3:$BO$22,6,FALSE)</f>
        <v/>
      </c>
      <c r="CD4" s="25">
        <f>VLOOKUP(BR4,$AC$3:$BO$22,7,FALSE)</f>
        <v/>
      </c>
      <c r="CE4" s="80">
        <f>VLOOKUP(BS4,$AC$3:$BO$22,7,FALSE)</f>
        <v/>
      </c>
      <c r="CF4" s="80">
        <f>VLOOKUP(BR4,$AC$3:$BO$22,8,FALSE)</f>
        <v/>
      </c>
      <c r="CG4" s="80">
        <f>VLOOKUP(BS4,$AC$3:$BO$22,8,FALSE)</f>
        <v/>
      </c>
      <c r="CH4" s="80">
        <f>VLOOKUP(BR4,$AC$3:$BO$22,9,FALSE)</f>
        <v/>
      </c>
      <c r="CI4" s="80">
        <f>VLOOKUP(BS4,$AC$3:$BO$22,9,FALSE)</f>
        <v/>
      </c>
      <c r="CJ4" s="80">
        <f>VLOOKUP(BR4,$AC$3:$BO$22,10,FALSE)</f>
        <v/>
      </c>
      <c r="CK4" s="80">
        <f>VLOOKUP(BS4,$AC$3:$BO$22,10,FALSE)</f>
        <v/>
      </c>
      <c r="CL4" s="25">
        <f>VLOOKUP(BR4,$AC$3:$BO$22,11,FALSE)</f>
        <v/>
      </c>
      <c r="CM4" s="80">
        <f>VLOOKUP(BS4,$AC$3:$BO$22,11,FALSE)</f>
        <v/>
      </c>
      <c r="CN4" s="31">
        <f>VLOOKUP(BR4,$AC$3:$BO$22,22,FALSE)</f>
        <v/>
      </c>
      <c r="CO4" s="81">
        <f>VLOOKUP(BS4,$AC$3:$BO$22,22,FALSE)</f>
        <v/>
      </c>
      <c r="CP4" s="80">
        <f>VLOOKUP(BR4,$AC$3:$BO$22,23,FALSE)</f>
        <v/>
      </c>
      <c r="CQ4" s="80">
        <f>VLOOKUP(BS4,$AC$3:$BO$22,23,FALSE)</f>
        <v/>
      </c>
      <c r="CR4" s="80">
        <f>VLOOKUP(BR4,$AC$3:$BO$22,24,FALSE)</f>
        <v/>
      </c>
      <c r="CS4" s="80">
        <f>VLOOKUP(BS4,$AC$3:$BO$22,24,FALSE)</f>
        <v/>
      </c>
      <c r="CT4" s="80">
        <f>VLOOKUP(BR4,$AC$3:$BO$22,25,FALSE)</f>
        <v/>
      </c>
      <c r="CU4" s="80">
        <f>VLOOKUP(BS4,$AC$3:$BO$22,25,FALSE)</f>
        <v/>
      </c>
      <c r="CV4" s="25">
        <f>VLOOKUP(BR4,$AC$3:$BO$22,26,FALSE)</f>
        <v/>
      </c>
      <c r="CW4" s="80">
        <f>VLOOKUP(BS4,$AC$3:$BO$22,26,FALSE)</f>
        <v/>
      </c>
      <c r="CX4" s="80">
        <f>VLOOKUP(BR4,$AC$3:$BO$22,27,FALSE)</f>
        <v/>
      </c>
      <c r="CY4" s="80">
        <f>VLOOKUP(BS4,$AC$3:$BO$22,27,FALSE)</f>
        <v/>
      </c>
      <c r="CZ4" s="80">
        <f>VLOOKUP(BR4,$AC$3:$BO$22,28,FALSE)</f>
        <v/>
      </c>
      <c r="DA4" s="80">
        <f>VLOOKUP(BS4,$AC$3:$BO$22,28,FALSE)</f>
        <v/>
      </c>
      <c r="DB4" s="80">
        <f>VLOOKUP(BR4,$AC$3:$BO$22,29,FALSE)</f>
        <v/>
      </c>
      <c r="DC4" s="80">
        <f>VLOOKUP(BS4,$AC$3:$BO$22,29,FALSE)</f>
        <v/>
      </c>
      <c r="DD4" s="25">
        <f>VLOOKUP(BR4,$AC$3:$BO$22,30,FALSE)</f>
        <v/>
      </c>
      <c r="DE4" s="80">
        <f>VLOOKUP(BS4,$AC$3:$BO$22,30,FALSE)</f>
        <v/>
      </c>
      <c r="DF4" s="30">
        <f>VLOOKUP(BR4,$AC$3:$BO$22,12,FALSE)</f>
        <v/>
      </c>
      <c r="DG4" s="81">
        <f>VLOOKUP(BS4,$AC$3:$BO$22,12,FALSE)</f>
        <v/>
      </c>
      <c r="DH4" s="80">
        <f>VLOOKUP(BR4,$AC$3:$BO$22,13,FALSE)</f>
        <v/>
      </c>
      <c r="DI4" s="80">
        <f>VLOOKUP(BS4,$AC$3:$BO$22,13,FALSE)</f>
        <v/>
      </c>
      <c r="DJ4" s="80">
        <f>VLOOKUP(BR4,$AC$3:$BO$22,14,FALSE)</f>
        <v/>
      </c>
      <c r="DK4" s="80">
        <f>VLOOKUP(BS4,$AC$3:$BO$22,14,FALSE)</f>
        <v/>
      </c>
      <c r="DL4" s="80">
        <f>VLOOKUP(BR4,$AC$3:$BO$22,15,FALSE)</f>
        <v/>
      </c>
      <c r="DM4" s="80">
        <f>VLOOKUP(BS4,$AC$3:$BO$22,15,FALSE)</f>
        <v/>
      </c>
      <c r="DN4" s="25">
        <f>VLOOKUP(BR4,$AC$3:$BO$22,16,FALSE)</f>
        <v/>
      </c>
      <c r="DO4" s="80">
        <f>VLOOKUP(BS4,$AC$3:$BO$22,16,FALSE)</f>
        <v/>
      </c>
      <c r="DP4" s="80">
        <f>VLOOKUP(BR4,$AC$3:$BO$22,17,FALSE)</f>
        <v/>
      </c>
      <c r="DQ4" s="80">
        <f>VLOOKUP(BS4,$AC$3:$BO$22,17,FALSE)</f>
        <v/>
      </c>
      <c r="DR4" s="80">
        <f>VLOOKUP(BR4,$AC$3:$BO$22,18,FALSE)</f>
        <v/>
      </c>
      <c r="DS4" s="80">
        <f>VLOOKUP(BS4,$AC$3:$BO$22,18,FALSE)</f>
        <v/>
      </c>
      <c r="DT4" s="80">
        <f>VLOOKUP(BR4,$AC$3:$BO$22,19,FALSE)</f>
        <v/>
      </c>
      <c r="DU4" s="80">
        <f>VLOOKUP(BS4,$AC$3:$BO$22,19,FALSE)</f>
        <v/>
      </c>
      <c r="DV4" s="25">
        <f>VLOOKUP(BR4,$AC$3:$BO$22,20,FALSE)</f>
        <v/>
      </c>
      <c r="DW4" s="80">
        <f>VLOOKUP(BS4,$AC$3:$BO$22,20,FALSE)</f>
        <v/>
      </c>
      <c r="DX4" s="31">
        <f>VLOOKUP(BR4,$AC$3:$BO$22,31,FALSE)</f>
        <v/>
      </c>
      <c r="DY4" s="81">
        <f>VLOOKUP(BS4,$AC$3:$BO$22,31,FALSE)</f>
        <v/>
      </c>
      <c r="DZ4" s="80">
        <f>VLOOKUP(BR4,$AC$3:$BO$22,32,FALSE)</f>
        <v/>
      </c>
      <c r="EA4" s="80">
        <f>VLOOKUP(BS4,$AC$3:$BO$22,32,FALSE)</f>
        <v/>
      </c>
      <c r="EB4" s="80">
        <f>VLOOKUP(BR4,$AC$3:$BO$22,33,FALSE)</f>
        <v/>
      </c>
      <c r="EC4" s="80">
        <f>VLOOKUP(BS4,$AC$3:$BO$22,33,FALSE)</f>
        <v/>
      </c>
      <c r="ED4" s="80">
        <f>VLOOKUP(BR4,$AC$3:$BO$22,34,FALSE)</f>
        <v/>
      </c>
      <c r="EE4" s="80">
        <f>VLOOKUP(BS4,$AC$3:$BO$22,34,FALSE)</f>
        <v/>
      </c>
      <c r="EF4" s="25">
        <f>VLOOKUP(BR4,$AC$3:$BO$22,35,FALSE)</f>
        <v/>
      </c>
      <c r="EG4" s="80">
        <f>VLOOKUP(BS4,$AC$3:$BO$22,35,FALSE)</f>
        <v/>
      </c>
      <c r="EH4" s="80">
        <f>VLOOKUP(BR4,$AC$3:$BO$22,36,FALSE)</f>
        <v/>
      </c>
      <c r="EI4" s="80">
        <f>VLOOKUP(BS4,$AC$3:$BO$22,36,FALSE)</f>
        <v/>
      </c>
      <c r="EJ4" s="80">
        <f>VLOOKUP(BR4,$AC$3:$BO$22,37,FALSE)</f>
        <v/>
      </c>
      <c r="EK4" s="80">
        <f>VLOOKUP(BS4,$AC$3:$BO$22,37,FALSE)</f>
        <v/>
      </c>
      <c r="EL4" s="80">
        <f>VLOOKUP(BR4,$AC$3:$BO$22,38,FALSE)</f>
        <v/>
      </c>
      <c r="EM4" s="80">
        <f>VLOOKUP(BS4,$AC$3:$BO$22,38,FALSE)</f>
        <v/>
      </c>
      <c r="EN4" s="25">
        <f>VLOOKUP(BR4,$AC$3:$BO$22,39,FALSE)</f>
        <v/>
      </c>
      <c r="EO4" s="80">
        <f>VLOOKUP(BS4,$AC$3:$BO$22,39,FALSE)</f>
        <v/>
      </c>
      <c r="EQ4" s="81" t="n"/>
      <c r="ER4" s="81" t="n"/>
      <c r="ET4" s="81" t="n"/>
      <c r="EU4" s="81" t="n"/>
      <c r="EW4" s="81" t="n"/>
      <c r="EX4" s="81" t="n"/>
      <c r="EZ4" s="81" t="n"/>
      <c r="FA4" s="56" t="n"/>
      <c r="FC4" s="81" t="n"/>
      <c r="FD4" s="81" t="n"/>
      <c r="FF4" s="81" t="n"/>
      <c r="FG4" s="81" t="n"/>
      <c r="FI4" s="81" t="n"/>
      <c r="FJ4" s="71" t="n"/>
      <c r="FK4" s="71" t="n"/>
      <c r="FL4" s="81" t="n"/>
      <c r="FM4" s="71" t="n"/>
      <c r="FN4" s="71" t="n"/>
      <c r="FO4" s="81" t="n"/>
      <c r="FP4" s="71" t="n"/>
      <c r="FQ4" s="71" t="n"/>
      <c r="FR4" s="81" t="n"/>
      <c r="FS4" s="71" t="n"/>
      <c r="FT4" s="71" t="n"/>
      <c r="FU4" s="81" t="n"/>
      <c r="FV4" s="71" t="n"/>
      <c r="FW4" s="71" t="n"/>
      <c r="FX4" s="81" t="n"/>
      <c r="FY4" s="71" t="n"/>
      <c r="FZ4" s="71" t="n"/>
      <c r="GA4" s="81" t="n"/>
      <c r="GB4" s="71" t="n"/>
      <c r="GC4" s="71" t="n"/>
      <c r="GD4" s="81" t="n"/>
      <c r="GE4" s="71" t="n"/>
      <c r="GF4" s="71" t="n"/>
      <c r="GG4" s="81" t="n"/>
    </row>
    <row customHeight="1" ht="12" r="5" spans="1:201">
      <c r="A5" s="35" t="n">
        <v>43323</v>
      </c>
      <c r="B5" s="89" t="s">
        <v>51</v>
      </c>
      <c r="C5" s="89" t="s">
        <v>52</v>
      </c>
      <c r="D5" s="31" t="n">
        <v>6.32</v>
      </c>
      <c r="E5" s="81" t="n">
        <v>7.3</v>
      </c>
      <c r="F5" s="25" t="n">
        <v>372</v>
      </c>
      <c r="G5" s="80" t="n">
        <v>658</v>
      </c>
      <c r="H5" s="80" t="n">
        <v>281</v>
      </c>
      <c r="I5" s="80" t="n">
        <v>582</v>
      </c>
      <c r="J5" s="80" t="n">
        <v>5</v>
      </c>
      <c r="K5" s="80" t="n">
        <v>9</v>
      </c>
      <c r="L5" s="25" t="n">
        <v>0</v>
      </c>
      <c r="M5" s="80" t="n">
        <v>0</v>
      </c>
      <c r="N5" s="80" t="n">
        <v>0</v>
      </c>
      <c r="O5" s="80" t="n">
        <v>4</v>
      </c>
      <c r="P5" s="80" t="n">
        <v>1</v>
      </c>
      <c r="Q5" s="80" t="n">
        <v>0</v>
      </c>
      <c r="R5" s="16" t="n">
        <v>1</v>
      </c>
      <c r="S5" s="16" t="n">
        <v>4</v>
      </c>
      <c r="T5" s="16" t="n">
        <v>5</v>
      </c>
      <c r="U5" s="25" t="n">
        <v>0</v>
      </c>
      <c r="V5" s="80" t="n">
        <v>3</v>
      </c>
      <c r="W5" s="16" t="n">
        <v>3</v>
      </c>
      <c r="X5" s="25" t="n">
        <v>13</v>
      </c>
      <c r="Y5" s="80" t="n">
        <v>21</v>
      </c>
      <c r="Z5" s="27">
        <f>IF(U5="","",LOOKUP(U5-V5,{-9E+307,0,1},{2,"x",1}))</f>
        <v/>
      </c>
      <c r="AA5" s="14">
        <f>IF(U5="","",U5&amp;"-"&amp;V5)</f>
        <v/>
      </c>
      <c r="AB5" s="63" t="n"/>
      <c r="AC5" s="89" t="s">
        <v>53</v>
      </c>
      <c r="AD5" s="80">
        <f>SUMPRODUCT(($B$2:$C$1001=$AC5)*($Z$2:$Z$1001&lt;&gt;""))</f>
        <v/>
      </c>
      <c r="AE5" s="81">
        <f>SUMIF($B$2:$B$1001,$AC5,$D$2:$D$1001)+SUMIF($C$2:$C$1001,$AC5,$E$2:$E$1001)</f>
        <v/>
      </c>
      <c r="AF5" s="80">
        <f>SUMIF($B$2:$B$1001,$AC5,$F$2:$F$1001)+SUMIF($C$2:$C$1001,$AC5,$G$2:$G$1001)</f>
        <v/>
      </c>
      <c r="AG5" s="80">
        <f>SUMIF($B$2:$B$1001,$AC5,$H$2:$H$1001)+SUMIF($C$2:$C$1001,$AC5,$I$2:$I$1001)</f>
        <v/>
      </c>
      <c r="AH5" s="80">
        <f>SUMIF($B$2:$B$1001,$AC5,$J$2:$J$1001)+SUMIF($C$2:$C$1001,$AC5,$K$2:$K$1001)</f>
        <v/>
      </c>
      <c r="AI5" s="25">
        <f>SUMIF($B$2:$B$1001,$AC5,$L$2:$L$1001)+SUMIF($C$2:$C$1001,$AC5,$M$2:$M$1001)</f>
        <v/>
      </c>
      <c r="AJ5" s="80">
        <f>SUMIF($B$2:$B$1001,$AC5,$N$2:$N$1001)+SUMIF($C$2:$C$1001,$AC5,$O$2:$O$1001)</f>
        <v/>
      </c>
      <c r="AK5" s="80">
        <f>SUMIF($B$2:$B$1001,$AC5,$P$2:$P$1001)+SUMIF($C$2:$C$1001,$AC5,$Q$2:$Q$1001)</f>
        <v/>
      </c>
      <c r="AL5" s="80">
        <f>SUMIF($B$2:$B$1001,$AC5,$U$2:$U$1001)+SUMIF($C$2:$C$1001,$AC5,$V$2:$V$1001)</f>
        <v/>
      </c>
      <c r="AM5" s="29">
        <f>SUMIF($B$2:$B$1001,$AC5,$X$2:$X$1001)+SUMIF($C$2:$C$1001,$AC5,$Y$2:$Y$1001)</f>
        <v/>
      </c>
      <c r="AN5" s="31">
        <f>SUMIF($C$2:$C$1001,$AC5,$D$2:$D$1001)+SUMIF($B$2:$B$1001,$AC5,$E$2:$E$1001)</f>
        <v/>
      </c>
      <c r="AO5" s="80">
        <f>SUMIF($C$2:$C$1001,$AC5,$F$2:$F$1001)+SUMIF($B$2:$B$1001,$AC5,$G$2:$G$1001)</f>
        <v/>
      </c>
      <c r="AP5" s="80">
        <f>SUMIF($C$2:$C$1001,$AC5,$H$2:$H$1001)+SUMIF($B$2:$B$1001,$AC5,$I$2:$I$1001)</f>
        <v/>
      </c>
      <c r="AQ5" s="80">
        <f>SUMIF($C$2:$C$1001,$AC5,$J$2:$J$1001)+SUMIF($B$2:$B$1001,$AC5,$K$2:$K$1001)</f>
        <v/>
      </c>
      <c r="AR5" s="25">
        <f>SUMIF($C$2:$C$1001,$AC5,$L$2:$L$1001)+SUMIF($B$2:$B$1001,$AC5,$M$2:$M$1001)</f>
        <v/>
      </c>
      <c r="AS5" s="80">
        <f>SUMIF($C$2:$C$1001,$AC5,$N$2:$N$1001)+SUMIF($B$2:$B$1001,$AC5,$O$2:$O$1001)</f>
        <v/>
      </c>
      <c r="AT5" s="80">
        <f>SUMIF($C$2:$C$1001,$AC5,$P$2:$P$1001)+SUMIF($B$2:$B$1001,$AC5,$Q$2:$Q$1001)</f>
        <v/>
      </c>
      <c r="AU5" s="80">
        <f>SUMIF($C$2:$C$1001,$AC5,$U$2:$U$1001)+SUMIF($B$2:$B$1001,$AC5,$V$2:$V$1001)</f>
        <v/>
      </c>
      <c r="AV5" s="28">
        <f>SUMIF($C$2:$C$1001,$AC5,$X$2:$X$1001)+SUMIF($B$2:$B$1001,$AC5,$Y$2:$Y$1001)</f>
        <v/>
      </c>
      <c r="AW5" s="12" t="n">
        <v>5</v>
      </c>
      <c r="AX5" s="81" t="n">
        <v>33.34</v>
      </c>
      <c r="AY5" s="80" t="n">
        <v>2238</v>
      </c>
      <c r="AZ5" s="80" t="n">
        <v>1754</v>
      </c>
      <c r="BA5" s="80" t="n">
        <v>44</v>
      </c>
      <c r="BB5" s="25" t="n">
        <v>1</v>
      </c>
      <c r="BC5" s="80" t="n">
        <v>9</v>
      </c>
      <c r="BD5" s="80" t="n">
        <v>4</v>
      </c>
      <c r="BE5" s="80" t="n">
        <v>7</v>
      </c>
      <c r="BF5" s="29" t="n">
        <v>105</v>
      </c>
      <c r="BG5" s="31" t="n">
        <v>32.64</v>
      </c>
      <c r="BH5" s="80" t="n">
        <v>2189</v>
      </c>
      <c r="BI5" s="80" t="n">
        <v>1731</v>
      </c>
      <c r="BJ5" s="80" t="n">
        <v>41</v>
      </c>
      <c r="BK5" s="25" t="n">
        <v>4</v>
      </c>
      <c r="BL5" s="80" t="n">
        <v>12</v>
      </c>
      <c r="BM5" s="80" t="n">
        <v>2</v>
      </c>
      <c r="BN5" s="80" t="n">
        <v>6</v>
      </c>
      <c r="BO5" s="25" t="n">
        <v>83</v>
      </c>
      <c r="BQ5" s="35">
        <f>BQ31</f>
        <v/>
      </c>
      <c r="BR5" s="35">
        <f>BR31</f>
        <v/>
      </c>
      <c r="BS5" s="35">
        <f>BS31</f>
        <v/>
      </c>
      <c r="BT5" s="89">
        <f>VLOOKUP(BR5,$AC$3:$BO$22,2,FALSE)</f>
        <v/>
      </c>
      <c r="BU5" s="89">
        <f>VLOOKUP(BS5,$AC$3:$BO$22,2,FALSE)</f>
        <v/>
      </c>
      <c r="BV5" s="31">
        <f>VLOOKUP(BR5,$AC$3:$BO$22,3,FALSE)</f>
        <v/>
      </c>
      <c r="BW5" s="81">
        <f>VLOOKUP(BS5,$AC$3:$BO$22,3,FALSE)</f>
        <v/>
      </c>
      <c r="BX5" s="80">
        <f>VLOOKUP(BR5,$AC$3:$BO$22,4,FALSE)</f>
        <v/>
      </c>
      <c r="BY5" s="80">
        <f>VLOOKUP(BS5,$AC$3:$BO$22,4,FALSE)</f>
        <v/>
      </c>
      <c r="BZ5" s="80">
        <f>VLOOKUP(BR5,$AC$3:$BO$22,5,FALSE)</f>
        <v/>
      </c>
      <c r="CA5" s="80">
        <f>VLOOKUP(BS5,$AC$3:$BO$22,5,FALSE)</f>
        <v/>
      </c>
      <c r="CB5" s="80">
        <f>VLOOKUP(BR5,$AC$3:$BO$22,6,FALSE)</f>
        <v/>
      </c>
      <c r="CC5" s="80">
        <f>VLOOKUP(BS5,$AC$3:$BO$22,6,FALSE)</f>
        <v/>
      </c>
      <c r="CD5" s="25">
        <f>VLOOKUP(BR5,$AC$3:$BO$22,7,FALSE)</f>
        <v/>
      </c>
      <c r="CE5" s="80">
        <f>VLOOKUP(BS5,$AC$3:$BO$22,7,FALSE)</f>
        <v/>
      </c>
      <c r="CF5" s="80">
        <f>VLOOKUP(BR5,$AC$3:$BO$22,8,FALSE)</f>
        <v/>
      </c>
      <c r="CG5" s="80">
        <f>VLOOKUP(BS5,$AC$3:$BO$22,8,FALSE)</f>
        <v/>
      </c>
      <c r="CH5" s="80">
        <f>VLOOKUP(BR5,$AC$3:$BO$22,9,FALSE)</f>
        <v/>
      </c>
      <c r="CI5" s="80">
        <f>VLOOKUP(BS5,$AC$3:$BO$22,9,FALSE)</f>
        <v/>
      </c>
      <c r="CJ5" s="80">
        <f>VLOOKUP(BR5,$AC$3:$BO$22,10,FALSE)</f>
        <v/>
      </c>
      <c r="CK5" s="80">
        <f>VLOOKUP(BS5,$AC$3:$BO$22,10,FALSE)</f>
        <v/>
      </c>
      <c r="CL5" s="25">
        <f>VLOOKUP(BR5,$AC$3:$BO$22,11,FALSE)</f>
        <v/>
      </c>
      <c r="CM5" s="80">
        <f>VLOOKUP(BS5,$AC$3:$BO$22,11,FALSE)</f>
        <v/>
      </c>
      <c r="CN5" s="31">
        <f>VLOOKUP(BR5,$AC$3:$BO$22,22,FALSE)</f>
        <v/>
      </c>
      <c r="CO5" s="81">
        <f>VLOOKUP(BS5,$AC$3:$BO$22,22,FALSE)</f>
        <v/>
      </c>
      <c r="CP5" s="80">
        <f>VLOOKUP(BR5,$AC$3:$BO$22,23,FALSE)</f>
        <v/>
      </c>
      <c r="CQ5" s="80">
        <f>VLOOKUP(BS5,$AC$3:$BO$22,23,FALSE)</f>
        <v/>
      </c>
      <c r="CR5" s="80">
        <f>VLOOKUP(BR5,$AC$3:$BO$22,24,FALSE)</f>
        <v/>
      </c>
      <c r="CS5" s="80">
        <f>VLOOKUP(BS5,$AC$3:$BO$22,24,FALSE)</f>
        <v/>
      </c>
      <c r="CT5" s="80">
        <f>VLOOKUP(BR5,$AC$3:$BO$22,25,FALSE)</f>
        <v/>
      </c>
      <c r="CU5" s="80">
        <f>VLOOKUP(BS5,$AC$3:$BO$22,25,FALSE)</f>
        <v/>
      </c>
      <c r="CV5" s="25">
        <f>VLOOKUP(BR5,$AC$3:$BO$22,26,FALSE)</f>
        <v/>
      </c>
      <c r="CW5" s="80">
        <f>VLOOKUP(BS5,$AC$3:$BO$22,26,FALSE)</f>
        <v/>
      </c>
      <c r="CX5" s="80">
        <f>VLOOKUP(BR5,$AC$3:$BO$22,27,FALSE)</f>
        <v/>
      </c>
      <c r="CY5" s="80">
        <f>VLOOKUP(BS5,$AC$3:$BO$22,27,FALSE)</f>
        <v/>
      </c>
      <c r="CZ5" s="80">
        <f>VLOOKUP(BR5,$AC$3:$BO$22,28,FALSE)</f>
        <v/>
      </c>
      <c r="DA5" s="80">
        <f>VLOOKUP(BS5,$AC$3:$BO$22,28,FALSE)</f>
        <v/>
      </c>
      <c r="DB5" s="80">
        <f>VLOOKUP(BR5,$AC$3:$BO$22,29,FALSE)</f>
        <v/>
      </c>
      <c r="DC5" s="80">
        <f>VLOOKUP(BS5,$AC$3:$BO$22,29,FALSE)</f>
        <v/>
      </c>
      <c r="DD5" s="25">
        <f>VLOOKUP(BR5,$AC$3:$BO$22,30,FALSE)</f>
        <v/>
      </c>
      <c r="DE5" s="80">
        <f>VLOOKUP(BS5,$AC$3:$BO$22,30,FALSE)</f>
        <v/>
      </c>
      <c r="DF5" s="30">
        <f>VLOOKUP(BR5,$AC$3:$BO$22,12,FALSE)</f>
        <v/>
      </c>
      <c r="DG5" s="81">
        <f>VLOOKUP(BS5,$AC$3:$BO$22,12,FALSE)</f>
        <v/>
      </c>
      <c r="DH5" s="80">
        <f>VLOOKUP(BR5,$AC$3:$BO$22,13,FALSE)</f>
        <v/>
      </c>
      <c r="DI5" s="80">
        <f>VLOOKUP(BS5,$AC$3:$BO$22,13,FALSE)</f>
        <v/>
      </c>
      <c r="DJ5" s="80">
        <f>VLOOKUP(BR5,$AC$3:$BO$22,14,FALSE)</f>
        <v/>
      </c>
      <c r="DK5" s="80">
        <f>VLOOKUP(BS5,$AC$3:$BO$22,14,FALSE)</f>
        <v/>
      </c>
      <c r="DL5" s="80">
        <f>VLOOKUP(BR5,$AC$3:$BO$22,15,FALSE)</f>
        <v/>
      </c>
      <c r="DM5" s="80">
        <f>VLOOKUP(BS5,$AC$3:$BO$22,15,FALSE)</f>
        <v/>
      </c>
      <c r="DN5" s="25">
        <f>VLOOKUP(BR5,$AC$3:$BO$22,16,FALSE)</f>
        <v/>
      </c>
      <c r="DO5" s="80">
        <f>VLOOKUP(BS5,$AC$3:$BO$22,16,FALSE)</f>
        <v/>
      </c>
      <c r="DP5" s="80">
        <f>VLOOKUP(BR5,$AC$3:$BO$22,17,FALSE)</f>
        <v/>
      </c>
      <c r="DQ5" s="80">
        <f>VLOOKUP(BS5,$AC$3:$BO$22,17,FALSE)</f>
        <v/>
      </c>
      <c r="DR5" s="80">
        <f>VLOOKUP(BR5,$AC$3:$BO$22,18,FALSE)</f>
        <v/>
      </c>
      <c r="DS5" s="80">
        <f>VLOOKUP(BS5,$AC$3:$BO$22,18,FALSE)</f>
        <v/>
      </c>
      <c r="DT5" s="80">
        <f>VLOOKUP(BR5,$AC$3:$BO$22,19,FALSE)</f>
        <v/>
      </c>
      <c r="DU5" s="80">
        <f>VLOOKUP(BS5,$AC$3:$BO$22,19,FALSE)</f>
        <v/>
      </c>
      <c r="DV5" s="25">
        <f>VLOOKUP(BR5,$AC$3:$BO$22,20,FALSE)</f>
        <v/>
      </c>
      <c r="DW5" s="80">
        <f>VLOOKUP(BS5,$AC$3:$BO$22,20,FALSE)</f>
        <v/>
      </c>
      <c r="DX5" s="31">
        <f>VLOOKUP(BR5,$AC$3:$BO$22,31,FALSE)</f>
        <v/>
      </c>
      <c r="DY5" s="81">
        <f>VLOOKUP(BS5,$AC$3:$BO$22,31,FALSE)</f>
        <v/>
      </c>
      <c r="DZ5" s="80">
        <f>VLOOKUP(BR5,$AC$3:$BO$22,32,FALSE)</f>
        <v/>
      </c>
      <c r="EA5" s="80">
        <f>VLOOKUP(BS5,$AC$3:$BO$22,32,FALSE)</f>
        <v/>
      </c>
      <c r="EB5" s="80">
        <f>VLOOKUP(BR5,$AC$3:$BO$22,33,FALSE)</f>
        <v/>
      </c>
      <c r="EC5" s="80">
        <f>VLOOKUP(BS5,$AC$3:$BO$22,33,FALSE)</f>
        <v/>
      </c>
      <c r="ED5" s="80">
        <f>VLOOKUP(BR5,$AC$3:$BO$22,34,FALSE)</f>
        <v/>
      </c>
      <c r="EE5" s="80">
        <f>VLOOKUP(BS5,$AC$3:$BO$22,34,FALSE)</f>
        <v/>
      </c>
      <c r="EF5" s="25">
        <f>VLOOKUP(BR5,$AC$3:$BO$22,35,FALSE)</f>
        <v/>
      </c>
      <c r="EG5" s="80">
        <f>VLOOKUP(BS5,$AC$3:$BO$22,35,FALSE)</f>
        <v/>
      </c>
      <c r="EH5" s="80">
        <f>VLOOKUP(BR5,$AC$3:$BO$22,36,FALSE)</f>
        <v/>
      </c>
      <c r="EI5" s="80">
        <f>VLOOKUP(BS5,$AC$3:$BO$22,36,FALSE)</f>
        <v/>
      </c>
      <c r="EJ5" s="80">
        <f>VLOOKUP(BR5,$AC$3:$BO$22,37,FALSE)</f>
        <v/>
      </c>
      <c r="EK5" s="80">
        <f>VLOOKUP(BS5,$AC$3:$BO$22,37,FALSE)</f>
        <v/>
      </c>
      <c r="EL5" s="80">
        <f>VLOOKUP(BR5,$AC$3:$BO$22,38,FALSE)</f>
        <v/>
      </c>
      <c r="EM5" s="80">
        <f>VLOOKUP(BS5,$AC$3:$BO$22,38,FALSE)</f>
        <v/>
      </c>
      <c r="EN5" s="25">
        <f>VLOOKUP(BR5,$AC$3:$BO$22,39,FALSE)</f>
        <v/>
      </c>
      <c r="EO5" s="80">
        <f>VLOOKUP(BS5,$AC$3:$BO$22,39,FALSE)</f>
        <v/>
      </c>
      <c r="EQ5" s="81" t="n"/>
      <c r="ER5" s="81" t="n"/>
      <c r="ET5" s="81" t="n"/>
      <c r="EU5" s="81" t="n"/>
      <c r="EW5" s="81" t="n"/>
      <c r="EX5" s="81" t="n"/>
      <c r="EZ5" s="81" t="n"/>
      <c r="FA5" s="56" t="n"/>
      <c r="FC5" s="81" t="n"/>
      <c r="FD5" s="81" t="n"/>
      <c r="FF5" s="81" t="n"/>
      <c r="FG5" s="81" t="n"/>
      <c r="FI5" s="81" t="n"/>
      <c r="FJ5" s="71" t="n"/>
      <c r="FK5" s="71" t="n"/>
      <c r="FL5" s="81" t="n"/>
      <c r="FM5" s="71" t="n"/>
      <c r="FN5" s="71" t="n"/>
      <c r="FO5" s="81" t="n"/>
      <c r="FP5" s="71" t="n"/>
      <c r="FQ5" s="71" t="n"/>
      <c r="FR5" s="81" t="n"/>
      <c r="FS5" s="71" t="n"/>
      <c r="FT5" s="71" t="n"/>
      <c r="FU5" s="81" t="n"/>
      <c r="FV5" s="71" t="n"/>
      <c r="FW5" s="71" t="n"/>
      <c r="FX5" s="81" t="n"/>
      <c r="FY5" s="71" t="n"/>
      <c r="FZ5" s="71" t="n"/>
      <c r="GA5" s="81" t="n"/>
      <c r="GB5" s="71" t="n"/>
      <c r="GC5" s="71" t="n"/>
      <c r="GD5" s="81" t="n"/>
      <c r="GE5" s="71" t="n"/>
      <c r="GF5" s="71" t="n"/>
      <c r="GG5" s="81" t="n"/>
    </row>
    <row customHeight="1" ht="12" r="6" spans="1:201">
      <c r="A6" s="35" t="n">
        <v>43323</v>
      </c>
      <c r="B6" s="89" t="s">
        <v>54</v>
      </c>
      <c r="C6" s="89" t="s">
        <v>55</v>
      </c>
      <c r="D6" s="31" t="n">
        <v>6.69</v>
      </c>
      <c r="E6" s="81" t="n">
        <v>6.89</v>
      </c>
      <c r="F6" s="25" t="n">
        <v>387</v>
      </c>
      <c r="G6" s="80" t="n">
        <v>574</v>
      </c>
      <c r="H6" s="80" t="n">
        <v>267</v>
      </c>
      <c r="I6" s="80" t="n">
        <v>469</v>
      </c>
      <c r="J6" s="80" t="n">
        <v>9</v>
      </c>
      <c r="K6" s="80" t="n">
        <v>11</v>
      </c>
      <c r="L6" s="25" t="n">
        <v>0</v>
      </c>
      <c r="M6" s="80" t="n">
        <v>2</v>
      </c>
      <c r="N6" s="80" t="n">
        <v>2</v>
      </c>
      <c r="O6" s="80" t="n">
        <v>2</v>
      </c>
      <c r="P6" s="80" t="n">
        <v>0</v>
      </c>
      <c r="Q6" s="80" t="n">
        <v>1</v>
      </c>
      <c r="R6" s="16" t="n">
        <v>2</v>
      </c>
      <c r="S6" s="16" t="n">
        <v>5</v>
      </c>
      <c r="T6" s="16" t="n">
        <v>7</v>
      </c>
      <c r="U6" s="25" t="n">
        <v>1</v>
      </c>
      <c r="V6" s="80" t="n">
        <v>2</v>
      </c>
      <c r="W6" s="16" t="n">
        <v>3</v>
      </c>
      <c r="X6" s="25" t="n">
        <v>17</v>
      </c>
      <c r="Y6" s="80" t="n">
        <v>42</v>
      </c>
      <c r="Z6" s="27">
        <f>IF(U6="","",LOOKUP(U6-V6,{-9E+307,0,1},{2,"x",1}))</f>
        <v/>
      </c>
      <c r="AA6" s="14">
        <f>IF(U6="","",U6&amp;"-"&amp;V6)</f>
        <v/>
      </c>
      <c r="AB6" s="63" t="n"/>
      <c r="AC6" s="89" t="s">
        <v>56</v>
      </c>
      <c r="AD6" s="80">
        <f>SUMPRODUCT(($B$2:$C$1001=$AC6)*($Z$2:$Z$1001&lt;&gt;""))</f>
        <v/>
      </c>
      <c r="AE6" s="81">
        <f>SUMIF($B$2:$B$1001,$AC6,$D$2:$D$1001)+SUMIF($C$2:$C$1001,$AC6,$E$2:$E$1001)</f>
        <v/>
      </c>
      <c r="AF6" s="80">
        <f>SUMIF($B$2:$B$1001,$AC6,$F$2:$F$1001)+SUMIF($C$2:$C$1001,$AC6,$G$2:$G$1001)</f>
        <v/>
      </c>
      <c r="AG6" s="80">
        <f>SUMIF($B$2:$B$1001,$AC6,$H$2:$H$1001)+SUMIF($C$2:$C$1001,$AC6,$I$2:$I$1001)</f>
        <v/>
      </c>
      <c r="AH6" s="80">
        <f>SUMIF($B$2:$B$1001,$AC6,$J$2:$J$1001)+SUMIF($C$2:$C$1001,$AC6,$K$2:$K$1001)</f>
        <v/>
      </c>
      <c r="AI6" s="25">
        <f>SUMIF($B$2:$B$1001,$AC6,$L$2:$L$1001)+SUMIF($C$2:$C$1001,$AC6,$M$2:$M$1001)</f>
        <v/>
      </c>
      <c r="AJ6" s="80">
        <f>SUMIF($B$2:$B$1001,$AC6,$N$2:$N$1001)+SUMIF($C$2:$C$1001,$AC6,$O$2:$O$1001)</f>
        <v/>
      </c>
      <c r="AK6" s="80">
        <f>SUMIF($B$2:$B$1001,$AC6,$P$2:$P$1001)+SUMIF($C$2:$C$1001,$AC6,$Q$2:$Q$1001)</f>
        <v/>
      </c>
      <c r="AL6" s="80">
        <f>SUMIF($B$2:$B$1001,$AC6,$U$2:$U$1001)+SUMIF($C$2:$C$1001,$AC6,$V$2:$V$1001)</f>
        <v/>
      </c>
      <c r="AM6" s="29">
        <f>SUMIF($B$2:$B$1001,$AC6,$X$2:$X$1001)+SUMIF($C$2:$C$1001,$AC6,$Y$2:$Y$1001)</f>
        <v/>
      </c>
      <c r="AN6" s="31">
        <f>SUMIF($C$2:$C$1001,$AC6,$D$2:$D$1001)+SUMIF($B$2:$B$1001,$AC6,$E$2:$E$1001)</f>
        <v/>
      </c>
      <c r="AO6" s="80">
        <f>SUMIF($C$2:$C$1001,$AC6,$F$2:$F$1001)+SUMIF($B$2:$B$1001,$AC6,$G$2:$G$1001)</f>
        <v/>
      </c>
      <c r="AP6" s="80">
        <f>SUMIF($C$2:$C$1001,$AC6,$H$2:$H$1001)+SUMIF($B$2:$B$1001,$AC6,$I$2:$I$1001)</f>
        <v/>
      </c>
      <c r="AQ6" s="80">
        <f>SUMIF($C$2:$C$1001,$AC6,$J$2:$J$1001)+SUMIF($B$2:$B$1001,$AC6,$K$2:$K$1001)</f>
        <v/>
      </c>
      <c r="AR6" s="25">
        <f>SUMIF($C$2:$C$1001,$AC6,$L$2:$L$1001)+SUMIF($B$2:$B$1001,$AC6,$M$2:$M$1001)</f>
        <v/>
      </c>
      <c r="AS6" s="80">
        <f>SUMIF($C$2:$C$1001,$AC6,$N$2:$N$1001)+SUMIF($B$2:$B$1001,$AC6,$O$2:$O$1001)</f>
        <v/>
      </c>
      <c r="AT6" s="80">
        <f>SUMIF($C$2:$C$1001,$AC6,$P$2:$P$1001)+SUMIF($B$2:$B$1001,$AC6,$Q$2:$Q$1001)</f>
        <v/>
      </c>
      <c r="AU6" s="80">
        <f>SUMIF($C$2:$C$1001,$AC6,$U$2:$U$1001)+SUMIF($B$2:$B$1001,$AC6,$V$2:$V$1001)</f>
        <v/>
      </c>
      <c r="AV6" s="28">
        <f>SUMIF($C$2:$C$1001,$AC6,$X$2:$X$1001)+SUMIF($B$2:$B$1001,$AC6,$Y$2:$Y$1001)</f>
        <v/>
      </c>
      <c r="AW6" s="12" t="n">
        <v>5</v>
      </c>
      <c r="AX6" s="81" t="n">
        <v>33</v>
      </c>
      <c r="AY6" s="80" t="n">
        <v>1742</v>
      </c>
      <c r="AZ6" s="80" t="n">
        <v>1254</v>
      </c>
      <c r="BA6" s="80" t="n">
        <v>34</v>
      </c>
      <c r="BB6" s="25" t="n">
        <v>5</v>
      </c>
      <c r="BC6" s="80" t="n">
        <v>16</v>
      </c>
      <c r="BD6" s="80" t="n">
        <v>9</v>
      </c>
      <c r="BE6" s="80" t="n">
        <v>3</v>
      </c>
      <c r="BF6" s="29" t="n">
        <v>131</v>
      </c>
      <c r="BG6" s="31" t="n">
        <v>34.63</v>
      </c>
      <c r="BH6" s="80" t="n">
        <v>2786</v>
      </c>
      <c r="BI6" s="80" t="n">
        <v>2278</v>
      </c>
      <c r="BJ6" s="80" t="n">
        <v>75</v>
      </c>
      <c r="BK6" s="25" t="n">
        <v>3</v>
      </c>
      <c r="BL6" s="80" t="n">
        <v>5</v>
      </c>
      <c r="BM6" s="80" t="n">
        <v>4</v>
      </c>
      <c r="BN6" s="80" t="n">
        <v>8</v>
      </c>
      <c r="BO6" s="25" t="n">
        <v>111</v>
      </c>
      <c r="BQ6" s="35">
        <f>BQ32</f>
        <v/>
      </c>
      <c r="BR6" s="35">
        <f>BR32</f>
        <v/>
      </c>
      <c r="BS6" s="35">
        <f>BS32</f>
        <v/>
      </c>
      <c r="BT6" s="89">
        <f>VLOOKUP(BR6,$AC$3:$BO$22,2,FALSE)</f>
        <v/>
      </c>
      <c r="BU6" s="89">
        <f>VLOOKUP(BS6,$AC$3:$BO$22,2,FALSE)</f>
        <v/>
      </c>
      <c r="BV6" s="31">
        <f>VLOOKUP(BR6,$AC$3:$BO$22,3,FALSE)</f>
        <v/>
      </c>
      <c r="BW6" s="81">
        <f>VLOOKUP(BS6,$AC$3:$BO$22,3,FALSE)</f>
        <v/>
      </c>
      <c r="BX6" s="80">
        <f>VLOOKUP(BR6,$AC$3:$BO$22,4,FALSE)</f>
        <v/>
      </c>
      <c r="BY6" s="80">
        <f>VLOOKUP(BS6,$AC$3:$BO$22,4,FALSE)</f>
        <v/>
      </c>
      <c r="BZ6" s="80">
        <f>VLOOKUP(BR6,$AC$3:$BO$22,5,FALSE)</f>
        <v/>
      </c>
      <c r="CA6" s="80">
        <f>VLOOKUP(BS6,$AC$3:$BO$22,5,FALSE)</f>
        <v/>
      </c>
      <c r="CB6" s="80">
        <f>VLOOKUP(BR6,$AC$3:$BO$22,6,FALSE)</f>
        <v/>
      </c>
      <c r="CC6" s="80">
        <f>VLOOKUP(BS6,$AC$3:$BO$22,6,FALSE)</f>
        <v/>
      </c>
      <c r="CD6" s="25">
        <f>VLOOKUP(BR6,$AC$3:$BO$22,7,FALSE)</f>
        <v/>
      </c>
      <c r="CE6" s="80">
        <f>VLOOKUP(BS6,$AC$3:$BO$22,7,FALSE)</f>
        <v/>
      </c>
      <c r="CF6" s="80">
        <f>VLOOKUP(BR6,$AC$3:$BO$22,8,FALSE)</f>
        <v/>
      </c>
      <c r="CG6" s="80">
        <f>VLOOKUP(BS6,$AC$3:$BO$22,8,FALSE)</f>
        <v/>
      </c>
      <c r="CH6" s="80">
        <f>VLOOKUP(BR6,$AC$3:$BO$22,9,FALSE)</f>
        <v/>
      </c>
      <c r="CI6" s="80">
        <f>VLOOKUP(BS6,$AC$3:$BO$22,9,FALSE)</f>
        <v/>
      </c>
      <c r="CJ6" s="80">
        <f>VLOOKUP(BR6,$AC$3:$BO$22,10,FALSE)</f>
        <v/>
      </c>
      <c r="CK6" s="80">
        <f>VLOOKUP(BS6,$AC$3:$BO$22,10,FALSE)</f>
        <v/>
      </c>
      <c r="CL6" s="25">
        <f>VLOOKUP(BR6,$AC$3:$BO$22,11,FALSE)</f>
        <v/>
      </c>
      <c r="CM6" s="80">
        <f>VLOOKUP(BS6,$AC$3:$BO$22,11,FALSE)</f>
        <v/>
      </c>
      <c r="CN6" s="31">
        <f>VLOOKUP(BR6,$AC$3:$BO$22,22,FALSE)</f>
        <v/>
      </c>
      <c r="CO6" s="81">
        <f>VLOOKUP(BS6,$AC$3:$BO$22,22,FALSE)</f>
        <v/>
      </c>
      <c r="CP6" s="80">
        <f>VLOOKUP(BR6,$AC$3:$BO$22,23,FALSE)</f>
        <v/>
      </c>
      <c r="CQ6" s="80">
        <f>VLOOKUP(BS6,$AC$3:$BO$22,23,FALSE)</f>
        <v/>
      </c>
      <c r="CR6" s="80">
        <f>VLOOKUP(BR6,$AC$3:$BO$22,24,FALSE)</f>
        <v/>
      </c>
      <c r="CS6" s="80">
        <f>VLOOKUP(BS6,$AC$3:$BO$22,24,FALSE)</f>
        <v/>
      </c>
      <c r="CT6" s="80">
        <f>VLOOKUP(BR6,$AC$3:$BO$22,25,FALSE)</f>
        <v/>
      </c>
      <c r="CU6" s="80">
        <f>VLOOKUP(BS6,$AC$3:$BO$22,25,FALSE)</f>
        <v/>
      </c>
      <c r="CV6" s="25">
        <f>VLOOKUP(BR6,$AC$3:$BO$22,26,FALSE)</f>
        <v/>
      </c>
      <c r="CW6" s="80">
        <f>VLOOKUP(BS6,$AC$3:$BO$22,26,FALSE)</f>
        <v/>
      </c>
      <c r="CX6" s="80">
        <f>VLOOKUP(BR6,$AC$3:$BO$22,27,FALSE)</f>
        <v/>
      </c>
      <c r="CY6" s="80">
        <f>VLOOKUP(BS6,$AC$3:$BO$22,27,FALSE)</f>
        <v/>
      </c>
      <c r="CZ6" s="80">
        <f>VLOOKUP(BR6,$AC$3:$BO$22,28,FALSE)</f>
        <v/>
      </c>
      <c r="DA6" s="80">
        <f>VLOOKUP(BS6,$AC$3:$BO$22,28,FALSE)</f>
        <v/>
      </c>
      <c r="DB6" s="80">
        <f>VLOOKUP(BR6,$AC$3:$BO$22,29,FALSE)</f>
        <v/>
      </c>
      <c r="DC6" s="80">
        <f>VLOOKUP(BS6,$AC$3:$BO$22,29,FALSE)</f>
        <v/>
      </c>
      <c r="DD6" s="25">
        <f>VLOOKUP(BR6,$AC$3:$BO$22,30,FALSE)</f>
        <v/>
      </c>
      <c r="DE6" s="80">
        <f>VLOOKUP(BS6,$AC$3:$BO$22,30,FALSE)</f>
        <v/>
      </c>
      <c r="DF6" s="30">
        <f>VLOOKUP(BR6,$AC$3:$BO$22,12,FALSE)</f>
        <v/>
      </c>
      <c r="DG6" s="81">
        <f>VLOOKUP(BS6,$AC$3:$BO$22,12,FALSE)</f>
        <v/>
      </c>
      <c r="DH6" s="80">
        <f>VLOOKUP(BR6,$AC$3:$BO$22,13,FALSE)</f>
        <v/>
      </c>
      <c r="DI6" s="80">
        <f>VLOOKUP(BS6,$AC$3:$BO$22,13,FALSE)</f>
        <v/>
      </c>
      <c r="DJ6" s="80">
        <f>VLOOKUP(BR6,$AC$3:$BO$22,14,FALSE)</f>
        <v/>
      </c>
      <c r="DK6" s="80">
        <f>VLOOKUP(BS6,$AC$3:$BO$22,14,FALSE)</f>
        <v/>
      </c>
      <c r="DL6" s="80">
        <f>VLOOKUP(BR6,$AC$3:$BO$22,15,FALSE)</f>
        <v/>
      </c>
      <c r="DM6" s="80">
        <f>VLOOKUP(BS6,$AC$3:$BO$22,15,FALSE)</f>
        <v/>
      </c>
      <c r="DN6" s="25">
        <f>VLOOKUP(BR6,$AC$3:$BO$22,16,FALSE)</f>
        <v/>
      </c>
      <c r="DO6" s="80">
        <f>VLOOKUP(BS6,$AC$3:$BO$22,16,FALSE)</f>
        <v/>
      </c>
      <c r="DP6" s="80">
        <f>VLOOKUP(BR6,$AC$3:$BO$22,17,FALSE)</f>
        <v/>
      </c>
      <c r="DQ6" s="80">
        <f>VLOOKUP(BS6,$AC$3:$BO$22,17,FALSE)</f>
        <v/>
      </c>
      <c r="DR6" s="80">
        <f>VLOOKUP(BR6,$AC$3:$BO$22,18,FALSE)</f>
        <v/>
      </c>
      <c r="DS6" s="80">
        <f>VLOOKUP(BS6,$AC$3:$BO$22,18,FALSE)</f>
        <v/>
      </c>
      <c r="DT6" s="80">
        <f>VLOOKUP(BR6,$AC$3:$BO$22,19,FALSE)</f>
        <v/>
      </c>
      <c r="DU6" s="80">
        <f>VLOOKUP(BS6,$AC$3:$BO$22,19,FALSE)</f>
        <v/>
      </c>
      <c r="DV6" s="25">
        <f>VLOOKUP(BR6,$AC$3:$BO$22,20,FALSE)</f>
        <v/>
      </c>
      <c r="DW6" s="80">
        <f>VLOOKUP(BS6,$AC$3:$BO$22,20,FALSE)</f>
        <v/>
      </c>
      <c r="DX6" s="31">
        <f>VLOOKUP(BR6,$AC$3:$BO$22,31,FALSE)</f>
        <v/>
      </c>
      <c r="DY6" s="81">
        <f>VLOOKUP(BS6,$AC$3:$BO$22,31,FALSE)</f>
        <v/>
      </c>
      <c r="DZ6" s="80">
        <f>VLOOKUP(BR6,$AC$3:$BO$22,32,FALSE)</f>
        <v/>
      </c>
      <c r="EA6" s="80">
        <f>VLOOKUP(BS6,$AC$3:$BO$22,32,FALSE)</f>
        <v/>
      </c>
      <c r="EB6" s="80">
        <f>VLOOKUP(BR6,$AC$3:$BO$22,33,FALSE)</f>
        <v/>
      </c>
      <c r="EC6" s="80">
        <f>VLOOKUP(BS6,$AC$3:$BO$22,33,FALSE)</f>
        <v/>
      </c>
      <c r="ED6" s="80">
        <f>VLOOKUP(BR6,$AC$3:$BO$22,34,FALSE)</f>
        <v/>
      </c>
      <c r="EE6" s="80">
        <f>VLOOKUP(BS6,$AC$3:$BO$22,34,FALSE)</f>
        <v/>
      </c>
      <c r="EF6" s="25">
        <f>VLOOKUP(BR6,$AC$3:$BO$22,35,FALSE)</f>
        <v/>
      </c>
      <c r="EG6" s="80">
        <f>VLOOKUP(BS6,$AC$3:$BO$22,35,FALSE)</f>
        <v/>
      </c>
      <c r="EH6" s="80">
        <f>VLOOKUP(BR6,$AC$3:$BO$22,36,FALSE)</f>
        <v/>
      </c>
      <c r="EI6" s="80">
        <f>VLOOKUP(BS6,$AC$3:$BO$22,36,FALSE)</f>
        <v/>
      </c>
      <c r="EJ6" s="80">
        <f>VLOOKUP(BR6,$AC$3:$BO$22,37,FALSE)</f>
        <v/>
      </c>
      <c r="EK6" s="80">
        <f>VLOOKUP(BS6,$AC$3:$BO$22,37,FALSE)</f>
        <v/>
      </c>
      <c r="EL6" s="80">
        <f>VLOOKUP(BR6,$AC$3:$BO$22,38,FALSE)</f>
        <v/>
      </c>
      <c r="EM6" s="80">
        <f>VLOOKUP(BS6,$AC$3:$BO$22,38,FALSE)</f>
        <v/>
      </c>
      <c r="EN6" s="25">
        <f>VLOOKUP(BR6,$AC$3:$BO$22,39,FALSE)</f>
        <v/>
      </c>
      <c r="EO6" s="80">
        <f>VLOOKUP(BS6,$AC$3:$BO$22,39,FALSE)</f>
        <v/>
      </c>
      <c r="EQ6" s="81" t="n"/>
      <c r="ER6" s="81" t="n"/>
      <c r="ET6" s="81" t="n"/>
      <c r="EU6" s="81" t="n"/>
      <c r="EW6" s="81" t="n"/>
      <c r="EX6" s="81" t="n"/>
      <c r="EZ6" s="81" t="n"/>
      <c r="FA6" s="56" t="n"/>
      <c r="FC6" s="81" t="n"/>
      <c r="FD6" s="81" t="n"/>
      <c r="FF6" s="81" t="n"/>
      <c r="FG6" s="81" t="n"/>
      <c r="FI6" s="81" t="n"/>
      <c r="FJ6" s="71" t="n"/>
      <c r="FK6" s="71" t="n"/>
      <c r="FL6" s="81" t="n"/>
      <c r="FM6" s="71" t="n"/>
      <c r="FN6" s="71" t="n"/>
      <c r="FO6" s="81" t="n"/>
      <c r="FP6" s="71" t="n"/>
      <c r="FQ6" s="71" t="n"/>
      <c r="FR6" s="81" t="n"/>
      <c r="FS6" s="71" t="n"/>
      <c r="FT6" s="71" t="n"/>
      <c r="FU6" s="81" t="n"/>
      <c r="FV6" s="71" t="n"/>
      <c r="FW6" s="71" t="n"/>
      <c r="FX6" s="81" t="n"/>
      <c r="FY6" s="71" t="n"/>
      <c r="FZ6" s="71" t="n"/>
      <c r="GA6" s="81" t="n"/>
      <c r="GB6" s="71" t="n"/>
      <c r="GC6" s="71" t="n"/>
      <c r="GD6" s="81" t="n"/>
      <c r="GE6" s="71" t="n"/>
      <c r="GF6" s="71" t="n"/>
      <c r="GG6" s="81" t="n"/>
    </row>
    <row customHeight="1" ht="12" r="7" spans="1:201">
      <c r="A7" s="35" t="n">
        <v>43323</v>
      </c>
      <c r="B7" s="89" t="s">
        <v>57</v>
      </c>
      <c r="C7" s="89" t="s">
        <v>53</v>
      </c>
      <c r="D7" s="31" t="n">
        <v>7.05</v>
      </c>
      <c r="E7" s="81" t="n">
        <v>6.42</v>
      </c>
      <c r="F7" s="25" t="n">
        <v>437</v>
      </c>
      <c r="G7" s="80" t="n">
        <v>385</v>
      </c>
      <c r="H7" s="80" t="n">
        <v>328</v>
      </c>
      <c r="I7" s="80" t="n">
        <v>297</v>
      </c>
      <c r="J7" s="80" t="n">
        <v>13</v>
      </c>
      <c r="K7" s="80" t="n">
        <v>5</v>
      </c>
      <c r="L7" s="25" t="n">
        <v>0</v>
      </c>
      <c r="M7" s="80" t="n">
        <v>0</v>
      </c>
      <c r="N7" s="80" t="n">
        <v>4</v>
      </c>
      <c r="O7" s="80" t="n">
        <v>0</v>
      </c>
      <c r="P7" s="80" t="n">
        <v>1</v>
      </c>
      <c r="Q7" s="80" t="n">
        <v>0</v>
      </c>
      <c r="R7" s="16" t="n">
        <v>5</v>
      </c>
      <c r="S7" s="16" t="n">
        <v>0</v>
      </c>
      <c r="T7" s="16" t="n">
        <v>5</v>
      </c>
      <c r="U7" s="25" t="n">
        <v>2</v>
      </c>
      <c r="V7" s="80" t="n">
        <v>0</v>
      </c>
      <c r="W7" s="16" t="n">
        <v>2</v>
      </c>
      <c r="X7" s="25" t="n">
        <v>10</v>
      </c>
      <c r="Y7" s="80" t="n">
        <v>26</v>
      </c>
      <c r="Z7" s="27">
        <f>IF(U7="","",LOOKUP(U7-V7,{-9E+307,0,1},{2,"x",1}))</f>
        <v/>
      </c>
      <c r="AA7" s="14">
        <f>IF(U7="","",U7&amp;"-"&amp;V7)</f>
        <v/>
      </c>
      <c r="AB7" s="63" t="n"/>
      <c r="AC7" s="89" t="s">
        <v>47</v>
      </c>
      <c r="AD7" s="80">
        <f>SUMPRODUCT(($B$2:$C$1001=$AC7)*($Z$2:$Z$1001&lt;&gt;""))</f>
        <v/>
      </c>
      <c r="AE7" s="81">
        <f>SUMIF($B$2:$B$1001,$AC7,$D$2:$D$1001)+SUMIF($C$2:$C$1001,$AC7,$E$2:$E$1001)</f>
        <v/>
      </c>
      <c r="AF7" s="80">
        <f>SUMIF($B$2:$B$1001,$AC7,$F$2:$F$1001)+SUMIF($C$2:$C$1001,$AC7,$G$2:$G$1001)</f>
        <v/>
      </c>
      <c r="AG7" s="80">
        <f>SUMIF($B$2:$B$1001,$AC7,$H$2:$H$1001)+SUMIF($C$2:$C$1001,$AC7,$I$2:$I$1001)</f>
        <v/>
      </c>
      <c r="AH7" s="80">
        <f>SUMIF($B$2:$B$1001,$AC7,$J$2:$J$1001)+SUMIF($C$2:$C$1001,$AC7,$K$2:$K$1001)</f>
        <v/>
      </c>
      <c r="AI7" s="25">
        <f>SUMIF($B$2:$B$1001,$AC7,$L$2:$L$1001)+SUMIF($C$2:$C$1001,$AC7,$M$2:$M$1001)</f>
        <v/>
      </c>
      <c r="AJ7" s="80">
        <f>SUMIF($B$2:$B$1001,$AC7,$N$2:$N$1001)+SUMIF($C$2:$C$1001,$AC7,$O$2:$O$1001)</f>
        <v/>
      </c>
      <c r="AK7" s="80">
        <f>SUMIF($B$2:$B$1001,$AC7,$P$2:$P$1001)+SUMIF($C$2:$C$1001,$AC7,$Q$2:$Q$1001)</f>
        <v/>
      </c>
      <c r="AL7" s="80">
        <f>SUMIF($B$2:$B$1001,$AC7,$U$2:$U$1001)+SUMIF($C$2:$C$1001,$AC7,$V$2:$V$1001)</f>
        <v/>
      </c>
      <c r="AM7" s="29">
        <f>SUMIF($B$2:$B$1001,$AC7,$X$2:$X$1001)+SUMIF($C$2:$C$1001,$AC7,$Y$2:$Y$1001)</f>
        <v/>
      </c>
      <c r="AN7" s="31">
        <f>SUMIF($C$2:$C$1001,$AC7,$D$2:$D$1001)+SUMIF($B$2:$B$1001,$AC7,$E$2:$E$1001)</f>
        <v/>
      </c>
      <c r="AO7" s="80">
        <f>SUMIF($C$2:$C$1001,$AC7,$F$2:$F$1001)+SUMIF($B$2:$B$1001,$AC7,$G$2:$G$1001)</f>
        <v/>
      </c>
      <c r="AP7" s="80">
        <f>SUMIF($C$2:$C$1001,$AC7,$H$2:$H$1001)+SUMIF($B$2:$B$1001,$AC7,$I$2:$I$1001)</f>
        <v/>
      </c>
      <c r="AQ7" s="80">
        <f>SUMIF($C$2:$C$1001,$AC7,$J$2:$J$1001)+SUMIF($B$2:$B$1001,$AC7,$K$2:$K$1001)</f>
        <v/>
      </c>
      <c r="AR7" s="25">
        <f>SUMIF($C$2:$C$1001,$AC7,$L$2:$L$1001)+SUMIF($B$2:$B$1001,$AC7,$M$2:$M$1001)</f>
        <v/>
      </c>
      <c r="AS7" s="80">
        <f>SUMIF($C$2:$C$1001,$AC7,$N$2:$N$1001)+SUMIF($B$2:$B$1001,$AC7,$O$2:$O$1001)</f>
        <v/>
      </c>
      <c r="AT7" s="80">
        <f>SUMIF($C$2:$C$1001,$AC7,$P$2:$P$1001)+SUMIF($B$2:$B$1001,$AC7,$Q$2:$Q$1001)</f>
        <v/>
      </c>
      <c r="AU7" s="80">
        <f>SUMIF($C$2:$C$1001,$AC7,$U$2:$U$1001)+SUMIF($B$2:$B$1001,$AC7,$V$2:$V$1001)</f>
        <v/>
      </c>
      <c r="AV7" s="28">
        <f>SUMIF($C$2:$C$1001,$AC7,$X$2:$X$1001)+SUMIF($B$2:$B$1001,$AC7,$Y$2:$Y$1001)</f>
        <v/>
      </c>
      <c r="AW7" s="12" t="n">
        <v>5</v>
      </c>
      <c r="AX7" s="81" t="n">
        <v>33.46</v>
      </c>
      <c r="AY7" s="80" t="n">
        <v>1330</v>
      </c>
      <c r="AZ7" s="80" t="n">
        <v>813</v>
      </c>
      <c r="BA7" s="80" t="n">
        <v>34</v>
      </c>
      <c r="BB7" s="25" t="n">
        <v>3</v>
      </c>
      <c r="BC7" s="80" t="n">
        <v>26</v>
      </c>
      <c r="BD7" s="80" t="n">
        <v>4</v>
      </c>
      <c r="BE7" s="80" t="n">
        <v>6</v>
      </c>
      <c r="BF7" s="29" t="n">
        <v>130</v>
      </c>
      <c r="BG7" s="31" t="n">
        <v>34.01</v>
      </c>
      <c r="BH7" s="80" t="n">
        <v>2436</v>
      </c>
      <c r="BI7" s="80" t="n">
        <v>1884</v>
      </c>
      <c r="BJ7" s="80" t="n">
        <v>56</v>
      </c>
      <c r="BK7" s="25" t="n">
        <v>2</v>
      </c>
      <c r="BL7" s="80" t="n">
        <v>8</v>
      </c>
      <c r="BM7" s="80" t="n">
        <v>5</v>
      </c>
      <c r="BN7" s="80" t="n">
        <v>8</v>
      </c>
      <c r="BO7" s="25" t="n">
        <v>130</v>
      </c>
      <c r="BQ7" s="35">
        <f>BQ33</f>
        <v/>
      </c>
      <c r="BR7" s="35">
        <f>BR33</f>
        <v/>
      </c>
      <c r="BS7" s="35">
        <f>BS33</f>
        <v/>
      </c>
      <c r="BT7" s="89">
        <f>VLOOKUP(BR7,$AC$3:$BO$22,2,FALSE)</f>
        <v/>
      </c>
      <c r="BU7" s="89">
        <f>VLOOKUP(BS7,$AC$3:$BO$22,2,FALSE)</f>
        <v/>
      </c>
      <c r="BV7" s="31">
        <f>VLOOKUP(BR7,$AC$3:$BO$22,3,FALSE)</f>
        <v/>
      </c>
      <c r="BW7" s="81">
        <f>VLOOKUP(BS7,$AC$3:$BO$22,3,FALSE)</f>
        <v/>
      </c>
      <c r="BX7" s="80">
        <f>VLOOKUP(BR7,$AC$3:$BO$22,4,FALSE)</f>
        <v/>
      </c>
      <c r="BY7" s="80">
        <f>VLOOKUP(BS7,$AC$3:$BO$22,4,FALSE)</f>
        <v/>
      </c>
      <c r="BZ7" s="80">
        <f>VLOOKUP(BR7,$AC$3:$BO$22,5,FALSE)</f>
        <v/>
      </c>
      <c r="CA7" s="80">
        <f>VLOOKUP(BS7,$AC$3:$BO$22,5,FALSE)</f>
        <v/>
      </c>
      <c r="CB7" s="80">
        <f>VLOOKUP(BR7,$AC$3:$BO$22,6,FALSE)</f>
        <v/>
      </c>
      <c r="CC7" s="80">
        <f>VLOOKUP(BS7,$AC$3:$BO$22,6,FALSE)</f>
        <v/>
      </c>
      <c r="CD7" s="25">
        <f>VLOOKUP(BR7,$AC$3:$BO$22,7,FALSE)</f>
        <v/>
      </c>
      <c r="CE7" s="80">
        <f>VLOOKUP(BS7,$AC$3:$BO$22,7,FALSE)</f>
        <v/>
      </c>
      <c r="CF7" s="80">
        <f>VLOOKUP(BR7,$AC$3:$BO$22,8,FALSE)</f>
        <v/>
      </c>
      <c r="CG7" s="80">
        <f>VLOOKUP(BS7,$AC$3:$BO$22,8,FALSE)</f>
        <v/>
      </c>
      <c r="CH7" s="80">
        <f>VLOOKUP(BR7,$AC$3:$BO$22,9,FALSE)</f>
        <v/>
      </c>
      <c r="CI7" s="80">
        <f>VLOOKUP(BS7,$AC$3:$BO$22,9,FALSE)</f>
        <v/>
      </c>
      <c r="CJ7" s="80">
        <f>VLOOKUP(BR7,$AC$3:$BO$22,10,FALSE)</f>
        <v/>
      </c>
      <c r="CK7" s="80">
        <f>VLOOKUP(BS7,$AC$3:$BO$22,10,FALSE)</f>
        <v/>
      </c>
      <c r="CL7" s="25">
        <f>VLOOKUP(BR7,$AC$3:$BO$22,11,FALSE)</f>
        <v/>
      </c>
      <c r="CM7" s="80">
        <f>VLOOKUP(BS7,$AC$3:$BO$22,11,FALSE)</f>
        <v/>
      </c>
      <c r="CN7" s="31">
        <f>VLOOKUP(BR7,$AC$3:$BO$22,22,FALSE)</f>
        <v/>
      </c>
      <c r="CO7" s="81">
        <f>VLOOKUP(BS7,$AC$3:$BO$22,22,FALSE)</f>
        <v/>
      </c>
      <c r="CP7" s="80">
        <f>VLOOKUP(BR7,$AC$3:$BO$22,23,FALSE)</f>
        <v/>
      </c>
      <c r="CQ7" s="80">
        <f>VLOOKUP(BS7,$AC$3:$BO$22,23,FALSE)</f>
        <v/>
      </c>
      <c r="CR7" s="80">
        <f>VLOOKUP(BR7,$AC$3:$BO$22,24,FALSE)</f>
        <v/>
      </c>
      <c r="CS7" s="80">
        <f>VLOOKUP(BS7,$AC$3:$BO$22,24,FALSE)</f>
        <v/>
      </c>
      <c r="CT7" s="80">
        <f>VLOOKUP(BR7,$AC$3:$BO$22,25,FALSE)</f>
        <v/>
      </c>
      <c r="CU7" s="80">
        <f>VLOOKUP(BS7,$AC$3:$BO$22,25,FALSE)</f>
        <v/>
      </c>
      <c r="CV7" s="25">
        <f>VLOOKUP(BR7,$AC$3:$BO$22,26,FALSE)</f>
        <v/>
      </c>
      <c r="CW7" s="80">
        <f>VLOOKUP(BS7,$AC$3:$BO$22,26,FALSE)</f>
        <v/>
      </c>
      <c r="CX7" s="80">
        <f>VLOOKUP(BR7,$AC$3:$BO$22,27,FALSE)</f>
        <v/>
      </c>
      <c r="CY7" s="80">
        <f>VLOOKUP(BS7,$AC$3:$BO$22,27,FALSE)</f>
        <v/>
      </c>
      <c r="CZ7" s="80">
        <f>VLOOKUP(BR7,$AC$3:$BO$22,28,FALSE)</f>
        <v/>
      </c>
      <c r="DA7" s="80">
        <f>VLOOKUP(BS7,$AC$3:$BO$22,28,FALSE)</f>
        <v/>
      </c>
      <c r="DB7" s="80">
        <f>VLOOKUP(BR7,$AC$3:$BO$22,29,FALSE)</f>
        <v/>
      </c>
      <c r="DC7" s="80">
        <f>VLOOKUP(BS7,$AC$3:$BO$22,29,FALSE)</f>
        <v/>
      </c>
      <c r="DD7" s="25">
        <f>VLOOKUP(BR7,$AC$3:$BO$22,30,FALSE)</f>
        <v/>
      </c>
      <c r="DE7" s="80">
        <f>VLOOKUP(BS7,$AC$3:$BO$22,30,FALSE)</f>
        <v/>
      </c>
      <c r="DF7" s="30">
        <f>VLOOKUP(BR7,$AC$3:$BO$22,12,FALSE)</f>
        <v/>
      </c>
      <c r="DG7" s="81">
        <f>VLOOKUP(BS7,$AC$3:$BO$22,12,FALSE)</f>
        <v/>
      </c>
      <c r="DH7" s="80">
        <f>VLOOKUP(BR7,$AC$3:$BO$22,13,FALSE)</f>
        <v/>
      </c>
      <c r="DI7" s="80">
        <f>VLOOKUP(BS7,$AC$3:$BO$22,13,FALSE)</f>
        <v/>
      </c>
      <c r="DJ7" s="80">
        <f>VLOOKUP(BR7,$AC$3:$BO$22,14,FALSE)</f>
        <v/>
      </c>
      <c r="DK7" s="80">
        <f>VLOOKUP(BS7,$AC$3:$BO$22,14,FALSE)</f>
        <v/>
      </c>
      <c r="DL7" s="80">
        <f>VLOOKUP(BR7,$AC$3:$BO$22,15,FALSE)</f>
        <v/>
      </c>
      <c r="DM7" s="80">
        <f>VLOOKUP(BS7,$AC$3:$BO$22,15,FALSE)</f>
        <v/>
      </c>
      <c r="DN7" s="25">
        <f>VLOOKUP(BR7,$AC$3:$BO$22,16,FALSE)</f>
        <v/>
      </c>
      <c r="DO7" s="80">
        <f>VLOOKUP(BS7,$AC$3:$BO$22,16,FALSE)</f>
        <v/>
      </c>
      <c r="DP7" s="80">
        <f>VLOOKUP(BR7,$AC$3:$BO$22,17,FALSE)</f>
        <v/>
      </c>
      <c r="DQ7" s="80">
        <f>VLOOKUP(BS7,$AC$3:$BO$22,17,FALSE)</f>
        <v/>
      </c>
      <c r="DR7" s="80">
        <f>VLOOKUP(BR7,$AC$3:$BO$22,18,FALSE)</f>
        <v/>
      </c>
      <c r="DS7" s="80">
        <f>VLOOKUP(BS7,$AC$3:$BO$22,18,FALSE)</f>
        <v/>
      </c>
      <c r="DT7" s="80">
        <f>VLOOKUP(BR7,$AC$3:$BO$22,19,FALSE)</f>
        <v/>
      </c>
      <c r="DU7" s="80">
        <f>VLOOKUP(BS7,$AC$3:$BO$22,19,FALSE)</f>
        <v/>
      </c>
      <c r="DV7" s="25">
        <f>VLOOKUP(BR7,$AC$3:$BO$22,20,FALSE)</f>
        <v/>
      </c>
      <c r="DW7" s="80">
        <f>VLOOKUP(BS7,$AC$3:$BO$22,20,FALSE)</f>
        <v/>
      </c>
      <c r="DX7" s="31">
        <f>VLOOKUP(BR7,$AC$3:$BO$22,31,FALSE)</f>
        <v/>
      </c>
      <c r="DY7" s="81">
        <f>VLOOKUP(BS7,$AC$3:$BO$22,31,FALSE)</f>
        <v/>
      </c>
      <c r="DZ7" s="80">
        <f>VLOOKUP(BR7,$AC$3:$BO$22,32,FALSE)</f>
        <v/>
      </c>
      <c r="EA7" s="80">
        <f>VLOOKUP(BS7,$AC$3:$BO$22,32,FALSE)</f>
        <v/>
      </c>
      <c r="EB7" s="80">
        <f>VLOOKUP(BR7,$AC$3:$BO$22,33,FALSE)</f>
        <v/>
      </c>
      <c r="EC7" s="80">
        <f>VLOOKUP(BS7,$AC$3:$BO$22,33,FALSE)</f>
        <v/>
      </c>
      <c r="ED7" s="80">
        <f>VLOOKUP(BR7,$AC$3:$BO$22,34,FALSE)</f>
        <v/>
      </c>
      <c r="EE7" s="80">
        <f>VLOOKUP(BS7,$AC$3:$BO$22,34,FALSE)</f>
        <v/>
      </c>
      <c r="EF7" s="25">
        <f>VLOOKUP(BR7,$AC$3:$BO$22,35,FALSE)</f>
        <v/>
      </c>
      <c r="EG7" s="80">
        <f>VLOOKUP(BS7,$AC$3:$BO$22,35,FALSE)</f>
        <v/>
      </c>
      <c r="EH7" s="80">
        <f>VLOOKUP(BR7,$AC$3:$BO$22,36,FALSE)</f>
        <v/>
      </c>
      <c r="EI7" s="80">
        <f>VLOOKUP(BS7,$AC$3:$BO$22,36,FALSE)</f>
        <v/>
      </c>
      <c r="EJ7" s="80">
        <f>VLOOKUP(BR7,$AC$3:$BO$22,37,FALSE)</f>
        <v/>
      </c>
      <c r="EK7" s="80">
        <f>VLOOKUP(BS7,$AC$3:$BO$22,37,FALSE)</f>
        <v/>
      </c>
      <c r="EL7" s="80">
        <f>VLOOKUP(BR7,$AC$3:$BO$22,38,FALSE)</f>
        <v/>
      </c>
      <c r="EM7" s="80">
        <f>VLOOKUP(BS7,$AC$3:$BO$22,38,FALSE)</f>
        <v/>
      </c>
      <c r="EN7" s="25">
        <f>VLOOKUP(BR7,$AC$3:$BO$22,39,FALSE)</f>
        <v/>
      </c>
      <c r="EO7" s="80">
        <f>VLOOKUP(BS7,$AC$3:$BO$22,39,FALSE)</f>
        <v/>
      </c>
      <c r="EQ7" s="81" t="n"/>
      <c r="ER7" s="81" t="n"/>
      <c r="ET7" s="81" t="n"/>
      <c r="EU7" s="81" t="n"/>
      <c r="EW7" s="81" t="n"/>
      <c r="EX7" s="81" t="n"/>
      <c r="EZ7" s="81" t="n"/>
      <c r="FA7" s="56" t="n"/>
      <c r="FC7" s="81" t="n"/>
      <c r="FD7" s="81" t="n"/>
      <c r="FF7" s="81" t="n"/>
      <c r="FG7" s="81" t="n"/>
      <c r="FI7" s="81" t="n"/>
      <c r="FJ7" s="71" t="n"/>
      <c r="FK7" s="71" t="n"/>
      <c r="FL7" s="81" t="n"/>
      <c r="FM7" s="71" t="n"/>
      <c r="FN7" s="71" t="n"/>
      <c r="FO7" s="81" t="n"/>
      <c r="FP7" s="71" t="n"/>
      <c r="FQ7" s="71" t="n"/>
      <c r="FR7" s="81" t="n"/>
      <c r="FS7" s="71" t="n"/>
      <c r="FT7" s="71" t="n"/>
      <c r="FU7" s="81" t="n"/>
      <c r="FV7" s="71" t="n"/>
      <c r="FW7" s="71" t="n"/>
      <c r="FX7" s="81" t="n"/>
      <c r="FY7" s="71" t="n"/>
      <c r="FZ7" s="71" t="n"/>
      <c r="GA7" s="81" t="n"/>
      <c r="GB7" s="71" t="n"/>
      <c r="GC7" s="71" t="n"/>
      <c r="GD7" s="81" t="n"/>
      <c r="GE7" s="71" t="n"/>
      <c r="GF7" s="71" t="n"/>
      <c r="GG7" s="81" t="n"/>
    </row>
    <row customHeight="1" ht="12" r="8" spans="1:201">
      <c r="A8" s="35" t="n">
        <v>43323</v>
      </c>
      <c r="B8" s="89" t="s">
        <v>58</v>
      </c>
      <c r="C8" s="89" t="s">
        <v>59</v>
      </c>
      <c r="D8" s="31" t="n">
        <v>6.61</v>
      </c>
      <c r="E8" s="81" t="n">
        <v>6.61</v>
      </c>
      <c r="F8" s="25" t="n">
        <v>548</v>
      </c>
      <c r="G8" s="80" t="n">
        <v>411</v>
      </c>
      <c r="H8" s="80" t="n">
        <v>453</v>
      </c>
      <c r="I8" s="80" t="n">
        <v>307</v>
      </c>
      <c r="J8" s="80" t="n">
        <v>5</v>
      </c>
      <c r="K8" s="80" t="n">
        <v>4</v>
      </c>
      <c r="L8" s="25" t="n">
        <v>0</v>
      </c>
      <c r="M8" s="80" t="n">
        <v>1</v>
      </c>
      <c r="N8" s="80" t="n">
        <v>2</v>
      </c>
      <c r="O8" s="80" t="n">
        <v>3</v>
      </c>
      <c r="P8" s="80" t="n">
        <v>2</v>
      </c>
      <c r="Q8" s="80" t="n">
        <v>1</v>
      </c>
      <c r="R8" s="16" t="n">
        <v>4</v>
      </c>
      <c r="S8" s="16" t="n">
        <v>5</v>
      </c>
      <c r="T8" s="16" t="n">
        <v>9</v>
      </c>
      <c r="U8" s="25" t="n">
        <v>2</v>
      </c>
      <c r="V8" s="80" t="n">
        <v>2</v>
      </c>
      <c r="W8" s="16" t="n">
        <v>4</v>
      </c>
      <c r="X8" s="25" t="n">
        <v>23</v>
      </c>
      <c r="Y8" s="80" t="n">
        <v>28</v>
      </c>
      <c r="Z8" s="27">
        <f>IF(U8="","",LOOKUP(U8-V8,{-9E+307,0,1},{2,"x",1}))</f>
        <v/>
      </c>
      <c r="AA8" s="14">
        <f>IF(U8="","",U8&amp;"-"&amp;V8)</f>
        <v/>
      </c>
      <c r="AB8" s="63" t="n"/>
      <c r="AC8" s="89" t="s">
        <v>52</v>
      </c>
      <c r="AD8" s="80">
        <f>SUMPRODUCT(($B$2:$C$1001=$AC8)*($Z$2:$Z$1001&lt;&gt;""))</f>
        <v/>
      </c>
      <c r="AE8" s="81">
        <f>SUMIF($B$2:$B$1001,$AC8,$D$2:$D$1001)+SUMIF($C$2:$C$1001,$AC8,$E$2:$E$1001)</f>
        <v/>
      </c>
      <c r="AF8" s="80">
        <f>SUMIF($B$2:$B$1001,$AC8,$F$2:$F$1001)+SUMIF($C$2:$C$1001,$AC8,$G$2:$G$1001)</f>
        <v/>
      </c>
      <c r="AG8" s="80">
        <f>SUMIF($B$2:$B$1001,$AC8,$H$2:$H$1001)+SUMIF($C$2:$C$1001,$AC8,$I$2:$I$1001)</f>
        <v/>
      </c>
      <c r="AH8" s="80">
        <f>SUMIF($B$2:$B$1001,$AC8,$J$2:$J$1001)+SUMIF($C$2:$C$1001,$AC8,$K$2:$K$1001)</f>
        <v/>
      </c>
      <c r="AI8" s="25">
        <f>SUMIF($B$2:$B$1001,$AC8,$L$2:$L$1001)+SUMIF($C$2:$C$1001,$AC8,$M$2:$M$1001)</f>
        <v/>
      </c>
      <c r="AJ8" s="80">
        <f>SUMIF($B$2:$B$1001,$AC8,$N$2:$N$1001)+SUMIF($C$2:$C$1001,$AC8,$O$2:$O$1001)</f>
        <v/>
      </c>
      <c r="AK8" s="80">
        <f>SUMIF($B$2:$B$1001,$AC8,$P$2:$P$1001)+SUMIF($C$2:$C$1001,$AC8,$Q$2:$Q$1001)</f>
        <v/>
      </c>
      <c r="AL8" s="80">
        <f>SUMIF($B$2:$B$1001,$AC8,$U$2:$U$1001)+SUMIF($C$2:$C$1001,$AC8,$V$2:$V$1001)</f>
        <v/>
      </c>
      <c r="AM8" s="29">
        <f>SUMIF($B$2:$B$1001,$AC8,$X$2:$X$1001)+SUMIF($C$2:$C$1001,$AC8,$Y$2:$Y$1001)</f>
        <v/>
      </c>
      <c r="AN8" s="31">
        <f>SUMIF($C$2:$C$1001,$AC8,$D$2:$D$1001)+SUMIF($B$2:$B$1001,$AC8,$E$2:$E$1001)</f>
        <v/>
      </c>
      <c r="AO8" s="80">
        <f>SUMIF($C$2:$C$1001,$AC8,$F$2:$F$1001)+SUMIF($B$2:$B$1001,$AC8,$G$2:$G$1001)</f>
        <v/>
      </c>
      <c r="AP8" s="80">
        <f>SUMIF($C$2:$C$1001,$AC8,$H$2:$H$1001)+SUMIF($B$2:$B$1001,$AC8,$I$2:$I$1001)</f>
        <v/>
      </c>
      <c r="AQ8" s="80">
        <f>SUMIF($C$2:$C$1001,$AC8,$J$2:$J$1001)+SUMIF($B$2:$B$1001,$AC8,$K$2:$K$1001)</f>
        <v/>
      </c>
      <c r="AR8" s="25">
        <f>SUMIF($C$2:$C$1001,$AC8,$L$2:$L$1001)+SUMIF($B$2:$B$1001,$AC8,$M$2:$M$1001)</f>
        <v/>
      </c>
      <c r="AS8" s="80">
        <f>SUMIF($C$2:$C$1001,$AC8,$N$2:$N$1001)+SUMIF($B$2:$B$1001,$AC8,$O$2:$O$1001)</f>
        <v/>
      </c>
      <c r="AT8" s="80">
        <f>SUMIF($C$2:$C$1001,$AC8,$P$2:$P$1001)+SUMIF($B$2:$B$1001,$AC8,$Q$2:$Q$1001)</f>
        <v/>
      </c>
      <c r="AU8" s="80">
        <f>SUMIF($C$2:$C$1001,$AC8,$U$2:$U$1001)+SUMIF($B$2:$B$1001,$AC8,$V$2:$V$1001)</f>
        <v/>
      </c>
      <c r="AV8" s="28">
        <f>SUMIF($C$2:$C$1001,$AC8,$X$2:$X$1001)+SUMIF($B$2:$B$1001,$AC8,$Y$2:$Y$1001)</f>
        <v/>
      </c>
      <c r="AW8" s="12" t="n">
        <v>5</v>
      </c>
      <c r="AX8" s="81" t="n">
        <v>34.32</v>
      </c>
      <c r="AY8" s="80" t="n">
        <v>3017</v>
      </c>
      <c r="AZ8" s="80" t="n">
        <v>2617</v>
      </c>
      <c r="BA8" s="80" t="n">
        <v>49</v>
      </c>
      <c r="BB8" s="25" t="n">
        <v>3</v>
      </c>
      <c r="BC8" s="80" t="n">
        <v>9</v>
      </c>
      <c r="BD8" s="80" t="n">
        <v>7</v>
      </c>
      <c r="BE8" s="80" t="n">
        <v>8</v>
      </c>
      <c r="BF8" s="29" t="n">
        <v>86</v>
      </c>
      <c r="BG8" s="31" t="n">
        <v>33.05</v>
      </c>
      <c r="BH8" s="80" t="n">
        <v>2104</v>
      </c>
      <c r="BI8" s="80" t="n">
        <v>1670</v>
      </c>
      <c r="BJ8" s="80" t="n">
        <v>40</v>
      </c>
      <c r="BK8" s="25" t="n">
        <v>5</v>
      </c>
      <c r="BL8" s="80" t="n">
        <v>9</v>
      </c>
      <c r="BM8" s="80" t="n">
        <v>10</v>
      </c>
      <c r="BN8" s="80" t="n">
        <v>6</v>
      </c>
      <c r="BO8" s="25" t="n">
        <v>84</v>
      </c>
      <c r="BQ8" s="35">
        <f>BQ34</f>
        <v/>
      </c>
      <c r="BR8" s="35">
        <f>BR34</f>
        <v/>
      </c>
      <c r="BS8" s="35">
        <f>BS34</f>
        <v/>
      </c>
      <c r="BT8" s="89">
        <f>VLOOKUP(BR8,$AC$3:$BO$22,2,FALSE)</f>
        <v/>
      </c>
      <c r="BU8" s="89">
        <f>VLOOKUP(BS8,$AC$3:$BO$22,2,FALSE)</f>
        <v/>
      </c>
      <c r="BV8" s="31">
        <f>VLOOKUP(BR8,$AC$3:$BO$22,3,FALSE)</f>
        <v/>
      </c>
      <c r="BW8" s="81">
        <f>VLOOKUP(BS8,$AC$3:$BO$22,3,FALSE)</f>
        <v/>
      </c>
      <c r="BX8" s="80">
        <f>VLOOKUP(BR8,$AC$3:$BO$22,4,FALSE)</f>
        <v/>
      </c>
      <c r="BY8" s="80">
        <f>VLOOKUP(BS8,$AC$3:$BO$22,4,FALSE)</f>
        <v/>
      </c>
      <c r="BZ8" s="80">
        <f>VLOOKUP(BR8,$AC$3:$BO$22,5,FALSE)</f>
        <v/>
      </c>
      <c r="CA8" s="80">
        <f>VLOOKUP(BS8,$AC$3:$BO$22,5,FALSE)</f>
        <v/>
      </c>
      <c r="CB8" s="80">
        <f>VLOOKUP(BR8,$AC$3:$BO$22,6,FALSE)</f>
        <v/>
      </c>
      <c r="CC8" s="80">
        <f>VLOOKUP(BS8,$AC$3:$BO$22,6,FALSE)</f>
        <v/>
      </c>
      <c r="CD8" s="25">
        <f>VLOOKUP(BR8,$AC$3:$BO$22,7,FALSE)</f>
        <v/>
      </c>
      <c r="CE8" s="80">
        <f>VLOOKUP(BS8,$AC$3:$BO$22,7,FALSE)</f>
        <v/>
      </c>
      <c r="CF8" s="80">
        <f>VLOOKUP(BR8,$AC$3:$BO$22,8,FALSE)</f>
        <v/>
      </c>
      <c r="CG8" s="80">
        <f>VLOOKUP(BS8,$AC$3:$BO$22,8,FALSE)</f>
        <v/>
      </c>
      <c r="CH8" s="80">
        <f>VLOOKUP(BR8,$AC$3:$BO$22,9,FALSE)</f>
        <v/>
      </c>
      <c r="CI8" s="80">
        <f>VLOOKUP(BS8,$AC$3:$BO$22,9,FALSE)</f>
        <v/>
      </c>
      <c r="CJ8" s="80">
        <f>VLOOKUP(BR8,$AC$3:$BO$22,10,FALSE)</f>
        <v/>
      </c>
      <c r="CK8" s="80">
        <f>VLOOKUP(BS8,$AC$3:$BO$22,10,FALSE)</f>
        <v/>
      </c>
      <c r="CL8" s="25">
        <f>VLOOKUP(BR8,$AC$3:$BO$22,11,FALSE)</f>
        <v/>
      </c>
      <c r="CM8" s="80">
        <f>VLOOKUP(BS8,$AC$3:$BO$22,11,FALSE)</f>
        <v/>
      </c>
      <c r="CN8" s="31">
        <f>VLOOKUP(BR8,$AC$3:$BO$22,22,FALSE)</f>
        <v/>
      </c>
      <c r="CO8" s="81">
        <f>VLOOKUP(BS8,$AC$3:$BO$22,22,FALSE)</f>
        <v/>
      </c>
      <c r="CP8" s="80">
        <f>VLOOKUP(BR8,$AC$3:$BO$22,23,FALSE)</f>
        <v/>
      </c>
      <c r="CQ8" s="80">
        <f>VLOOKUP(BS8,$AC$3:$BO$22,23,FALSE)</f>
        <v/>
      </c>
      <c r="CR8" s="80">
        <f>VLOOKUP(BR8,$AC$3:$BO$22,24,FALSE)</f>
        <v/>
      </c>
      <c r="CS8" s="80">
        <f>VLOOKUP(BS8,$AC$3:$BO$22,24,FALSE)</f>
        <v/>
      </c>
      <c r="CT8" s="80">
        <f>VLOOKUP(BR8,$AC$3:$BO$22,25,FALSE)</f>
        <v/>
      </c>
      <c r="CU8" s="80">
        <f>VLOOKUP(BS8,$AC$3:$BO$22,25,FALSE)</f>
        <v/>
      </c>
      <c r="CV8" s="25">
        <f>VLOOKUP(BR8,$AC$3:$BO$22,26,FALSE)</f>
        <v/>
      </c>
      <c r="CW8" s="80">
        <f>VLOOKUP(BS8,$AC$3:$BO$22,26,FALSE)</f>
        <v/>
      </c>
      <c r="CX8" s="80">
        <f>VLOOKUP(BR8,$AC$3:$BO$22,27,FALSE)</f>
        <v/>
      </c>
      <c r="CY8" s="80">
        <f>VLOOKUP(BS8,$AC$3:$BO$22,27,FALSE)</f>
        <v/>
      </c>
      <c r="CZ8" s="80">
        <f>VLOOKUP(BR8,$AC$3:$BO$22,28,FALSE)</f>
        <v/>
      </c>
      <c r="DA8" s="80">
        <f>VLOOKUP(BS8,$AC$3:$BO$22,28,FALSE)</f>
        <v/>
      </c>
      <c r="DB8" s="80">
        <f>VLOOKUP(BR8,$AC$3:$BO$22,29,FALSE)</f>
        <v/>
      </c>
      <c r="DC8" s="80">
        <f>VLOOKUP(BS8,$AC$3:$BO$22,29,FALSE)</f>
        <v/>
      </c>
      <c r="DD8" s="25">
        <f>VLOOKUP(BR8,$AC$3:$BO$22,30,FALSE)</f>
        <v/>
      </c>
      <c r="DE8" s="80">
        <f>VLOOKUP(BS8,$AC$3:$BO$22,30,FALSE)</f>
        <v/>
      </c>
      <c r="DF8" s="30">
        <f>VLOOKUP(BR8,$AC$3:$BO$22,12,FALSE)</f>
        <v/>
      </c>
      <c r="DG8" s="81">
        <f>VLOOKUP(BS8,$AC$3:$BO$22,12,FALSE)</f>
        <v/>
      </c>
      <c r="DH8" s="80">
        <f>VLOOKUP(BR8,$AC$3:$BO$22,13,FALSE)</f>
        <v/>
      </c>
      <c r="DI8" s="80">
        <f>VLOOKUP(BS8,$AC$3:$BO$22,13,FALSE)</f>
        <v/>
      </c>
      <c r="DJ8" s="80">
        <f>VLOOKUP(BR8,$AC$3:$BO$22,14,FALSE)</f>
        <v/>
      </c>
      <c r="DK8" s="80">
        <f>VLOOKUP(BS8,$AC$3:$BO$22,14,FALSE)</f>
        <v/>
      </c>
      <c r="DL8" s="80">
        <f>VLOOKUP(BR8,$AC$3:$BO$22,15,FALSE)</f>
        <v/>
      </c>
      <c r="DM8" s="80">
        <f>VLOOKUP(BS8,$AC$3:$BO$22,15,FALSE)</f>
        <v/>
      </c>
      <c r="DN8" s="25">
        <f>VLOOKUP(BR8,$AC$3:$BO$22,16,FALSE)</f>
        <v/>
      </c>
      <c r="DO8" s="80">
        <f>VLOOKUP(BS8,$AC$3:$BO$22,16,FALSE)</f>
        <v/>
      </c>
      <c r="DP8" s="80">
        <f>VLOOKUP(BR8,$AC$3:$BO$22,17,FALSE)</f>
        <v/>
      </c>
      <c r="DQ8" s="80">
        <f>VLOOKUP(BS8,$AC$3:$BO$22,17,FALSE)</f>
        <v/>
      </c>
      <c r="DR8" s="80">
        <f>VLOOKUP(BR8,$AC$3:$BO$22,18,FALSE)</f>
        <v/>
      </c>
      <c r="DS8" s="80">
        <f>VLOOKUP(BS8,$AC$3:$BO$22,18,FALSE)</f>
        <v/>
      </c>
      <c r="DT8" s="80">
        <f>VLOOKUP(BR8,$AC$3:$BO$22,19,FALSE)</f>
        <v/>
      </c>
      <c r="DU8" s="80">
        <f>VLOOKUP(BS8,$AC$3:$BO$22,19,FALSE)</f>
        <v/>
      </c>
      <c r="DV8" s="25">
        <f>VLOOKUP(BR8,$AC$3:$BO$22,20,FALSE)</f>
        <v/>
      </c>
      <c r="DW8" s="80">
        <f>VLOOKUP(BS8,$AC$3:$BO$22,20,FALSE)</f>
        <v/>
      </c>
      <c r="DX8" s="31">
        <f>VLOOKUP(BR8,$AC$3:$BO$22,31,FALSE)</f>
        <v/>
      </c>
      <c r="DY8" s="81">
        <f>VLOOKUP(BS8,$AC$3:$BO$22,31,FALSE)</f>
        <v/>
      </c>
      <c r="DZ8" s="80">
        <f>VLOOKUP(BR8,$AC$3:$BO$22,32,FALSE)</f>
        <v/>
      </c>
      <c r="EA8" s="80">
        <f>VLOOKUP(BS8,$AC$3:$BO$22,32,FALSE)</f>
        <v/>
      </c>
      <c r="EB8" s="80">
        <f>VLOOKUP(BR8,$AC$3:$BO$22,33,FALSE)</f>
        <v/>
      </c>
      <c r="EC8" s="80">
        <f>VLOOKUP(BS8,$AC$3:$BO$22,33,FALSE)</f>
        <v/>
      </c>
      <c r="ED8" s="80">
        <f>VLOOKUP(BR8,$AC$3:$BO$22,34,FALSE)</f>
        <v/>
      </c>
      <c r="EE8" s="80">
        <f>VLOOKUP(BS8,$AC$3:$BO$22,34,FALSE)</f>
        <v/>
      </c>
      <c r="EF8" s="25">
        <f>VLOOKUP(BR8,$AC$3:$BO$22,35,FALSE)</f>
        <v/>
      </c>
      <c r="EG8" s="80">
        <f>VLOOKUP(BS8,$AC$3:$BO$22,35,FALSE)</f>
        <v/>
      </c>
      <c r="EH8" s="80">
        <f>VLOOKUP(BR8,$AC$3:$BO$22,36,FALSE)</f>
        <v/>
      </c>
      <c r="EI8" s="80">
        <f>VLOOKUP(BS8,$AC$3:$BO$22,36,FALSE)</f>
        <v/>
      </c>
      <c r="EJ8" s="80">
        <f>VLOOKUP(BR8,$AC$3:$BO$22,37,FALSE)</f>
        <v/>
      </c>
      <c r="EK8" s="80">
        <f>VLOOKUP(BS8,$AC$3:$BO$22,37,FALSE)</f>
        <v/>
      </c>
      <c r="EL8" s="80">
        <f>VLOOKUP(BR8,$AC$3:$BO$22,38,FALSE)</f>
        <v/>
      </c>
      <c r="EM8" s="80">
        <f>VLOOKUP(BS8,$AC$3:$BO$22,38,FALSE)</f>
        <v/>
      </c>
      <c r="EN8" s="25">
        <f>VLOOKUP(BR8,$AC$3:$BO$22,39,FALSE)</f>
        <v/>
      </c>
      <c r="EO8" s="80">
        <f>VLOOKUP(BS8,$AC$3:$BO$22,39,FALSE)</f>
        <v/>
      </c>
      <c r="EQ8" s="81" t="n"/>
      <c r="ER8" s="81" t="n"/>
      <c r="ET8" s="81" t="n"/>
      <c r="EU8" s="81" t="n"/>
      <c r="EW8" s="81" t="n"/>
      <c r="EX8" s="81" t="n"/>
      <c r="EZ8" s="81" t="n"/>
      <c r="FA8" s="56" t="n"/>
      <c r="FC8" s="81" t="n"/>
      <c r="FD8" s="81" t="n"/>
      <c r="FF8" s="81" t="n"/>
      <c r="FG8" s="81" t="n"/>
      <c r="FI8" s="81" t="n"/>
      <c r="FJ8" s="71" t="n"/>
      <c r="FK8" s="71" t="n"/>
      <c r="FL8" s="81" t="n"/>
      <c r="FM8" s="71" t="n"/>
      <c r="FN8" s="71" t="n"/>
      <c r="FO8" s="81" t="n"/>
      <c r="FP8" s="71" t="n"/>
      <c r="FQ8" s="71" t="n"/>
      <c r="FR8" s="81" t="n"/>
      <c r="FS8" s="71" t="n"/>
      <c r="FT8" s="71" t="n"/>
      <c r="FU8" s="81" t="n"/>
      <c r="FV8" s="71" t="n"/>
      <c r="FW8" s="71" t="n"/>
      <c r="FX8" s="81" t="n"/>
      <c r="FY8" s="71" t="n"/>
      <c r="FZ8" s="71" t="n"/>
      <c r="GA8" s="81" t="n"/>
      <c r="GB8" s="71" t="n"/>
      <c r="GC8" s="71" t="n"/>
      <c r="GD8" s="81" t="n"/>
      <c r="GE8" s="71" t="n"/>
      <c r="GF8" s="71" t="n"/>
      <c r="GG8" s="81" t="n"/>
    </row>
    <row customHeight="1" ht="12" r="9" spans="1:201">
      <c r="A9" s="35" t="n">
        <v>43324</v>
      </c>
      <c r="B9" s="89" t="s">
        <v>48</v>
      </c>
      <c r="C9" s="89" t="s">
        <v>60</v>
      </c>
      <c r="D9" s="31" t="n">
        <v>6.44</v>
      </c>
      <c r="E9" s="81" t="n">
        <v>6.98</v>
      </c>
      <c r="F9" s="25" t="n">
        <v>399</v>
      </c>
      <c r="G9" s="80" t="n">
        <v>553</v>
      </c>
      <c r="H9" s="80" t="n">
        <v>319</v>
      </c>
      <c r="I9" s="80" t="n">
        <v>467</v>
      </c>
      <c r="J9" s="80" t="n">
        <v>9</v>
      </c>
      <c r="K9" s="80" t="n">
        <v>9</v>
      </c>
      <c r="L9" s="25" t="n">
        <v>0</v>
      </c>
      <c r="M9" s="80" t="n">
        <v>1</v>
      </c>
      <c r="N9" s="80" t="n">
        <v>2</v>
      </c>
      <c r="O9" s="80" t="n">
        <v>4</v>
      </c>
      <c r="P9" s="80" t="n">
        <v>1</v>
      </c>
      <c r="Q9" s="80" t="n">
        <v>3</v>
      </c>
      <c r="R9" s="16" t="n">
        <v>3</v>
      </c>
      <c r="S9" s="16" t="n">
        <v>8</v>
      </c>
      <c r="T9" s="16" t="n">
        <v>11</v>
      </c>
      <c r="U9" s="25" t="n">
        <v>0</v>
      </c>
      <c r="V9" s="80" t="n">
        <v>2</v>
      </c>
      <c r="W9" s="16" t="n">
        <v>2</v>
      </c>
      <c r="X9" s="25" t="n">
        <v>23</v>
      </c>
      <c r="Y9" s="80" t="n">
        <v>9</v>
      </c>
      <c r="Z9" s="27">
        <f>IF(U9="","",LOOKUP(U9-V9,{-9E+307,0,1},{2,"x",1}))</f>
        <v/>
      </c>
      <c r="AA9" s="14">
        <f>IF(U9="","",U9&amp;"-"&amp;V9)</f>
        <v/>
      </c>
      <c r="AB9" s="63" t="n"/>
      <c r="AC9" s="89" t="s">
        <v>50</v>
      </c>
      <c r="AD9" s="80">
        <f>SUMPRODUCT(($B$2:$C$1001=$AC9)*($Z$2:$Z$1001&lt;&gt;""))</f>
        <v/>
      </c>
      <c r="AE9" s="81">
        <f>SUMIF($B$2:$B$1001,$AC9,$D$2:$D$1001)+SUMIF($C$2:$C$1001,$AC9,$E$2:$E$1001)</f>
        <v/>
      </c>
      <c r="AF9" s="80">
        <f>SUMIF($B$2:$B$1001,$AC9,$F$2:$F$1001)+SUMIF($C$2:$C$1001,$AC9,$G$2:$G$1001)</f>
        <v/>
      </c>
      <c r="AG9" s="80">
        <f>SUMIF($B$2:$B$1001,$AC9,$H$2:$H$1001)+SUMIF($C$2:$C$1001,$AC9,$I$2:$I$1001)</f>
        <v/>
      </c>
      <c r="AH9" s="80">
        <f>SUMIF($B$2:$B$1001,$AC9,$J$2:$J$1001)+SUMIF($C$2:$C$1001,$AC9,$K$2:$K$1001)</f>
        <v/>
      </c>
      <c r="AI9" s="25">
        <f>SUMIF($B$2:$B$1001,$AC9,$L$2:$L$1001)+SUMIF($C$2:$C$1001,$AC9,$M$2:$M$1001)</f>
        <v/>
      </c>
      <c r="AJ9" s="80">
        <f>SUMIF($B$2:$B$1001,$AC9,$N$2:$N$1001)+SUMIF($C$2:$C$1001,$AC9,$O$2:$O$1001)</f>
        <v/>
      </c>
      <c r="AK9" s="80">
        <f>SUMIF($B$2:$B$1001,$AC9,$P$2:$P$1001)+SUMIF($C$2:$C$1001,$AC9,$Q$2:$Q$1001)</f>
        <v/>
      </c>
      <c r="AL9" s="80">
        <f>SUMIF($B$2:$B$1001,$AC9,$U$2:$U$1001)+SUMIF($C$2:$C$1001,$AC9,$V$2:$V$1001)</f>
        <v/>
      </c>
      <c r="AM9" s="29">
        <f>SUMIF($B$2:$B$1001,$AC9,$X$2:$X$1001)+SUMIF($C$2:$C$1001,$AC9,$Y$2:$Y$1001)</f>
        <v/>
      </c>
      <c r="AN9" s="31">
        <f>SUMIF($C$2:$C$1001,$AC9,$D$2:$D$1001)+SUMIF($B$2:$B$1001,$AC9,$E$2:$E$1001)</f>
        <v/>
      </c>
      <c r="AO9" s="80">
        <f>SUMIF($C$2:$C$1001,$AC9,$F$2:$F$1001)+SUMIF($B$2:$B$1001,$AC9,$G$2:$G$1001)</f>
        <v/>
      </c>
      <c r="AP9" s="80">
        <f>SUMIF($C$2:$C$1001,$AC9,$H$2:$H$1001)+SUMIF($B$2:$B$1001,$AC9,$I$2:$I$1001)</f>
        <v/>
      </c>
      <c r="AQ9" s="80">
        <f>SUMIF($C$2:$C$1001,$AC9,$J$2:$J$1001)+SUMIF($B$2:$B$1001,$AC9,$K$2:$K$1001)</f>
        <v/>
      </c>
      <c r="AR9" s="25">
        <f>SUMIF($C$2:$C$1001,$AC9,$L$2:$L$1001)+SUMIF($B$2:$B$1001,$AC9,$M$2:$M$1001)</f>
        <v/>
      </c>
      <c r="AS9" s="80">
        <f>SUMIF($C$2:$C$1001,$AC9,$N$2:$N$1001)+SUMIF($B$2:$B$1001,$AC9,$O$2:$O$1001)</f>
        <v/>
      </c>
      <c r="AT9" s="80">
        <f>SUMIF($C$2:$C$1001,$AC9,$P$2:$P$1001)+SUMIF($B$2:$B$1001,$AC9,$Q$2:$Q$1001)</f>
        <v/>
      </c>
      <c r="AU9" s="80">
        <f>SUMIF($C$2:$C$1001,$AC9,$U$2:$U$1001)+SUMIF($B$2:$B$1001,$AC9,$V$2:$V$1001)</f>
        <v/>
      </c>
      <c r="AV9" s="28">
        <f>SUMIF($C$2:$C$1001,$AC9,$X$2:$X$1001)+SUMIF($B$2:$B$1001,$AC9,$Y$2:$Y$1001)</f>
        <v/>
      </c>
      <c r="AW9" s="12" t="n">
        <v>5</v>
      </c>
      <c r="AX9" s="81" t="n">
        <v>33.92</v>
      </c>
      <c r="AY9" s="80" t="n">
        <v>2321</v>
      </c>
      <c r="AZ9" s="80" t="n">
        <v>1840</v>
      </c>
      <c r="BA9" s="80" t="n">
        <v>59</v>
      </c>
      <c r="BB9" s="25" t="n">
        <v>1</v>
      </c>
      <c r="BC9" s="80" t="n">
        <v>9</v>
      </c>
      <c r="BD9" s="80" t="n">
        <v>5</v>
      </c>
      <c r="BE9" s="80" t="n">
        <v>6</v>
      </c>
      <c r="BF9" s="29" t="n">
        <v>123</v>
      </c>
      <c r="BG9" s="31" t="n">
        <v>33.38</v>
      </c>
      <c r="BH9" s="80" t="n">
        <v>2060</v>
      </c>
      <c r="BI9" s="80" t="n">
        <v>1615</v>
      </c>
      <c r="BJ9" s="80" t="n">
        <v>33</v>
      </c>
      <c r="BK9" s="25" t="n">
        <v>2</v>
      </c>
      <c r="BL9" s="80" t="n">
        <v>12</v>
      </c>
      <c r="BM9" s="80" t="n">
        <v>8</v>
      </c>
      <c r="BN9" s="80" t="n">
        <v>6</v>
      </c>
      <c r="BO9" s="25" t="n">
        <v>110</v>
      </c>
      <c r="BQ9" s="35">
        <f>BQ35</f>
        <v/>
      </c>
      <c r="BR9" s="35">
        <f>BR35</f>
        <v/>
      </c>
      <c r="BS9" s="35">
        <f>BS35</f>
        <v/>
      </c>
      <c r="BT9" s="89">
        <f>VLOOKUP(BR9,$AC$3:$BO$22,2,FALSE)</f>
        <v/>
      </c>
      <c r="BU9" s="89">
        <f>VLOOKUP(BS9,$AC$3:$BO$22,2,FALSE)</f>
        <v/>
      </c>
      <c r="BV9" s="31">
        <f>VLOOKUP(BR9,$AC$3:$BO$22,3,FALSE)</f>
        <v/>
      </c>
      <c r="BW9" s="81">
        <f>VLOOKUP(BS9,$AC$3:$BO$22,3,FALSE)</f>
        <v/>
      </c>
      <c r="BX9" s="80">
        <f>VLOOKUP(BR9,$AC$3:$BO$22,4,FALSE)</f>
        <v/>
      </c>
      <c r="BY9" s="80">
        <f>VLOOKUP(BS9,$AC$3:$BO$22,4,FALSE)</f>
        <v/>
      </c>
      <c r="BZ9" s="80">
        <f>VLOOKUP(BR9,$AC$3:$BO$22,5,FALSE)</f>
        <v/>
      </c>
      <c r="CA9" s="80">
        <f>VLOOKUP(BS9,$AC$3:$BO$22,5,FALSE)</f>
        <v/>
      </c>
      <c r="CB9" s="80">
        <f>VLOOKUP(BR9,$AC$3:$BO$22,6,FALSE)</f>
        <v/>
      </c>
      <c r="CC9" s="80">
        <f>VLOOKUP(BS9,$AC$3:$BO$22,6,FALSE)</f>
        <v/>
      </c>
      <c r="CD9" s="25">
        <f>VLOOKUP(BR9,$AC$3:$BO$22,7,FALSE)</f>
        <v/>
      </c>
      <c r="CE9" s="80">
        <f>VLOOKUP(BS9,$AC$3:$BO$22,7,FALSE)</f>
        <v/>
      </c>
      <c r="CF9" s="80">
        <f>VLOOKUP(BR9,$AC$3:$BO$22,8,FALSE)</f>
        <v/>
      </c>
      <c r="CG9" s="80">
        <f>VLOOKUP(BS9,$AC$3:$BO$22,8,FALSE)</f>
        <v/>
      </c>
      <c r="CH9" s="80">
        <f>VLOOKUP(BR9,$AC$3:$BO$22,9,FALSE)</f>
        <v/>
      </c>
      <c r="CI9" s="80">
        <f>VLOOKUP(BS9,$AC$3:$BO$22,9,FALSE)</f>
        <v/>
      </c>
      <c r="CJ9" s="80">
        <f>VLOOKUP(BR9,$AC$3:$BO$22,10,FALSE)</f>
        <v/>
      </c>
      <c r="CK9" s="80">
        <f>VLOOKUP(BS9,$AC$3:$BO$22,10,FALSE)</f>
        <v/>
      </c>
      <c r="CL9" s="25">
        <f>VLOOKUP(BR9,$AC$3:$BO$22,11,FALSE)</f>
        <v/>
      </c>
      <c r="CM9" s="80">
        <f>VLOOKUP(BS9,$AC$3:$BO$22,11,FALSE)</f>
        <v/>
      </c>
      <c r="CN9" s="31">
        <f>VLOOKUP(BR9,$AC$3:$BO$22,22,FALSE)</f>
        <v/>
      </c>
      <c r="CO9" s="81">
        <f>VLOOKUP(BS9,$AC$3:$BO$22,22,FALSE)</f>
        <v/>
      </c>
      <c r="CP9" s="80">
        <f>VLOOKUP(BR9,$AC$3:$BO$22,23,FALSE)</f>
        <v/>
      </c>
      <c r="CQ9" s="80">
        <f>VLOOKUP(BS9,$AC$3:$BO$22,23,FALSE)</f>
        <v/>
      </c>
      <c r="CR9" s="80">
        <f>VLOOKUP(BR9,$AC$3:$BO$22,24,FALSE)</f>
        <v/>
      </c>
      <c r="CS9" s="80">
        <f>VLOOKUP(BS9,$AC$3:$BO$22,24,FALSE)</f>
        <v/>
      </c>
      <c r="CT9" s="80">
        <f>VLOOKUP(BR9,$AC$3:$BO$22,25,FALSE)</f>
        <v/>
      </c>
      <c r="CU9" s="80">
        <f>VLOOKUP(BS9,$AC$3:$BO$22,25,FALSE)</f>
        <v/>
      </c>
      <c r="CV9" s="25">
        <f>VLOOKUP(BR9,$AC$3:$BO$22,26,FALSE)</f>
        <v/>
      </c>
      <c r="CW9" s="80">
        <f>VLOOKUP(BS9,$AC$3:$BO$22,26,FALSE)</f>
        <v/>
      </c>
      <c r="CX9" s="80">
        <f>VLOOKUP(BR9,$AC$3:$BO$22,27,FALSE)</f>
        <v/>
      </c>
      <c r="CY9" s="80">
        <f>VLOOKUP(BS9,$AC$3:$BO$22,27,FALSE)</f>
        <v/>
      </c>
      <c r="CZ9" s="80">
        <f>VLOOKUP(BR9,$AC$3:$BO$22,28,FALSE)</f>
        <v/>
      </c>
      <c r="DA9" s="80">
        <f>VLOOKUP(BS9,$AC$3:$BO$22,28,FALSE)</f>
        <v/>
      </c>
      <c r="DB9" s="80">
        <f>VLOOKUP(BR9,$AC$3:$BO$22,29,FALSE)</f>
        <v/>
      </c>
      <c r="DC9" s="80">
        <f>VLOOKUP(BS9,$AC$3:$BO$22,29,FALSE)</f>
        <v/>
      </c>
      <c r="DD9" s="25">
        <f>VLOOKUP(BR9,$AC$3:$BO$22,30,FALSE)</f>
        <v/>
      </c>
      <c r="DE9" s="80">
        <f>VLOOKUP(BS9,$AC$3:$BO$22,30,FALSE)</f>
        <v/>
      </c>
      <c r="DF9" s="30">
        <f>VLOOKUP(BR9,$AC$3:$BO$22,12,FALSE)</f>
        <v/>
      </c>
      <c r="DG9" s="81">
        <f>VLOOKUP(BS9,$AC$3:$BO$22,12,FALSE)</f>
        <v/>
      </c>
      <c r="DH9" s="80">
        <f>VLOOKUP(BR9,$AC$3:$BO$22,13,FALSE)</f>
        <v/>
      </c>
      <c r="DI9" s="80">
        <f>VLOOKUP(BS9,$AC$3:$BO$22,13,FALSE)</f>
        <v/>
      </c>
      <c r="DJ9" s="80">
        <f>VLOOKUP(BR9,$AC$3:$BO$22,14,FALSE)</f>
        <v/>
      </c>
      <c r="DK9" s="80">
        <f>VLOOKUP(BS9,$AC$3:$BO$22,14,FALSE)</f>
        <v/>
      </c>
      <c r="DL9" s="80">
        <f>VLOOKUP(BR9,$AC$3:$BO$22,15,FALSE)</f>
        <v/>
      </c>
      <c r="DM9" s="80">
        <f>VLOOKUP(BS9,$AC$3:$BO$22,15,FALSE)</f>
        <v/>
      </c>
      <c r="DN9" s="25">
        <f>VLOOKUP(BR9,$AC$3:$BO$22,16,FALSE)</f>
        <v/>
      </c>
      <c r="DO9" s="80">
        <f>VLOOKUP(BS9,$AC$3:$BO$22,16,FALSE)</f>
        <v/>
      </c>
      <c r="DP9" s="80">
        <f>VLOOKUP(BR9,$AC$3:$BO$22,17,FALSE)</f>
        <v/>
      </c>
      <c r="DQ9" s="80">
        <f>VLOOKUP(BS9,$AC$3:$BO$22,17,FALSE)</f>
        <v/>
      </c>
      <c r="DR9" s="80">
        <f>VLOOKUP(BR9,$AC$3:$BO$22,18,FALSE)</f>
        <v/>
      </c>
      <c r="DS9" s="80">
        <f>VLOOKUP(BS9,$AC$3:$BO$22,18,FALSE)</f>
        <v/>
      </c>
      <c r="DT9" s="80">
        <f>VLOOKUP(BR9,$AC$3:$BO$22,19,FALSE)</f>
        <v/>
      </c>
      <c r="DU9" s="80">
        <f>VLOOKUP(BS9,$AC$3:$BO$22,19,FALSE)</f>
        <v/>
      </c>
      <c r="DV9" s="25">
        <f>VLOOKUP(BR9,$AC$3:$BO$22,20,FALSE)</f>
        <v/>
      </c>
      <c r="DW9" s="80">
        <f>VLOOKUP(BS9,$AC$3:$BO$22,20,FALSE)</f>
        <v/>
      </c>
      <c r="DX9" s="31">
        <f>VLOOKUP(BR9,$AC$3:$BO$22,31,FALSE)</f>
        <v/>
      </c>
      <c r="DY9" s="81">
        <f>VLOOKUP(BS9,$AC$3:$BO$22,31,FALSE)</f>
        <v/>
      </c>
      <c r="DZ9" s="80">
        <f>VLOOKUP(BR9,$AC$3:$BO$22,32,FALSE)</f>
        <v/>
      </c>
      <c r="EA9" s="80">
        <f>VLOOKUP(BS9,$AC$3:$BO$22,32,FALSE)</f>
        <v/>
      </c>
      <c r="EB9" s="80">
        <f>VLOOKUP(BR9,$AC$3:$BO$22,33,FALSE)</f>
        <v/>
      </c>
      <c r="EC9" s="80">
        <f>VLOOKUP(BS9,$AC$3:$BO$22,33,FALSE)</f>
        <v/>
      </c>
      <c r="ED9" s="80">
        <f>VLOOKUP(BR9,$AC$3:$BO$22,34,FALSE)</f>
        <v/>
      </c>
      <c r="EE9" s="80">
        <f>VLOOKUP(BS9,$AC$3:$BO$22,34,FALSE)</f>
        <v/>
      </c>
      <c r="EF9" s="25">
        <f>VLOOKUP(BR9,$AC$3:$BO$22,35,FALSE)</f>
        <v/>
      </c>
      <c r="EG9" s="80">
        <f>VLOOKUP(BS9,$AC$3:$BO$22,35,FALSE)</f>
        <v/>
      </c>
      <c r="EH9" s="80">
        <f>VLOOKUP(BR9,$AC$3:$BO$22,36,FALSE)</f>
        <v/>
      </c>
      <c r="EI9" s="80">
        <f>VLOOKUP(BS9,$AC$3:$BO$22,36,FALSE)</f>
        <v/>
      </c>
      <c r="EJ9" s="80">
        <f>VLOOKUP(BR9,$AC$3:$BO$22,37,FALSE)</f>
        <v/>
      </c>
      <c r="EK9" s="80">
        <f>VLOOKUP(BS9,$AC$3:$BO$22,37,FALSE)</f>
        <v/>
      </c>
      <c r="EL9" s="80">
        <f>VLOOKUP(BR9,$AC$3:$BO$22,38,FALSE)</f>
        <v/>
      </c>
      <c r="EM9" s="80">
        <f>VLOOKUP(BS9,$AC$3:$BO$22,38,FALSE)</f>
        <v/>
      </c>
      <c r="EN9" s="25">
        <f>VLOOKUP(BR9,$AC$3:$BO$22,39,FALSE)</f>
        <v/>
      </c>
      <c r="EO9" s="80">
        <f>VLOOKUP(BS9,$AC$3:$BO$22,39,FALSE)</f>
        <v/>
      </c>
      <c r="EQ9" s="81" t="n"/>
      <c r="ER9" s="81" t="n"/>
      <c r="ET9" s="81" t="n"/>
      <c r="EU9" s="81" t="n"/>
      <c r="EW9" s="81" t="n"/>
      <c r="EX9" s="81" t="n"/>
      <c r="EZ9" s="81" t="n"/>
      <c r="FA9" s="56" t="n"/>
      <c r="FC9" s="81" t="n"/>
      <c r="FD9" s="81" t="n"/>
      <c r="FF9" s="81" t="n"/>
      <c r="FG9" s="81" t="n"/>
      <c r="FI9" s="81" t="n"/>
      <c r="FJ9" s="71" t="n"/>
      <c r="FK9" s="71" t="n"/>
      <c r="FL9" s="81" t="n"/>
      <c r="FM9" s="71" t="n"/>
      <c r="FN9" s="71" t="n"/>
      <c r="FO9" s="81" t="n"/>
      <c r="FP9" s="71" t="n"/>
      <c r="FQ9" s="71" t="n"/>
      <c r="FR9" s="81" t="n"/>
      <c r="FS9" s="71" t="n"/>
      <c r="FT9" s="71" t="n"/>
      <c r="FU9" s="81" t="n"/>
      <c r="FV9" s="71" t="n"/>
      <c r="FW9" s="71" t="n"/>
      <c r="FX9" s="81" t="n"/>
      <c r="FY9" s="71" t="n"/>
      <c r="FZ9" s="71" t="n"/>
      <c r="GA9" s="81" t="n"/>
      <c r="GB9" s="71" t="n"/>
      <c r="GC9" s="71" t="n"/>
      <c r="GD9" s="81" t="n"/>
      <c r="GE9" s="71" t="n"/>
      <c r="GF9" s="71" t="n"/>
      <c r="GG9" s="81" t="n"/>
    </row>
    <row customHeight="1" ht="12" r="10" spans="1:201">
      <c r="A10" s="35" t="n">
        <v>43324</v>
      </c>
      <c r="B10" s="89" t="s">
        <v>61</v>
      </c>
      <c r="C10" s="89" t="s">
        <v>62</v>
      </c>
      <c r="D10" s="31" t="n">
        <v>7.4</v>
      </c>
      <c r="E10" s="81" t="n">
        <v>6.16</v>
      </c>
      <c r="F10" s="25" t="n">
        <v>672</v>
      </c>
      <c r="G10" s="80" t="n">
        <v>360</v>
      </c>
      <c r="H10" s="80" t="n">
        <v>605</v>
      </c>
      <c r="I10" s="80" t="n">
        <v>298</v>
      </c>
      <c r="J10" s="80" t="n">
        <v>12</v>
      </c>
      <c r="K10" s="80" t="n">
        <v>4</v>
      </c>
      <c r="L10" s="25" t="n">
        <v>4</v>
      </c>
      <c r="M10" s="80" t="n">
        <v>0</v>
      </c>
      <c r="N10" s="80" t="n">
        <v>3</v>
      </c>
      <c r="O10" s="80" t="n">
        <v>1</v>
      </c>
      <c r="P10" s="80" t="n">
        <v>1</v>
      </c>
      <c r="Q10" s="80" t="n">
        <v>1</v>
      </c>
      <c r="R10" s="16" t="n">
        <v>8</v>
      </c>
      <c r="S10" s="16" t="n">
        <v>2</v>
      </c>
      <c r="T10" s="16" t="n">
        <v>10</v>
      </c>
      <c r="U10" s="25" t="n">
        <v>4</v>
      </c>
      <c r="V10" s="80" t="n">
        <v>0</v>
      </c>
      <c r="W10" s="16" t="n">
        <v>4</v>
      </c>
      <c r="X10" s="25" t="n">
        <v>9</v>
      </c>
      <c r="Y10" s="80" t="n">
        <v>20</v>
      </c>
      <c r="Z10" s="27">
        <f>IF(U10="","",LOOKUP(U10-V10,{-9E+307,0,1},{2,"x",1}))</f>
        <v/>
      </c>
      <c r="AA10" s="14">
        <f>IF(U10="","",U10&amp;"-"&amp;V10)</f>
        <v/>
      </c>
      <c r="AB10" s="63" t="n"/>
      <c r="AC10" s="89" t="s">
        <v>59</v>
      </c>
      <c r="AD10" s="80">
        <f>SUMPRODUCT(($B$2:$C$1001=$AC10)*($Z$2:$Z$1001&lt;&gt;""))</f>
        <v/>
      </c>
      <c r="AE10" s="81">
        <f>SUMIF($B$2:$B$1001,$AC10,$D$2:$D$1001)+SUMIF($C$2:$C$1001,$AC10,$E$2:$E$1001)</f>
        <v/>
      </c>
      <c r="AF10" s="80">
        <f>SUMIF($B$2:$B$1001,$AC10,$F$2:$F$1001)+SUMIF($C$2:$C$1001,$AC10,$G$2:$G$1001)</f>
        <v/>
      </c>
      <c r="AG10" s="80">
        <f>SUMIF($B$2:$B$1001,$AC10,$H$2:$H$1001)+SUMIF($C$2:$C$1001,$AC10,$I$2:$I$1001)</f>
        <v/>
      </c>
      <c r="AH10" s="80">
        <f>SUMIF($B$2:$B$1001,$AC10,$J$2:$J$1001)+SUMIF($C$2:$C$1001,$AC10,$K$2:$K$1001)</f>
        <v/>
      </c>
      <c r="AI10" s="25">
        <f>SUMIF($B$2:$B$1001,$AC10,$L$2:$L$1001)+SUMIF($C$2:$C$1001,$AC10,$M$2:$M$1001)</f>
        <v/>
      </c>
      <c r="AJ10" s="80">
        <f>SUMIF($B$2:$B$1001,$AC10,$N$2:$N$1001)+SUMIF($C$2:$C$1001,$AC10,$O$2:$O$1001)</f>
        <v/>
      </c>
      <c r="AK10" s="80">
        <f>SUMIF($B$2:$B$1001,$AC10,$P$2:$P$1001)+SUMIF($C$2:$C$1001,$AC10,$Q$2:$Q$1001)</f>
        <v/>
      </c>
      <c r="AL10" s="80">
        <f>SUMIF($B$2:$B$1001,$AC10,$U$2:$U$1001)+SUMIF($C$2:$C$1001,$AC10,$V$2:$V$1001)</f>
        <v/>
      </c>
      <c r="AM10" s="29">
        <f>SUMIF($B$2:$B$1001,$AC10,$X$2:$X$1001)+SUMIF($C$2:$C$1001,$AC10,$Y$2:$Y$1001)</f>
        <v/>
      </c>
      <c r="AN10" s="31">
        <f>SUMIF($C$2:$C$1001,$AC10,$D$2:$D$1001)+SUMIF($B$2:$B$1001,$AC10,$E$2:$E$1001)</f>
        <v/>
      </c>
      <c r="AO10" s="80">
        <f>SUMIF($C$2:$C$1001,$AC10,$F$2:$F$1001)+SUMIF($B$2:$B$1001,$AC10,$G$2:$G$1001)</f>
        <v/>
      </c>
      <c r="AP10" s="80">
        <f>SUMIF($C$2:$C$1001,$AC10,$H$2:$H$1001)+SUMIF($B$2:$B$1001,$AC10,$I$2:$I$1001)</f>
        <v/>
      </c>
      <c r="AQ10" s="80">
        <f>SUMIF($C$2:$C$1001,$AC10,$J$2:$J$1001)+SUMIF($B$2:$B$1001,$AC10,$K$2:$K$1001)</f>
        <v/>
      </c>
      <c r="AR10" s="25">
        <f>SUMIF($C$2:$C$1001,$AC10,$L$2:$L$1001)+SUMIF($B$2:$B$1001,$AC10,$M$2:$M$1001)</f>
        <v/>
      </c>
      <c r="AS10" s="80">
        <f>SUMIF($C$2:$C$1001,$AC10,$N$2:$N$1001)+SUMIF($B$2:$B$1001,$AC10,$O$2:$O$1001)</f>
        <v/>
      </c>
      <c r="AT10" s="80">
        <f>SUMIF($C$2:$C$1001,$AC10,$P$2:$P$1001)+SUMIF($B$2:$B$1001,$AC10,$Q$2:$Q$1001)</f>
        <v/>
      </c>
      <c r="AU10" s="80">
        <f>SUMIF($C$2:$C$1001,$AC10,$U$2:$U$1001)+SUMIF($B$2:$B$1001,$AC10,$V$2:$V$1001)</f>
        <v/>
      </c>
      <c r="AV10" s="28">
        <f>SUMIF($C$2:$C$1001,$AC10,$X$2:$X$1001)+SUMIF($B$2:$B$1001,$AC10,$Y$2:$Y$1001)</f>
        <v/>
      </c>
      <c r="AW10" s="12" t="n">
        <v>5</v>
      </c>
      <c r="AX10" s="81" t="n">
        <v>33.02</v>
      </c>
      <c r="AY10" s="80" t="n">
        <v>2301</v>
      </c>
      <c r="AZ10" s="80" t="n">
        <v>1814</v>
      </c>
      <c r="BA10" s="80" t="n">
        <v>44</v>
      </c>
      <c r="BB10" s="25" t="n">
        <v>3</v>
      </c>
      <c r="BC10" s="80" t="n">
        <v>9</v>
      </c>
      <c r="BD10" s="80" t="n">
        <v>4</v>
      </c>
      <c r="BE10" s="80" t="n">
        <v>5</v>
      </c>
      <c r="BF10" s="29" t="n">
        <v>117</v>
      </c>
      <c r="BG10" s="31" t="n">
        <v>33.91</v>
      </c>
      <c r="BH10" s="80" t="n">
        <v>1976</v>
      </c>
      <c r="BI10" s="80" t="n">
        <v>1492</v>
      </c>
      <c r="BJ10" s="80" t="n">
        <v>44</v>
      </c>
      <c r="BK10" s="25" t="n">
        <v>4</v>
      </c>
      <c r="BL10" s="80" t="n">
        <v>15</v>
      </c>
      <c r="BM10" s="80" t="n">
        <v>3</v>
      </c>
      <c r="BN10" s="80" t="n">
        <v>7</v>
      </c>
      <c r="BO10" s="25" t="n">
        <v>156</v>
      </c>
      <c r="BQ10" s="35">
        <f>BQ36</f>
        <v/>
      </c>
      <c r="BR10" s="35">
        <f>BR36</f>
        <v/>
      </c>
      <c r="BS10" s="35">
        <f>BS36</f>
        <v/>
      </c>
      <c r="BT10" s="89">
        <f>VLOOKUP(BR10,$AC$3:$BO$22,2,FALSE)</f>
        <v/>
      </c>
      <c r="BU10" s="89">
        <f>VLOOKUP(BS10,$AC$3:$BO$22,2,FALSE)</f>
        <v/>
      </c>
      <c r="BV10" s="31">
        <f>VLOOKUP(BR10,$AC$3:$BO$22,3,FALSE)</f>
        <v/>
      </c>
      <c r="BW10" s="81">
        <f>VLOOKUP(BS10,$AC$3:$BO$22,3,FALSE)</f>
        <v/>
      </c>
      <c r="BX10" s="80">
        <f>VLOOKUP(BR10,$AC$3:$BO$22,4,FALSE)</f>
        <v/>
      </c>
      <c r="BY10" s="80">
        <f>VLOOKUP(BS10,$AC$3:$BO$22,4,FALSE)</f>
        <v/>
      </c>
      <c r="BZ10" s="80">
        <f>VLOOKUP(BR10,$AC$3:$BO$22,5,FALSE)</f>
        <v/>
      </c>
      <c r="CA10" s="80">
        <f>VLOOKUP(BS10,$AC$3:$BO$22,5,FALSE)</f>
        <v/>
      </c>
      <c r="CB10" s="80">
        <f>VLOOKUP(BR10,$AC$3:$BO$22,6,FALSE)</f>
        <v/>
      </c>
      <c r="CC10" s="80">
        <f>VLOOKUP(BS10,$AC$3:$BO$22,6,FALSE)</f>
        <v/>
      </c>
      <c r="CD10" s="25">
        <f>VLOOKUP(BR10,$AC$3:$BO$22,7,FALSE)</f>
        <v/>
      </c>
      <c r="CE10" s="80">
        <f>VLOOKUP(BS10,$AC$3:$BO$22,7,FALSE)</f>
        <v/>
      </c>
      <c r="CF10" s="80">
        <f>VLOOKUP(BR10,$AC$3:$BO$22,8,FALSE)</f>
        <v/>
      </c>
      <c r="CG10" s="80">
        <f>VLOOKUP(BS10,$AC$3:$BO$22,8,FALSE)</f>
        <v/>
      </c>
      <c r="CH10" s="80">
        <f>VLOOKUP(BR10,$AC$3:$BO$22,9,FALSE)</f>
        <v/>
      </c>
      <c r="CI10" s="80">
        <f>VLOOKUP(BS10,$AC$3:$BO$22,9,FALSE)</f>
        <v/>
      </c>
      <c r="CJ10" s="80">
        <f>VLOOKUP(BR10,$AC$3:$BO$22,10,FALSE)</f>
        <v/>
      </c>
      <c r="CK10" s="80">
        <f>VLOOKUP(BS10,$AC$3:$BO$22,10,FALSE)</f>
        <v/>
      </c>
      <c r="CL10" s="25">
        <f>VLOOKUP(BR10,$AC$3:$BO$22,11,FALSE)</f>
        <v/>
      </c>
      <c r="CM10" s="80">
        <f>VLOOKUP(BS10,$AC$3:$BO$22,11,FALSE)</f>
        <v/>
      </c>
      <c r="CN10" s="31">
        <f>VLOOKUP(BR10,$AC$3:$BO$22,22,FALSE)</f>
        <v/>
      </c>
      <c r="CO10" s="81">
        <f>VLOOKUP(BS10,$AC$3:$BO$22,22,FALSE)</f>
        <v/>
      </c>
      <c r="CP10" s="80">
        <f>VLOOKUP(BR10,$AC$3:$BO$22,23,FALSE)</f>
        <v/>
      </c>
      <c r="CQ10" s="80">
        <f>VLOOKUP(BS10,$AC$3:$BO$22,23,FALSE)</f>
        <v/>
      </c>
      <c r="CR10" s="80">
        <f>VLOOKUP(BR10,$AC$3:$BO$22,24,FALSE)</f>
        <v/>
      </c>
      <c r="CS10" s="80">
        <f>VLOOKUP(BS10,$AC$3:$BO$22,24,FALSE)</f>
        <v/>
      </c>
      <c r="CT10" s="80">
        <f>VLOOKUP(BR10,$AC$3:$BO$22,25,FALSE)</f>
        <v/>
      </c>
      <c r="CU10" s="80">
        <f>VLOOKUP(BS10,$AC$3:$BO$22,25,FALSE)</f>
        <v/>
      </c>
      <c r="CV10" s="25">
        <f>VLOOKUP(BR10,$AC$3:$BO$22,26,FALSE)</f>
        <v/>
      </c>
      <c r="CW10" s="80">
        <f>VLOOKUP(BS10,$AC$3:$BO$22,26,FALSE)</f>
        <v/>
      </c>
      <c r="CX10" s="80">
        <f>VLOOKUP(BR10,$AC$3:$BO$22,27,FALSE)</f>
        <v/>
      </c>
      <c r="CY10" s="80">
        <f>VLOOKUP(BS10,$AC$3:$BO$22,27,FALSE)</f>
        <v/>
      </c>
      <c r="CZ10" s="80">
        <f>VLOOKUP(BR10,$AC$3:$BO$22,28,FALSE)</f>
        <v/>
      </c>
      <c r="DA10" s="80">
        <f>VLOOKUP(BS10,$AC$3:$BO$22,28,FALSE)</f>
        <v/>
      </c>
      <c r="DB10" s="80">
        <f>VLOOKUP(BR10,$AC$3:$BO$22,29,FALSE)</f>
        <v/>
      </c>
      <c r="DC10" s="80">
        <f>VLOOKUP(BS10,$AC$3:$BO$22,29,FALSE)</f>
        <v/>
      </c>
      <c r="DD10" s="25">
        <f>VLOOKUP(BR10,$AC$3:$BO$22,30,FALSE)</f>
        <v/>
      </c>
      <c r="DE10" s="80">
        <f>VLOOKUP(BS10,$AC$3:$BO$22,30,FALSE)</f>
        <v/>
      </c>
      <c r="DF10" s="30">
        <f>VLOOKUP(BR10,$AC$3:$BO$22,12,FALSE)</f>
        <v/>
      </c>
      <c r="DG10" s="81">
        <f>VLOOKUP(BS10,$AC$3:$BO$22,12,FALSE)</f>
        <v/>
      </c>
      <c r="DH10" s="80">
        <f>VLOOKUP(BR10,$AC$3:$BO$22,13,FALSE)</f>
        <v/>
      </c>
      <c r="DI10" s="80">
        <f>VLOOKUP(BS10,$AC$3:$BO$22,13,FALSE)</f>
        <v/>
      </c>
      <c r="DJ10" s="80">
        <f>VLOOKUP(BR10,$AC$3:$BO$22,14,FALSE)</f>
        <v/>
      </c>
      <c r="DK10" s="80">
        <f>VLOOKUP(BS10,$AC$3:$BO$22,14,FALSE)</f>
        <v/>
      </c>
      <c r="DL10" s="80">
        <f>VLOOKUP(BR10,$AC$3:$BO$22,15,FALSE)</f>
        <v/>
      </c>
      <c r="DM10" s="80">
        <f>VLOOKUP(BS10,$AC$3:$BO$22,15,FALSE)</f>
        <v/>
      </c>
      <c r="DN10" s="25">
        <f>VLOOKUP(BR10,$AC$3:$BO$22,16,FALSE)</f>
        <v/>
      </c>
      <c r="DO10" s="80">
        <f>VLOOKUP(BS10,$AC$3:$BO$22,16,FALSE)</f>
        <v/>
      </c>
      <c r="DP10" s="80">
        <f>VLOOKUP(BR10,$AC$3:$BO$22,17,FALSE)</f>
        <v/>
      </c>
      <c r="DQ10" s="80">
        <f>VLOOKUP(BS10,$AC$3:$BO$22,17,FALSE)</f>
        <v/>
      </c>
      <c r="DR10" s="80">
        <f>VLOOKUP(BR10,$AC$3:$BO$22,18,FALSE)</f>
        <v/>
      </c>
      <c r="DS10" s="80">
        <f>VLOOKUP(BS10,$AC$3:$BO$22,18,FALSE)</f>
        <v/>
      </c>
      <c r="DT10" s="80">
        <f>VLOOKUP(BR10,$AC$3:$BO$22,19,FALSE)</f>
        <v/>
      </c>
      <c r="DU10" s="80">
        <f>VLOOKUP(BS10,$AC$3:$BO$22,19,FALSE)</f>
        <v/>
      </c>
      <c r="DV10" s="25">
        <f>VLOOKUP(BR10,$AC$3:$BO$22,20,FALSE)</f>
        <v/>
      </c>
      <c r="DW10" s="80">
        <f>VLOOKUP(BS10,$AC$3:$BO$22,20,FALSE)</f>
        <v/>
      </c>
      <c r="DX10" s="31">
        <f>VLOOKUP(BR10,$AC$3:$BO$22,31,FALSE)</f>
        <v/>
      </c>
      <c r="DY10" s="81">
        <f>VLOOKUP(BS10,$AC$3:$BO$22,31,FALSE)</f>
        <v/>
      </c>
      <c r="DZ10" s="80">
        <f>VLOOKUP(BR10,$AC$3:$BO$22,32,FALSE)</f>
        <v/>
      </c>
      <c r="EA10" s="80">
        <f>VLOOKUP(BS10,$AC$3:$BO$22,32,FALSE)</f>
        <v/>
      </c>
      <c r="EB10" s="80">
        <f>VLOOKUP(BR10,$AC$3:$BO$22,33,FALSE)</f>
        <v/>
      </c>
      <c r="EC10" s="80">
        <f>VLOOKUP(BS10,$AC$3:$BO$22,33,FALSE)</f>
        <v/>
      </c>
      <c r="ED10" s="80">
        <f>VLOOKUP(BR10,$AC$3:$BO$22,34,FALSE)</f>
        <v/>
      </c>
      <c r="EE10" s="80">
        <f>VLOOKUP(BS10,$AC$3:$BO$22,34,FALSE)</f>
        <v/>
      </c>
      <c r="EF10" s="25">
        <f>VLOOKUP(BR10,$AC$3:$BO$22,35,FALSE)</f>
        <v/>
      </c>
      <c r="EG10" s="80">
        <f>VLOOKUP(BS10,$AC$3:$BO$22,35,FALSE)</f>
        <v/>
      </c>
      <c r="EH10" s="80">
        <f>VLOOKUP(BR10,$AC$3:$BO$22,36,FALSE)</f>
        <v/>
      </c>
      <c r="EI10" s="80">
        <f>VLOOKUP(BS10,$AC$3:$BO$22,36,FALSE)</f>
        <v/>
      </c>
      <c r="EJ10" s="80">
        <f>VLOOKUP(BR10,$AC$3:$BO$22,37,FALSE)</f>
        <v/>
      </c>
      <c r="EK10" s="80">
        <f>VLOOKUP(BS10,$AC$3:$BO$22,37,FALSE)</f>
        <v/>
      </c>
      <c r="EL10" s="80">
        <f>VLOOKUP(BR10,$AC$3:$BO$22,38,FALSE)</f>
        <v/>
      </c>
      <c r="EM10" s="80">
        <f>VLOOKUP(BS10,$AC$3:$BO$22,38,FALSE)</f>
        <v/>
      </c>
      <c r="EN10" s="25">
        <f>VLOOKUP(BR10,$AC$3:$BO$22,39,FALSE)</f>
        <v/>
      </c>
      <c r="EO10" s="80">
        <f>VLOOKUP(BS10,$AC$3:$BO$22,39,FALSE)</f>
        <v/>
      </c>
      <c r="EQ10" s="81" t="n"/>
      <c r="ER10" s="81" t="n"/>
      <c r="ET10" s="81" t="n"/>
      <c r="EU10" s="81" t="n"/>
      <c r="EW10" s="81" t="n"/>
      <c r="EX10" s="81" t="n"/>
      <c r="EZ10" s="81" t="n"/>
      <c r="FA10" s="56" t="n"/>
      <c r="FC10" s="81" t="n"/>
      <c r="FD10" s="81" t="n"/>
      <c r="FF10" s="81" t="n"/>
      <c r="FG10" s="81" t="n"/>
      <c r="FI10" s="81" t="n"/>
      <c r="FJ10" s="71" t="n"/>
      <c r="FK10" s="71" t="n"/>
      <c r="FL10" s="81" t="n"/>
      <c r="FM10" s="71" t="n"/>
      <c r="FN10" s="71" t="n"/>
      <c r="FO10" s="81" t="n"/>
      <c r="FP10" s="71" t="n"/>
      <c r="FQ10" s="71" t="n"/>
      <c r="FR10" s="81" t="n"/>
      <c r="FS10" s="71" t="n"/>
      <c r="FT10" s="71" t="n"/>
      <c r="FU10" s="81" t="n"/>
      <c r="FV10" s="71" t="n"/>
      <c r="FW10" s="71" t="n"/>
      <c r="FX10" s="81" t="n"/>
      <c r="FY10" s="71" t="n"/>
      <c r="FZ10" s="71" t="n"/>
      <c r="GA10" s="81" t="n"/>
      <c r="GB10" s="71" t="n"/>
      <c r="GC10" s="71" t="n"/>
      <c r="GD10" s="81" t="n"/>
      <c r="GE10" s="71" t="n"/>
      <c r="GF10" s="71" t="n"/>
      <c r="GG10" s="81" t="n"/>
    </row>
    <row customHeight="1" ht="12" r="11" spans="1:201">
      <c r="A11" s="35" t="n">
        <v>43324</v>
      </c>
      <c r="B11" s="89" t="s">
        <v>63</v>
      </c>
      <c r="C11" s="89" t="s">
        <v>56</v>
      </c>
      <c r="D11" s="31" t="n">
        <v>6.91</v>
      </c>
      <c r="E11" s="81" t="n">
        <v>6.79</v>
      </c>
      <c r="F11" s="25" t="n">
        <v>371</v>
      </c>
      <c r="G11" s="80" t="n">
        <v>408</v>
      </c>
      <c r="H11" s="80" t="n">
        <v>281</v>
      </c>
      <c r="I11" s="80" t="n">
        <v>310</v>
      </c>
      <c r="J11" s="80" t="n">
        <v>17</v>
      </c>
      <c r="K11" s="80" t="n">
        <v>10</v>
      </c>
      <c r="L11" s="25" t="n">
        <v>1</v>
      </c>
      <c r="M11" s="80" t="n">
        <v>1</v>
      </c>
      <c r="N11" s="80" t="n">
        <v>2</v>
      </c>
      <c r="O11" s="80" t="n">
        <v>4</v>
      </c>
      <c r="P11" s="80" t="n">
        <v>0</v>
      </c>
      <c r="Q11" s="80" t="n">
        <v>1</v>
      </c>
      <c r="R11" s="16" t="n">
        <v>3</v>
      </c>
      <c r="S11" s="16" t="n">
        <v>6</v>
      </c>
      <c r="T11" s="16" t="n">
        <v>9</v>
      </c>
      <c r="U11" s="25" t="n">
        <v>0</v>
      </c>
      <c r="V11" s="80" t="n">
        <v>0</v>
      </c>
      <c r="W11" s="16" t="n">
        <v>0</v>
      </c>
      <c r="X11" s="25" t="n">
        <v>29</v>
      </c>
      <c r="Y11" s="80" t="n">
        <v>36</v>
      </c>
      <c r="Z11" s="27">
        <f>IF(U11="","",LOOKUP(U11-V11,{-9E+307,0,1},{2,"x",1}))</f>
        <v/>
      </c>
      <c r="AA11" s="14">
        <f>IF(U11="","",U11&amp;"-"&amp;V11)</f>
        <v/>
      </c>
      <c r="AB11" s="63" t="n"/>
      <c r="AC11" s="89" t="s">
        <v>49</v>
      </c>
      <c r="AD11" s="80">
        <f>SUMPRODUCT(($B$2:$C$1001=$AC11)*($Z$2:$Z$1001&lt;&gt;""))</f>
        <v/>
      </c>
      <c r="AE11" s="81">
        <f>SUMIF($B$2:$B$1001,$AC11,$D$2:$D$1001)+SUMIF($C$2:$C$1001,$AC11,$E$2:$E$1001)</f>
        <v/>
      </c>
      <c r="AF11" s="80">
        <f>SUMIF($B$2:$B$1001,$AC11,$F$2:$F$1001)+SUMIF($C$2:$C$1001,$AC11,$G$2:$G$1001)</f>
        <v/>
      </c>
      <c r="AG11" s="80">
        <f>SUMIF($B$2:$B$1001,$AC11,$H$2:$H$1001)+SUMIF($C$2:$C$1001,$AC11,$I$2:$I$1001)</f>
        <v/>
      </c>
      <c r="AH11" s="80">
        <f>SUMIF($B$2:$B$1001,$AC11,$J$2:$J$1001)+SUMIF($C$2:$C$1001,$AC11,$K$2:$K$1001)</f>
        <v/>
      </c>
      <c r="AI11" s="25">
        <f>SUMIF($B$2:$B$1001,$AC11,$L$2:$L$1001)+SUMIF($C$2:$C$1001,$AC11,$M$2:$M$1001)</f>
        <v/>
      </c>
      <c r="AJ11" s="80">
        <f>SUMIF($B$2:$B$1001,$AC11,$N$2:$N$1001)+SUMIF($C$2:$C$1001,$AC11,$O$2:$O$1001)</f>
        <v/>
      </c>
      <c r="AK11" s="80">
        <f>SUMIF($B$2:$B$1001,$AC11,$P$2:$P$1001)+SUMIF($C$2:$C$1001,$AC11,$Q$2:$Q$1001)</f>
        <v/>
      </c>
      <c r="AL11" s="80">
        <f>SUMIF($B$2:$B$1001,$AC11,$U$2:$U$1001)+SUMIF($C$2:$C$1001,$AC11,$V$2:$V$1001)</f>
        <v/>
      </c>
      <c r="AM11" s="29">
        <f>SUMIF($B$2:$B$1001,$AC11,$X$2:$X$1001)+SUMIF($C$2:$C$1001,$AC11,$Y$2:$Y$1001)</f>
        <v/>
      </c>
      <c r="AN11" s="31">
        <f>SUMIF($C$2:$C$1001,$AC11,$D$2:$D$1001)+SUMIF($B$2:$B$1001,$AC11,$E$2:$E$1001)</f>
        <v/>
      </c>
      <c r="AO11" s="80">
        <f>SUMIF($C$2:$C$1001,$AC11,$F$2:$F$1001)+SUMIF($B$2:$B$1001,$AC11,$G$2:$G$1001)</f>
        <v/>
      </c>
      <c r="AP11" s="80">
        <f>SUMIF($C$2:$C$1001,$AC11,$H$2:$H$1001)+SUMIF($B$2:$B$1001,$AC11,$I$2:$I$1001)</f>
        <v/>
      </c>
      <c r="AQ11" s="80">
        <f>SUMIF($C$2:$C$1001,$AC11,$J$2:$J$1001)+SUMIF($B$2:$B$1001,$AC11,$K$2:$K$1001)</f>
        <v/>
      </c>
      <c r="AR11" s="25">
        <f>SUMIF($C$2:$C$1001,$AC11,$L$2:$L$1001)+SUMIF($B$2:$B$1001,$AC11,$M$2:$M$1001)</f>
        <v/>
      </c>
      <c r="AS11" s="80">
        <f>SUMIF($C$2:$C$1001,$AC11,$N$2:$N$1001)+SUMIF($B$2:$B$1001,$AC11,$O$2:$O$1001)</f>
        <v/>
      </c>
      <c r="AT11" s="80">
        <f>SUMIF($C$2:$C$1001,$AC11,$P$2:$P$1001)+SUMIF($B$2:$B$1001,$AC11,$Q$2:$Q$1001)</f>
        <v/>
      </c>
      <c r="AU11" s="80">
        <f>SUMIF($C$2:$C$1001,$AC11,$U$2:$U$1001)+SUMIF($B$2:$B$1001,$AC11,$V$2:$V$1001)</f>
        <v/>
      </c>
      <c r="AV11" s="28">
        <f>SUMIF($C$2:$C$1001,$AC11,$X$2:$X$1001)+SUMIF($B$2:$B$1001,$AC11,$Y$2:$Y$1001)</f>
        <v/>
      </c>
      <c r="AW11" s="12" t="n">
        <v>5</v>
      </c>
      <c r="AX11" s="81" t="n">
        <v>32.71</v>
      </c>
      <c r="AY11" s="80" t="n">
        <v>1917</v>
      </c>
      <c r="AZ11" s="80" t="n">
        <v>1418</v>
      </c>
      <c r="BA11" s="80" t="n">
        <v>57</v>
      </c>
      <c r="BB11" s="25" t="n">
        <v>1</v>
      </c>
      <c r="BC11" s="80" t="n">
        <v>21</v>
      </c>
      <c r="BD11" s="80" t="n">
        <v>12</v>
      </c>
      <c r="BE11" s="80" t="n">
        <v>5</v>
      </c>
      <c r="BF11" s="29" t="n">
        <v>119</v>
      </c>
      <c r="BG11" s="31" t="n">
        <v>35.06</v>
      </c>
      <c r="BH11" s="80" t="n">
        <v>2724</v>
      </c>
      <c r="BI11" s="80" t="n">
        <v>2217</v>
      </c>
      <c r="BJ11" s="80" t="n">
        <v>50</v>
      </c>
      <c r="BK11" s="25" t="n">
        <v>3</v>
      </c>
      <c r="BL11" s="80" t="n">
        <v>13</v>
      </c>
      <c r="BM11" s="80" t="n">
        <v>10</v>
      </c>
      <c r="BN11" s="80" t="n">
        <v>11</v>
      </c>
      <c r="BO11" s="25" t="n">
        <v>105</v>
      </c>
      <c r="BQ11" s="35">
        <f>BQ37</f>
        <v/>
      </c>
      <c r="BR11" s="35">
        <f>BR37</f>
        <v/>
      </c>
      <c r="BS11" s="35">
        <f>BS37</f>
        <v/>
      </c>
      <c r="BT11" s="89">
        <f>VLOOKUP(BR11,$AC$3:$BO$22,2,FALSE)</f>
        <v/>
      </c>
      <c r="BU11" s="89">
        <f>VLOOKUP(BS11,$AC$3:$BO$22,2,FALSE)</f>
        <v/>
      </c>
      <c r="BV11" s="31">
        <f>VLOOKUP(BR11,$AC$3:$BO$22,3,FALSE)</f>
        <v/>
      </c>
      <c r="BW11" s="81">
        <f>VLOOKUP(BS11,$AC$3:$BO$22,3,FALSE)</f>
        <v/>
      </c>
      <c r="BX11" s="80">
        <f>VLOOKUP(BR11,$AC$3:$BO$22,4,FALSE)</f>
        <v/>
      </c>
      <c r="BY11" s="80">
        <f>VLOOKUP(BS11,$AC$3:$BO$22,4,FALSE)</f>
        <v/>
      </c>
      <c r="BZ11" s="80">
        <f>VLOOKUP(BR11,$AC$3:$BO$22,5,FALSE)</f>
        <v/>
      </c>
      <c r="CA11" s="80">
        <f>VLOOKUP(BS11,$AC$3:$BO$22,5,FALSE)</f>
        <v/>
      </c>
      <c r="CB11" s="80">
        <f>VLOOKUP(BR11,$AC$3:$BO$22,6,FALSE)</f>
        <v/>
      </c>
      <c r="CC11" s="80">
        <f>VLOOKUP(BS11,$AC$3:$BO$22,6,FALSE)</f>
        <v/>
      </c>
      <c r="CD11" s="25">
        <f>VLOOKUP(BR11,$AC$3:$BO$22,7,FALSE)</f>
        <v/>
      </c>
      <c r="CE11" s="80">
        <f>VLOOKUP(BS11,$AC$3:$BO$22,7,FALSE)</f>
        <v/>
      </c>
      <c r="CF11" s="80">
        <f>VLOOKUP(BR11,$AC$3:$BO$22,8,FALSE)</f>
        <v/>
      </c>
      <c r="CG11" s="80">
        <f>VLOOKUP(BS11,$AC$3:$BO$22,8,FALSE)</f>
        <v/>
      </c>
      <c r="CH11" s="80">
        <f>VLOOKUP(BR11,$AC$3:$BO$22,9,FALSE)</f>
        <v/>
      </c>
      <c r="CI11" s="80">
        <f>VLOOKUP(BS11,$AC$3:$BO$22,9,FALSE)</f>
        <v/>
      </c>
      <c r="CJ11" s="80">
        <f>VLOOKUP(BR11,$AC$3:$BO$22,10,FALSE)</f>
        <v/>
      </c>
      <c r="CK11" s="80">
        <f>VLOOKUP(BS11,$AC$3:$BO$22,10,FALSE)</f>
        <v/>
      </c>
      <c r="CL11" s="25">
        <f>VLOOKUP(BR11,$AC$3:$BO$22,11,FALSE)</f>
        <v/>
      </c>
      <c r="CM11" s="80">
        <f>VLOOKUP(BS11,$AC$3:$BO$22,11,FALSE)</f>
        <v/>
      </c>
      <c r="CN11" s="31">
        <f>VLOOKUP(BR11,$AC$3:$BO$22,22,FALSE)</f>
        <v/>
      </c>
      <c r="CO11" s="81">
        <f>VLOOKUP(BS11,$AC$3:$BO$22,22,FALSE)</f>
        <v/>
      </c>
      <c r="CP11" s="80">
        <f>VLOOKUP(BR11,$AC$3:$BO$22,23,FALSE)</f>
        <v/>
      </c>
      <c r="CQ11" s="80">
        <f>VLOOKUP(BS11,$AC$3:$BO$22,23,FALSE)</f>
        <v/>
      </c>
      <c r="CR11" s="80">
        <f>VLOOKUP(BR11,$AC$3:$BO$22,24,FALSE)</f>
        <v/>
      </c>
      <c r="CS11" s="80">
        <f>VLOOKUP(BS11,$AC$3:$BO$22,24,FALSE)</f>
        <v/>
      </c>
      <c r="CT11" s="80">
        <f>VLOOKUP(BR11,$AC$3:$BO$22,25,FALSE)</f>
        <v/>
      </c>
      <c r="CU11" s="80">
        <f>VLOOKUP(BS11,$AC$3:$BO$22,25,FALSE)</f>
        <v/>
      </c>
      <c r="CV11" s="25">
        <f>VLOOKUP(BR11,$AC$3:$BO$22,26,FALSE)</f>
        <v/>
      </c>
      <c r="CW11" s="80">
        <f>VLOOKUP(BS11,$AC$3:$BO$22,26,FALSE)</f>
        <v/>
      </c>
      <c r="CX11" s="80">
        <f>VLOOKUP(BR11,$AC$3:$BO$22,27,FALSE)</f>
        <v/>
      </c>
      <c r="CY11" s="80">
        <f>VLOOKUP(BS11,$AC$3:$BO$22,27,FALSE)</f>
        <v/>
      </c>
      <c r="CZ11" s="80">
        <f>VLOOKUP(BR11,$AC$3:$BO$22,28,FALSE)</f>
        <v/>
      </c>
      <c r="DA11" s="80">
        <f>VLOOKUP(BS11,$AC$3:$BO$22,28,FALSE)</f>
        <v/>
      </c>
      <c r="DB11" s="80">
        <f>VLOOKUP(BR11,$AC$3:$BO$22,29,FALSE)</f>
        <v/>
      </c>
      <c r="DC11" s="80">
        <f>VLOOKUP(BS11,$AC$3:$BO$22,29,FALSE)</f>
        <v/>
      </c>
      <c r="DD11" s="25">
        <f>VLOOKUP(BR11,$AC$3:$BO$22,30,FALSE)</f>
        <v/>
      </c>
      <c r="DE11" s="80">
        <f>VLOOKUP(BS11,$AC$3:$BO$22,30,FALSE)</f>
        <v/>
      </c>
      <c r="DF11" s="30">
        <f>VLOOKUP(BR11,$AC$3:$BO$22,12,FALSE)</f>
        <v/>
      </c>
      <c r="DG11" s="81">
        <f>VLOOKUP(BS11,$AC$3:$BO$22,12,FALSE)</f>
        <v/>
      </c>
      <c r="DH11" s="80">
        <f>VLOOKUP(BR11,$AC$3:$BO$22,13,FALSE)</f>
        <v/>
      </c>
      <c r="DI11" s="80">
        <f>VLOOKUP(BS11,$AC$3:$BO$22,13,FALSE)</f>
        <v/>
      </c>
      <c r="DJ11" s="80">
        <f>VLOOKUP(BR11,$AC$3:$BO$22,14,FALSE)</f>
        <v/>
      </c>
      <c r="DK11" s="80">
        <f>VLOOKUP(BS11,$AC$3:$BO$22,14,FALSE)</f>
        <v/>
      </c>
      <c r="DL11" s="80">
        <f>VLOOKUP(BR11,$AC$3:$BO$22,15,FALSE)</f>
        <v/>
      </c>
      <c r="DM11" s="80">
        <f>VLOOKUP(BS11,$AC$3:$BO$22,15,FALSE)</f>
        <v/>
      </c>
      <c r="DN11" s="25">
        <f>VLOOKUP(BR11,$AC$3:$BO$22,16,FALSE)</f>
        <v/>
      </c>
      <c r="DO11" s="80">
        <f>VLOOKUP(BS11,$AC$3:$BO$22,16,FALSE)</f>
        <v/>
      </c>
      <c r="DP11" s="80">
        <f>VLOOKUP(BR11,$AC$3:$BO$22,17,FALSE)</f>
        <v/>
      </c>
      <c r="DQ11" s="80">
        <f>VLOOKUP(BS11,$AC$3:$BO$22,17,FALSE)</f>
        <v/>
      </c>
      <c r="DR11" s="80">
        <f>VLOOKUP(BR11,$AC$3:$BO$22,18,FALSE)</f>
        <v/>
      </c>
      <c r="DS11" s="80">
        <f>VLOOKUP(BS11,$AC$3:$BO$22,18,FALSE)</f>
        <v/>
      </c>
      <c r="DT11" s="80">
        <f>VLOOKUP(BR11,$AC$3:$BO$22,19,FALSE)</f>
        <v/>
      </c>
      <c r="DU11" s="80">
        <f>VLOOKUP(BS11,$AC$3:$BO$22,19,FALSE)</f>
        <v/>
      </c>
      <c r="DV11" s="25">
        <f>VLOOKUP(BR11,$AC$3:$BO$22,20,FALSE)</f>
        <v/>
      </c>
      <c r="DW11" s="80">
        <f>VLOOKUP(BS11,$AC$3:$BO$22,20,FALSE)</f>
        <v/>
      </c>
      <c r="DX11" s="31">
        <f>VLOOKUP(BR11,$AC$3:$BO$22,31,FALSE)</f>
        <v/>
      </c>
      <c r="DY11" s="81">
        <f>VLOOKUP(BS11,$AC$3:$BO$22,31,FALSE)</f>
        <v/>
      </c>
      <c r="DZ11" s="80">
        <f>VLOOKUP(BR11,$AC$3:$BO$22,32,FALSE)</f>
        <v/>
      </c>
      <c r="EA11" s="80">
        <f>VLOOKUP(BS11,$AC$3:$BO$22,32,FALSE)</f>
        <v/>
      </c>
      <c r="EB11" s="80">
        <f>VLOOKUP(BR11,$AC$3:$BO$22,33,FALSE)</f>
        <v/>
      </c>
      <c r="EC11" s="80">
        <f>VLOOKUP(BS11,$AC$3:$BO$22,33,FALSE)</f>
        <v/>
      </c>
      <c r="ED11" s="80">
        <f>VLOOKUP(BR11,$AC$3:$BO$22,34,FALSE)</f>
        <v/>
      </c>
      <c r="EE11" s="80">
        <f>VLOOKUP(BS11,$AC$3:$BO$22,34,FALSE)</f>
        <v/>
      </c>
      <c r="EF11" s="25">
        <f>VLOOKUP(BR11,$AC$3:$BO$22,35,FALSE)</f>
        <v/>
      </c>
      <c r="EG11" s="80">
        <f>VLOOKUP(BS11,$AC$3:$BO$22,35,FALSE)</f>
        <v/>
      </c>
      <c r="EH11" s="80">
        <f>VLOOKUP(BR11,$AC$3:$BO$22,36,FALSE)</f>
        <v/>
      </c>
      <c r="EI11" s="80">
        <f>VLOOKUP(BS11,$AC$3:$BO$22,36,FALSE)</f>
        <v/>
      </c>
      <c r="EJ11" s="80">
        <f>VLOOKUP(BR11,$AC$3:$BO$22,37,FALSE)</f>
        <v/>
      </c>
      <c r="EK11" s="80">
        <f>VLOOKUP(BS11,$AC$3:$BO$22,37,FALSE)</f>
        <v/>
      </c>
      <c r="EL11" s="80">
        <f>VLOOKUP(BR11,$AC$3:$BO$22,38,FALSE)</f>
        <v/>
      </c>
      <c r="EM11" s="80">
        <f>VLOOKUP(BS11,$AC$3:$BO$22,38,FALSE)</f>
        <v/>
      </c>
      <c r="EN11" s="25">
        <f>VLOOKUP(BR11,$AC$3:$BO$22,39,FALSE)</f>
        <v/>
      </c>
      <c r="EO11" s="80">
        <f>VLOOKUP(BS11,$AC$3:$BO$22,39,FALSE)</f>
        <v/>
      </c>
      <c r="EQ11" s="81" t="n"/>
      <c r="ER11" s="81" t="n"/>
      <c r="ET11" s="81" t="n"/>
      <c r="EU11" s="81" t="n"/>
      <c r="EW11" s="81" t="n"/>
      <c r="EX11" s="81" t="n"/>
      <c r="EZ11" s="81" t="n"/>
      <c r="FA11" s="56" t="n"/>
      <c r="FC11" s="81" t="n"/>
      <c r="FD11" s="81" t="n"/>
      <c r="FF11" s="81" t="n"/>
      <c r="FG11" s="81" t="n"/>
      <c r="FI11" s="81" t="n"/>
      <c r="FJ11" s="71" t="n"/>
      <c r="FK11" s="71" t="n"/>
      <c r="FL11" s="81" t="n"/>
      <c r="FM11" s="71" t="n"/>
      <c r="FN11" s="71" t="n"/>
      <c r="FO11" s="81" t="n"/>
      <c r="FP11" s="71" t="n"/>
      <c r="FQ11" s="71" t="n"/>
      <c r="FR11" s="81" t="n"/>
      <c r="FS11" s="71" t="n"/>
      <c r="FT11" s="71" t="n"/>
      <c r="FU11" s="81" t="n"/>
      <c r="FV11" s="71" t="n"/>
      <c r="FW11" s="71" t="n"/>
      <c r="FX11" s="81" t="n"/>
      <c r="FY11" s="71" t="n"/>
      <c r="FZ11" s="71" t="n"/>
      <c r="GA11" s="81" t="n"/>
      <c r="GB11" s="71" t="n"/>
      <c r="GC11" s="71" t="n"/>
      <c r="GD11" s="81" t="n"/>
      <c r="GE11" s="71" t="n"/>
      <c r="GF11" s="71" t="n"/>
      <c r="GG11" s="81" t="n"/>
    </row>
    <row customHeight="1" ht="12" r="12" spans="1:201">
      <c r="A12" s="35" t="n">
        <v>43330</v>
      </c>
      <c r="B12" s="89" t="s">
        <v>47</v>
      </c>
      <c r="C12" s="89" t="s">
        <v>54</v>
      </c>
      <c r="D12" s="31" t="n">
        <v>7.03</v>
      </c>
      <c r="E12" s="81" t="n">
        <v>6.51</v>
      </c>
      <c r="F12" s="25" t="n">
        <v>314</v>
      </c>
      <c r="G12" s="80" t="n">
        <v>305</v>
      </c>
      <c r="H12" s="80" t="n">
        <v>202</v>
      </c>
      <c r="I12" s="80" t="n">
        <v>182</v>
      </c>
      <c r="J12" s="80" t="n">
        <v>9</v>
      </c>
      <c r="K12" s="80" t="n">
        <v>5</v>
      </c>
      <c r="L12" s="25" t="n">
        <v>1</v>
      </c>
      <c r="M12" s="80" t="n">
        <v>0</v>
      </c>
      <c r="N12" s="80" t="n">
        <v>0</v>
      </c>
      <c r="O12" s="80" t="n">
        <v>5</v>
      </c>
      <c r="P12" s="80" t="n">
        <v>0</v>
      </c>
      <c r="Q12" s="80" t="n">
        <v>1</v>
      </c>
      <c r="R12" s="16" t="n">
        <v>1</v>
      </c>
      <c r="S12" s="16" t="n">
        <v>6</v>
      </c>
      <c r="T12" s="16" t="n">
        <v>7</v>
      </c>
      <c r="U12" s="25" t="n">
        <v>0</v>
      </c>
      <c r="V12" s="80" t="n">
        <v>0</v>
      </c>
      <c r="W12" s="16" t="n">
        <v>0</v>
      </c>
      <c r="X12" s="25" t="n">
        <v>41</v>
      </c>
      <c r="Y12" s="80" t="n">
        <v>25</v>
      </c>
      <c r="Z12" s="27">
        <f>IF(U12="","",LOOKUP(U12-V12,{-9E+307,0,1},{2,"x",1}))</f>
        <v/>
      </c>
      <c r="AA12" s="14">
        <f>IF(U12="","",U12&amp;"-"&amp;V12)</f>
        <v/>
      </c>
      <c r="AB12" s="63" t="n"/>
      <c r="AC12" s="89" t="s">
        <v>51</v>
      </c>
      <c r="AD12" s="80">
        <f>SUMPRODUCT(($B$2:$C$1001=$AC12)*($Z$2:$Z$1001&lt;&gt;""))</f>
        <v/>
      </c>
      <c r="AE12" s="81">
        <f>SUMIF($B$2:$B$1001,$AC12,$D$2:$D$1001)+SUMIF($C$2:$C$1001,$AC12,$E$2:$E$1001)</f>
        <v/>
      </c>
      <c r="AF12" s="80">
        <f>SUMIF($B$2:$B$1001,$AC12,$F$2:$F$1001)+SUMIF($C$2:$C$1001,$AC12,$G$2:$G$1001)</f>
        <v/>
      </c>
      <c r="AG12" s="80">
        <f>SUMIF($B$2:$B$1001,$AC12,$H$2:$H$1001)+SUMIF($C$2:$C$1001,$AC12,$I$2:$I$1001)</f>
        <v/>
      </c>
      <c r="AH12" s="80">
        <f>SUMIF($B$2:$B$1001,$AC12,$J$2:$J$1001)+SUMIF($C$2:$C$1001,$AC12,$K$2:$K$1001)</f>
        <v/>
      </c>
      <c r="AI12" s="25">
        <f>SUMIF($B$2:$B$1001,$AC12,$L$2:$L$1001)+SUMIF($C$2:$C$1001,$AC12,$M$2:$M$1001)</f>
        <v/>
      </c>
      <c r="AJ12" s="80">
        <f>SUMIF($B$2:$B$1001,$AC12,$N$2:$N$1001)+SUMIF($C$2:$C$1001,$AC12,$O$2:$O$1001)</f>
        <v/>
      </c>
      <c r="AK12" s="80">
        <f>SUMIF($B$2:$B$1001,$AC12,$P$2:$P$1001)+SUMIF($C$2:$C$1001,$AC12,$Q$2:$Q$1001)</f>
        <v/>
      </c>
      <c r="AL12" s="80">
        <f>SUMIF($B$2:$B$1001,$AC12,$U$2:$U$1001)+SUMIF($C$2:$C$1001,$AC12,$V$2:$V$1001)</f>
        <v/>
      </c>
      <c r="AM12" s="29">
        <f>SUMIF($B$2:$B$1001,$AC12,$X$2:$X$1001)+SUMIF($C$2:$C$1001,$AC12,$Y$2:$Y$1001)</f>
        <v/>
      </c>
      <c r="AN12" s="31">
        <f>SUMIF($C$2:$C$1001,$AC12,$D$2:$D$1001)+SUMIF($B$2:$B$1001,$AC12,$E$2:$E$1001)</f>
        <v/>
      </c>
      <c r="AO12" s="80">
        <f>SUMIF($C$2:$C$1001,$AC12,$F$2:$F$1001)+SUMIF($B$2:$B$1001,$AC12,$G$2:$G$1001)</f>
        <v/>
      </c>
      <c r="AP12" s="80">
        <f>SUMIF($C$2:$C$1001,$AC12,$H$2:$H$1001)+SUMIF($B$2:$B$1001,$AC12,$I$2:$I$1001)</f>
        <v/>
      </c>
      <c r="AQ12" s="80">
        <f>SUMIF($C$2:$C$1001,$AC12,$J$2:$J$1001)+SUMIF($B$2:$B$1001,$AC12,$K$2:$K$1001)</f>
        <v/>
      </c>
      <c r="AR12" s="25">
        <f>SUMIF($C$2:$C$1001,$AC12,$L$2:$L$1001)+SUMIF($B$2:$B$1001,$AC12,$M$2:$M$1001)</f>
        <v/>
      </c>
      <c r="AS12" s="80">
        <f>SUMIF($C$2:$C$1001,$AC12,$N$2:$N$1001)+SUMIF($B$2:$B$1001,$AC12,$O$2:$O$1001)</f>
        <v/>
      </c>
      <c r="AT12" s="80">
        <f>SUMIF($C$2:$C$1001,$AC12,$P$2:$P$1001)+SUMIF($B$2:$B$1001,$AC12,$Q$2:$Q$1001)</f>
        <v/>
      </c>
      <c r="AU12" s="80">
        <f>SUMIF($C$2:$C$1001,$AC12,$U$2:$U$1001)+SUMIF($B$2:$B$1001,$AC12,$V$2:$V$1001)</f>
        <v/>
      </c>
      <c r="AV12" s="28">
        <f>SUMIF($C$2:$C$1001,$AC12,$X$2:$X$1001)+SUMIF($B$2:$B$1001,$AC12,$Y$2:$Y$1001)</f>
        <v/>
      </c>
      <c r="AW12" s="12" t="n">
        <v>5</v>
      </c>
      <c r="AX12" s="81" t="n">
        <v>33.44</v>
      </c>
      <c r="AY12" s="80" t="n">
        <v>2369</v>
      </c>
      <c r="AZ12" s="80" t="n">
        <v>1836</v>
      </c>
      <c r="BA12" s="80" t="n">
        <v>47</v>
      </c>
      <c r="BB12" s="25" t="n">
        <v>2</v>
      </c>
      <c r="BC12" s="80" t="n">
        <v>11</v>
      </c>
      <c r="BD12" s="80" t="n">
        <v>4</v>
      </c>
      <c r="BE12" s="80" t="n">
        <v>4</v>
      </c>
      <c r="BF12" s="29" t="n">
        <v>79</v>
      </c>
      <c r="BG12" s="31" t="n">
        <v>34.03</v>
      </c>
      <c r="BH12" s="80" t="n">
        <v>2071</v>
      </c>
      <c r="BI12" s="80" t="n">
        <v>1580</v>
      </c>
      <c r="BJ12" s="80" t="n">
        <v>43</v>
      </c>
      <c r="BK12" s="25" t="n">
        <v>3</v>
      </c>
      <c r="BL12" s="80" t="n">
        <v>7</v>
      </c>
      <c r="BM12" s="80" t="n">
        <v>10</v>
      </c>
      <c r="BN12" s="80" t="n">
        <v>6</v>
      </c>
      <c r="BO12" s="25" t="n">
        <v>176</v>
      </c>
      <c r="BQ12" s="35">
        <f>BQ38</f>
        <v/>
      </c>
      <c r="BR12" s="35">
        <f>BR38</f>
        <v/>
      </c>
      <c r="BS12" s="35">
        <f>BS38</f>
        <v/>
      </c>
      <c r="BT12" s="89">
        <f>VLOOKUP(BR12,$AC$3:$BO$22,2,FALSE)</f>
        <v/>
      </c>
      <c r="BU12" s="89">
        <f>VLOOKUP(BS12,$AC$3:$BO$22,2,FALSE)</f>
        <v/>
      </c>
      <c r="BV12" s="31">
        <f>VLOOKUP(BR12,$AC$3:$BO$22,3,FALSE)</f>
        <v/>
      </c>
      <c r="BW12" s="81">
        <f>VLOOKUP(BS12,$AC$3:$BO$22,3,FALSE)</f>
        <v/>
      </c>
      <c r="BX12" s="80">
        <f>VLOOKUP(BR12,$AC$3:$BO$22,4,FALSE)</f>
        <v/>
      </c>
      <c r="BY12" s="80">
        <f>VLOOKUP(BS12,$AC$3:$BO$22,4,FALSE)</f>
        <v/>
      </c>
      <c r="BZ12" s="80">
        <f>VLOOKUP(BR12,$AC$3:$BO$22,5,FALSE)</f>
        <v/>
      </c>
      <c r="CA12" s="80">
        <f>VLOOKUP(BS12,$AC$3:$BO$22,5,FALSE)</f>
        <v/>
      </c>
      <c r="CB12" s="80">
        <f>VLOOKUP(BR12,$AC$3:$BO$22,6,FALSE)</f>
        <v/>
      </c>
      <c r="CC12" s="80">
        <f>VLOOKUP(BS12,$AC$3:$BO$22,6,FALSE)</f>
        <v/>
      </c>
      <c r="CD12" s="25">
        <f>VLOOKUP(BR12,$AC$3:$BO$22,7,FALSE)</f>
        <v/>
      </c>
      <c r="CE12" s="80">
        <f>VLOOKUP(BS12,$AC$3:$BO$22,7,FALSE)</f>
        <v/>
      </c>
      <c r="CF12" s="80">
        <f>VLOOKUP(BR12,$AC$3:$BO$22,8,FALSE)</f>
        <v/>
      </c>
      <c r="CG12" s="80">
        <f>VLOOKUP(BS12,$AC$3:$BO$22,8,FALSE)</f>
        <v/>
      </c>
      <c r="CH12" s="80">
        <f>VLOOKUP(BR12,$AC$3:$BO$22,9,FALSE)</f>
        <v/>
      </c>
      <c r="CI12" s="80">
        <f>VLOOKUP(BS12,$AC$3:$BO$22,9,FALSE)</f>
        <v/>
      </c>
      <c r="CJ12" s="80">
        <f>VLOOKUP(BR12,$AC$3:$BO$22,10,FALSE)</f>
        <v/>
      </c>
      <c r="CK12" s="80">
        <f>VLOOKUP(BS12,$AC$3:$BO$22,10,FALSE)</f>
        <v/>
      </c>
      <c r="CL12" s="25">
        <f>VLOOKUP(BR12,$AC$3:$BO$22,11,FALSE)</f>
        <v/>
      </c>
      <c r="CM12" s="80">
        <f>VLOOKUP(BS12,$AC$3:$BO$22,11,FALSE)</f>
        <v/>
      </c>
      <c r="CN12" s="31">
        <f>VLOOKUP(BR12,$AC$3:$BO$22,22,FALSE)</f>
        <v/>
      </c>
      <c r="CO12" s="81">
        <f>VLOOKUP(BS12,$AC$3:$BO$22,22,FALSE)</f>
        <v/>
      </c>
      <c r="CP12" s="80">
        <f>VLOOKUP(BR12,$AC$3:$BO$22,23,FALSE)</f>
        <v/>
      </c>
      <c r="CQ12" s="80">
        <f>VLOOKUP(BS12,$AC$3:$BO$22,23,FALSE)</f>
        <v/>
      </c>
      <c r="CR12" s="80">
        <f>VLOOKUP(BR12,$AC$3:$BO$22,24,FALSE)</f>
        <v/>
      </c>
      <c r="CS12" s="80">
        <f>VLOOKUP(BS12,$AC$3:$BO$22,24,FALSE)</f>
        <v/>
      </c>
      <c r="CT12" s="80">
        <f>VLOOKUP(BR12,$AC$3:$BO$22,25,FALSE)</f>
        <v/>
      </c>
      <c r="CU12" s="80">
        <f>VLOOKUP(BS12,$AC$3:$BO$22,25,FALSE)</f>
        <v/>
      </c>
      <c r="CV12" s="25">
        <f>VLOOKUP(BR12,$AC$3:$BO$22,26,FALSE)</f>
        <v/>
      </c>
      <c r="CW12" s="80">
        <f>VLOOKUP(BS12,$AC$3:$BO$22,26,FALSE)</f>
        <v/>
      </c>
      <c r="CX12" s="80">
        <f>VLOOKUP(BR12,$AC$3:$BO$22,27,FALSE)</f>
        <v/>
      </c>
      <c r="CY12" s="80">
        <f>VLOOKUP(BS12,$AC$3:$BO$22,27,FALSE)</f>
        <v/>
      </c>
      <c r="CZ12" s="80">
        <f>VLOOKUP(BR12,$AC$3:$BO$22,28,FALSE)</f>
        <v/>
      </c>
      <c r="DA12" s="80">
        <f>VLOOKUP(BS12,$AC$3:$BO$22,28,FALSE)</f>
        <v/>
      </c>
      <c r="DB12" s="80">
        <f>VLOOKUP(BR12,$AC$3:$BO$22,29,FALSE)</f>
        <v/>
      </c>
      <c r="DC12" s="80">
        <f>VLOOKUP(BS12,$AC$3:$BO$22,29,FALSE)</f>
        <v/>
      </c>
      <c r="DD12" s="25">
        <f>VLOOKUP(BR12,$AC$3:$BO$22,30,FALSE)</f>
        <v/>
      </c>
      <c r="DE12" s="80">
        <f>VLOOKUP(BS12,$AC$3:$BO$22,30,FALSE)</f>
        <v/>
      </c>
      <c r="DF12" s="30">
        <f>VLOOKUP(BR12,$AC$3:$BO$22,12,FALSE)</f>
        <v/>
      </c>
      <c r="DG12" s="81">
        <f>VLOOKUP(BS12,$AC$3:$BO$22,12,FALSE)</f>
        <v/>
      </c>
      <c r="DH12" s="80">
        <f>VLOOKUP(BR12,$AC$3:$BO$22,13,FALSE)</f>
        <v/>
      </c>
      <c r="DI12" s="80">
        <f>VLOOKUP(BS12,$AC$3:$BO$22,13,FALSE)</f>
        <v/>
      </c>
      <c r="DJ12" s="80">
        <f>VLOOKUP(BR12,$AC$3:$BO$22,14,FALSE)</f>
        <v/>
      </c>
      <c r="DK12" s="80">
        <f>VLOOKUP(BS12,$AC$3:$BO$22,14,FALSE)</f>
        <v/>
      </c>
      <c r="DL12" s="80">
        <f>VLOOKUP(BR12,$AC$3:$BO$22,15,FALSE)</f>
        <v/>
      </c>
      <c r="DM12" s="80">
        <f>VLOOKUP(BS12,$AC$3:$BO$22,15,FALSE)</f>
        <v/>
      </c>
      <c r="DN12" s="25">
        <f>VLOOKUP(BR12,$AC$3:$BO$22,16,FALSE)</f>
        <v/>
      </c>
      <c r="DO12" s="80">
        <f>VLOOKUP(BS12,$AC$3:$BO$22,16,FALSE)</f>
        <v/>
      </c>
      <c r="DP12" s="80">
        <f>VLOOKUP(BR12,$AC$3:$BO$22,17,FALSE)</f>
        <v/>
      </c>
      <c r="DQ12" s="80">
        <f>VLOOKUP(BS12,$AC$3:$BO$22,17,FALSE)</f>
        <v/>
      </c>
      <c r="DR12" s="80">
        <f>VLOOKUP(BR12,$AC$3:$BO$22,18,FALSE)</f>
        <v/>
      </c>
      <c r="DS12" s="80">
        <f>VLOOKUP(BS12,$AC$3:$BO$22,18,FALSE)</f>
        <v/>
      </c>
      <c r="DT12" s="80">
        <f>VLOOKUP(BR12,$AC$3:$BO$22,19,FALSE)</f>
        <v/>
      </c>
      <c r="DU12" s="80">
        <f>VLOOKUP(BS12,$AC$3:$BO$22,19,FALSE)</f>
        <v/>
      </c>
      <c r="DV12" s="25">
        <f>VLOOKUP(BR12,$AC$3:$BO$22,20,FALSE)</f>
        <v/>
      </c>
      <c r="DW12" s="80">
        <f>VLOOKUP(BS12,$AC$3:$BO$22,20,FALSE)</f>
        <v/>
      </c>
      <c r="DX12" s="31">
        <f>VLOOKUP(BR12,$AC$3:$BO$22,31,FALSE)</f>
        <v/>
      </c>
      <c r="DY12" s="81">
        <f>VLOOKUP(BS12,$AC$3:$BO$22,31,FALSE)</f>
        <v/>
      </c>
      <c r="DZ12" s="80">
        <f>VLOOKUP(BR12,$AC$3:$BO$22,32,FALSE)</f>
        <v/>
      </c>
      <c r="EA12" s="80">
        <f>VLOOKUP(BS12,$AC$3:$BO$22,32,FALSE)</f>
        <v/>
      </c>
      <c r="EB12" s="80">
        <f>VLOOKUP(BR12,$AC$3:$BO$22,33,FALSE)</f>
        <v/>
      </c>
      <c r="EC12" s="80">
        <f>VLOOKUP(BS12,$AC$3:$BO$22,33,FALSE)</f>
        <v/>
      </c>
      <c r="ED12" s="80">
        <f>VLOOKUP(BR12,$AC$3:$BO$22,34,FALSE)</f>
        <v/>
      </c>
      <c r="EE12" s="80">
        <f>VLOOKUP(BS12,$AC$3:$BO$22,34,FALSE)</f>
        <v/>
      </c>
      <c r="EF12" s="25">
        <f>VLOOKUP(BR12,$AC$3:$BO$22,35,FALSE)</f>
        <v/>
      </c>
      <c r="EG12" s="80">
        <f>VLOOKUP(BS12,$AC$3:$BO$22,35,FALSE)</f>
        <v/>
      </c>
      <c r="EH12" s="80">
        <f>VLOOKUP(BR12,$AC$3:$BO$22,36,FALSE)</f>
        <v/>
      </c>
      <c r="EI12" s="80">
        <f>VLOOKUP(BS12,$AC$3:$BO$22,36,FALSE)</f>
        <v/>
      </c>
      <c r="EJ12" s="80">
        <f>VLOOKUP(BR12,$AC$3:$BO$22,37,FALSE)</f>
        <v/>
      </c>
      <c r="EK12" s="80">
        <f>VLOOKUP(BS12,$AC$3:$BO$22,37,FALSE)</f>
        <v/>
      </c>
      <c r="EL12" s="80">
        <f>VLOOKUP(BR12,$AC$3:$BO$22,38,FALSE)</f>
        <v/>
      </c>
      <c r="EM12" s="80">
        <f>VLOOKUP(BS12,$AC$3:$BO$22,38,FALSE)</f>
        <v/>
      </c>
      <c r="EN12" s="25">
        <f>VLOOKUP(BR12,$AC$3:$BO$22,39,FALSE)</f>
        <v/>
      </c>
      <c r="EO12" s="80">
        <f>VLOOKUP(BS12,$AC$3:$BO$22,39,FALSE)</f>
        <v/>
      </c>
      <c r="EQ12" s="81" t="n"/>
      <c r="ER12" s="81" t="n"/>
      <c r="ET12" s="81" t="n"/>
      <c r="EU12" s="81" t="n"/>
      <c r="EW12" s="81" t="n"/>
      <c r="EX12" s="81" t="n"/>
      <c r="EZ12" s="81" t="n"/>
      <c r="FA12" s="56" t="n"/>
      <c r="FC12" s="81" t="n"/>
      <c r="FD12" s="81" t="n"/>
      <c r="FF12" s="81" t="n"/>
      <c r="FG12" s="81" t="n"/>
      <c r="FI12" s="81" t="n"/>
      <c r="FJ12" s="71" t="n"/>
      <c r="FK12" s="71" t="n"/>
      <c r="FL12" s="81" t="n"/>
      <c r="FM12" s="71" t="n"/>
      <c r="FN12" s="71" t="n"/>
      <c r="FO12" s="81" t="n"/>
      <c r="FP12" s="71" t="n"/>
      <c r="FQ12" s="71" t="n"/>
      <c r="FR12" s="81" t="n"/>
      <c r="FS12" s="71" t="n"/>
      <c r="FT12" s="71" t="n"/>
      <c r="FU12" s="81" t="n"/>
      <c r="FV12" s="71" t="n"/>
      <c r="FW12" s="71" t="n"/>
      <c r="FX12" s="81" t="n"/>
      <c r="FY12" s="71" t="n"/>
      <c r="FZ12" s="71" t="n"/>
      <c r="GA12" s="81" t="n"/>
      <c r="GB12" s="71" t="n"/>
      <c r="GC12" s="71" t="n"/>
      <c r="GD12" s="81" t="n"/>
      <c r="GE12" s="71" t="n"/>
      <c r="GF12" s="71" t="n"/>
      <c r="GG12" s="81" t="n"/>
    </row>
    <row customHeight="1" ht="12" r="13" spans="1:201">
      <c r="A13" s="35" t="n">
        <v>43330</v>
      </c>
      <c r="B13" s="89" t="s">
        <v>52</v>
      </c>
      <c r="C13" s="89" t="s">
        <v>48</v>
      </c>
      <c r="D13" s="31" t="n">
        <v>7.05</v>
      </c>
      <c r="E13" s="81" t="n">
        <v>6.63</v>
      </c>
      <c r="F13" s="25" t="n">
        <v>720</v>
      </c>
      <c r="G13" s="80" t="n">
        <v>429</v>
      </c>
      <c r="H13" s="80" t="n">
        <v>641</v>
      </c>
      <c r="I13" s="80" t="n">
        <v>353</v>
      </c>
      <c r="J13" s="80" t="n">
        <v>19</v>
      </c>
      <c r="K13" s="80" t="n">
        <v>13</v>
      </c>
      <c r="L13" s="25" t="n">
        <v>0</v>
      </c>
      <c r="M13" s="80" t="n">
        <v>0</v>
      </c>
      <c r="N13" s="80" t="n">
        <v>7</v>
      </c>
      <c r="O13" s="80" t="n">
        <v>3</v>
      </c>
      <c r="P13" s="80" t="n">
        <v>4</v>
      </c>
      <c r="Q13" s="80" t="n">
        <v>3</v>
      </c>
      <c r="R13" s="16" t="n">
        <v>11</v>
      </c>
      <c r="S13" s="16" t="n">
        <v>6</v>
      </c>
      <c r="T13" s="16" t="n">
        <v>17</v>
      </c>
      <c r="U13" s="25" t="n">
        <v>3</v>
      </c>
      <c r="V13" s="80" t="n">
        <v>2</v>
      </c>
      <c r="W13" s="16" t="n">
        <v>5</v>
      </c>
      <c r="X13" s="25" t="n">
        <v>11</v>
      </c>
      <c r="Y13" s="80" t="n">
        <v>22</v>
      </c>
      <c r="Z13" s="27">
        <f>IF(U13="","",LOOKUP(U13-V13,{-9E+307,0,1},{2,"x",1}))</f>
        <v/>
      </c>
      <c r="AA13" s="14">
        <f>IF(U13="","",U13&amp;"-"&amp;V13)</f>
        <v/>
      </c>
      <c r="AB13" s="63" t="n"/>
      <c r="AC13" s="89" t="s">
        <v>32</v>
      </c>
      <c r="AD13" s="80">
        <f>SUMPRODUCT(($B$2:$C$1001=$AC13)*($Z$2:$Z$1001&lt;&gt;""))</f>
        <v/>
      </c>
      <c r="AE13" s="81">
        <f>SUMIF($B$2:$B$1001,$AC13,$D$2:$D$1001)+SUMIF($C$2:$C$1001,$AC13,$E$2:$E$1001)</f>
        <v/>
      </c>
      <c r="AF13" s="80">
        <f>SUMIF($B$2:$B$1001,$AC13,$F$2:$F$1001)+SUMIF($C$2:$C$1001,$AC13,$G$2:$G$1001)</f>
        <v/>
      </c>
      <c r="AG13" s="80">
        <f>SUMIF($B$2:$B$1001,$AC13,$H$2:$H$1001)+SUMIF($C$2:$C$1001,$AC13,$I$2:$I$1001)</f>
        <v/>
      </c>
      <c r="AH13" s="80">
        <f>SUMIF($B$2:$B$1001,$AC13,$J$2:$J$1001)+SUMIF($C$2:$C$1001,$AC13,$K$2:$K$1001)</f>
        <v/>
      </c>
      <c r="AI13" s="25">
        <f>SUMIF($B$2:$B$1001,$AC13,$L$2:$L$1001)+SUMIF($C$2:$C$1001,$AC13,$M$2:$M$1001)</f>
        <v/>
      </c>
      <c r="AJ13" s="80">
        <f>SUMIF($B$2:$B$1001,$AC13,$N$2:$N$1001)+SUMIF($C$2:$C$1001,$AC13,$O$2:$O$1001)</f>
        <v/>
      </c>
      <c r="AK13" s="80">
        <f>SUMIF($B$2:$B$1001,$AC13,$P$2:$P$1001)+SUMIF($C$2:$C$1001,$AC13,$Q$2:$Q$1001)</f>
        <v/>
      </c>
      <c r="AL13" s="80">
        <f>SUMIF($B$2:$B$1001,$AC13,$U$2:$U$1001)+SUMIF($C$2:$C$1001,$AC13,$V$2:$V$1001)</f>
        <v/>
      </c>
      <c r="AM13" s="29">
        <f>SUMIF($B$2:$B$1001,$AC13,$X$2:$X$1001)+SUMIF($C$2:$C$1001,$AC13,$Y$2:$Y$1001)</f>
        <v/>
      </c>
      <c r="AN13" s="31">
        <f>SUMIF($C$2:$C$1001,$AC13,$D$2:$D$1001)+SUMIF($B$2:$B$1001,$AC13,$E$2:$E$1001)</f>
        <v/>
      </c>
      <c r="AO13" s="80">
        <f>SUMIF($C$2:$C$1001,$AC13,$F$2:$F$1001)+SUMIF($B$2:$B$1001,$AC13,$G$2:$G$1001)</f>
        <v/>
      </c>
      <c r="AP13" s="80">
        <f>SUMIF($C$2:$C$1001,$AC13,$H$2:$H$1001)+SUMIF($B$2:$B$1001,$AC13,$I$2:$I$1001)</f>
        <v/>
      </c>
      <c r="AQ13" s="80">
        <f>SUMIF($C$2:$C$1001,$AC13,$J$2:$J$1001)+SUMIF($B$2:$B$1001,$AC13,$K$2:$K$1001)</f>
        <v/>
      </c>
      <c r="AR13" s="25">
        <f>SUMIF($C$2:$C$1001,$AC13,$L$2:$L$1001)+SUMIF($B$2:$B$1001,$AC13,$M$2:$M$1001)</f>
        <v/>
      </c>
      <c r="AS13" s="80">
        <f>SUMIF($C$2:$C$1001,$AC13,$N$2:$N$1001)+SUMIF($B$2:$B$1001,$AC13,$O$2:$O$1001)</f>
        <v/>
      </c>
      <c r="AT13" s="80">
        <f>SUMIF($C$2:$C$1001,$AC13,$P$2:$P$1001)+SUMIF($B$2:$B$1001,$AC13,$Q$2:$Q$1001)</f>
        <v/>
      </c>
      <c r="AU13" s="80">
        <f>SUMIF($C$2:$C$1001,$AC13,$U$2:$U$1001)+SUMIF($B$2:$B$1001,$AC13,$V$2:$V$1001)</f>
        <v/>
      </c>
      <c r="AV13" s="28">
        <f>SUMIF($C$2:$C$1001,$AC13,$X$2:$X$1001)+SUMIF($B$2:$B$1001,$AC13,$Y$2:$Y$1001)</f>
        <v/>
      </c>
      <c r="AW13" s="12" t="n">
        <v>5</v>
      </c>
      <c r="AX13" s="81" t="n">
        <v>33.11</v>
      </c>
      <c r="AY13" s="80" t="n">
        <v>1959</v>
      </c>
      <c r="AZ13" s="80" t="n">
        <v>1454</v>
      </c>
      <c r="BA13" s="80" t="n">
        <v>35</v>
      </c>
      <c r="BB13" s="25" t="n">
        <v>1</v>
      </c>
      <c r="BC13" s="80" t="n">
        <v>6</v>
      </c>
      <c r="BD13" s="80" t="n">
        <v>5</v>
      </c>
      <c r="BE13" s="80" t="n">
        <v>4</v>
      </c>
      <c r="BF13" s="29" t="n">
        <v>121</v>
      </c>
      <c r="BG13" s="31" t="n">
        <v>33.42</v>
      </c>
      <c r="BH13" s="80" t="n">
        <v>2203</v>
      </c>
      <c r="BI13" s="80" t="n">
        <v>1700</v>
      </c>
      <c r="BJ13" s="80" t="n">
        <v>50</v>
      </c>
      <c r="BK13" s="25" t="n">
        <v>2</v>
      </c>
      <c r="BL13" s="80" t="n">
        <v>11</v>
      </c>
      <c r="BM13" s="80" t="n">
        <v>4</v>
      </c>
      <c r="BN13" s="80" t="n">
        <v>5</v>
      </c>
      <c r="BO13" s="25" t="n">
        <v>100</v>
      </c>
      <c r="BQ13" s="35">
        <f>BQ39</f>
        <v/>
      </c>
      <c r="BR13" s="35">
        <f>BR39</f>
        <v/>
      </c>
      <c r="BS13" s="35">
        <f>BS39</f>
        <v/>
      </c>
      <c r="BT13" s="89">
        <f>VLOOKUP(BR13,$AC$3:$BO$22,2,FALSE)</f>
        <v/>
      </c>
      <c r="BU13" s="89">
        <f>VLOOKUP(BS13,$AC$3:$BO$22,2,FALSE)</f>
        <v/>
      </c>
      <c r="BV13" s="31">
        <f>VLOOKUP(BR13,$AC$3:$BO$22,3,FALSE)</f>
        <v/>
      </c>
      <c r="BW13" s="81">
        <f>VLOOKUP(BS13,$AC$3:$BO$22,3,FALSE)</f>
        <v/>
      </c>
      <c r="BX13" s="80">
        <f>VLOOKUP(BR13,$AC$3:$BO$22,4,FALSE)</f>
        <v/>
      </c>
      <c r="BY13" s="80">
        <f>VLOOKUP(BS13,$AC$3:$BO$22,4,FALSE)</f>
        <v/>
      </c>
      <c r="BZ13" s="80">
        <f>VLOOKUP(BR13,$AC$3:$BO$22,5,FALSE)</f>
        <v/>
      </c>
      <c r="CA13" s="80">
        <f>VLOOKUP(BS13,$AC$3:$BO$22,5,FALSE)</f>
        <v/>
      </c>
      <c r="CB13" s="80">
        <f>VLOOKUP(BR13,$AC$3:$BO$22,6,FALSE)</f>
        <v/>
      </c>
      <c r="CC13" s="80">
        <f>VLOOKUP(BS13,$AC$3:$BO$22,6,FALSE)</f>
        <v/>
      </c>
      <c r="CD13" s="25">
        <f>VLOOKUP(BR13,$AC$3:$BO$22,7,FALSE)</f>
        <v/>
      </c>
      <c r="CE13" s="80">
        <f>VLOOKUP(BS13,$AC$3:$BO$22,7,FALSE)</f>
        <v/>
      </c>
      <c r="CF13" s="80">
        <f>VLOOKUP(BR13,$AC$3:$BO$22,8,FALSE)</f>
        <v/>
      </c>
      <c r="CG13" s="80">
        <f>VLOOKUP(BS13,$AC$3:$BO$22,8,FALSE)</f>
        <v/>
      </c>
      <c r="CH13" s="80">
        <f>VLOOKUP(BR13,$AC$3:$BO$22,9,FALSE)</f>
        <v/>
      </c>
      <c r="CI13" s="80">
        <f>VLOOKUP(BS13,$AC$3:$BO$22,9,FALSE)</f>
        <v/>
      </c>
      <c r="CJ13" s="80">
        <f>VLOOKUP(BR13,$AC$3:$BO$22,10,FALSE)</f>
        <v/>
      </c>
      <c r="CK13" s="80">
        <f>VLOOKUP(BS13,$AC$3:$BO$22,10,FALSE)</f>
        <v/>
      </c>
      <c r="CL13" s="25">
        <f>VLOOKUP(BR13,$AC$3:$BO$22,11,FALSE)</f>
        <v/>
      </c>
      <c r="CM13" s="80">
        <f>VLOOKUP(BS13,$AC$3:$BO$22,11,FALSE)</f>
        <v/>
      </c>
      <c r="CN13" s="31">
        <f>VLOOKUP(BR13,$AC$3:$BO$22,22,FALSE)</f>
        <v/>
      </c>
      <c r="CO13" s="81">
        <f>VLOOKUP(BS13,$AC$3:$BO$22,22,FALSE)</f>
        <v/>
      </c>
      <c r="CP13" s="80">
        <f>VLOOKUP(BR13,$AC$3:$BO$22,23,FALSE)</f>
        <v/>
      </c>
      <c r="CQ13" s="80">
        <f>VLOOKUP(BS13,$AC$3:$BO$22,23,FALSE)</f>
        <v/>
      </c>
      <c r="CR13" s="80">
        <f>VLOOKUP(BR13,$AC$3:$BO$22,24,FALSE)</f>
        <v/>
      </c>
      <c r="CS13" s="80">
        <f>VLOOKUP(BS13,$AC$3:$BO$22,24,FALSE)</f>
        <v/>
      </c>
      <c r="CT13" s="80">
        <f>VLOOKUP(BR13,$AC$3:$BO$22,25,FALSE)</f>
        <v/>
      </c>
      <c r="CU13" s="80">
        <f>VLOOKUP(BS13,$AC$3:$BO$22,25,FALSE)</f>
        <v/>
      </c>
      <c r="CV13" s="25">
        <f>VLOOKUP(BR13,$AC$3:$BO$22,26,FALSE)</f>
        <v/>
      </c>
      <c r="CW13" s="80">
        <f>VLOOKUP(BS13,$AC$3:$BO$22,26,FALSE)</f>
        <v/>
      </c>
      <c r="CX13" s="80">
        <f>VLOOKUP(BR13,$AC$3:$BO$22,27,FALSE)</f>
        <v/>
      </c>
      <c r="CY13" s="80">
        <f>VLOOKUP(BS13,$AC$3:$BO$22,27,FALSE)</f>
        <v/>
      </c>
      <c r="CZ13" s="80">
        <f>VLOOKUP(BR13,$AC$3:$BO$22,28,FALSE)</f>
        <v/>
      </c>
      <c r="DA13" s="80">
        <f>VLOOKUP(BS13,$AC$3:$BO$22,28,FALSE)</f>
        <v/>
      </c>
      <c r="DB13" s="80">
        <f>VLOOKUP(BR13,$AC$3:$BO$22,29,FALSE)</f>
        <v/>
      </c>
      <c r="DC13" s="80">
        <f>VLOOKUP(BS13,$AC$3:$BO$22,29,FALSE)</f>
        <v/>
      </c>
      <c r="DD13" s="25">
        <f>VLOOKUP(BR13,$AC$3:$BO$22,30,FALSE)</f>
        <v/>
      </c>
      <c r="DE13" s="80">
        <f>VLOOKUP(BS13,$AC$3:$BO$22,30,FALSE)</f>
        <v/>
      </c>
      <c r="DF13" s="30">
        <f>VLOOKUP(BR13,$AC$3:$BO$22,12,FALSE)</f>
        <v/>
      </c>
      <c r="DG13" s="81">
        <f>VLOOKUP(BS13,$AC$3:$BO$22,12,FALSE)</f>
        <v/>
      </c>
      <c r="DH13" s="80">
        <f>VLOOKUP(BR13,$AC$3:$BO$22,13,FALSE)</f>
        <v/>
      </c>
      <c r="DI13" s="80">
        <f>VLOOKUP(BS13,$AC$3:$BO$22,13,FALSE)</f>
        <v/>
      </c>
      <c r="DJ13" s="80">
        <f>VLOOKUP(BR13,$AC$3:$BO$22,14,FALSE)</f>
        <v/>
      </c>
      <c r="DK13" s="80">
        <f>VLOOKUP(BS13,$AC$3:$BO$22,14,FALSE)</f>
        <v/>
      </c>
      <c r="DL13" s="80">
        <f>VLOOKUP(BR13,$AC$3:$BO$22,15,FALSE)</f>
        <v/>
      </c>
      <c r="DM13" s="80">
        <f>VLOOKUP(BS13,$AC$3:$BO$22,15,FALSE)</f>
        <v/>
      </c>
      <c r="DN13" s="25">
        <f>VLOOKUP(BR13,$AC$3:$BO$22,16,FALSE)</f>
        <v/>
      </c>
      <c r="DO13" s="80">
        <f>VLOOKUP(BS13,$AC$3:$BO$22,16,FALSE)</f>
        <v/>
      </c>
      <c r="DP13" s="80">
        <f>VLOOKUP(BR13,$AC$3:$BO$22,17,FALSE)</f>
        <v/>
      </c>
      <c r="DQ13" s="80">
        <f>VLOOKUP(BS13,$AC$3:$BO$22,17,FALSE)</f>
        <v/>
      </c>
      <c r="DR13" s="80">
        <f>VLOOKUP(BR13,$AC$3:$BO$22,18,FALSE)</f>
        <v/>
      </c>
      <c r="DS13" s="80">
        <f>VLOOKUP(BS13,$AC$3:$BO$22,18,FALSE)</f>
        <v/>
      </c>
      <c r="DT13" s="80">
        <f>VLOOKUP(BR13,$AC$3:$BO$22,19,FALSE)</f>
        <v/>
      </c>
      <c r="DU13" s="80">
        <f>VLOOKUP(BS13,$AC$3:$BO$22,19,FALSE)</f>
        <v/>
      </c>
      <c r="DV13" s="25">
        <f>VLOOKUP(BR13,$AC$3:$BO$22,20,FALSE)</f>
        <v/>
      </c>
      <c r="DW13" s="80">
        <f>VLOOKUP(BS13,$AC$3:$BO$22,20,FALSE)</f>
        <v/>
      </c>
      <c r="DX13" s="31">
        <f>VLOOKUP(BR13,$AC$3:$BO$22,31,FALSE)</f>
        <v/>
      </c>
      <c r="DY13" s="81">
        <f>VLOOKUP(BS13,$AC$3:$BO$22,31,FALSE)</f>
        <v/>
      </c>
      <c r="DZ13" s="80">
        <f>VLOOKUP(BR13,$AC$3:$BO$22,32,FALSE)</f>
        <v/>
      </c>
      <c r="EA13" s="80">
        <f>VLOOKUP(BS13,$AC$3:$BO$22,32,FALSE)</f>
        <v/>
      </c>
      <c r="EB13" s="80">
        <f>VLOOKUP(BR13,$AC$3:$BO$22,33,FALSE)</f>
        <v/>
      </c>
      <c r="EC13" s="80">
        <f>VLOOKUP(BS13,$AC$3:$BO$22,33,FALSE)</f>
        <v/>
      </c>
      <c r="ED13" s="80">
        <f>VLOOKUP(BR13,$AC$3:$BO$22,34,FALSE)</f>
        <v/>
      </c>
      <c r="EE13" s="80">
        <f>VLOOKUP(BS13,$AC$3:$BO$22,34,FALSE)</f>
        <v/>
      </c>
      <c r="EF13" s="25">
        <f>VLOOKUP(BR13,$AC$3:$BO$22,35,FALSE)</f>
        <v/>
      </c>
      <c r="EG13" s="80">
        <f>VLOOKUP(BS13,$AC$3:$BO$22,35,FALSE)</f>
        <v/>
      </c>
      <c r="EH13" s="80">
        <f>VLOOKUP(BR13,$AC$3:$BO$22,36,FALSE)</f>
        <v/>
      </c>
      <c r="EI13" s="80">
        <f>VLOOKUP(BS13,$AC$3:$BO$22,36,FALSE)</f>
        <v/>
      </c>
      <c r="EJ13" s="80">
        <f>VLOOKUP(BR13,$AC$3:$BO$22,37,FALSE)</f>
        <v/>
      </c>
      <c r="EK13" s="80">
        <f>VLOOKUP(BS13,$AC$3:$BO$22,37,FALSE)</f>
        <v/>
      </c>
      <c r="EL13" s="80">
        <f>VLOOKUP(BR13,$AC$3:$BO$22,38,FALSE)</f>
        <v/>
      </c>
      <c r="EM13" s="80">
        <f>VLOOKUP(BS13,$AC$3:$BO$22,38,FALSE)</f>
        <v/>
      </c>
      <c r="EN13" s="25">
        <f>VLOOKUP(BR13,$AC$3:$BO$22,39,FALSE)</f>
        <v/>
      </c>
      <c r="EO13" s="80">
        <f>VLOOKUP(BS13,$AC$3:$BO$22,39,FALSE)</f>
        <v/>
      </c>
      <c r="EP13" s="89" t="n"/>
      <c r="ES13" s="89" t="n"/>
      <c r="EV13" s="89" t="n"/>
      <c r="EY13" s="89" t="n"/>
      <c r="FB13" s="89" t="n"/>
      <c r="FE13" s="89" t="n"/>
      <c r="FH13" s="89" t="n"/>
      <c r="FK13" s="89" t="n"/>
      <c r="FL13" s="81" t="n"/>
      <c r="FO13" s="81" t="n"/>
      <c r="FR13" s="81" t="n"/>
      <c r="FU13" s="81" t="n"/>
      <c r="FX13" s="81" t="n"/>
      <c r="GA13" s="81" t="n"/>
      <c r="GD13" s="81" t="n"/>
      <c r="GG13" s="81" t="n"/>
    </row>
    <row customHeight="1" ht="12" r="14" spans="1:201">
      <c r="A14" s="35" t="n">
        <v>43330</v>
      </c>
      <c r="B14" s="89" t="s">
        <v>59</v>
      </c>
      <c r="C14" s="89" t="s">
        <v>63</v>
      </c>
      <c r="D14" s="31" t="n">
        <v>6.97</v>
      </c>
      <c r="E14" s="81" t="n">
        <v>6.49</v>
      </c>
      <c r="F14" s="25" t="n">
        <v>423</v>
      </c>
      <c r="G14" s="80" t="n">
        <v>299</v>
      </c>
      <c r="H14" s="80" t="n">
        <v>313</v>
      </c>
      <c r="I14" s="80" t="n">
        <v>185</v>
      </c>
      <c r="J14" s="80" t="n">
        <v>12</v>
      </c>
      <c r="K14" s="80" t="n">
        <v>10</v>
      </c>
      <c r="L14" s="25" t="n">
        <v>0</v>
      </c>
      <c r="M14" s="80" t="n">
        <v>2</v>
      </c>
      <c r="N14" s="80" t="n">
        <v>5</v>
      </c>
      <c r="O14" s="80" t="n">
        <v>0</v>
      </c>
      <c r="P14" s="80" t="n">
        <v>2</v>
      </c>
      <c r="Q14" s="80" t="n">
        <v>2</v>
      </c>
      <c r="R14" s="16" t="n">
        <v>7</v>
      </c>
      <c r="S14" s="16" t="n">
        <v>4</v>
      </c>
      <c r="T14" s="16" t="n">
        <v>11</v>
      </c>
      <c r="U14" s="25" t="n">
        <v>2</v>
      </c>
      <c r="V14" s="80" t="n">
        <v>1</v>
      </c>
      <c r="W14" s="16" t="n">
        <v>3</v>
      </c>
      <c r="X14" s="25" t="n">
        <v>18</v>
      </c>
      <c r="Y14" s="80" t="n">
        <v>23</v>
      </c>
      <c r="Z14" s="27">
        <f>IF(U14="","",LOOKUP(U14-V14,{-9E+307,0,1},{2,"x",1}))</f>
        <v/>
      </c>
      <c r="AA14" s="14">
        <f>IF(U14="","",U14&amp;"-"&amp;V14)</f>
        <v/>
      </c>
      <c r="AB14" s="63" t="n"/>
      <c r="AC14" s="89" t="s">
        <v>61</v>
      </c>
      <c r="AD14" s="80">
        <f>SUMPRODUCT(($B$2:$C$1001=$AC14)*($Z$2:$Z$1001&lt;&gt;""))</f>
        <v/>
      </c>
      <c r="AE14" s="81">
        <f>SUMIF($B$2:$B$1001,$AC14,$D$2:$D$1001)+SUMIF($C$2:$C$1001,$AC14,$E$2:$E$1001)</f>
        <v/>
      </c>
      <c r="AF14" s="80">
        <f>SUMIF($B$2:$B$1001,$AC14,$F$2:$F$1001)+SUMIF($C$2:$C$1001,$AC14,$G$2:$G$1001)</f>
        <v/>
      </c>
      <c r="AG14" s="80">
        <f>SUMIF($B$2:$B$1001,$AC14,$H$2:$H$1001)+SUMIF($C$2:$C$1001,$AC14,$I$2:$I$1001)</f>
        <v/>
      </c>
      <c r="AH14" s="80">
        <f>SUMIF($B$2:$B$1001,$AC14,$J$2:$J$1001)+SUMIF($C$2:$C$1001,$AC14,$K$2:$K$1001)</f>
        <v/>
      </c>
      <c r="AI14" s="25">
        <f>SUMIF($B$2:$B$1001,$AC14,$L$2:$L$1001)+SUMIF($C$2:$C$1001,$AC14,$M$2:$M$1001)</f>
        <v/>
      </c>
      <c r="AJ14" s="80">
        <f>SUMIF($B$2:$B$1001,$AC14,$N$2:$N$1001)+SUMIF($C$2:$C$1001,$AC14,$O$2:$O$1001)</f>
        <v/>
      </c>
      <c r="AK14" s="80">
        <f>SUMIF($B$2:$B$1001,$AC14,$P$2:$P$1001)+SUMIF($C$2:$C$1001,$AC14,$Q$2:$Q$1001)</f>
        <v/>
      </c>
      <c r="AL14" s="80">
        <f>SUMIF($B$2:$B$1001,$AC14,$U$2:$U$1001)+SUMIF($C$2:$C$1001,$AC14,$V$2:$V$1001)</f>
        <v/>
      </c>
      <c r="AM14" s="29">
        <f>SUMIF($B$2:$B$1001,$AC14,$X$2:$X$1001)+SUMIF($C$2:$C$1001,$AC14,$Y$2:$Y$1001)</f>
        <v/>
      </c>
      <c r="AN14" s="31">
        <f>SUMIF($C$2:$C$1001,$AC14,$D$2:$D$1001)+SUMIF($B$2:$B$1001,$AC14,$E$2:$E$1001)</f>
        <v/>
      </c>
      <c r="AO14" s="80">
        <f>SUMIF($C$2:$C$1001,$AC14,$F$2:$F$1001)+SUMIF($B$2:$B$1001,$AC14,$G$2:$G$1001)</f>
        <v/>
      </c>
      <c r="AP14" s="80">
        <f>SUMIF($C$2:$C$1001,$AC14,$H$2:$H$1001)+SUMIF($B$2:$B$1001,$AC14,$I$2:$I$1001)</f>
        <v/>
      </c>
      <c r="AQ14" s="80">
        <f>SUMIF($C$2:$C$1001,$AC14,$J$2:$J$1001)+SUMIF($B$2:$B$1001,$AC14,$K$2:$K$1001)</f>
        <v/>
      </c>
      <c r="AR14" s="25">
        <f>SUMIF($C$2:$C$1001,$AC14,$L$2:$L$1001)+SUMIF($B$2:$B$1001,$AC14,$M$2:$M$1001)</f>
        <v/>
      </c>
      <c r="AS14" s="80">
        <f>SUMIF($C$2:$C$1001,$AC14,$N$2:$N$1001)+SUMIF($B$2:$B$1001,$AC14,$O$2:$O$1001)</f>
        <v/>
      </c>
      <c r="AT14" s="80">
        <f>SUMIF($C$2:$C$1001,$AC14,$P$2:$P$1001)+SUMIF($B$2:$B$1001,$AC14,$Q$2:$Q$1001)</f>
        <v/>
      </c>
      <c r="AU14" s="80">
        <f>SUMIF($C$2:$C$1001,$AC14,$U$2:$U$1001)+SUMIF($B$2:$B$1001,$AC14,$V$2:$V$1001)</f>
        <v/>
      </c>
      <c r="AV14" s="28">
        <f>SUMIF($C$2:$C$1001,$AC14,$X$2:$X$1001)+SUMIF($B$2:$B$1001,$AC14,$Y$2:$Y$1001)</f>
        <v/>
      </c>
      <c r="AW14" s="12" t="n">
        <v>5</v>
      </c>
      <c r="AX14" s="81" t="n">
        <v>35.36</v>
      </c>
      <c r="AY14" s="80" t="n">
        <v>3038</v>
      </c>
      <c r="AZ14" s="80" t="n">
        <v>2514</v>
      </c>
      <c r="BA14" s="80" t="n">
        <v>58</v>
      </c>
      <c r="BB14" s="25" t="n">
        <v>5</v>
      </c>
      <c r="BC14" s="80" t="n">
        <v>5</v>
      </c>
      <c r="BD14" s="80" t="n">
        <v>6</v>
      </c>
      <c r="BE14" s="80" t="n">
        <v>14</v>
      </c>
      <c r="BF14" s="29" t="n">
        <v>83</v>
      </c>
      <c r="BG14" s="31" t="n">
        <v>31.53</v>
      </c>
      <c r="BH14" s="80" t="n">
        <v>1724</v>
      </c>
      <c r="BI14" s="80" t="n">
        <v>1208</v>
      </c>
      <c r="BJ14" s="80" t="n">
        <v>22</v>
      </c>
      <c r="BK14" s="25" t="n">
        <v>3</v>
      </c>
      <c r="BL14" s="80" t="n">
        <v>18</v>
      </c>
      <c r="BM14" s="80" t="n">
        <v>14</v>
      </c>
      <c r="BN14" s="80" t="n">
        <v>2</v>
      </c>
      <c r="BO14" s="25" t="n">
        <v>144</v>
      </c>
      <c r="BR14" s="35" t="n"/>
      <c r="BS14" s="35" t="n"/>
      <c r="BV14" s="81" t="n"/>
      <c r="BW14" s="81" t="n"/>
      <c r="BX14" s="80" t="n"/>
      <c r="BY14" s="80" t="n"/>
      <c r="BZ14" s="80" t="n"/>
      <c r="CA14" s="80" t="n"/>
      <c r="CB14" s="80" t="n"/>
      <c r="CC14" s="80" t="n"/>
      <c r="CD14" s="80" t="n"/>
      <c r="CE14" s="80" t="n"/>
      <c r="CF14" s="80" t="n"/>
      <c r="CG14" s="80" t="n"/>
      <c r="CH14" s="80" t="n"/>
      <c r="CI14" s="80" t="n"/>
      <c r="CJ14" s="81" t="n"/>
      <c r="CK14" s="81" t="n"/>
      <c r="CL14" s="80" t="n"/>
      <c r="CM14" s="80" t="n"/>
      <c r="CN14" s="80" t="n"/>
      <c r="CO14" s="80" t="n"/>
      <c r="CP14" s="80" t="n"/>
      <c r="CQ14" s="80" t="n"/>
      <c r="CR14" s="80" t="n"/>
      <c r="CS14" s="80" t="n"/>
      <c r="CT14" s="80" t="n"/>
      <c r="CU14" s="80" t="n"/>
      <c r="CV14" s="80" t="n"/>
      <c r="CW14" s="80" t="n"/>
      <c r="CX14" s="81" t="n"/>
      <c r="CY14" s="81" t="n"/>
      <c r="CZ14" s="80" t="n"/>
      <c r="DA14" s="80" t="n"/>
      <c r="DB14" s="80" t="n"/>
      <c r="DC14" s="80" t="n"/>
      <c r="DD14" s="80" t="n"/>
      <c r="DE14" s="80" t="n"/>
      <c r="DF14" s="80" t="n"/>
      <c r="DG14" s="80" t="n"/>
      <c r="DH14" s="80" t="n"/>
      <c r="DI14" s="80" t="n"/>
      <c r="DJ14" s="80" t="n"/>
      <c r="DK14" s="80" t="n"/>
      <c r="DL14" s="81" t="n"/>
      <c r="DM14" s="81" t="n"/>
      <c r="DN14" s="80" t="n"/>
      <c r="DO14" s="80" t="n"/>
      <c r="DP14" s="80" t="n"/>
      <c r="DQ14" s="80" t="n"/>
      <c r="DR14" s="80" t="n"/>
      <c r="DS14" s="80" t="n"/>
      <c r="DT14" s="80" t="n"/>
      <c r="DU14" s="80" t="n"/>
      <c r="DV14" s="80" t="n"/>
      <c r="DW14" s="80" t="n"/>
      <c r="DX14" s="80" t="n"/>
      <c r="DY14" s="80" t="n"/>
    </row>
    <row customHeight="1" ht="12" r="15" spans="1:201">
      <c r="A15" s="35" t="n">
        <v>43330</v>
      </c>
      <c r="B15" s="89" t="s">
        <v>32</v>
      </c>
      <c r="C15" s="89" t="s">
        <v>58</v>
      </c>
      <c r="D15" s="31" t="n">
        <v>7.14</v>
      </c>
      <c r="E15" s="81" t="n">
        <v>6.35</v>
      </c>
      <c r="F15" s="25" t="n">
        <v>382</v>
      </c>
      <c r="G15" s="80" t="n">
        <v>500</v>
      </c>
      <c r="H15" s="80" t="n">
        <v>316</v>
      </c>
      <c r="I15" s="80" t="n">
        <v>404</v>
      </c>
      <c r="J15" s="80" t="n">
        <v>4</v>
      </c>
      <c r="K15" s="80" t="n">
        <v>8</v>
      </c>
      <c r="L15" s="25" t="n">
        <v>0</v>
      </c>
      <c r="M15" s="80" t="n">
        <v>0</v>
      </c>
      <c r="N15" s="80" t="n">
        <v>1</v>
      </c>
      <c r="O15" s="80" t="n">
        <v>2</v>
      </c>
      <c r="P15" s="80" t="n">
        <v>1</v>
      </c>
      <c r="Q15" s="80" t="n">
        <v>1</v>
      </c>
      <c r="R15" s="16" t="n">
        <v>2</v>
      </c>
      <c r="S15" s="16" t="n">
        <v>3</v>
      </c>
      <c r="T15" s="16" t="n">
        <v>5</v>
      </c>
      <c r="U15" s="25" t="n">
        <v>2</v>
      </c>
      <c r="V15" s="80" t="n">
        <v>0</v>
      </c>
      <c r="W15" s="16" t="n">
        <v>2</v>
      </c>
      <c r="X15" s="25" t="n">
        <v>33</v>
      </c>
      <c r="Y15" s="80" t="n">
        <v>15</v>
      </c>
      <c r="Z15" s="27">
        <f>IF(U15="","",LOOKUP(U15-V15,{-9E+307,0,1},{2,"x",1}))</f>
        <v/>
      </c>
      <c r="AA15" s="14">
        <f>IF(U15="","",U15&amp;"-"&amp;V15)</f>
        <v/>
      </c>
      <c r="AB15" s="63" t="n"/>
      <c r="AC15" s="89" t="s">
        <v>60</v>
      </c>
      <c r="AD15" s="80">
        <f>SUMPRODUCT(($B$2:$C$1001=$AC15)*($Z$2:$Z$1001&lt;&gt;""))</f>
        <v/>
      </c>
      <c r="AE15" s="81">
        <f>SUMIF($B$2:$B$1001,$AC15,$D$2:$D$1001)+SUMIF($C$2:$C$1001,$AC15,$E$2:$E$1001)</f>
        <v/>
      </c>
      <c r="AF15" s="80">
        <f>SUMIF($B$2:$B$1001,$AC15,$F$2:$F$1001)+SUMIF($C$2:$C$1001,$AC15,$G$2:$G$1001)</f>
        <v/>
      </c>
      <c r="AG15" s="80">
        <f>SUMIF($B$2:$B$1001,$AC15,$H$2:$H$1001)+SUMIF($C$2:$C$1001,$AC15,$I$2:$I$1001)</f>
        <v/>
      </c>
      <c r="AH15" s="80">
        <f>SUMIF($B$2:$B$1001,$AC15,$J$2:$J$1001)+SUMIF($C$2:$C$1001,$AC15,$K$2:$K$1001)</f>
        <v/>
      </c>
      <c r="AI15" s="25">
        <f>SUMIF($B$2:$B$1001,$AC15,$L$2:$L$1001)+SUMIF($C$2:$C$1001,$AC15,$M$2:$M$1001)</f>
        <v/>
      </c>
      <c r="AJ15" s="80">
        <f>SUMIF($B$2:$B$1001,$AC15,$N$2:$N$1001)+SUMIF($C$2:$C$1001,$AC15,$O$2:$O$1001)</f>
        <v/>
      </c>
      <c r="AK15" s="80">
        <f>SUMIF($B$2:$B$1001,$AC15,$P$2:$P$1001)+SUMIF($C$2:$C$1001,$AC15,$Q$2:$Q$1001)</f>
        <v/>
      </c>
      <c r="AL15" s="80">
        <f>SUMIF($B$2:$B$1001,$AC15,$U$2:$U$1001)+SUMIF($C$2:$C$1001,$AC15,$V$2:$V$1001)</f>
        <v/>
      </c>
      <c r="AM15" s="29">
        <f>SUMIF($B$2:$B$1001,$AC15,$X$2:$X$1001)+SUMIF($C$2:$C$1001,$AC15,$Y$2:$Y$1001)</f>
        <v/>
      </c>
      <c r="AN15" s="31">
        <f>SUMIF($C$2:$C$1001,$AC15,$D$2:$D$1001)+SUMIF($B$2:$B$1001,$AC15,$E$2:$E$1001)</f>
        <v/>
      </c>
      <c r="AO15" s="80">
        <f>SUMIF($C$2:$C$1001,$AC15,$F$2:$F$1001)+SUMIF($B$2:$B$1001,$AC15,$G$2:$G$1001)</f>
        <v/>
      </c>
      <c r="AP15" s="80">
        <f>SUMIF($C$2:$C$1001,$AC15,$H$2:$H$1001)+SUMIF($B$2:$B$1001,$AC15,$I$2:$I$1001)</f>
        <v/>
      </c>
      <c r="AQ15" s="80">
        <f>SUMIF($C$2:$C$1001,$AC15,$J$2:$J$1001)+SUMIF($B$2:$B$1001,$AC15,$K$2:$K$1001)</f>
        <v/>
      </c>
      <c r="AR15" s="25">
        <f>SUMIF($C$2:$C$1001,$AC15,$L$2:$L$1001)+SUMIF($B$2:$B$1001,$AC15,$M$2:$M$1001)</f>
        <v/>
      </c>
      <c r="AS15" s="80">
        <f>SUMIF($C$2:$C$1001,$AC15,$N$2:$N$1001)+SUMIF($B$2:$B$1001,$AC15,$O$2:$O$1001)</f>
        <v/>
      </c>
      <c r="AT15" s="80">
        <f>SUMIF($C$2:$C$1001,$AC15,$P$2:$P$1001)+SUMIF($B$2:$B$1001,$AC15,$Q$2:$Q$1001)</f>
        <v/>
      </c>
      <c r="AU15" s="80">
        <f>SUMIF($C$2:$C$1001,$AC15,$U$2:$U$1001)+SUMIF($B$2:$B$1001,$AC15,$V$2:$V$1001)</f>
        <v/>
      </c>
      <c r="AV15" s="28">
        <f>SUMIF($C$2:$C$1001,$AC15,$X$2:$X$1001)+SUMIF($B$2:$B$1001,$AC15,$Y$2:$Y$1001)</f>
        <v/>
      </c>
      <c r="AW15" s="12" t="n">
        <v>5</v>
      </c>
      <c r="AX15" s="81" t="n">
        <v>34.82</v>
      </c>
      <c r="AY15" s="80" t="n">
        <v>3682</v>
      </c>
      <c r="AZ15" s="80" t="n">
        <v>3262</v>
      </c>
      <c r="BA15" s="80" t="n">
        <v>51</v>
      </c>
      <c r="BB15" s="25" t="n">
        <v>7</v>
      </c>
      <c r="BC15" s="80" t="n">
        <v>10</v>
      </c>
      <c r="BD15" s="80" t="n">
        <v>3</v>
      </c>
      <c r="BE15" s="80" t="n">
        <v>12</v>
      </c>
      <c r="BF15" s="29" t="n">
        <v>88</v>
      </c>
      <c r="BG15" s="31" t="n">
        <v>32.82</v>
      </c>
      <c r="BH15" s="80" t="n">
        <v>1696</v>
      </c>
      <c r="BI15" s="80" t="n">
        <v>1276</v>
      </c>
      <c r="BJ15" s="80" t="n">
        <v>35</v>
      </c>
      <c r="BK15" s="25" t="n">
        <v>3</v>
      </c>
      <c r="BL15" s="80" t="n">
        <v>17</v>
      </c>
      <c r="BM15" s="80" t="n">
        <v>4</v>
      </c>
      <c r="BN15" s="80" t="n">
        <v>5</v>
      </c>
      <c r="BO15" s="25" t="n">
        <v>132</v>
      </c>
      <c r="BV15" s="81" t="n"/>
      <c r="BW15" s="81" t="n"/>
      <c r="BX15" s="81" t="n"/>
      <c r="BY15" s="81" t="n"/>
      <c r="BZ15" s="81" t="n"/>
      <c r="CA15" s="81" t="n"/>
      <c r="CB15" s="81" t="n"/>
      <c r="CC15" s="81" t="n"/>
      <c r="CD15" s="81" t="n"/>
      <c r="CE15" s="81" t="n"/>
      <c r="CF15" s="80" t="n"/>
      <c r="CG15" s="80" t="n"/>
      <c r="CH15" s="80" t="n"/>
      <c r="CI15" s="80" t="n"/>
      <c r="CJ15" s="80" t="n"/>
      <c r="CK15" s="80" t="n"/>
      <c r="CL15" s="80" t="n"/>
      <c r="CM15" s="80" t="n"/>
      <c r="CN15" s="80" t="n"/>
      <c r="CO15" s="80" t="n"/>
      <c r="CP15" s="80" t="n"/>
      <c r="CQ15" s="80" t="n"/>
      <c r="CS15" s="80" t="n"/>
      <c r="CT15" s="80" t="n"/>
      <c r="CU15" s="80" t="n"/>
      <c r="CV15" s="80" t="s">
        <v>29</v>
      </c>
      <c r="CW15" s="80" t="n"/>
      <c r="CX15" s="80" t="n"/>
      <c r="CY15" s="80" t="n"/>
      <c r="CZ15" s="80" t="n"/>
      <c r="DA15" s="80" t="n"/>
      <c r="DB15" s="80" t="n"/>
      <c r="DC15" s="80" t="n"/>
      <c r="DD15" s="80" t="n"/>
      <c r="DE15" s="80" t="n"/>
      <c r="DF15" s="80" t="n"/>
      <c r="DG15" s="80" t="n"/>
      <c r="DH15" s="80" t="n"/>
      <c r="DI15" s="80" t="n"/>
      <c r="DJ15" s="81" t="n"/>
      <c r="DK15" s="81" t="n"/>
      <c r="DL15" s="80" t="n"/>
      <c r="DM15" s="80" t="n"/>
      <c r="DN15" s="80" t="n"/>
      <c r="DO15" s="80" t="n"/>
      <c r="DP15" s="80" t="n"/>
      <c r="DQ15" s="80" t="n"/>
      <c r="DR15" s="80" t="n"/>
      <c r="DS15" s="80" t="n"/>
      <c r="DT15" s="80" t="s">
        <v>30</v>
      </c>
      <c r="DU15" s="80" t="n"/>
      <c r="DV15" s="80" t="n"/>
      <c r="DW15" s="80" t="n"/>
      <c r="DX15" s="80" t="n"/>
      <c r="DY15" s="80" t="n"/>
      <c r="DZ15" s="80" t="n"/>
      <c r="EA15" s="80" t="n"/>
      <c r="EB15" s="80" t="n"/>
      <c r="EC15" s="80" t="n"/>
      <c r="ED15" s="80" t="n"/>
      <c r="EE15" s="80" t="n"/>
      <c r="EF15" s="80" t="n"/>
      <c r="EG15" s="80" t="n"/>
      <c r="EH15" s="80" t="n"/>
      <c r="EI15" s="80" t="n"/>
      <c r="EJ15" s="81" t="n"/>
      <c r="EK15" s="81" t="n"/>
      <c r="EL15" s="80" t="n"/>
      <c r="EM15" s="80" t="n"/>
      <c r="EN15" s="80" t="n"/>
      <c r="EO15" s="80" t="n"/>
      <c r="EP15" s="80" t="n"/>
      <c r="EQ15" s="80" t="n"/>
      <c r="ER15" s="80" t="n"/>
      <c r="ES15" s="80" t="n"/>
      <c r="ET15" s="80" t="n"/>
      <c r="EU15" s="80" t="n"/>
      <c r="EV15" s="80" t="n"/>
      <c r="EW15" s="80" t="n"/>
      <c r="EY15" s="89" t="n"/>
      <c r="FB15" s="89" t="n"/>
      <c r="FE15" s="89" t="n"/>
      <c r="FH15" s="89" t="n"/>
      <c r="FJ15" s="81" t="n"/>
      <c r="FK15" s="89" t="n"/>
      <c r="FM15" s="81" t="n"/>
      <c r="FP15" s="81" t="n"/>
      <c r="FS15" s="81" t="n"/>
      <c r="FV15" s="81" t="n"/>
      <c r="FY15" s="81" t="n"/>
      <c r="GB15" s="81" t="n"/>
      <c r="GE15" s="81" t="n"/>
    </row>
    <row customHeight="1" ht="12" r="16" spans="1:201">
      <c r="A16" s="35" t="n">
        <v>43330</v>
      </c>
      <c r="B16" s="89" t="s">
        <v>55</v>
      </c>
      <c r="C16" s="89" t="s">
        <v>49</v>
      </c>
      <c r="D16" s="31" t="n">
        <v>7.03</v>
      </c>
      <c r="E16" s="81" t="n">
        <v>6.5</v>
      </c>
      <c r="F16" s="25" t="n">
        <v>629</v>
      </c>
      <c r="G16" s="80" t="n">
        <v>435</v>
      </c>
      <c r="H16" s="80" t="n">
        <v>557</v>
      </c>
      <c r="I16" s="80" t="n">
        <v>356</v>
      </c>
      <c r="J16" s="80" t="n">
        <v>12</v>
      </c>
      <c r="K16" s="80" t="n">
        <v>9</v>
      </c>
      <c r="L16" s="25" t="n">
        <v>1</v>
      </c>
      <c r="M16" s="80" t="n">
        <v>1</v>
      </c>
      <c r="N16" s="80" t="n">
        <v>7</v>
      </c>
      <c r="O16" s="80" t="n">
        <v>1</v>
      </c>
      <c r="P16" s="80" t="n">
        <v>3</v>
      </c>
      <c r="Q16" s="80" t="n">
        <v>1</v>
      </c>
      <c r="R16" s="16" t="n">
        <v>11</v>
      </c>
      <c r="S16" s="16" t="n">
        <v>3</v>
      </c>
      <c r="T16" s="16" t="n">
        <v>14</v>
      </c>
      <c r="U16" s="25" t="n">
        <v>3</v>
      </c>
      <c r="V16" s="80" t="n">
        <v>1</v>
      </c>
      <c r="W16" s="16" t="n">
        <v>4</v>
      </c>
      <c r="X16" s="25" t="n">
        <v>8</v>
      </c>
      <c r="Y16" s="80" t="n">
        <v>39</v>
      </c>
      <c r="Z16" s="27">
        <f>IF(U16="","",LOOKUP(U16-V16,{-9E+307,0,1},{2,"x",1}))</f>
        <v/>
      </c>
      <c r="AA16" s="14">
        <f>IF(U16="","",U16&amp;"-"&amp;V16)</f>
        <v/>
      </c>
      <c r="AB16" s="63" t="n"/>
      <c r="AC16" s="89" t="s">
        <v>31</v>
      </c>
      <c r="AD16" s="80">
        <f>SUMPRODUCT(($B$2:$C$1001=$AC16)*($Z$2:$Z$1001&lt;&gt;""))</f>
        <v/>
      </c>
      <c r="AE16" s="81">
        <f>SUMIF($B$2:$B$1001,$AC16,$D$2:$D$1001)+SUMIF($C$2:$C$1001,$AC16,$E$2:$E$1001)</f>
        <v/>
      </c>
      <c r="AF16" s="80">
        <f>SUMIF($B$2:$B$1001,$AC16,$F$2:$F$1001)+SUMIF($C$2:$C$1001,$AC16,$G$2:$G$1001)</f>
        <v/>
      </c>
      <c r="AG16" s="80">
        <f>SUMIF($B$2:$B$1001,$AC16,$H$2:$H$1001)+SUMIF($C$2:$C$1001,$AC16,$I$2:$I$1001)</f>
        <v/>
      </c>
      <c r="AH16" s="80">
        <f>SUMIF($B$2:$B$1001,$AC16,$J$2:$J$1001)+SUMIF($C$2:$C$1001,$AC16,$K$2:$K$1001)</f>
        <v/>
      </c>
      <c r="AI16" s="25">
        <f>SUMIF($B$2:$B$1001,$AC16,$L$2:$L$1001)+SUMIF($C$2:$C$1001,$AC16,$M$2:$M$1001)</f>
        <v/>
      </c>
      <c r="AJ16" s="80">
        <f>SUMIF($B$2:$B$1001,$AC16,$N$2:$N$1001)+SUMIF($C$2:$C$1001,$AC16,$O$2:$O$1001)</f>
        <v/>
      </c>
      <c r="AK16" s="80">
        <f>SUMIF($B$2:$B$1001,$AC16,$P$2:$P$1001)+SUMIF($C$2:$C$1001,$AC16,$Q$2:$Q$1001)</f>
        <v/>
      </c>
      <c r="AL16" s="80">
        <f>SUMIF($B$2:$B$1001,$AC16,$U$2:$U$1001)+SUMIF($C$2:$C$1001,$AC16,$V$2:$V$1001)</f>
        <v/>
      </c>
      <c r="AM16" s="29">
        <f>SUMIF($B$2:$B$1001,$AC16,$X$2:$X$1001)+SUMIF($C$2:$C$1001,$AC16,$Y$2:$Y$1001)</f>
        <v/>
      </c>
      <c r="AN16" s="31">
        <f>SUMIF($C$2:$C$1001,$AC16,$D$2:$D$1001)+SUMIF($B$2:$B$1001,$AC16,$E$2:$E$1001)</f>
        <v/>
      </c>
      <c r="AO16" s="80">
        <f>SUMIF($C$2:$C$1001,$AC16,$F$2:$F$1001)+SUMIF($B$2:$B$1001,$AC16,$G$2:$G$1001)</f>
        <v/>
      </c>
      <c r="AP16" s="80">
        <f>SUMIF($C$2:$C$1001,$AC16,$H$2:$H$1001)+SUMIF($B$2:$B$1001,$AC16,$I$2:$I$1001)</f>
        <v/>
      </c>
      <c r="AQ16" s="80">
        <f>SUMIF($C$2:$C$1001,$AC16,$J$2:$J$1001)+SUMIF($B$2:$B$1001,$AC16,$K$2:$K$1001)</f>
        <v/>
      </c>
      <c r="AR16" s="25">
        <f>SUMIF($C$2:$C$1001,$AC16,$L$2:$L$1001)+SUMIF($B$2:$B$1001,$AC16,$M$2:$M$1001)</f>
        <v/>
      </c>
      <c r="AS16" s="80">
        <f>SUMIF($C$2:$C$1001,$AC16,$N$2:$N$1001)+SUMIF($B$2:$B$1001,$AC16,$O$2:$O$1001)</f>
        <v/>
      </c>
      <c r="AT16" s="80">
        <f>SUMIF($C$2:$C$1001,$AC16,$P$2:$P$1001)+SUMIF($B$2:$B$1001,$AC16,$Q$2:$Q$1001)</f>
        <v/>
      </c>
      <c r="AU16" s="80">
        <f>SUMIF($C$2:$C$1001,$AC16,$U$2:$U$1001)+SUMIF($B$2:$B$1001,$AC16,$V$2:$V$1001)</f>
        <v/>
      </c>
      <c r="AV16" s="28">
        <f>SUMIF($C$2:$C$1001,$AC16,$X$2:$X$1001)+SUMIF($B$2:$B$1001,$AC16,$Y$2:$Y$1001)</f>
        <v/>
      </c>
      <c r="AW16" s="12" t="n">
        <v>5</v>
      </c>
      <c r="AX16" s="81" t="n">
        <v>33.93</v>
      </c>
      <c r="AY16" s="80" t="n">
        <v>2421</v>
      </c>
      <c r="AZ16" s="80" t="n">
        <v>1961</v>
      </c>
      <c r="BA16" s="80" t="n">
        <v>45</v>
      </c>
      <c r="BB16" s="25" t="n">
        <v>3</v>
      </c>
      <c r="BC16" s="80" t="n">
        <v>11</v>
      </c>
      <c r="BD16" s="80" t="n">
        <v>16</v>
      </c>
      <c r="BE16" s="80" t="n">
        <v>9</v>
      </c>
      <c r="BF16" s="29" t="n">
        <v>106</v>
      </c>
      <c r="BG16" s="31" t="n">
        <v>33.37</v>
      </c>
      <c r="BH16" s="80" t="n">
        <v>2192</v>
      </c>
      <c r="BI16" s="80" t="n">
        <v>1731</v>
      </c>
      <c r="BJ16" s="80" t="n">
        <v>52</v>
      </c>
      <c r="BK16" s="25" t="n">
        <v>0</v>
      </c>
      <c r="BL16" s="80" t="n">
        <v>16</v>
      </c>
      <c r="BM16" s="80" t="n">
        <v>11</v>
      </c>
      <c r="BN16" s="80" t="n">
        <v>8</v>
      </c>
      <c r="BO16" s="25" t="n">
        <v>118</v>
      </c>
      <c r="BT16" s="89" t="s">
        <v>64</v>
      </c>
      <c r="CF16" s="89" t="s">
        <v>42</v>
      </c>
      <c r="CV16" s="11" t="s">
        <v>64</v>
      </c>
      <c r="DH16" s="89" t="s">
        <v>42</v>
      </c>
      <c r="DR16" s="80" t="n"/>
      <c r="DS16" s="80" t="n"/>
      <c r="DT16" s="12" t="s">
        <v>64</v>
      </c>
      <c r="DU16" s="80" t="n"/>
      <c r="DV16" s="80" t="n"/>
      <c r="DW16" s="80" t="n"/>
      <c r="DX16" s="80" t="n"/>
      <c r="DY16" s="80" t="n"/>
      <c r="DZ16" s="80" t="n"/>
      <c r="EA16" s="80" t="n"/>
      <c r="EB16" s="80" t="n"/>
      <c r="EC16" s="80" t="n"/>
      <c r="ED16" s="80" t="n"/>
      <c r="EE16" s="80" t="n"/>
      <c r="EF16" s="80" t="s">
        <v>42</v>
      </c>
      <c r="EG16" s="80" t="n"/>
      <c r="EH16" s="80" t="n"/>
      <c r="EI16" s="80" t="n"/>
      <c r="EJ16" s="80" t="n"/>
      <c r="EK16" s="81" t="n"/>
      <c r="EL16" s="81" t="n"/>
      <c r="EM16" s="81" t="n"/>
      <c r="EN16" s="81" t="n"/>
      <c r="EO16" s="81" t="n"/>
      <c r="EQ16" s="80" t="n"/>
      <c r="ER16" s="80" t="n"/>
      <c r="ES16" s="80" t="n"/>
      <c r="ET16" s="80" t="n"/>
      <c r="EU16" s="80" t="n"/>
      <c r="EV16" s="80" t="n"/>
      <c r="EW16" s="80" t="n"/>
      <c r="EY16" s="89" t="n"/>
      <c r="FB16" s="89" t="n"/>
      <c r="FE16" s="89" t="n"/>
      <c r="FH16" s="89" t="n"/>
      <c r="FK16" s="89" t="n"/>
      <c r="FN16" s="81" t="n"/>
      <c r="FQ16" s="81" t="n"/>
      <c r="FT16" s="81" t="n"/>
      <c r="FW16" s="81" t="n"/>
      <c r="FZ16" s="81" t="n"/>
      <c r="GC16" s="81" t="n"/>
      <c r="GF16" s="81" t="n"/>
      <c r="GI16" s="81" t="n"/>
    </row>
    <row r="17" spans="1:201">
      <c r="A17" s="35" t="n">
        <v>43330</v>
      </c>
      <c r="B17" s="89" t="s">
        <v>62</v>
      </c>
      <c r="C17" s="89" t="s">
        <v>46</v>
      </c>
      <c r="D17" s="31" t="n">
        <v>6.6</v>
      </c>
      <c r="E17" s="81" t="n">
        <v>6.96</v>
      </c>
      <c r="F17" s="25" t="n">
        <v>493</v>
      </c>
      <c r="G17" s="80" t="n">
        <v>322</v>
      </c>
      <c r="H17" s="80" t="n">
        <v>400</v>
      </c>
      <c r="I17" s="80" t="n">
        <v>247</v>
      </c>
      <c r="J17" s="80" t="n">
        <v>10</v>
      </c>
      <c r="K17" s="80" t="n">
        <v>12</v>
      </c>
      <c r="L17" s="25" t="n">
        <v>0</v>
      </c>
      <c r="M17" s="80" t="n">
        <v>0</v>
      </c>
      <c r="N17" s="80" t="n">
        <v>3</v>
      </c>
      <c r="O17" s="80" t="n">
        <v>5</v>
      </c>
      <c r="P17" s="80" t="n">
        <v>2</v>
      </c>
      <c r="Q17" s="80" t="n">
        <v>0</v>
      </c>
      <c r="R17" s="16" t="n">
        <v>5</v>
      </c>
      <c r="S17" s="16" t="n">
        <v>5</v>
      </c>
      <c r="T17" s="16" t="n">
        <v>10</v>
      </c>
      <c r="U17" s="25" t="n">
        <v>1</v>
      </c>
      <c r="V17" s="80" t="n">
        <v>2</v>
      </c>
      <c r="W17" s="16" t="n">
        <v>3</v>
      </c>
      <c r="X17" s="25" t="n">
        <v>18</v>
      </c>
      <c r="Y17" s="80" t="n">
        <v>31</v>
      </c>
      <c r="Z17" s="27">
        <f>IF(U17="","",LOOKUP(U17-V17,{-9E+307,0,1},{2,"x",1}))</f>
        <v/>
      </c>
      <c r="AA17" s="14">
        <f>IF(U17="","",U17&amp;"-"&amp;V17)</f>
        <v/>
      </c>
      <c r="AB17" s="63" t="n"/>
      <c r="AC17" s="89" t="s">
        <v>54</v>
      </c>
      <c r="AD17" s="80">
        <f>SUMPRODUCT(($B$2:$C$1001=$AC17)*($Z$2:$Z$1001&lt;&gt;""))</f>
        <v/>
      </c>
      <c r="AE17" s="81">
        <f>SUMIF($B$2:$B$1001,$AC17,$D$2:$D$1001)+SUMIF($C$2:$C$1001,$AC17,$E$2:$E$1001)</f>
        <v/>
      </c>
      <c r="AF17" s="80">
        <f>SUMIF($B$2:$B$1001,$AC17,$F$2:$F$1001)+SUMIF($C$2:$C$1001,$AC17,$G$2:$G$1001)</f>
        <v/>
      </c>
      <c r="AG17" s="80">
        <f>SUMIF($B$2:$B$1001,$AC17,$H$2:$H$1001)+SUMIF($C$2:$C$1001,$AC17,$I$2:$I$1001)</f>
        <v/>
      </c>
      <c r="AH17" s="80">
        <f>SUMIF($B$2:$B$1001,$AC17,$J$2:$J$1001)+SUMIF($C$2:$C$1001,$AC17,$K$2:$K$1001)</f>
        <v/>
      </c>
      <c r="AI17" s="25">
        <f>SUMIF($B$2:$B$1001,$AC17,$L$2:$L$1001)+SUMIF($C$2:$C$1001,$AC17,$M$2:$M$1001)</f>
        <v/>
      </c>
      <c r="AJ17" s="80">
        <f>SUMIF($B$2:$B$1001,$AC17,$N$2:$N$1001)+SUMIF($C$2:$C$1001,$AC17,$O$2:$O$1001)</f>
        <v/>
      </c>
      <c r="AK17" s="80">
        <f>SUMIF($B$2:$B$1001,$AC17,$P$2:$P$1001)+SUMIF($C$2:$C$1001,$AC17,$Q$2:$Q$1001)</f>
        <v/>
      </c>
      <c r="AL17" s="80">
        <f>SUMIF($B$2:$B$1001,$AC17,$U$2:$U$1001)+SUMIF($C$2:$C$1001,$AC17,$V$2:$V$1001)</f>
        <v/>
      </c>
      <c r="AM17" s="29">
        <f>SUMIF($B$2:$B$1001,$AC17,$X$2:$X$1001)+SUMIF($C$2:$C$1001,$AC17,$Y$2:$Y$1001)</f>
        <v/>
      </c>
      <c r="AN17" s="31">
        <f>SUMIF($C$2:$C$1001,$AC17,$D$2:$D$1001)+SUMIF($B$2:$B$1001,$AC17,$E$2:$E$1001)</f>
        <v/>
      </c>
      <c r="AO17" s="80">
        <f>SUMIF($C$2:$C$1001,$AC17,$F$2:$F$1001)+SUMIF($B$2:$B$1001,$AC17,$G$2:$G$1001)</f>
        <v/>
      </c>
      <c r="AP17" s="80">
        <f>SUMIF($C$2:$C$1001,$AC17,$H$2:$H$1001)+SUMIF($B$2:$B$1001,$AC17,$I$2:$I$1001)</f>
        <v/>
      </c>
      <c r="AQ17" s="80">
        <f>SUMIF($C$2:$C$1001,$AC17,$J$2:$J$1001)+SUMIF($B$2:$B$1001,$AC17,$K$2:$K$1001)</f>
        <v/>
      </c>
      <c r="AR17" s="25">
        <f>SUMIF($C$2:$C$1001,$AC17,$L$2:$L$1001)+SUMIF($B$2:$B$1001,$AC17,$M$2:$M$1001)</f>
        <v/>
      </c>
      <c r="AS17" s="80">
        <f>SUMIF($C$2:$C$1001,$AC17,$N$2:$N$1001)+SUMIF($B$2:$B$1001,$AC17,$O$2:$O$1001)</f>
        <v/>
      </c>
      <c r="AT17" s="80">
        <f>SUMIF($C$2:$C$1001,$AC17,$P$2:$P$1001)+SUMIF($B$2:$B$1001,$AC17,$Q$2:$Q$1001)</f>
        <v/>
      </c>
      <c r="AU17" s="80">
        <f>SUMIF($C$2:$C$1001,$AC17,$U$2:$U$1001)+SUMIF($B$2:$B$1001,$AC17,$V$2:$V$1001)</f>
        <v/>
      </c>
      <c r="AV17" s="28">
        <f>SUMIF($C$2:$C$1001,$AC17,$X$2:$X$1001)+SUMIF($B$2:$B$1001,$AC17,$Y$2:$Y$1001)</f>
        <v/>
      </c>
      <c r="AW17" s="12" t="n">
        <v>5</v>
      </c>
      <c r="AX17" s="81" t="n">
        <v>33.59</v>
      </c>
      <c r="AY17" s="80" t="n">
        <v>1805</v>
      </c>
      <c r="AZ17" s="80" t="n">
        <v>1364</v>
      </c>
      <c r="BA17" s="80" t="n">
        <v>49</v>
      </c>
      <c r="BB17" s="25" t="n">
        <v>2</v>
      </c>
      <c r="BC17" s="80" t="n">
        <v>11</v>
      </c>
      <c r="BD17" s="80" t="n">
        <v>6</v>
      </c>
      <c r="BE17" s="80" t="n">
        <v>5</v>
      </c>
      <c r="BF17" s="29" t="n">
        <v>206</v>
      </c>
      <c r="BG17" s="31" t="n">
        <v>34.41</v>
      </c>
      <c r="BH17" s="80" t="n">
        <v>2638</v>
      </c>
      <c r="BI17" s="80" t="n">
        <v>2120</v>
      </c>
      <c r="BJ17" s="80" t="n">
        <v>52</v>
      </c>
      <c r="BK17" s="25" t="n">
        <v>5</v>
      </c>
      <c r="BL17" s="80" t="n">
        <v>12</v>
      </c>
      <c r="BM17" s="80" t="n">
        <v>7</v>
      </c>
      <c r="BN17" s="80" t="n">
        <v>7</v>
      </c>
      <c r="BO17" s="25" t="n">
        <v>107</v>
      </c>
      <c r="BT17" s="76" t="n">
        <v>6.5</v>
      </c>
      <c r="BX17" s="76" t="n">
        <v>9.5</v>
      </c>
      <c r="BY17" s="76" t="n"/>
      <c r="BZ17" s="76" t="n"/>
      <c r="CA17" s="76" t="n"/>
      <c r="CB17" s="76" t="n">
        <v>12.5</v>
      </c>
      <c r="CC17" s="76" t="n"/>
      <c r="CD17" s="76" t="n"/>
      <c r="CE17" s="76" t="n"/>
      <c r="CF17" s="72" t="n">
        <v>1.5</v>
      </c>
      <c r="CG17" s="76" t="n"/>
      <c r="CH17" s="76" t="n"/>
      <c r="CI17" s="76" t="n"/>
      <c r="CJ17" s="76" t="n">
        <v>2.5</v>
      </c>
      <c r="CK17" s="76" t="n"/>
      <c r="CL17" s="76" t="n"/>
      <c r="CM17" s="76" t="n"/>
      <c r="CN17" s="76" t="n">
        <v>3.5</v>
      </c>
      <c r="CR17" s="76" t="n">
        <v>4.5</v>
      </c>
      <c r="CS17" s="81" t="n"/>
      <c r="CT17" s="80" t="n"/>
      <c r="CU17" s="80" t="n"/>
      <c r="CV17" s="73" t="n">
        <v>3.5</v>
      </c>
      <c r="CW17" s="80" t="n"/>
      <c r="CX17" s="80" t="n"/>
      <c r="CY17" s="80" t="n"/>
      <c r="CZ17" s="76" t="n">
        <v>6.5</v>
      </c>
      <c r="DA17" s="80" t="n"/>
      <c r="DB17" s="80" t="n"/>
      <c r="DC17" s="80" t="n"/>
      <c r="DD17" s="76" t="n">
        <v>9.5</v>
      </c>
      <c r="DE17" s="80" t="n"/>
      <c r="DF17" s="80" t="n"/>
      <c r="DG17" s="80" t="n"/>
      <c r="DH17" s="72" t="n">
        <v>0.5</v>
      </c>
      <c r="DI17" s="76" t="n"/>
      <c r="DJ17" s="76" t="n"/>
      <c r="DK17" s="76" t="n"/>
      <c r="DL17" s="76" t="n">
        <v>1.5</v>
      </c>
      <c r="DM17" s="76" t="n"/>
      <c r="DN17" s="76" t="n"/>
      <c r="DO17" s="76" t="n"/>
      <c r="DP17" s="76" t="n">
        <v>2.5</v>
      </c>
      <c r="DQ17" s="76" t="n"/>
      <c r="DR17" s="76" t="n"/>
      <c r="DS17" s="76" t="n"/>
      <c r="DT17" s="73" t="n">
        <v>3.5</v>
      </c>
      <c r="DU17" s="76" t="n"/>
      <c r="DV17" s="76" t="n"/>
      <c r="DW17" s="76" t="n"/>
      <c r="DX17" s="76" t="n">
        <v>6.5</v>
      </c>
      <c r="DY17" s="76" t="n"/>
      <c r="DZ17" s="76" t="n"/>
      <c r="EA17" s="76" t="n"/>
      <c r="EB17" s="76" t="n">
        <v>9.5</v>
      </c>
      <c r="EC17" s="76" t="n"/>
      <c r="ED17" s="76" t="n"/>
      <c r="EE17" s="76" t="n"/>
      <c r="EF17" s="72" t="n">
        <v>0.5</v>
      </c>
      <c r="EG17" s="76" t="n"/>
      <c r="EH17" s="76" t="n"/>
      <c r="EI17" s="76" t="n"/>
      <c r="EJ17" s="76" t="n">
        <v>1.5</v>
      </c>
      <c r="EN17" s="76" t="n">
        <v>2.5</v>
      </c>
      <c r="EP17" s="89" t="n"/>
      <c r="ES17" s="89" t="n"/>
      <c r="EV17" s="89" t="n"/>
      <c r="EY17" s="89" t="n"/>
      <c r="FB17" s="89" t="n"/>
      <c r="FE17" s="89" t="n"/>
      <c r="FH17" s="89" t="n"/>
      <c r="FK17" s="89" t="n"/>
      <c r="FN17" s="81" t="n"/>
      <c r="FQ17" s="81" t="n"/>
      <c r="FT17" s="81" t="n"/>
      <c r="FW17" s="81" t="n"/>
      <c r="FZ17" s="81" t="n"/>
      <c r="GC17" s="81" t="n"/>
      <c r="GF17" s="81" t="n"/>
      <c r="GI17" s="81" t="n"/>
    </row>
    <row customHeight="1" ht="12" r="18" spans="1:201">
      <c r="A18" s="35" t="n">
        <v>43331</v>
      </c>
      <c r="B18" s="89" t="s">
        <v>53</v>
      </c>
      <c r="C18" s="89" t="s">
        <v>31</v>
      </c>
      <c r="D18" s="31" t="n">
        <v>6.69</v>
      </c>
      <c r="E18" s="81" t="n">
        <v>6.33</v>
      </c>
      <c r="F18" s="25" t="n">
        <v>281</v>
      </c>
      <c r="G18" s="80" t="n">
        <v>570</v>
      </c>
      <c r="H18" s="80" t="n">
        <v>181</v>
      </c>
      <c r="I18" s="80" t="n">
        <v>483</v>
      </c>
      <c r="J18" s="80" t="n">
        <v>4</v>
      </c>
      <c r="K18" s="80" t="n">
        <v>4</v>
      </c>
      <c r="L18" s="25" t="n">
        <v>1</v>
      </c>
      <c r="M18" s="80" t="n">
        <v>1</v>
      </c>
      <c r="N18" s="80" t="n">
        <v>2</v>
      </c>
      <c r="O18" s="80" t="n">
        <v>1</v>
      </c>
      <c r="P18" s="80" t="n">
        <v>0</v>
      </c>
      <c r="Q18" s="80" t="n">
        <v>1</v>
      </c>
      <c r="R18" s="16" t="n">
        <v>3</v>
      </c>
      <c r="S18" s="16" t="n">
        <v>3</v>
      </c>
      <c r="T18" s="16" t="n">
        <v>6</v>
      </c>
      <c r="U18" s="25" t="n">
        <v>3</v>
      </c>
      <c r="V18" s="80" t="n">
        <v>2</v>
      </c>
      <c r="W18" s="16" t="n">
        <v>5</v>
      </c>
      <c r="X18" s="25" t="n">
        <v>17</v>
      </c>
      <c r="Y18" s="80" t="n">
        <v>17</v>
      </c>
      <c r="Z18" s="27">
        <f>IF(U18="","",LOOKUP(U18-V18,{-9E+307,0,1},{2,"x",1}))</f>
        <v/>
      </c>
      <c r="AA18" s="14">
        <f>IF(U18="","",U18&amp;"-"&amp;V18)</f>
        <v/>
      </c>
      <c r="AB18" s="63" t="n"/>
      <c r="AC18" s="89" t="s">
        <v>63</v>
      </c>
      <c r="AD18" s="80">
        <f>SUMPRODUCT(($B$2:$C$1001=$AC18)*($Z$2:$Z$1001&lt;&gt;""))</f>
        <v/>
      </c>
      <c r="AE18" s="81">
        <f>SUMIF($B$2:$B$1001,$AC18,$D$2:$D$1001)+SUMIF($C$2:$C$1001,$AC18,$E$2:$E$1001)</f>
        <v/>
      </c>
      <c r="AF18" s="80">
        <f>SUMIF($B$2:$B$1001,$AC18,$F$2:$F$1001)+SUMIF($C$2:$C$1001,$AC18,$G$2:$G$1001)</f>
        <v/>
      </c>
      <c r="AG18" s="80">
        <f>SUMIF($B$2:$B$1001,$AC18,$H$2:$H$1001)+SUMIF($C$2:$C$1001,$AC18,$I$2:$I$1001)</f>
        <v/>
      </c>
      <c r="AH18" s="80">
        <f>SUMIF($B$2:$B$1001,$AC18,$J$2:$J$1001)+SUMIF($C$2:$C$1001,$AC18,$K$2:$K$1001)</f>
        <v/>
      </c>
      <c r="AI18" s="25">
        <f>SUMIF($B$2:$B$1001,$AC18,$L$2:$L$1001)+SUMIF($C$2:$C$1001,$AC18,$M$2:$M$1001)</f>
        <v/>
      </c>
      <c r="AJ18" s="80">
        <f>SUMIF($B$2:$B$1001,$AC18,$N$2:$N$1001)+SUMIF($C$2:$C$1001,$AC18,$O$2:$O$1001)</f>
        <v/>
      </c>
      <c r="AK18" s="80">
        <f>SUMIF($B$2:$B$1001,$AC18,$P$2:$P$1001)+SUMIF($C$2:$C$1001,$AC18,$Q$2:$Q$1001)</f>
        <v/>
      </c>
      <c r="AL18" s="80">
        <f>SUMIF($B$2:$B$1001,$AC18,$U$2:$U$1001)+SUMIF($C$2:$C$1001,$AC18,$V$2:$V$1001)</f>
        <v/>
      </c>
      <c r="AM18" s="29">
        <f>SUMIF($B$2:$B$1001,$AC18,$X$2:$X$1001)+SUMIF($C$2:$C$1001,$AC18,$Y$2:$Y$1001)</f>
        <v/>
      </c>
      <c r="AN18" s="31">
        <f>SUMIF($C$2:$C$1001,$AC18,$D$2:$D$1001)+SUMIF($B$2:$B$1001,$AC18,$E$2:$E$1001)</f>
        <v/>
      </c>
      <c r="AO18" s="80">
        <f>SUMIF($C$2:$C$1001,$AC18,$F$2:$F$1001)+SUMIF($B$2:$B$1001,$AC18,$G$2:$G$1001)</f>
        <v/>
      </c>
      <c r="AP18" s="80">
        <f>SUMIF($C$2:$C$1001,$AC18,$H$2:$H$1001)+SUMIF($B$2:$B$1001,$AC18,$I$2:$I$1001)</f>
        <v/>
      </c>
      <c r="AQ18" s="80">
        <f>SUMIF($C$2:$C$1001,$AC18,$J$2:$J$1001)+SUMIF($B$2:$B$1001,$AC18,$K$2:$K$1001)</f>
        <v/>
      </c>
      <c r="AR18" s="25">
        <f>SUMIF($C$2:$C$1001,$AC18,$L$2:$L$1001)+SUMIF($B$2:$B$1001,$AC18,$M$2:$M$1001)</f>
        <v/>
      </c>
      <c r="AS18" s="80">
        <f>SUMIF($C$2:$C$1001,$AC18,$N$2:$N$1001)+SUMIF($B$2:$B$1001,$AC18,$O$2:$O$1001)</f>
        <v/>
      </c>
      <c r="AT18" s="80">
        <f>SUMIF($C$2:$C$1001,$AC18,$P$2:$P$1001)+SUMIF($B$2:$B$1001,$AC18,$Q$2:$Q$1001)</f>
        <v/>
      </c>
      <c r="AU18" s="80">
        <f>SUMIF($C$2:$C$1001,$AC18,$U$2:$U$1001)+SUMIF($B$2:$B$1001,$AC18,$V$2:$V$1001)</f>
        <v/>
      </c>
      <c r="AV18" s="28">
        <f>SUMIF($C$2:$C$1001,$AC18,$X$2:$X$1001)+SUMIF($B$2:$B$1001,$AC18,$Y$2:$Y$1001)</f>
        <v/>
      </c>
      <c r="AW18" s="12" t="n">
        <v>5</v>
      </c>
      <c r="AX18" s="81" t="n">
        <v>33.17</v>
      </c>
      <c r="AY18" s="80" t="n">
        <v>2196</v>
      </c>
      <c r="AZ18" s="80" t="n">
        <v>1705</v>
      </c>
      <c r="BA18" s="80" t="n">
        <v>53</v>
      </c>
      <c r="BB18" s="25" t="n">
        <v>1</v>
      </c>
      <c r="BC18" s="80" t="n">
        <v>19</v>
      </c>
      <c r="BD18" s="80" t="n">
        <v>4</v>
      </c>
      <c r="BE18" s="80" t="n">
        <v>8</v>
      </c>
      <c r="BF18" s="29" t="n">
        <v>109</v>
      </c>
      <c r="BG18" s="31" t="n">
        <v>34.46</v>
      </c>
      <c r="BH18" s="80" t="n">
        <v>2294</v>
      </c>
      <c r="BI18" s="80" t="n">
        <v>1828</v>
      </c>
      <c r="BJ18" s="80" t="n">
        <v>51</v>
      </c>
      <c r="BK18" s="25" t="n">
        <v>3</v>
      </c>
      <c r="BL18" s="80" t="n">
        <v>13</v>
      </c>
      <c r="BM18" s="80" t="n">
        <v>13</v>
      </c>
      <c r="BN18" s="80" t="n">
        <v>11</v>
      </c>
      <c r="BO18" s="25" t="n">
        <v>130</v>
      </c>
      <c r="BR18" s="89">
        <f>BR30</f>
        <v/>
      </c>
      <c r="BS18" s="89">
        <f>BS30</f>
        <v/>
      </c>
      <c r="BT18" s="80">
        <f>COUNTIFS($T$2:$T$1000,"&gt;"&amp;$BT$17,$B$2:$B$1000,"="&amp;BR18)+COUNTIFS($T$2:$T$1000,"&gt;"&amp;$BT$17,$C$2:$C$1000,"="&amp;BR18)</f>
        <v/>
      </c>
      <c r="BU18" s="80">
        <f>COUNTIFS($T$2:$T$1000,"&lt;"&amp;$BT$17,$B$2:$B$1000,"="&amp;BR18)+COUNTIFS($T$2:$T$1000,"&lt;"&amp;$BT$17,$C$2:$C$1000,"="&amp;BR18)</f>
        <v/>
      </c>
      <c r="BV18" s="80">
        <f>COUNTIFS($T$2:$T$1000,"&gt;"&amp;$BT$17,$B$2:$B$1000,"="&amp;BS18)+COUNTIFS($T$2:$T$1000,"&gt;"&amp;$BT$17,$C$2:$C$1000,"="&amp;BS18)</f>
        <v/>
      </c>
      <c r="BW18" s="80">
        <f>COUNTIFS($T$2:$T$1000,"&lt;"&amp;$BT$17,$B$2:$B$1000,"="&amp;BS18)+COUNTIFS($T$2:$T$1000,"&lt;"&amp;$BT$17,$C$2:$C$1000,"="&amp;BS18)</f>
        <v/>
      </c>
      <c r="BX18" s="80">
        <f>COUNTIFS($T$2:$T$1000,"&gt;"&amp;$BX$17,$B$2:$B$1000,"="&amp;BR18)+COUNTIFS($T$2:$T$1000,"&gt;"&amp;$BX$17,$C$2:$C$1000,"="&amp;BR18)</f>
        <v/>
      </c>
      <c r="BY18" s="80">
        <f>COUNTIFS($T$2:$T$1000,"&lt;"&amp;$BX$17,$B$2:$B$1000,"="&amp;BR18)+COUNTIFS($T$2:$T$1000,"&lt;"&amp;$BX$17,$C$2:$C$1000,"="&amp;BR18)</f>
        <v/>
      </c>
      <c r="BZ18" s="80">
        <f>COUNTIFS($T$2:$T$1000,"&gt;"&amp;$BX$17,$B$2:$B$1000,"="&amp;BS18)+COUNTIFS($T$2:$T$1000,"&gt;"&amp;$BX$17,$C$2:$C$1000,"="&amp;BS18)</f>
        <v/>
      </c>
      <c r="CA18" s="80">
        <f>COUNTIFS($T$2:$T$1000,"&lt;"&amp;$BX$17,$B$2:$B$1000,"="&amp;BS18)+COUNTIFS($T$2:$T$1000,"&lt;"&amp;$BX$17,$C$2:$C$1000,"="&amp;BS18)</f>
        <v/>
      </c>
      <c r="CB18" s="80">
        <f>COUNTIFS($T$2:$T$1000,"&gt;"&amp;$CB$17,$B$2:$B$1000,"="&amp;BR18)+COUNTIFS($T$2:$T$1000,"&gt;"&amp;$CB$17,$C$2:$C$1000,"="&amp;BR18)</f>
        <v/>
      </c>
      <c r="CC18" s="80">
        <f>COUNTIFS($T$2:$T$1000,"&lt;"&amp;$CB$17,$B$2:$B$1000,"="&amp;BR18)+COUNTIFS($T$2:$T$1000,"&lt;"&amp;$CB$17,$C$2:$C$1000,"="&amp;BR18)</f>
        <v/>
      </c>
      <c r="CD18" s="80">
        <f>COUNTIFS($T$2:$T$1000,"&gt;"&amp;$CB$17,$B$2:$B$1000,"="&amp;BS18)+COUNTIFS($T$2:$T$1000,"&gt;"&amp;$CB$17,$C$2:$C$1000,"="&amp;BS18)</f>
        <v/>
      </c>
      <c r="CE18" s="80">
        <f>COUNTIFS($T$2:$T$1000,"&lt;"&amp;$CB$17,$B$2:$B$1000,"="&amp;BS18)+COUNTIFS($T$2:$T$1000,"&lt;"&amp;$CB$17,$C$2:$C$1000,"="&amp;BS18)</f>
        <v/>
      </c>
      <c r="CF18" s="25">
        <f>COUNTIFS($W$2:$W$1000,"&gt;"&amp;$CF$17,$B$2:$B$1000,"="&amp;BR18)+COUNTIFS($W$2:$W$1000,"&gt;"&amp;$CF$17,$C$2:$C$1000,"="&amp;BR18)</f>
        <v/>
      </c>
      <c r="CG18" s="80">
        <f>COUNTIFS($W$2:$W$1000,"&lt;"&amp;$CF$17,$B$2:$B$1000,"="&amp;BR18)+COUNTIFS($W$2:$W$1000,"&lt;"&amp;$CF$17,$C$2:$C$1000,"="&amp;BR18)</f>
        <v/>
      </c>
      <c r="CH18" s="80">
        <f>COUNTIFS($W$2:$W$1000,"&gt;"&amp;$CF$17,$B$2:$B$1000,"="&amp;BS18)+COUNTIFS($W$2:$W$1000,"&gt;"&amp;$CF$17,$C$2:$C$1000,"="&amp;BS18)</f>
        <v/>
      </c>
      <c r="CI18" s="80">
        <f>COUNTIFS($W$2:$W$1000,"&lt;"&amp;$CF$17,$B$2:$B$1000,"="&amp;BS18)+COUNTIFS($W$2:$W$1000,"&lt;"&amp;$CF$17,$C$2:$C$1000,"="&amp;BS18)</f>
        <v/>
      </c>
      <c r="CJ18" s="80">
        <f>COUNTIFS($W$2:$W$1000,"&gt;"&amp;$CJ$17,$B$2:$B$1000,"="&amp;BR18)+COUNTIFS($W$2:$W$1000,"&gt;"&amp;$CJ$17,$C$2:$C$1000,"="&amp;BR18)</f>
        <v/>
      </c>
      <c r="CK18" s="80">
        <f>COUNTIFS($W$2:$W$1000,"&lt;"&amp;$CJ$17,$B$2:$B$1000,"="&amp;BR18)+COUNTIFS($W$2:$W$1000,"&lt;"&amp;$CJ$17,$C$2:$C$1000,"="&amp;BR18)</f>
        <v/>
      </c>
      <c r="CL18" s="80">
        <f>COUNTIFS($W$2:$W$1000,"&gt;"&amp;$CJ$17,$B$2:$B$1000,"="&amp;BS18)+COUNTIFS($W$2:$W$1000,"&gt;"&amp;$CJ$17,$C$2:$C$1000,"="&amp;BS18)</f>
        <v/>
      </c>
      <c r="CM18" s="80">
        <f>COUNTIFS($W$2:$W$1000,"&lt;"&amp;$CJ$17,$B$2:$B$1000,"="&amp;BS18)+COUNTIFS($W$2:$W$1000,"&lt;"&amp;$CJ$17,$C$2:$C$1000,"="&amp;BS18)</f>
        <v/>
      </c>
      <c r="CN18" s="80">
        <f>COUNTIFS($W$2:$W$1000,"&gt;"&amp;$CN$17,$B$2:$B$1000,"="&amp;BR18)+COUNTIFS($W$2:$W$1000,"&gt;"&amp;$CN$17,$C$2:$C$1000,"="&amp;BR18)</f>
        <v/>
      </c>
      <c r="CO18" s="80">
        <f>COUNTIFS($W$2:$W$1000,"&lt;"&amp;$CN$17,$B$2:$B$1000,"="&amp;BR18)+COUNTIFS($W$2:$W$1000,"&lt;"&amp;$CN$17,$C$2:$C$1000,"="&amp;BR18)</f>
        <v/>
      </c>
      <c r="CP18" s="80">
        <f>COUNTIFS($W$2:$W$1000,"&gt;"&amp;$CN$17,$B$2:$B$1000,"="&amp;BS18)+COUNTIFS($W$2:$W$1000,"&gt;"&amp;$CN$17,$C$2:$C$1000,"="&amp;BS18)</f>
        <v/>
      </c>
      <c r="CQ18" s="80">
        <f>COUNTIFS($W$2:$W$1000,"&lt;"&amp;$CN$17,$B$2:$B$1000,"="&amp;BS18)+COUNTIFS($W$2:$W$1000,"&lt;"&amp;$CN$17,$C$2:$C$1000,"="&amp;BS18)</f>
        <v/>
      </c>
      <c r="CR18" s="80">
        <f>COUNTIFS($W$2:$W$1000,"&gt;"&amp;$CR$17,$B$2:$B$1000,"="&amp;BR18)+COUNTIFS($W$2:$W$1000,"&gt;"&amp;$CR$17,$C$2:$C$1000,"="&amp;BR18)</f>
        <v/>
      </c>
      <c r="CS18" s="80">
        <f>COUNTIFS($W$2:$W$1000,"&lt;"&amp;$CR$17,$B$2:$B$1000,"="&amp;BR18)+COUNTIFS($W$2:$W$1000,"&lt;"&amp;$CR$17,$C$2:$C$1000,"="&amp;BR18)</f>
        <v/>
      </c>
      <c r="CT18" s="80">
        <f>COUNTIFS($W$2:$W$1000,"&gt;"&amp;$CR$17,$B$2:$B$1000,"="&amp;BS18)+COUNTIFS($W$2:$W$1000,"&gt;"&amp;$CR$17,$C$2:$C$1000,"="&amp;BS18)</f>
        <v/>
      </c>
      <c r="CU18" s="80">
        <f>COUNTIFS($W$2:$W$1000,"&lt;"&amp;$CR$17,$B$2:$B$1000,"="&amp;BS18)+COUNTIFS($W$2:$W$1000,"&lt;"&amp;$CR$17,$C$2:$C$1000,"="&amp;BS18)</f>
        <v/>
      </c>
      <c r="CV18" s="12">
        <f>COUNTIFS($R$2:$R$1000,"&gt;"&amp;$CV$17,$B$2:$B$1000,"="&amp;BR18)+COUNTIFS($S$2:$S$1000,"&gt;"&amp;$CV$17,$C$2:$C$1000,"="&amp;BR18)</f>
        <v/>
      </c>
      <c r="CW18" s="80">
        <f>COUNTIFS($R$2:$R$1000,"&lt;"&amp;$CV$17,$B$2:$B$1000,"="&amp;BR18)+COUNTIFS($S$2:$S$1000,"&lt;"&amp;$CV$17,$C$2:$C$1000,"="&amp;BR18)</f>
        <v/>
      </c>
      <c r="CX18" s="80">
        <f>COUNTIFS($R$2:$R$1000,"&gt;"&amp;$CV$17,$B$2:$B$1000,"="&amp;BS18)+COUNTIFS($S$2:$S$1000,"&gt;"&amp;$CV$17,$C$2:$C$1000,"="&amp;BS18)</f>
        <v/>
      </c>
      <c r="CY18" s="80">
        <f>COUNTIFS($R$2:$R$1000,"&lt;"&amp;$CV$17,$B$2:$B$1000,"="&amp;BS18)+COUNTIFS($S$2:$S$1000,"&lt;"&amp;$CV$17,$C$2:$C$1000,"="&amp;BS18)</f>
        <v/>
      </c>
      <c r="CZ18" s="80">
        <f>COUNTIFS($R$2:$R$1000,"&gt;"&amp;$CZ$17,$B$2:$B$1000,"="&amp;BR18)+COUNTIFS($S$2:$S$1000,"&gt;"&amp;$CZ$17,$C$2:$C$1000,"="&amp;BR18)</f>
        <v/>
      </c>
      <c r="DA18" s="80">
        <f>COUNTIFS($R$2:$R$1000,"&lt;"&amp;$CZ$17,$B$2:$B$1000,"="&amp;BR18)+COUNTIFS($S$2:$S$1000,"&lt;"&amp;$CZ$17,$C$2:$C$1000,"="&amp;BR18)</f>
        <v/>
      </c>
      <c r="DB18" s="80">
        <f>COUNTIFS($R$2:$R$1000,"&gt;"&amp;$CZ$17,$B$2:$B$1000,"="&amp;BS18)+COUNTIFS($S$2:$S$1000,"&gt;"&amp;$CZ$17,$C$2:$C$1000,"="&amp;BS18)</f>
        <v/>
      </c>
      <c r="DC18" s="80">
        <f>COUNTIFS($R$2:$R$1000,"&lt;"&amp;$CZ$17,$B$2:$B$1000,"="&amp;BS18)+COUNTIFS($S$2:$S$1000,"&lt;"&amp;$CZ$17,$C$2:$C$1000,"="&amp;BS18)</f>
        <v/>
      </c>
      <c r="DD18" s="80">
        <f>COUNTIFS($R$2:$R$1000,"&gt;"&amp;$DD$17,$B$2:$B$1000,"="&amp;BR18)+COUNTIFS($S$2:$S$1000,"&gt;"&amp;$DD$17,$C$2:$C$1000,"="&amp;BR18)</f>
        <v/>
      </c>
      <c r="DE18" s="80">
        <f>COUNTIFS($R$2:$R$1000,"&lt;"&amp;$DD$17,$B$2:$B$1000,"="&amp;BR18)+COUNTIFS($S$2:$S$1000,"&lt;"&amp;$DD$17,$C$2:$C$1000,"="&amp;BR18)</f>
        <v/>
      </c>
      <c r="DF18" s="80">
        <f>COUNTIFS($R$2:$R$1000,"&gt;"&amp;$DD$17,$B$2:$B$1000,"="&amp;BS18)+COUNTIFS($S$2:$S$1000,"&gt;"&amp;$DD$17,$C$2:$C$1000,"="&amp;BS18)</f>
        <v/>
      </c>
      <c r="DG18" s="80">
        <f>COUNTIFS($R$2:$R$1000,"&lt;"&amp;$DD$17,$B$2:$B$1000,"="&amp;BS18)+COUNTIFS($S$2:$S$1000,"&lt;"&amp;$DD$17,$C$2:$C$1000,"="&amp;BS18)</f>
        <v/>
      </c>
      <c r="DH18" s="25">
        <f>COUNTIFS($U$2:$U$1000,"&gt;"&amp;$DH$17,$B$2:$B$1000,"="&amp;BR18)+COUNTIFS($V$2:$V$1000,"&gt;"&amp;$DH$17,$C$2:$C$1000,"="&amp;BR18)</f>
        <v/>
      </c>
      <c r="DI18" s="80">
        <f>COUNTIFS($U$2:$U$1000,"&lt;"&amp;$DH$17,$B$2:$B$1000,"="&amp;BR18)+COUNTIFS($V$2:$V$1000,"&lt;"&amp;$DH$17,$C$2:$C$1000,"="&amp;BR18)</f>
        <v/>
      </c>
      <c r="DJ18" s="80">
        <f>COUNTIFS($U$2:$U$1000,"&gt;"&amp;$DH$17,$B$2:$B$1000,"="&amp;BS18)+COUNTIFS($V$2:$V$1000,"&gt;"&amp;$DH$17,$C$2:$C$1000,"="&amp;BS18)</f>
        <v/>
      </c>
      <c r="DK18" s="80">
        <f>COUNTIFS($U$2:$U$1000,"&lt;"&amp;$DH$17,$B$2:$B$1000,"="&amp;BS18)+COUNTIFS($V$2:$V$1000,"&lt;"&amp;$DH$17,$C$2:$C$1000,"="&amp;BS18)</f>
        <v/>
      </c>
      <c r="DL18" s="80">
        <f>COUNTIFS($U$2:$U$1000,"&gt;"&amp;$DL$17,$B$2:$B$1000,"="&amp;BR18)+COUNTIFS($V$2:$V$1000,"&gt;"&amp;$DL$17,$C$2:$C$1000,"="&amp;BR18)</f>
        <v/>
      </c>
      <c r="DM18" s="80">
        <f>COUNTIFS($U$2:$U$1000,"&lt;"&amp;$DL$17,$B$2:$B$1000,"="&amp;BR18)+COUNTIFS($V$2:$V$1000,"&lt;"&amp;$DL$17,$C$2:$C$1000,"="&amp;BR18)</f>
        <v/>
      </c>
      <c r="DN18" s="80">
        <f>COUNTIFS($U$2:$U$1000,"&gt;"&amp;$DL$17,$B$2:$B$1000,"="&amp;BS18)+COUNTIFS($V$2:$V$1000,"&gt;"&amp;$DL$17,$C$2:$C$1000,"="&amp;BS18)</f>
        <v/>
      </c>
      <c r="DO18" s="80">
        <f>COUNTIFS($U$2:$U$1000,"&lt;"&amp;$DL$17,$B$2:$B$1000,"="&amp;BS18)+COUNTIFS($V$2:$V$1000,"&lt;"&amp;$DL$17,$C$2:$C$1000,"="&amp;BS18)</f>
        <v/>
      </c>
      <c r="DP18" s="80">
        <f>COUNTIFS($U$2:$U$1000,"&gt;"&amp;$DP$17,$B$2:$B$1000,"="&amp;BR18)+COUNTIFS($V$2:$V$1000,"&gt;"&amp;$DP$17,$C$2:$C$1000,"="&amp;BR18)</f>
        <v/>
      </c>
      <c r="DQ18" s="80">
        <f>COUNTIFS($U$2:$U$1000,"&lt;"&amp;$DP$17,$B$2:$B$1000,"="&amp;BR18)+COUNTIFS($V$2:$V$1000,"&lt;"&amp;$DP$17,$C$2:$C$1000,"="&amp;BR18)</f>
        <v/>
      </c>
      <c r="DR18" s="80">
        <f>COUNTIFS($U$2:$U$1000,"&gt;"&amp;$DP$17,$B$2:$B$1000,"="&amp;BS18)+COUNTIFS($V$2:$V$1000,"&gt;"&amp;$DP$17,$C$2:$C$1000,"="&amp;BS18)</f>
        <v/>
      </c>
      <c r="DS18" s="80">
        <f>COUNTIFS($U$2:$U$1000,"&lt;"&amp;$DP$17,$B$2:$B$1000,"="&amp;BS18)+COUNTIFS($V$2:$V$1000,"&lt;"&amp;$DP$17,$C$2:$C$1000,"="&amp;BS18)</f>
        <v/>
      </c>
      <c r="DT18" s="12">
        <f>COUNTIFS($S$2:$S$1000,"&gt;"&amp;$DT$17,$B$2:$B$1000,"="&amp;BR18)+COUNTIFS($R$2:$R$1000,"&gt;"&amp;$DT$17,$C$2:$C$1000,"="&amp;BR18)</f>
        <v/>
      </c>
      <c r="DU18" s="80">
        <f>COUNTIFS($S$2:$S$1000,"&lt;"&amp;$DT$17,$B$2:$B$1000,"="&amp;BR18)+COUNTIFS($R$2:$R$1000,"&lt;"&amp;$DT$17,$C$2:$C$1000,"="&amp;BR18)</f>
        <v/>
      </c>
      <c r="DV18" s="80">
        <f>COUNTIFS($S$2:$S$1000,"&gt;"&amp;$DT$17,$B$2:$B$1000,"="&amp;BS18)+COUNTIFS($R$2:$R$1000,"&gt;"&amp;$DT$17,$C$2:$C$1000,"="&amp;BS18)</f>
        <v/>
      </c>
      <c r="DW18" s="80">
        <f>COUNTIFS($S$2:$S$1000,"&lt;"&amp;$DT$17,$B$2:$B$1000,"="&amp;BS18)+COUNTIFS($R$2:$R$1000,"&lt;"&amp;$DT$17,$C$2:$C$1000,"="&amp;BS18)</f>
        <v/>
      </c>
      <c r="DX18" s="80">
        <f>COUNTIFS($S$2:$S$1000,"&gt;"&amp;$DX$17,$B$2:$B$1000,"="&amp;BR18)+COUNTIFS($R$2:$R$1000,"&gt;"&amp;$DX$17,$C$2:$C$1000,"="&amp;BR18)</f>
        <v/>
      </c>
      <c r="DY18" s="80">
        <f>COUNTIFS($S$2:$S$1000,"&lt;"&amp;$DX$17,$B$2:$B$1000,"="&amp;BR18)+COUNTIFS($R$2:$R$1000,"&lt;"&amp;$DX$17,$C$2:$C$1000,"="&amp;BR18)</f>
        <v/>
      </c>
      <c r="DZ18" s="80">
        <f>COUNTIFS($S$2:$S$1000,"&gt;"&amp;$DX$17,$B$2:$B$1000,"="&amp;BS18)+COUNTIFS($R$2:$R$1000,"&gt;"&amp;$DX$17,$C$2:$C$1000,"="&amp;BS18)</f>
        <v/>
      </c>
      <c r="EA18" s="80">
        <f>COUNTIFS($S$2:$S$1000,"&lt;"&amp;$DX$17,$B$2:$B$1000,"="&amp;BS18)+COUNTIFS($R$2:$R$1000,"&lt;"&amp;$DX$17,$C$2:$C$1000,"="&amp;BS18)</f>
        <v/>
      </c>
      <c r="EB18" s="80">
        <f>COUNTIFS($S$2:$S$1000,"&gt;"&amp;$EB$17,$B$2:$B$1000,"="&amp;BR18)+COUNTIFS($R$2:$R$1000,"&gt;"&amp;$EB$17,$C$2:$C$1000,"="&amp;BR18)</f>
        <v/>
      </c>
      <c r="EC18" s="80">
        <f>COUNTIFS($S$2:$S$1000,"&lt;"&amp;$EB$17,$B$2:$B$1000,"="&amp;BR18)+COUNTIFS($R$2:$R$1000,"&lt;"&amp;$EB$17,$C$2:$C$1000,"="&amp;BR18)</f>
        <v/>
      </c>
      <c r="ED18" s="80">
        <f>COUNTIFS($S$2:$S$1000,"&gt;"&amp;$EB$17,$B$2:$B$1000,"="&amp;BS18)+COUNTIFS($R$2:$R$1000,"&gt;"&amp;$EB$17,$C$2:$C$1000,"="&amp;BS18)</f>
        <v/>
      </c>
      <c r="EE18" s="80">
        <f>COUNTIFS($S$2:$S$1000,"&lt;"&amp;$EB$17,$B$2:$B$1000,"="&amp;BS18)+COUNTIFS($R$2:$R$1000,"&lt;"&amp;$EB$17,$C$2:$C$1000,"="&amp;BS18)</f>
        <v/>
      </c>
      <c r="EF18" s="25">
        <f>COUNTIFS($V$2:$V$1000,"&gt;"&amp;$EF$17,$B$2:$B$1000,"="&amp;BR18)+COUNTIFS($U$2:$U$1000,"&gt;"&amp;$EF$17,$C$2:$C$1000,"="&amp;BR18)</f>
        <v/>
      </c>
      <c r="EG18" s="80">
        <f>COUNTIFS($V$2:$V$1000,"&lt;"&amp;$EF$17,$B$2:$B$1000,"="&amp;BR18)+COUNTIFS($U$2:$U$1000,"&lt;"&amp;$EF$17,$C$2:$C$1000,"="&amp;BR18)</f>
        <v/>
      </c>
      <c r="EH18" s="80">
        <f>COUNTIFS($V$2:$V$1000,"&gt;"&amp;$EF$17,$B$2:$B$1000,"="&amp;BS18)+COUNTIFS($U$2:$U$1000,"&gt;"&amp;$EF$17,$C$2:$C$1000,"="&amp;BS18)</f>
        <v/>
      </c>
      <c r="EI18" s="80">
        <f>COUNTIFS($V$2:$V$1000,"&lt;"&amp;$EF$17,$B$2:$B$1000,"="&amp;BS18)+COUNTIFS($U$2:$U$1000,"&lt;"&amp;$EF$17,$C$2:$C$1000,"="&amp;BS18)</f>
        <v/>
      </c>
      <c r="EJ18" s="80">
        <f>COUNTIFS($V$2:$V$1000,"&gt;"&amp;$EJ$17,$B$2:$B$1000,"="&amp;BR18)+COUNTIFS($U$2:$U$1000,"&gt;"&amp;$EJ$17,$C$2:$C$1000,"="&amp;BR18)</f>
        <v/>
      </c>
      <c r="EK18" s="80">
        <f>COUNTIFS($V$2:$V$1000,"&lt;"&amp;$EJ$17,$B$2:$B$1000,"="&amp;BR18)+COUNTIFS($U$2:$U$1000,"&lt;"&amp;$EJ$17,$C$2:$C$1000,"="&amp;BR18)</f>
        <v/>
      </c>
      <c r="EL18" s="80">
        <f>COUNTIFS($V$2:$V$1000,"&gt;"&amp;$EJ$17,$B$2:$B$1000,"="&amp;BS18)+COUNTIFS($U$2:$U$1000,"&gt;"&amp;$EJ$17,$C$2:$C$1000,"="&amp;BS18)</f>
        <v/>
      </c>
      <c r="EM18" s="80">
        <f>COUNTIFS($V$2:$V$1000,"&lt;"&amp;$EJ$17,$B$2:$B$1000,"="&amp;BS18)+COUNTIFS($U$2:$U$1000,"&lt;"&amp;$EJ$17,$C$2:$C$1000,"="&amp;BS18)</f>
        <v/>
      </c>
      <c r="EN18" s="80">
        <f>COUNTIFS($V$2:$V$1000,"&gt;"&amp;$EN$17,$B$2:$B$1000,"="&amp;BR18)+COUNTIFS($U$2:$U$1000,"&gt;"&amp;$EN$17,$C$2:$C$1000,"="&amp;BR18)</f>
        <v/>
      </c>
      <c r="EO18" s="80">
        <f>COUNTIFS($V$2:$V$1000,"&lt;"&amp;$EN$17,$B$2:$B$1000,"="&amp;BR18)+COUNTIFS($U$2:$U$1000,"&lt;"&amp;$EN$17,$C$2:$C$1000,"="&amp;BR18)</f>
        <v/>
      </c>
      <c r="EP18" s="80">
        <f>COUNTIFS($V$2:$V$1000,"&gt;"&amp;$EN$17,$B$2:$B$1000,"="&amp;BS18)+COUNTIFS($U$2:$U$1000,"&gt;"&amp;$EN$17,$C$2:$C$1000,"="&amp;BS18)</f>
        <v/>
      </c>
      <c r="EQ18" s="80">
        <f>COUNTIFS($V$2:$V$1000,"&lt;"&amp;$EN$17,$B$2:$B$1000,"="&amp;BS18)+COUNTIFS($U$2:$U$1000,"&lt;"&amp;$EN$17,$C$2:$C$1000,"="&amp;BS18)</f>
        <v/>
      </c>
      <c r="ES18" s="89" t="n"/>
      <c r="EV18" s="89" t="n"/>
      <c r="EY18" s="89" t="n"/>
      <c r="FB18" s="89" t="n"/>
      <c r="FE18" s="89" t="n"/>
      <c r="FH18" s="89" t="n"/>
      <c r="FK18" s="89" t="n"/>
      <c r="FN18" s="81" t="n"/>
      <c r="FQ18" s="81" t="n"/>
      <c r="FT18" s="81" t="n"/>
      <c r="FW18" s="81" t="n"/>
      <c r="FZ18" s="81" t="n"/>
      <c r="GC18" s="81" t="n"/>
      <c r="GF18" s="81" t="n"/>
      <c r="GI18" s="81" t="n"/>
    </row>
    <row customHeight="1" ht="12" r="19" spans="1:201">
      <c r="A19" s="35" t="n">
        <v>43331</v>
      </c>
      <c r="B19" s="89" t="s">
        <v>56</v>
      </c>
      <c r="C19" s="89" t="s">
        <v>57</v>
      </c>
      <c r="D19" s="31" t="n">
        <v>6.38</v>
      </c>
      <c r="E19" s="81" t="n">
        <v>7</v>
      </c>
      <c r="F19" s="25" t="n">
        <v>459</v>
      </c>
      <c r="G19" s="80" t="n">
        <v>346</v>
      </c>
      <c r="H19" s="80" t="n">
        <v>348</v>
      </c>
      <c r="I19" s="80" t="n">
        <v>238</v>
      </c>
      <c r="J19" s="80" t="n">
        <v>5</v>
      </c>
      <c r="K19" s="80" t="n">
        <v>8</v>
      </c>
      <c r="L19" s="25" t="n">
        <v>1</v>
      </c>
      <c r="M19" s="80" t="n">
        <v>1</v>
      </c>
      <c r="N19" s="80" t="n">
        <v>1</v>
      </c>
      <c r="O19" s="80" t="n">
        <v>3</v>
      </c>
      <c r="P19" s="80" t="n">
        <v>1</v>
      </c>
      <c r="Q19" s="80" t="n">
        <v>2</v>
      </c>
      <c r="R19" s="16" t="n">
        <v>3</v>
      </c>
      <c r="S19" s="16" t="n">
        <v>6</v>
      </c>
      <c r="T19" s="16" t="n">
        <v>9</v>
      </c>
      <c r="U19" s="25" t="n">
        <v>1</v>
      </c>
      <c r="V19" s="80" t="n">
        <v>3</v>
      </c>
      <c r="W19" s="16" t="n">
        <v>4</v>
      </c>
      <c r="X19" s="25" t="n">
        <v>25</v>
      </c>
      <c r="Y19" s="80" t="n">
        <v>30</v>
      </c>
      <c r="Z19" s="27">
        <f>IF(U19="","",LOOKUP(U19-V19,{-9E+307,0,1},{2,"x",1}))</f>
        <v/>
      </c>
      <c r="AA19" s="14">
        <f>IF(U19="","",U19&amp;"-"&amp;V19)</f>
        <v/>
      </c>
      <c r="AB19" s="63" t="n"/>
      <c r="AC19" s="89" t="s">
        <v>55</v>
      </c>
      <c r="AD19" s="80">
        <f>SUMPRODUCT(($B$2:$C$1001=$AC19)*($Z$2:$Z$1001&lt;&gt;""))</f>
        <v/>
      </c>
      <c r="AE19" s="81">
        <f>SUMIF($B$2:$B$1001,$AC19,$D$2:$D$1001)+SUMIF($C$2:$C$1001,$AC19,$E$2:$E$1001)</f>
        <v/>
      </c>
      <c r="AF19" s="80">
        <f>SUMIF($B$2:$B$1001,$AC19,$F$2:$F$1001)+SUMIF($C$2:$C$1001,$AC19,$G$2:$G$1001)</f>
        <v/>
      </c>
      <c r="AG19" s="80">
        <f>SUMIF($B$2:$B$1001,$AC19,$H$2:$H$1001)+SUMIF($C$2:$C$1001,$AC19,$I$2:$I$1001)</f>
        <v/>
      </c>
      <c r="AH19" s="80">
        <f>SUMIF($B$2:$B$1001,$AC19,$J$2:$J$1001)+SUMIF($C$2:$C$1001,$AC19,$K$2:$K$1001)</f>
        <v/>
      </c>
      <c r="AI19" s="25">
        <f>SUMIF($B$2:$B$1001,$AC19,$L$2:$L$1001)+SUMIF($C$2:$C$1001,$AC19,$M$2:$M$1001)</f>
        <v/>
      </c>
      <c r="AJ19" s="80">
        <f>SUMIF($B$2:$B$1001,$AC19,$N$2:$N$1001)+SUMIF($C$2:$C$1001,$AC19,$O$2:$O$1001)</f>
        <v/>
      </c>
      <c r="AK19" s="80">
        <f>SUMIF($B$2:$B$1001,$AC19,$P$2:$P$1001)+SUMIF($C$2:$C$1001,$AC19,$Q$2:$Q$1001)</f>
        <v/>
      </c>
      <c r="AL19" s="80">
        <f>SUMIF($B$2:$B$1001,$AC19,$U$2:$U$1001)+SUMIF($C$2:$C$1001,$AC19,$V$2:$V$1001)</f>
        <v/>
      </c>
      <c r="AM19" s="29">
        <f>SUMIF($B$2:$B$1001,$AC19,$X$2:$X$1001)+SUMIF($C$2:$C$1001,$AC19,$Y$2:$Y$1001)</f>
        <v/>
      </c>
      <c r="AN19" s="31">
        <f>SUMIF($C$2:$C$1001,$AC19,$D$2:$D$1001)+SUMIF($B$2:$B$1001,$AC19,$E$2:$E$1001)</f>
        <v/>
      </c>
      <c r="AO19" s="80">
        <f>SUMIF($C$2:$C$1001,$AC19,$F$2:$F$1001)+SUMIF($B$2:$B$1001,$AC19,$G$2:$G$1001)</f>
        <v/>
      </c>
      <c r="AP19" s="80">
        <f>SUMIF($C$2:$C$1001,$AC19,$H$2:$H$1001)+SUMIF($B$2:$B$1001,$AC19,$I$2:$I$1001)</f>
        <v/>
      </c>
      <c r="AQ19" s="80">
        <f>SUMIF($C$2:$C$1001,$AC19,$J$2:$J$1001)+SUMIF($B$2:$B$1001,$AC19,$K$2:$K$1001)</f>
        <v/>
      </c>
      <c r="AR19" s="25">
        <f>SUMIF($C$2:$C$1001,$AC19,$L$2:$L$1001)+SUMIF($B$2:$B$1001,$AC19,$M$2:$M$1001)</f>
        <v/>
      </c>
      <c r="AS19" s="80">
        <f>SUMIF($C$2:$C$1001,$AC19,$N$2:$N$1001)+SUMIF($B$2:$B$1001,$AC19,$O$2:$O$1001)</f>
        <v/>
      </c>
      <c r="AT19" s="80">
        <f>SUMIF($C$2:$C$1001,$AC19,$P$2:$P$1001)+SUMIF($B$2:$B$1001,$AC19,$Q$2:$Q$1001)</f>
        <v/>
      </c>
      <c r="AU19" s="80">
        <f>SUMIF($C$2:$C$1001,$AC19,$U$2:$U$1001)+SUMIF($B$2:$B$1001,$AC19,$V$2:$V$1001)</f>
        <v/>
      </c>
      <c r="AV19" s="28">
        <f>SUMIF($C$2:$C$1001,$AC19,$X$2:$X$1001)+SUMIF($B$2:$B$1001,$AC19,$Y$2:$Y$1001)</f>
        <v/>
      </c>
      <c r="AW19" s="12" t="n">
        <v>5</v>
      </c>
      <c r="AX19" s="81" t="n">
        <v>34.38</v>
      </c>
      <c r="AY19" s="80" t="n">
        <v>2426</v>
      </c>
      <c r="AZ19" s="80" t="n">
        <v>1946</v>
      </c>
      <c r="BA19" s="80" t="n">
        <v>48</v>
      </c>
      <c r="BB19" s="25" t="n">
        <v>6</v>
      </c>
      <c r="BC19" s="80" t="n">
        <v>10</v>
      </c>
      <c r="BD19" s="80" t="n">
        <v>7</v>
      </c>
      <c r="BE19" s="80" t="n">
        <v>11</v>
      </c>
      <c r="BF19" s="29" t="n">
        <v>107</v>
      </c>
      <c r="BG19" s="31" t="n">
        <v>32.79</v>
      </c>
      <c r="BH19" s="80" t="n">
        <v>2172</v>
      </c>
      <c r="BI19" s="80" t="n">
        <v>1740</v>
      </c>
      <c r="BJ19" s="80" t="n">
        <v>53</v>
      </c>
      <c r="BK19" s="25" t="n">
        <v>0</v>
      </c>
      <c r="BL19" s="80" t="n">
        <v>15</v>
      </c>
      <c r="BM19" s="80" t="n">
        <v>7</v>
      </c>
      <c r="BN19" s="80" t="n">
        <v>6</v>
      </c>
      <c r="BO19" s="25" t="n">
        <v>101</v>
      </c>
      <c r="BR19" s="89">
        <f>BR31</f>
        <v/>
      </c>
      <c r="BS19" s="89">
        <f>BS31</f>
        <v/>
      </c>
      <c r="BT19" s="80">
        <f>COUNTIFS($T$2:$T$1000,"&gt;"&amp;$BT$17,$B$2:$B$1000,"="&amp;BR19)+COUNTIFS($T$2:$T$1000,"&gt;"&amp;$BT$17,$C$2:$C$1000,"="&amp;BR19)</f>
        <v/>
      </c>
      <c r="BU19" s="80">
        <f>COUNTIFS($T$2:$T$1000,"&lt;"&amp;$BT$17,$B$2:$B$1000,"="&amp;BR19)+COUNTIFS($T$2:$T$1000,"&lt;"&amp;$BT$17,$C$2:$C$1000,"="&amp;BR19)</f>
        <v/>
      </c>
      <c r="BV19" s="80">
        <f>COUNTIFS($T$2:$T$1000,"&gt;"&amp;$BT$17,$B$2:$B$1000,"="&amp;BS19)+COUNTIFS($T$2:$T$1000,"&gt;"&amp;$BT$17,$C$2:$C$1000,"="&amp;BS19)</f>
        <v/>
      </c>
      <c r="BW19" s="80">
        <f>COUNTIFS($T$2:$T$1000,"&lt;"&amp;$BT$17,$B$2:$B$1000,"="&amp;BS19)+COUNTIFS($T$2:$T$1000,"&lt;"&amp;$BT$17,$C$2:$C$1000,"="&amp;BS19)</f>
        <v/>
      </c>
      <c r="BX19" s="80">
        <f>COUNTIFS($T$2:$T$1000,"&gt;"&amp;$BX$17,$B$2:$B$1000,"="&amp;BR19)+COUNTIFS($T$2:$T$1000,"&gt;"&amp;$BX$17,$C$2:$C$1000,"="&amp;BR19)</f>
        <v/>
      </c>
      <c r="BY19" s="80">
        <f>COUNTIFS($T$2:$T$1000,"&lt;"&amp;$BX$17,$B$2:$B$1000,"="&amp;BR19)+COUNTIFS($T$2:$T$1000,"&lt;"&amp;$BX$17,$C$2:$C$1000,"="&amp;BR19)</f>
        <v/>
      </c>
      <c r="BZ19" s="80">
        <f>COUNTIFS($T$2:$T$1000,"&gt;"&amp;$BX$17,$B$2:$B$1000,"="&amp;BS19)+COUNTIFS($T$2:$T$1000,"&gt;"&amp;$BX$17,$C$2:$C$1000,"="&amp;BS19)</f>
        <v/>
      </c>
      <c r="CA19" s="80">
        <f>COUNTIFS($T$2:$T$1000,"&lt;"&amp;$BX$17,$B$2:$B$1000,"="&amp;BS19)+COUNTIFS($T$2:$T$1000,"&lt;"&amp;$BX$17,$C$2:$C$1000,"="&amp;BS19)</f>
        <v/>
      </c>
      <c r="CB19" s="80">
        <f>COUNTIFS($T$2:$T$1000,"&gt;"&amp;$CB$17,$B$2:$B$1000,"="&amp;BR19)+COUNTIFS($T$2:$T$1000,"&gt;"&amp;$CB$17,$C$2:$C$1000,"="&amp;BR19)</f>
        <v/>
      </c>
      <c r="CC19" s="80">
        <f>COUNTIFS($T$2:$T$1000,"&lt;"&amp;$CB$17,$B$2:$B$1000,"="&amp;BR19)+COUNTIFS($T$2:$T$1000,"&lt;"&amp;$CB$17,$C$2:$C$1000,"="&amp;BR19)</f>
        <v/>
      </c>
      <c r="CD19" s="80">
        <f>COUNTIFS($T$2:$T$1000,"&gt;"&amp;$CB$17,$B$2:$B$1000,"="&amp;BS19)+COUNTIFS($T$2:$T$1000,"&gt;"&amp;$CB$17,$C$2:$C$1000,"="&amp;BS19)</f>
        <v/>
      </c>
      <c r="CE19" s="80">
        <f>COUNTIFS($T$2:$T$1000,"&lt;"&amp;$CB$17,$B$2:$B$1000,"="&amp;BS19)+COUNTIFS($T$2:$T$1000,"&lt;"&amp;$CB$17,$C$2:$C$1000,"="&amp;BS19)</f>
        <v/>
      </c>
      <c r="CF19" s="25">
        <f>COUNTIFS($W$2:$W$1000,"&gt;"&amp;$CF$17,$B$2:$B$1000,"="&amp;BR19)+COUNTIFS($W$2:$W$1000,"&gt;"&amp;$CF$17,$C$2:$C$1000,"="&amp;BR19)</f>
        <v/>
      </c>
      <c r="CG19" s="80">
        <f>COUNTIFS($W$2:$W$1000,"&lt;"&amp;$CF$17,$B$2:$B$1000,"="&amp;BR19)+COUNTIFS($W$2:$W$1000,"&lt;"&amp;$CF$17,$C$2:$C$1000,"="&amp;BR19)</f>
        <v/>
      </c>
      <c r="CH19" s="80">
        <f>COUNTIFS($W$2:$W$1000,"&gt;"&amp;$CF$17,$B$2:$B$1000,"="&amp;BS19)+COUNTIFS($W$2:$W$1000,"&gt;"&amp;$CF$17,$C$2:$C$1000,"="&amp;BS19)</f>
        <v/>
      </c>
      <c r="CI19" s="80">
        <f>COUNTIFS($W$2:$W$1000,"&lt;"&amp;$CF$17,$B$2:$B$1000,"="&amp;BS19)+COUNTIFS($W$2:$W$1000,"&lt;"&amp;$CF$17,$C$2:$C$1000,"="&amp;BS19)</f>
        <v/>
      </c>
      <c r="CJ19" s="80">
        <f>COUNTIFS($W$2:$W$1000,"&gt;"&amp;$CJ$17,$B$2:$B$1000,"="&amp;BR19)+COUNTIFS($W$2:$W$1000,"&gt;"&amp;$CJ$17,$C$2:$C$1000,"="&amp;BR19)</f>
        <v/>
      </c>
      <c r="CK19" s="80">
        <f>COUNTIFS($W$2:$W$1000,"&lt;"&amp;$CJ$17,$B$2:$B$1000,"="&amp;BR19)+COUNTIFS($W$2:$W$1000,"&lt;"&amp;$CJ$17,$C$2:$C$1000,"="&amp;BR19)</f>
        <v/>
      </c>
      <c r="CL19" s="80">
        <f>COUNTIFS($W$2:$W$1000,"&gt;"&amp;$CJ$17,$B$2:$B$1000,"="&amp;BS19)+COUNTIFS($W$2:$W$1000,"&gt;"&amp;$CJ$17,$C$2:$C$1000,"="&amp;BS19)</f>
        <v/>
      </c>
      <c r="CM19" s="80">
        <f>COUNTIFS($W$2:$W$1000,"&lt;"&amp;$CJ$17,$B$2:$B$1000,"="&amp;BS19)+COUNTIFS($W$2:$W$1000,"&lt;"&amp;$CJ$17,$C$2:$C$1000,"="&amp;BS19)</f>
        <v/>
      </c>
      <c r="CN19" s="80">
        <f>COUNTIFS($W$2:$W$1000,"&gt;"&amp;$CN$17,$B$2:$B$1000,"="&amp;BR19)+COUNTIFS($W$2:$W$1000,"&gt;"&amp;$CN$17,$C$2:$C$1000,"="&amp;BR19)</f>
        <v/>
      </c>
      <c r="CO19" s="80">
        <f>COUNTIFS($W$2:$W$1000,"&lt;"&amp;$CN$17,$B$2:$B$1000,"="&amp;BR19)+COUNTIFS($W$2:$W$1000,"&lt;"&amp;$CN$17,$C$2:$C$1000,"="&amp;BR19)</f>
        <v/>
      </c>
      <c r="CP19" s="80">
        <f>COUNTIFS($W$2:$W$1000,"&gt;"&amp;$CN$17,$B$2:$B$1000,"="&amp;BS19)+COUNTIFS($W$2:$W$1000,"&gt;"&amp;$CN$17,$C$2:$C$1000,"="&amp;BS19)</f>
        <v/>
      </c>
      <c r="CQ19" s="80">
        <f>COUNTIFS($W$2:$W$1000,"&lt;"&amp;$CN$17,$B$2:$B$1000,"="&amp;BS19)+COUNTIFS($W$2:$W$1000,"&lt;"&amp;$CN$17,$C$2:$C$1000,"="&amp;BS19)</f>
        <v/>
      </c>
      <c r="CR19" s="80">
        <f>COUNTIFS($W$2:$W$1000,"&gt;"&amp;$CR$17,$B$2:$B$1000,"="&amp;BR19)+COUNTIFS($W$2:$W$1000,"&gt;"&amp;$CR$17,$C$2:$C$1000,"="&amp;BR19)</f>
        <v/>
      </c>
      <c r="CS19" s="80">
        <f>COUNTIFS($W$2:$W$1000,"&lt;"&amp;$CR$17,$B$2:$B$1000,"="&amp;BR19)+COUNTIFS($W$2:$W$1000,"&lt;"&amp;$CR$17,$C$2:$C$1000,"="&amp;BR19)</f>
        <v/>
      </c>
      <c r="CT19" s="80">
        <f>COUNTIFS($W$2:$W$1000,"&gt;"&amp;$CR$17,$B$2:$B$1000,"="&amp;BS19)+COUNTIFS($W$2:$W$1000,"&gt;"&amp;$CR$17,$C$2:$C$1000,"="&amp;BS19)</f>
        <v/>
      </c>
      <c r="CU19" s="80">
        <f>COUNTIFS($W$2:$W$1000,"&lt;"&amp;$CR$17,$B$2:$B$1000,"="&amp;BS19)+COUNTIFS($W$2:$W$1000,"&lt;"&amp;$CR$17,$C$2:$C$1000,"="&amp;BS19)</f>
        <v/>
      </c>
      <c r="CV19" s="12">
        <f>COUNTIFS($R$2:$R$1000,"&gt;"&amp;$CV$17,$B$2:$B$1000,"="&amp;BR19)+COUNTIFS($S$2:$S$1000,"&gt;"&amp;$CV$17,$C$2:$C$1000,"="&amp;BR19)</f>
        <v/>
      </c>
      <c r="CW19" s="80">
        <f>COUNTIFS($R$2:$R$1000,"&lt;"&amp;$CV$17,$B$2:$B$1000,"="&amp;BR19)+COUNTIFS($S$2:$S$1000,"&lt;"&amp;$CV$17,$C$2:$C$1000,"="&amp;BR19)</f>
        <v/>
      </c>
      <c r="CX19" s="80">
        <f>COUNTIFS($R$2:$R$1000,"&gt;"&amp;$CV$17,$B$2:$B$1000,"="&amp;BS19)+COUNTIFS($S$2:$S$1000,"&gt;"&amp;$CV$17,$C$2:$C$1000,"="&amp;BS19)</f>
        <v/>
      </c>
      <c r="CY19" s="80">
        <f>COUNTIFS($R$2:$R$1000,"&lt;"&amp;$CV$17,$B$2:$B$1000,"="&amp;BS19)+COUNTIFS($S$2:$S$1000,"&lt;"&amp;$CV$17,$C$2:$C$1000,"="&amp;BS19)</f>
        <v/>
      </c>
      <c r="CZ19" s="80">
        <f>COUNTIFS($R$2:$R$1000,"&gt;"&amp;$CZ$17,$B$2:$B$1000,"="&amp;BR19)+COUNTIFS($S$2:$S$1000,"&gt;"&amp;$CZ$17,$C$2:$C$1000,"="&amp;BR19)</f>
        <v/>
      </c>
      <c r="DA19" s="80">
        <f>COUNTIFS($R$2:$R$1000,"&lt;"&amp;$CZ$17,$B$2:$B$1000,"="&amp;BR19)+COUNTIFS($S$2:$S$1000,"&lt;"&amp;$CZ$17,$C$2:$C$1000,"="&amp;BR19)</f>
        <v/>
      </c>
      <c r="DB19" s="80">
        <f>COUNTIFS($R$2:$R$1000,"&gt;"&amp;$CZ$17,$B$2:$B$1000,"="&amp;BS19)+COUNTIFS($S$2:$S$1000,"&gt;"&amp;$CZ$17,$C$2:$C$1000,"="&amp;BS19)</f>
        <v/>
      </c>
      <c r="DC19" s="80">
        <f>COUNTIFS($R$2:$R$1000,"&lt;"&amp;$CZ$17,$B$2:$B$1000,"="&amp;BS19)+COUNTIFS($S$2:$S$1000,"&lt;"&amp;$CZ$17,$C$2:$C$1000,"="&amp;BS19)</f>
        <v/>
      </c>
      <c r="DD19" s="80">
        <f>COUNTIFS($R$2:$R$1000,"&gt;"&amp;$DD$17,$B$2:$B$1000,"="&amp;BR19)+COUNTIFS($S$2:$S$1000,"&gt;"&amp;$DD$17,$C$2:$C$1000,"="&amp;BR19)</f>
        <v/>
      </c>
      <c r="DE19" s="80">
        <f>COUNTIFS($R$2:$R$1000,"&lt;"&amp;$DD$17,$B$2:$B$1000,"="&amp;BR19)+COUNTIFS($S$2:$S$1000,"&lt;"&amp;$DD$17,$C$2:$C$1000,"="&amp;BR19)</f>
        <v/>
      </c>
      <c r="DF19" s="80">
        <f>COUNTIFS($R$2:$R$1000,"&gt;"&amp;$DD$17,$B$2:$B$1000,"="&amp;BS19)+COUNTIFS($S$2:$S$1000,"&gt;"&amp;$DD$17,$C$2:$C$1000,"="&amp;BS19)</f>
        <v/>
      </c>
      <c r="DG19" s="80">
        <f>COUNTIFS($R$2:$R$1000,"&lt;"&amp;$DD$17,$B$2:$B$1000,"="&amp;BS19)+COUNTIFS($S$2:$S$1000,"&lt;"&amp;$DD$17,$C$2:$C$1000,"="&amp;BS19)</f>
        <v/>
      </c>
      <c r="DH19" s="25">
        <f>COUNTIFS($U$2:$U$1000,"&gt;"&amp;$DH$17,$B$2:$B$1000,"="&amp;BR19)+COUNTIFS($V$2:$V$1000,"&gt;"&amp;$DH$17,$C$2:$C$1000,"="&amp;BR19)</f>
        <v/>
      </c>
      <c r="DI19" s="80">
        <f>COUNTIFS($U$2:$U$1000,"&lt;"&amp;$DH$17,$B$2:$B$1000,"="&amp;BR19)+COUNTIFS($V$2:$V$1000,"&lt;"&amp;$DH$17,$C$2:$C$1000,"="&amp;BR19)</f>
        <v/>
      </c>
      <c r="DJ19" s="80">
        <f>COUNTIFS($U$2:$U$1000,"&gt;"&amp;$DH$17,$B$2:$B$1000,"="&amp;BS19)+COUNTIFS($V$2:$V$1000,"&gt;"&amp;$DH$17,$C$2:$C$1000,"="&amp;BS19)</f>
        <v/>
      </c>
      <c r="DK19" s="80">
        <f>COUNTIFS($U$2:$U$1000,"&lt;"&amp;$DH$17,$B$2:$B$1000,"="&amp;BS19)+COUNTIFS($V$2:$V$1000,"&lt;"&amp;$DH$17,$C$2:$C$1000,"="&amp;BS19)</f>
        <v/>
      </c>
      <c r="DL19" s="80">
        <f>COUNTIFS($U$2:$U$1000,"&gt;"&amp;$DL$17,$B$2:$B$1000,"="&amp;BR19)+COUNTIFS($V$2:$V$1000,"&gt;"&amp;$DL$17,$C$2:$C$1000,"="&amp;BR19)</f>
        <v/>
      </c>
      <c r="DM19" s="80">
        <f>COUNTIFS($U$2:$U$1000,"&lt;"&amp;$DL$17,$B$2:$B$1000,"="&amp;BR19)+COUNTIFS($V$2:$V$1000,"&lt;"&amp;$DL$17,$C$2:$C$1000,"="&amp;BR19)</f>
        <v/>
      </c>
      <c r="DN19" s="80">
        <f>COUNTIFS($U$2:$U$1000,"&gt;"&amp;$DL$17,$B$2:$B$1000,"="&amp;BS19)+COUNTIFS($V$2:$V$1000,"&gt;"&amp;$DL$17,$C$2:$C$1000,"="&amp;BS19)</f>
        <v/>
      </c>
      <c r="DO19" s="80">
        <f>COUNTIFS($U$2:$U$1000,"&lt;"&amp;$DL$17,$B$2:$B$1000,"="&amp;BS19)+COUNTIFS($V$2:$V$1000,"&lt;"&amp;$DL$17,$C$2:$C$1000,"="&amp;BS19)</f>
        <v/>
      </c>
      <c r="DP19" s="80">
        <f>COUNTIFS($U$2:$U$1000,"&gt;"&amp;$DP$17,$B$2:$B$1000,"="&amp;BR19)+COUNTIFS($V$2:$V$1000,"&gt;"&amp;$DP$17,$C$2:$C$1000,"="&amp;BR19)</f>
        <v/>
      </c>
      <c r="DQ19" s="80">
        <f>COUNTIFS($U$2:$U$1000,"&lt;"&amp;$DP$17,$B$2:$B$1000,"="&amp;BR19)+COUNTIFS($V$2:$V$1000,"&lt;"&amp;$DP$17,$C$2:$C$1000,"="&amp;BR19)</f>
        <v/>
      </c>
      <c r="DR19" s="80">
        <f>COUNTIFS($U$2:$U$1000,"&gt;"&amp;$DP$17,$B$2:$B$1000,"="&amp;BS19)+COUNTIFS($V$2:$V$1000,"&gt;"&amp;$DP$17,$C$2:$C$1000,"="&amp;BS19)</f>
        <v/>
      </c>
      <c r="DS19" s="80">
        <f>COUNTIFS($U$2:$U$1000,"&lt;"&amp;$DP$17,$B$2:$B$1000,"="&amp;BS19)+COUNTIFS($V$2:$V$1000,"&lt;"&amp;$DP$17,$C$2:$C$1000,"="&amp;BS19)</f>
        <v/>
      </c>
      <c r="DT19" s="12">
        <f>COUNTIFS($S$2:$S$1000,"&gt;"&amp;$DT$17,$B$2:$B$1000,"="&amp;BR19)+COUNTIFS($R$2:$R$1000,"&gt;"&amp;$DT$17,$C$2:$C$1000,"="&amp;BR19)</f>
        <v/>
      </c>
      <c r="DU19" s="80">
        <f>COUNTIFS($S$2:$S$1000,"&lt;"&amp;$DT$17,$B$2:$B$1000,"="&amp;BR19)+COUNTIFS($R$2:$R$1000,"&lt;"&amp;$DT$17,$C$2:$C$1000,"="&amp;BR19)</f>
        <v/>
      </c>
      <c r="DV19" s="80">
        <f>COUNTIFS($S$2:$S$1000,"&gt;"&amp;$DT$17,$B$2:$B$1000,"="&amp;BS19)+COUNTIFS($R$2:$R$1000,"&gt;"&amp;$DT$17,$C$2:$C$1000,"="&amp;BS19)</f>
        <v/>
      </c>
      <c r="DW19" s="80">
        <f>COUNTIFS($S$2:$S$1000,"&lt;"&amp;$DT$17,$B$2:$B$1000,"="&amp;BS19)+COUNTIFS($R$2:$R$1000,"&lt;"&amp;$DT$17,$C$2:$C$1000,"="&amp;BS19)</f>
        <v/>
      </c>
      <c r="DX19" s="80">
        <f>COUNTIFS($S$2:$S$1000,"&gt;"&amp;$DX$17,$B$2:$B$1000,"="&amp;BR19)+COUNTIFS($R$2:$R$1000,"&gt;"&amp;$DX$17,$C$2:$C$1000,"="&amp;BR19)</f>
        <v/>
      </c>
      <c r="DY19" s="80">
        <f>COUNTIFS($S$2:$S$1000,"&lt;"&amp;$DX$17,$B$2:$B$1000,"="&amp;BR19)+COUNTIFS($R$2:$R$1000,"&lt;"&amp;$DX$17,$C$2:$C$1000,"="&amp;BR19)</f>
        <v/>
      </c>
      <c r="DZ19" s="80">
        <f>COUNTIFS($S$2:$S$1000,"&gt;"&amp;$DX$17,$B$2:$B$1000,"="&amp;BS19)+COUNTIFS($R$2:$R$1000,"&gt;"&amp;$DX$17,$C$2:$C$1000,"="&amp;BS19)</f>
        <v/>
      </c>
      <c r="EA19" s="80">
        <f>COUNTIFS($S$2:$S$1000,"&lt;"&amp;$DX$17,$B$2:$B$1000,"="&amp;BS19)+COUNTIFS($R$2:$R$1000,"&lt;"&amp;$DX$17,$C$2:$C$1000,"="&amp;BS19)</f>
        <v/>
      </c>
      <c r="EB19" s="80">
        <f>COUNTIFS($S$2:$S$1000,"&gt;"&amp;$EB$17,$B$2:$B$1000,"="&amp;BR19)+COUNTIFS($R$2:$R$1000,"&gt;"&amp;$EB$17,$C$2:$C$1000,"="&amp;BR19)</f>
        <v/>
      </c>
      <c r="EC19" s="80">
        <f>COUNTIFS($S$2:$S$1000,"&lt;"&amp;$EB$17,$B$2:$B$1000,"="&amp;BR19)+COUNTIFS($R$2:$R$1000,"&lt;"&amp;$EB$17,$C$2:$C$1000,"="&amp;BR19)</f>
        <v/>
      </c>
      <c r="ED19" s="80">
        <f>COUNTIFS($S$2:$S$1000,"&gt;"&amp;$EB$17,$B$2:$B$1000,"="&amp;BS19)+COUNTIFS($R$2:$R$1000,"&gt;"&amp;$EB$17,$C$2:$C$1000,"="&amp;BS19)</f>
        <v/>
      </c>
      <c r="EE19" s="80">
        <f>COUNTIFS($S$2:$S$1000,"&lt;"&amp;$EB$17,$B$2:$B$1000,"="&amp;BS19)+COUNTIFS($R$2:$R$1000,"&lt;"&amp;$EB$17,$C$2:$C$1000,"="&amp;BS19)</f>
        <v/>
      </c>
      <c r="EF19" s="25">
        <f>COUNTIFS($V$2:$V$1000,"&gt;"&amp;$EF$17,$B$2:$B$1000,"="&amp;BR19)+COUNTIFS($U$2:$U$1000,"&gt;"&amp;$EF$17,$C$2:$C$1000,"="&amp;BR19)</f>
        <v/>
      </c>
      <c r="EG19" s="80">
        <f>COUNTIFS($V$2:$V$1000,"&lt;"&amp;$EF$17,$B$2:$B$1000,"="&amp;BR19)+COUNTIFS($U$2:$U$1000,"&lt;"&amp;$EF$17,$C$2:$C$1000,"="&amp;BR19)</f>
        <v/>
      </c>
      <c r="EH19" s="80">
        <f>COUNTIFS($V$2:$V$1000,"&gt;"&amp;$EF$17,$B$2:$B$1000,"="&amp;BS19)+COUNTIFS($U$2:$U$1000,"&gt;"&amp;$EF$17,$C$2:$C$1000,"="&amp;BS19)</f>
        <v/>
      </c>
      <c r="EI19" s="80">
        <f>COUNTIFS($V$2:$V$1000,"&lt;"&amp;$EF$17,$B$2:$B$1000,"="&amp;BS19)+COUNTIFS($U$2:$U$1000,"&lt;"&amp;$EF$17,$C$2:$C$1000,"="&amp;BS19)</f>
        <v/>
      </c>
      <c r="EJ19" s="80">
        <f>COUNTIFS($V$2:$V$1000,"&gt;"&amp;$EJ$17,$B$2:$B$1000,"="&amp;BR19)+COUNTIFS($U$2:$U$1000,"&gt;"&amp;$EJ$17,$C$2:$C$1000,"="&amp;BR19)</f>
        <v/>
      </c>
      <c r="EK19" s="80">
        <f>COUNTIFS($V$2:$V$1000,"&lt;"&amp;$EJ$17,$B$2:$B$1000,"="&amp;BR19)+COUNTIFS($U$2:$U$1000,"&lt;"&amp;$EJ$17,$C$2:$C$1000,"="&amp;BR19)</f>
        <v/>
      </c>
      <c r="EL19" s="80">
        <f>COUNTIFS($V$2:$V$1000,"&gt;"&amp;$EJ$17,$B$2:$B$1000,"="&amp;BS19)+COUNTIFS($U$2:$U$1000,"&gt;"&amp;$EJ$17,$C$2:$C$1000,"="&amp;BS19)</f>
        <v/>
      </c>
      <c r="EM19" s="80">
        <f>COUNTIFS($V$2:$V$1000,"&lt;"&amp;$EJ$17,$B$2:$B$1000,"="&amp;BS19)+COUNTIFS($U$2:$U$1000,"&lt;"&amp;$EJ$17,$C$2:$C$1000,"="&amp;BS19)</f>
        <v/>
      </c>
      <c r="EN19" s="80">
        <f>COUNTIFS($V$2:$V$1000,"&gt;"&amp;$EN$17,$B$2:$B$1000,"="&amp;BR19)+COUNTIFS($U$2:$U$1000,"&gt;"&amp;$EN$17,$C$2:$C$1000,"="&amp;BR19)</f>
        <v/>
      </c>
      <c r="EO19" s="80">
        <f>COUNTIFS($V$2:$V$1000,"&lt;"&amp;$EN$17,$B$2:$B$1000,"="&amp;BR19)+COUNTIFS($U$2:$U$1000,"&lt;"&amp;$EN$17,$C$2:$C$1000,"="&amp;BR19)</f>
        <v/>
      </c>
      <c r="EP19" s="80">
        <f>COUNTIFS($V$2:$V$1000,"&gt;"&amp;$EN$17,$B$2:$B$1000,"="&amp;BS19)+COUNTIFS($U$2:$U$1000,"&gt;"&amp;$EN$17,$C$2:$C$1000,"="&amp;BS19)</f>
        <v/>
      </c>
      <c r="EQ19" s="80">
        <f>COUNTIFS($V$2:$V$1000,"&lt;"&amp;$EN$17,$B$2:$B$1000,"="&amp;BS19)+COUNTIFS($U$2:$U$1000,"&lt;"&amp;$EN$17,$C$2:$C$1000,"="&amp;BS19)</f>
        <v/>
      </c>
      <c r="ES19" s="89" t="n"/>
      <c r="EV19" s="89" t="n"/>
      <c r="EY19" s="89" t="n"/>
      <c r="FB19" s="89" t="n"/>
      <c r="FE19" s="89" t="n"/>
      <c r="FH19" s="89" t="n"/>
      <c r="FK19" s="89" t="n"/>
      <c r="FN19" s="81" t="n"/>
      <c r="FQ19" s="81" t="n"/>
      <c r="FT19" s="81" t="n"/>
      <c r="FW19" s="81" t="n"/>
      <c r="FZ19" s="81" t="n"/>
      <c r="GC19" s="81" t="n"/>
      <c r="GF19" s="81" t="n"/>
      <c r="GI19" s="81" t="n"/>
    </row>
    <row customHeight="1" ht="12" r="20" spans="1:201">
      <c r="A20" s="35" t="n">
        <v>43331</v>
      </c>
      <c r="B20" s="89" t="s">
        <v>60</v>
      </c>
      <c r="C20" s="89" t="s">
        <v>51</v>
      </c>
      <c r="D20" s="31" t="n">
        <v>7.56</v>
      </c>
      <c r="E20" s="81" t="n">
        <v>5.88</v>
      </c>
      <c r="F20" s="25" t="n">
        <v>759</v>
      </c>
      <c r="G20" s="80" t="n">
        <v>222</v>
      </c>
      <c r="H20" s="80" t="n">
        <v>707</v>
      </c>
      <c r="I20" s="80" t="n">
        <v>144</v>
      </c>
      <c r="J20" s="80" t="n">
        <v>22</v>
      </c>
      <c r="K20" s="80" t="n">
        <v>3</v>
      </c>
      <c r="L20" s="25" t="n">
        <v>3</v>
      </c>
      <c r="M20" s="80" t="n">
        <v>1</v>
      </c>
      <c r="N20" s="80" t="n">
        <v>7</v>
      </c>
      <c r="O20" s="80" t="n">
        <v>0</v>
      </c>
      <c r="P20" s="80" t="n">
        <v>4</v>
      </c>
      <c r="Q20" s="80" t="n">
        <v>0</v>
      </c>
      <c r="R20" s="16" t="n">
        <v>14</v>
      </c>
      <c r="S20" s="16" t="n">
        <v>1</v>
      </c>
      <c r="T20" s="16" t="n">
        <v>15</v>
      </c>
      <c r="U20" s="25" t="n">
        <v>6</v>
      </c>
      <c r="V20" s="80" t="n">
        <v>1</v>
      </c>
      <c r="W20" s="16" t="n">
        <v>7</v>
      </c>
      <c r="X20" s="25" t="n">
        <v>24</v>
      </c>
      <c r="Y20" s="80" t="n">
        <v>30</v>
      </c>
      <c r="Z20" s="27">
        <f>IF(U20="","",LOOKUP(U20-V20,{-9E+307,0,1},{2,"x",1}))</f>
        <v/>
      </c>
      <c r="AA20" s="14">
        <f>IF(U20="","",U20&amp;"-"&amp;V20)</f>
        <v/>
      </c>
      <c r="AB20" s="63" t="n"/>
      <c r="AC20" s="89" t="s">
        <v>57</v>
      </c>
      <c r="AD20" s="80">
        <f>SUMPRODUCT(($B$2:$C$1001=$AC20)*($Z$2:$Z$1001&lt;&gt;""))</f>
        <v/>
      </c>
      <c r="AE20" s="81">
        <f>SUMIF($B$2:$B$1001,$AC20,$D$2:$D$1001)+SUMIF($C$2:$C$1001,$AC20,$E$2:$E$1001)</f>
        <v/>
      </c>
      <c r="AF20" s="80">
        <f>SUMIF($B$2:$B$1001,$AC20,$F$2:$F$1001)+SUMIF($C$2:$C$1001,$AC20,$G$2:$G$1001)</f>
        <v/>
      </c>
      <c r="AG20" s="80">
        <f>SUMIF($B$2:$B$1001,$AC20,$H$2:$H$1001)+SUMIF($C$2:$C$1001,$AC20,$I$2:$I$1001)</f>
        <v/>
      </c>
      <c r="AH20" s="80">
        <f>SUMIF($B$2:$B$1001,$AC20,$J$2:$J$1001)+SUMIF($C$2:$C$1001,$AC20,$K$2:$K$1001)</f>
        <v/>
      </c>
      <c r="AI20" s="25">
        <f>SUMIF($B$2:$B$1001,$AC20,$L$2:$L$1001)+SUMIF($C$2:$C$1001,$AC20,$M$2:$M$1001)</f>
        <v/>
      </c>
      <c r="AJ20" s="80">
        <f>SUMIF($B$2:$B$1001,$AC20,$N$2:$N$1001)+SUMIF($C$2:$C$1001,$AC20,$O$2:$O$1001)</f>
        <v/>
      </c>
      <c r="AK20" s="80">
        <f>SUMIF($B$2:$B$1001,$AC20,$P$2:$P$1001)+SUMIF($C$2:$C$1001,$AC20,$Q$2:$Q$1001)</f>
        <v/>
      </c>
      <c r="AL20" s="80">
        <f>SUMIF($B$2:$B$1001,$AC20,$U$2:$U$1001)+SUMIF($C$2:$C$1001,$AC20,$V$2:$V$1001)</f>
        <v/>
      </c>
      <c r="AM20" s="29">
        <f>SUMIF($B$2:$B$1001,$AC20,$X$2:$X$1001)+SUMIF($C$2:$C$1001,$AC20,$Y$2:$Y$1001)</f>
        <v/>
      </c>
      <c r="AN20" s="31">
        <f>SUMIF($C$2:$C$1001,$AC20,$D$2:$D$1001)+SUMIF($B$2:$B$1001,$AC20,$E$2:$E$1001)</f>
        <v/>
      </c>
      <c r="AO20" s="80">
        <f>SUMIF($C$2:$C$1001,$AC20,$F$2:$F$1001)+SUMIF($B$2:$B$1001,$AC20,$G$2:$G$1001)</f>
        <v/>
      </c>
      <c r="AP20" s="80">
        <f>SUMIF($C$2:$C$1001,$AC20,$H$2:$H$1001)+SUMIF($B$2:$B$1001,$AC20,$I$2:$I$1001)</f>
        <v/>
      </c>
      <c r="AQ20" s="80">
        <f>SUMIF($C$2:$C$1001,$AC20,$J$2:$J$1001)+SUMIF($B$2:$B$1001,$AC20,$K$2:$K$1001)</f>
        <v/>
      </c>
      <c r="AR20" s="25">
        <f>SUMIF($C$2:$C$1001,$AC20,$L$2:$L$1001)+SUMIF($B$2:$B$1001,$AC20,$M$2:$M$1001)</f>
        <v/>
      </c>
      <c r="AS20" s="80">
        <f>SUMIF($C$2:$C$1001,$AC20,$N$2:$N$1001)+SUMIF($B$2:$B$1001,$AC20,$O$2:$O$1001)</f>
        <v/>
      </c>
      <c r="AT20" s="80">
        <f>SUMIF($C$2:$C$1001,$AC20,$P$2:$P$1001)+SUMIF($B$2:$B$1001,$AC20,$Q$2:$Q$1001)</f>
        <v/>
      </c>
      <c r="AU20" s="80">
        <f>SUMIF($C$2:$C$1001,$AC20,$U$2:$U$1001)+SUMIF($B$2:$B$1001,$AC20,$V$2:$V$1001)</f>
        <v/>
      </c>
      <c r="AV20" s="28">
        <f>SUMIF($C$2:$C$1001,$AC20,$X$2:$X$1001)+SUMIF($B$2:$B$1001,$AC20,$Y$2:$Y$1001)</f>
        <v/>
      </c>
      <c r="AW20" s="12" t="n">
        <v>5</v>
      </c>
      <c r="AX20" s="81" t="n">
        <v>32.52</v>
      </c>
      <c r="AY20" s="80" t="n">
        <v>2146</v>
      </c>
      <c r="AZ20" s="80" t="n">
        <v>1624</v>
      </c>
      <c r="BA20" s="80" t="n">
        <v>38</v>
      </c>
      <c r="BB20" s="25" t="n">
        <v>3</v>
      </c>
      <c r="BC20" s="80" t="n">
        <v>18</v>
      </c>
      <c r="BD20" s="80" t="n">
        <v>5</v>
      </c>
      <c r="BE20" s="80" t="n">
        <v>6</v>
      </c>
      <c r="BF20" s="29" t="n">
        <v>117</v>
      </c>
      <c r="BG20" s="31" t="n">
        <v>34.59</v>
      </c>
      <c r="BH20" s="80" t="n">
        <v>2319</v>
      </c>
      <c r="BI20" s="80" t="n">
        <v>1839</v>
      </c>
      <c r="BJ20" s="80" t="n">
        <v>35</v>
      </c>
      <c r="BK20" s="25" t="n">
        <v>2</v>
      </c>
      <c r="BL20" s="80" t="n">
        <v>11</v>
      </c>
      <c r="BM20" s="80" t="n">
        <v>5</v>
      </c>
      <c r="BN20" s="80" t="n">
        <v>11</v>
      </c>
      <c r="BO20" s="25" t="n">
        <v>153</v>
      </c>
      <c r="BR20" s="89">
        <f>BR32</f>
        <v/>
      </c>
      <c r="BS20" s="89">
        <f>BS32</f>
        <v/>
      </c>
      <c r="BT20" s="80">
        <f>COUNTIFS($T$2:$T$1000,"&gt;"&amp;$BT$17,$B$2:$B$1000,"="&amp;BR20)+COUNTIFS($T$2:$T$1000,"&gt;"&amp;$BT$17,$C$2:$C$1000,"="&amp;BR20)</f>
        <v/>
      </c>
      <c r="BU20" s="80">
        <f>COUNTIFS($T$2:$T$1000,"&lt;"&amp;$BT$17,$B$2:$B$1000,"="&amp;BR20)+COUNTIFS($T$2:$T$1000,"&lt;"&amp;$BT$17,$C$2:$C$1000,"="&amp;BR20)</f>
        <v/>
      </c>
      <c r="BV20" s="80">
        <f>COUNTIFS($T$2:$T$1000,"&gt;"&amp;$BT$17,$B$2:$B$1000,"="&amp;BS20)+COUNTIFS($T$2:$T$1000,"&gt;"&amp;$BT$17,$C$2:$C$1000,"="&amp;BS20)</f>
        <v/>
      </c>
      <c r="BW20" s="80">
        <f>COUNTIFS($T$2:$T$1000,"&lt;"&amp;$BT$17,$B$2:$B$1000,"="&amp;BS20)+COUNTIFS($T$2:$T$1000,"&lt;"&amp;$BT$17,$C$2:$C$1000,"="&amp;BS20)</f>
        <v/>
      </c>
      <c r="BX20" s="80">
        <f>COUNTIFS($T$2:$T$1000,"&gt;"&amp;$BX$17,$B$2:$B$1000,"="&amp;BR20)+COUNTIFS($T$2:$T$1000,"&gt;"&amp;$BX$17,$C$2:$C$1000,"="&amp;BR20)</f>
        <v/>
      </c>
      <c r="BY20" s="80">
        <f>COUNTIFS($T$2:$T$1000,"&lt;"&amp;$BX$17,$B$2:$B$1000,"="&amp;BR20)+COUNTIFS($T$2:$T$1000,"&lt;"&amp;$BX$17,$C$2:$C$1000,"="&amp;BR20)</f>
        <v/>
      </c>
      <c r="BZ20" s="80">
        <f>COUNTIFS($T$2:$T$1000,"&gt;"&amp;$BX$17,$B$2:$B$1000,"="&amp;BS20)+COUNTIFS($T$2:$T$1000,"&gt;"&amp;$BX$17,$C$2:$C$1000,"="&amp;BS20)</f>
        <v/>
      </c>
      <c r="CA20" s="80">
        <f>COUNTIFS($T$2:$T$1000,"&lt;"&amp;$BX$17,$B$2:$B$1000,"="&amp;BS20)+COUNTIFS($T$2:$T$1000,"&lt;"&amp;$BX$17,$C$2:$C$1000,"="&amp;BS20)</f>
        <v/>
      </c>
      <c r="CB20" s="80">
        <f>COUNTIFS($T$2:$T$1000,"&gt;"&amp;$CB$17,$B$2:$B$1000,"="&amp;BR20)+COUNTIFS($T$2:$T$1000,"&gt;"&amp;$CB$17,$C$2:$C$1000,"="&amp;BR20)</f>
        <v/>
      </c>
      <c r="CC20" s="80">
        <f>COUNTIFS($T$2:$T$1000,"&lt;"&amp;$CB$17,$B$2:$B$1000,"="&amp;BR20)+COUNTIFS($T$2:$T$1000,"&lt;"&amp;$CB$17,$C$2:$C$1000,"="&amp;BR20)</f>
        <v/>
      </c>
      <c r="CD20" s="80">
        <f>COUNTIFS($T$2:$T$1000,"&gt;"&amp;$CB$17,$B$2:$B$1000,"="&amp;BS20)+COUNTIFS($T$2:$T$1000,"&gt;"&amp;$CB$17,$C$2:$C$1000,"="&amp;BS20)</f>
        <v/>
      </c>
      <c r="CE20" s="80">
        <f>COUNTIFS($T$2:$T$1000,"&lt;"&amp;$CB$17,$B$2:$B$1000,"="&amp;BS20)+COUNTIFS($T$2:$T$1000,"&lt;"&amp;$CB$17,$C$2:$C$1000,"="&amp;BS20)</f>
        <v/>
      </c>
      <c r="CF20" s="25">
        <f>COUNTIFS($W$2:$W$1000,"&gt;"&amp;$CF$17,$B$2:$B$1000,"="&amp;BR20)+COUNTIFS($W$2:$W$1000,"&gt;"&amp;$CF$17,$C$2:$C$1000,"="&amp;BR20)</f>
        <v/>
      </c>
      <c r="CG20" s="80">
        <f>COUNTIFS($W$2:$W$1000,"&lt;"&amp;$CF$17,$B$2:$B$1000,"="&amp;BR20)+COUNTIFS($W$2:$W$1000,"&lt;"&amp;$CF$17,$C$2:$C$1000,"="&amp;BR20)</f>
        <v/>
      </c>
      <c r="CH20" s="80">
        <f>COUNTIFS($W$2:$W$1000,"&gt;"&amp;$CF$17,$B$2:$B$1000,"="&amp;BS20)+COUNTIFS($W$2:$W$1000,"&gt;"&amp;$CF$17,$C$2:$C$1000,"="&amp;BS20)</f>
        <v/>
      </c>
      <c r="CI20" s="80">
        <f>COUNTIFS($W$2:$W$1000,"&lt;"&amp;$CF$17,$B$2:$B$1000,"="&amp;BS20)+COUNTIFS($W$2:$W$1000,"&lt;"&amp;$CF$17,$C$2:$C$1000,"="&amp;BS20)</f>
        <v/>
      </c>
      <c r="CJ20" s="80">
        <f>COUNTIFS($W$2:$W$1000,"&gt;"&amp;$CJ$17,$B$2:$B$1000,"="&amp;BR20)+COUNTIFS($W$2:$W$1000,"&gt;"&amp;$CJ$17,$C$2:$C$1000,"="&amp;BR20)</f>
        <v/>
      </c>
      <c r="CK20" s="80">
        <f>COUNTIFS($W$2:$W$1000,"&lt;"&amp;$CJ$17,$B$2:$B$1000,"="&amp;BR20)+COUNTIFS($W$2:$W$1000,"&lt;"&amp;$CJ$17,$C$2:$C$1000,"="&amp;BR20)</f>
        <v/>
      </c>
      <c r="CL20" s="80">
        <f>COUNTIFS($W$2:$W$1000,"&gt;"&amp;$CJ$17,$B$2:$B$1000,"="&amp;BS20)+COUNTIFS($W$2:$W$1000,"&gt;"&amp;$CJ$17,$C$2:$C$1000,"="&amp;BS20)</f>
        <v/>
      </c>
      <c r="CM20" s="80">
        <f>COUNTIFS($W$2:$W$1000,"&lt;"&amp;$CJ$17,$B$2:$B$1000,"="&amp;BS20)+COUNTIFS($W$2:$W$1000,"&lt;"&amp;$CJ$17,$C$2:$C$1000,"="&amp;BS20)</f>
        <v/>
      </c>
      <c r="CN20" s="80">
        <f>COUNTIFS($W$2:$W$1000,"&gt;"&amp;$CN$17,$B$2:$B$1000,"="&amp;BR20)+COUNTIFS($W$2:$W$1000,"&gt;"&amp;$CN$17,$C$2:$C$1000,"="&amp;BR20)</f>
        <v/>
      </c>
      <c r="CO20" s="80">
        <f>COUNTIFS($W$2:$W$1000,"&lt;"&amp;$CN$17,$B$2:$B$1000,"="&amp;BR20)+COUNTIFS($W$2:$W$1000,"&lt;"&amp;$CN$17,$C$2:$C$1000,"="&amp;BR20)</f>
        <v/>
      </c>
      <c r="CP20" s="80">
        <f>COUNTIFS($W$2:$W$1000,"&gt;"&amp;$CN$17,$B$2:$B$1000,"="&amp;BS20)+COUNTIFS($W$2:$W$1000,"&gt;"&amp;$CN$17,$C$2:$C$1000,"="&amp;BS20)</f>
        <v/>
      </c>
      <c r="CQ20" s="80">
        <f>COUNTIFS($W$2:$W$1000,"&lt;"&amp;$CN$17,$B$2:$B$1000,"="&amp;BS20)+COUNTIFS($W$2:$W$1000,"&lt;"&amp;$CN$17,$C$2:$C$1000,"="&amp;BS20)</f>
        <v/>
      </c>
      <c r="CR20" s="80">
        <f>COUNTIFS($W$2:$W$1000,"&gt;"&amp;$CR$17,$B$2:$B$1000,"="&amp;BR20)+COUNTIFS($W$2:$W$1000,"&gt;"&amp;$CR$17,$C$2:$C$1000,"="&amp;BR20)</f>
        <v/>
      </c>
      <c r="CS20" s="80">
        <f>COUNTIFS($W$2:$W$1000,"&lt;"&amp;$CR$17,$B$2:$B$1000,"="&amp;BR20)+COUNTIFS($W$2:$W$1000,"&lt;"&amp;$CR$17,$C$2:$C$1000,"="&amp;BR20)</f>
        <v/>
      </c>
      <c r="CT20" s="80">
        <f>COUNTIFS($W$2:$W$1000,"&gt;"&amp;$CR$17,$B$2:$B$1000,"="&amp;BS20)+COUNTIFS($W$2:$W$1000,"&gt;"&amp;$CR$17,$C$2:$C$1000,"="&amp;BS20)</f>
        <v/>
      </c>
      <c r="CU20" s="80">
        <f>COUNTIFS($W$2:$W$1000,"&lt;"&amp;$CR$17,$B$2:$B$1000,"="&amp;BS20)+COUNTIFS($W$2:$W$1000,"&lt;"&amp;$CR$17,$C$2:$C$1000,"="&amp;BS20)</f>
        <v/>
      </c>
      <c r="CV20" s="12">
        <f>COUNTIFS($R$2:$R$1000,"&gt;"&amp;$CV$17,$B$2:$B$1000,"="&amp;BR20)+COUNTIFS($S$2:$S$1000,"&gt;"&amp;$CV$17,$C$2:$C$1000,"="&amp;BR20)</f>
        <v/>
      </c>
      <c r="CW20" s="80">
        <f>COUNTIFS($R$2:$R$1000,"&lt;"&amp;$CV$17,$B$2:$B$1000,"="&amp;BR20)+COUNTIFS($S$2:$S$1000,"&lt;"&amp;$CV$17,$C$2:$C$1000,"="&amp;BR20)</f>
        <v/>
      </c>
      <c r="CX20" s="80">
        <f>COUNTIFS($R$2:$R$1000,"&gt;"&amp;$CV$17,$B$2:$B$1000,"="&amp;BS20)+COUNTIFS($S$2:$S$1000,"&gt;"&amp;$CV$17,$C$2:$C$1000,"="&amp;BS20)</f>
        <v/>
      </c>
      <c r="CY20" s="80">
        <f>COUNTIFS($R$2:$R$1000,"&lt;"&amp;$CV$17,$B$2:$B$1000,"="&amp;BS20)+COUNTIFS($S$2:$S$1000,"&lt;"&amp;$CV$17,$C$2:$C$1000,"="&amp;BS20)</f>
        <v/>
      </c>
      <c r="CZ20" s="80">
        <f>COUNTIFS($R$2:$R$1000,"&gt;"&amp;$CZ$17,$B$2:$B$1000,"="&amp;BR20)+COUNTIFS($S$2:$S$1000,"&gt;"&amp;$CZ$17,$C$2:$C$1000,"="&amp;BR20)</f>
        <v/>
      </c>
      <c r="DA20" s="80">
        <f>COUNTIFS($R$2:$R$1000,"&lt;"&amp;$CZ$17,$B$2:$B$1000,"="&amp;BR20)+COUNTIFS($S$2:$S$1000,"&lt;"&amp;$CZ$17,$C$2:$C$1000,"="&amp;BR20)</f>
        <v/>
      </c>
      <c r="DB20" s="80">
        <f>COUNTIFS($R$2:$R$1000,"&gt;"&amp;$CZ$17,$B$2:$B$1000,"="&amp;BS20)+COUNTIFS($S$2:$S$1000,"&gt;"&amp;$CZ$17,$C$2:$C$1000,"="&amp;BS20)</f>
        <v/>
      </c>
      <c r="DC20" s="80">
        <f>COUNTIFS($R$2:$R$1000,"&lt;"&amp;$CZ$17,$B$2:$B$1000,"="&amp;BS20)+COUNTIFS($S$2:$S$1000,"&lt;"&amp;$CZ$17,$C$2:$C$1000,"="&amp;BS20)</f>
        <v/>
      </c>
      <c r="DD20" s="80">
        <f>COUNTIFS($R$2:$R$1000,"&gt;"&amp;$DD$17,$B$2:$B$1000,"="&amp;BR20)+COUNTIFS($S$2:$S$1000,"&gt;"&amp;$DD$17,$C$2:$C$1000,"="&amp;BR20)</f>
        <v/>
      </c>
      <c r="DE20" s="80">
        <f>COUNTIFS($R$2:$R$1000,"&lt;"&amp;$DD$17,$B$2:$B$1000,"="&amp;BR20)+COUNTIFS($S$2:$S$1000,"&lt;"&amp;$DD$17,$C$2:$C$1000,"="&amp;BR20)</f>
        <v/>
      </c>
      <c r="DF20" s="80">
        <f>COUNTIFS($R$2:$R$1000,"&gt;"&amp;$DD$17,$B$2:$B$1000,"="&amp;BS20)+COUNTIFS($S$2:$S$1000,"&gt;"&amp;$DD$17,$C$2:$C$1000,"="&amp;BS20)</f>
        <v/>
      </c>
      <c r="DG20" s="80">
        <f>COUNTIFS($R$2:$R$1000,"&lt;"&amp;$DD$17,$B$2:$B$1000,"="&amp;BS20)+COUNTIFS($S$2:$S$1000,"&lt;"&amp;$DD$17,$C$2:$C$1000,"="&amp;BS20)</f>
        <v/>
      </c>
      <c r="DH20" s="25">
        <f>COUNTIFS($U$2:$U$1000,"&gt;"&amp;$DH$17,$B$2:$B$1000,"="&amp;BR20)+COUNTIFS($V$2:$V$1000,"&gt;"&amp;$DH$17,$C$2:$C$1000,"="&amp;BR20)</f>
        <v/>
      </c>
      <c r="DI20" s="80">
        <f>COUNTIFS($U$2:$U$1000,"&lt;"&amp;$DH$17,$B$2:$B$1000,"="&amp;BR20)+COUNTIFS($V$2:$V$1000,"&lt;"&amp;$DH$17,$C$2:$C$1000,"="&amp;BR20)</f>
        <v/>
      </c>
      <c r="DJ20" s="80">
        <f>COUNTIFS($U$2:$U$1000,"&gt;"&amp;$DH$17,$B$2:$B$1000,"="&amp;BS20)+COUNTIFS($V$2:$V$1000,"&gt;"&amp;$DH$17,$C$2:$C$1000,"="&amp;BS20)</f>
        <v/>
      </c>
      <c r="DK20" s="80">
        <f>COUNTIFS($U$2:$U$1000,"&lt;"&amp;$DH$17,$B$2:$B$1000,"="&amp;BS20)+COUNTIFS($V$2:$V$1000,"&lt;"&amp;$DH$17,$C$2:$C$1000,"="&amp;BS20)</f>
        <v/>
      </c>
      <c r="DL20" s="80">
        <f>COUNTIFS($U$2:$U$1000,"&gt;"&amp;$DL$17,$B$2:$B$1000,"="&amp;BR20)+COUNTIFS($V$2:$V$1000,"&gt;"&amp;$DL$17,$C$2:$C$1000,"="&amp;BR20)</f>
        <v/>
      </c>
      <c r="DM20" s="80">
        <f>COUNTIFS($U$2:$U$1000,"&lt;"&amp;$DL$17,$B$2:$B$1000,"="&amp;BR20)+COUNTIFS($V$2:$V$1000,"&lt;"&amp;$DL$17,$C$2:$C$1000,"="&amp;BR20)</f>
        <v/>
      </c>
      <c r="DN20" s="80">
        <f>COUNTIFS($U$2:$U$1000,"&gt;"&amp;$DL$17,$B$2:$B$1000,"="&amp;BS20)+COUNTIFS($V$2:$V$1000,"&gt;"&amp;$DL$17,$C$2:$C$1000,"="&amp;BS20)</f>
        <v/>
      </c>
      <c r="DO20" s="80">
        <f>COUNTIFS($U$2:$U$1000,"&lt;"&amp;$DL$17,$B$2:$B$1000,"="&amp;BS20)+COUNTIFS($V$2:$V$1000,"&lt;"&amp;$DL$17,$C$2:$C$1000,"="&amp;BS20)</f>
        <v/>
      </c>
      <c r="DP20" s="80">
        <f>COUNTIFS($U$2:$U$1000,"&gt;"&amp;$DP$17,$B$2:$B$1000,"="&amp;BR20)+COUNTIFS($V$2:$V$1000,"&gt;"&amp;$DP$17,$C$2:$C$1000,"="&amp;BR20)</f>
        <v/>
      </c>
      <c r="DQ20" s="80">
        <f>COUNTIFS($U$2:$U$1000,"&lt;"&amp;$DP$17,$B$2:$B$1000,"="&amp;BR20)+COUNTIFS($V$2:$V$1000,"&lt;"&amp;$DP$17,$C$2:$C$1000,"="&amp;BR20)</f>
        <v/>
      </c>
      <c r="DR20" s="80">
        <f>COUNTIFS($U$2:$U$1000,"&gt;"&amp;$DP$17,$B$2:$B$1000,"="&amp;BS20)+COUNTIFS($V$2:$V$1000,"&gt;"&amp;$DP$17,$C$2:$C$1000,"="&amp;BS20)</f>
        <v/>
      </c>
      <c r="DS20" s="80">
        <f>COUNTIFS($U$2:$U$1000,"&lt;"&amp;$DP$17,$B$2:$B$1000,"="&amp;BS20)+COUNTIFS($V$2:$V$1000,"&lt;"&amp;$DP$17,$C$2:$C$1000,"="&amp;BS20)</f>
        <v/>
      </c>
      <c r="DT20" s="12">
        <f>COUNTIFS($S$2:$S$1000,"&gt;"&amp;$DT$17,$B$2:$B$1000,"="&amp;BR20)+COUNTIFS($R$2:$R$1000,"&gt;"&amp;$DT$17,$C$2:$C$1000,"="&amp;BR20)</f>
        <v/>
      </c>
      <c r="DU20" s="80">
        <f>COUNTIFS($S$2:$S$1000,"&lt;"&amp;$DT$17,$B$2:$B$1000,"="&amp;BR20)+COUNTIFS($R$2:$R$1000,"&lt;"&amp;$DT$17,$C$2:$C$1000,"="&amp;BR20)</f>
        <v/>
      </c>
      <c r="DV20" s="80">
        <f>COUNTIFS($S$2:$S$1000,"&gt;"&amp;$DT$17,$B$2:$B$1000,"="&amp;BS20)+COUNTIFS($R$2:$R$1000,"&gt;"&amp;$DT$17,$C$2:$C$1000,"="&amp;BS20)</f>
        <v/>
      </c>
      <c r="DW20" s="80">
        <f>COUNTIFS($S$2:$S$1000,"&lt;"&amp;$DT$17,$B$2:$B$1000,"="&amp;BS20)+COUNTIFS($R$2:$R$1000,"&lt;"&amp;$DT$17,$C$2:$C$1000,"="&amp;BS20)</f>
        <v/>
      </c>
      <c r="DX20" s="80">
        <f>COUNTIFS($S$2:$S$1000,"&gt;"&amp;$DX$17,$B$2:$B$1000,"="&amp;BR20)+COUNTIFS($R$2:$R$1000,"&gt;"&amp;$DX$17,$C$2:$C$1000,"="&amp;BR20)</f>
        <v/>
      </c>
      <c r="DY20" s="80">
        <f>COUNTIFS($S$2:$S$1000,"&lt;"&amp;$DX$17,$B$2:$B$1000,"="&amp;BR20)+COUNTIFS($R$2:$R$1000,"&lt;"&amp;$DX$17,$C$2:$C$1000,"="&amp;BR20)</f>
        <v/>
      </c>
      <c r="DZ20" s="80">
        <f>COUNTIFS($S$2:$S$1000,"&gt;"&amp;$DX$17,$B$2:$B$1000,"="&amp;BS20)+COUNTIFS($R$2:$R$1000,"&gt;"&amp;$DX$17,$C$2:$C$1000,"="&amp;BS20)</f>
        <v/>
      </c>
      <c r="EA20" s="80">
        <f>COUNTIFS($S$2:$S$1000,"&lt;"&amp;$DX$17,$B$2:$B$1000,"="&amp;BS20)+COUNTIFS($R$2:$R$1000,"&lt;"&amp;$DX$17,$C$2:$C$1000,"="&amp;BS20)</f>
        <v/>
      </c>
      <c r="EB20" s="80">
        <f>COUNTIFS($S$2:$S$1000,"&gt;"&amp;$EB$17,$B$2:$B$1000,"="&amp;BR20)+COUNTIFS($R$2:$R$1000,"&gt;"&amp;$EB$17,$C$2:$C$1000,"="&amp;BR20)</f>
        <v/>
      </c>
      <c r="EC20" s="80">
        <f>COUNTIFS($S$2:$S$1000,"&lt;"&amp;$EB$17,$B$2:$B$1000,"="&amp;BR20)+COUNTIFS($R$2:$R$1000,"&lt;"&amp;$EB$17,$C$2:$C$1000,"="&amp;BR20)</f>
        <v/>
      </c>
      <c r="ED20" s="80">
        <f>COUNTIFS($S$2:$S$1000,"&gt;"&amp;$EB$17,$B$2:$B$1000,"="&amp;BS20)+COUNTIFS($R$2:$R$1000,"&gt;"&amp;$EB$17,$C$2:$C$1000,"="&amp;BS20)</f>
        <v/>
      </c>
      <c r="EE20" s="80">
        <f>COUNTIFS($S$2:$S$1000,"&lt;"&amp;$EB$17,$B$2:$B$1000,"="&amp;BS20)+COUNTIFS($R$2:$R$1000,"&lt;"&amp;$EB$17,$C$2:$C$1000,"="&amp;BS20)</f>
        <v/>
      </c>
      <c r="EF20" s="25">
        <f>COUNTIFS($V$2:$V$1000,"&gt;"&amp;$EF$17,$B$2:$B$1000,"="&amp;BR20)+COUNTIFS($U$2:$U$1000,"&gt;"&amp;$EF$17,$C$2:$C$1000,"="&amp;BR20)</f>
        <v/>
      </c>
      <c r="EG20" s="80">
        <f>COUNTIFS($V$2:$V$1000,"&lt;"&amp;$EF$17,$B$2:$B$1000,"="&amp;BR20)+COUNTIFS($U$2:$U$1000,"&lt;"&amp;$EF$17,$C$2:$C$1000,"="&amp;BR20)</f>
        <v/>
      </c>
      <c r="EH20" s="80">
        <f>COUNTIFS($V$2:$V$1000,"&gt;"&amp;$EF$17,$B$2:$B$1000,"="&amp;BS20)+COUNTIFS($U$2:$U$1000,"&gt;"&amp;$EF$17,$C$2:$C$1000,"="&amp;BS20)</f>
        <v/>
      </c>
      <c r="EI20" s="80">
        <f>COUNTIFS($V$2:$V$1000,"&lt;"&amp;$EF$17,$B$2:$B$1000,"="&amp;BS20)+COUNTIFS($U$2:$U$1000,"&lt;"&amp;$EF$17,$C$2:$C$1000,"="&amp;BS20)</f>
        <v/>
      </c>
      <c r="EJ20" s="80">
        <f>COUNTIFS($V$2:$V$1000,"&gt;"&amp;$EJ$17,$B$2:$B$1000,"="&amp;BR20)+COUNTIFS($U$2:$U$1000,"&gt;"&amp;$EJ$17,$C$2:$C$1000,"="&amp;BR20)</f>
        <v/>
      </c>
      <c r="EK20" s="80">
        <f>COUNTIFS($V$2:$V$1000,"&lt;"&amp;$EJ$17,$B$2:$B$1000,"="&amp;BR20)+COUNTIFS($U$2:$U$1000,"&lt;"&amp;$EJ$17,$C$2:$C$1000,"="&amp;BR20)</f>
        <v/>
      </c>
      <c r="EL20" s="80">
        <f>COUNTIFS($V$2:$V$1000,"&gt;"&amp;$EJ$17,$B$2:$B$1000,"="&amp;BS20)+COUNTIFS($U$2:$U$1000,"&gt;"&amp;$EJ$17,$C$2:$C$1000,"="&amp;BS20)</f>
        <v/>
      </c>
      <c r="EM20" s="80">
        <f>COUNTIFS($V$2:$V$1000,"&lt;"&amp;$EJ$17,$B$2:$B$1000,"="&amp;BS20)+COUNTIFS($U$2:$U$1000,"&lt;"&amp;$EJ$17,$C$2:$C$1000,"="&amp;BS20)</f>
        <v/>
      </c>
      <c r="EN20" s="80">
        <f>COUNTIFS($V$2:$V$1000,"&gt;"&amp;$EN$17,$B$2:$B$1000,"="&amp;BR20)+COUNTIFS($U$2:$U$1000,"&gt;"&amp;$EN$17,$C$2:$C$1000,"="&amp;BR20)</f>
        <v/>
      </c>
      <c r="EO20" s="80">
        <f>COUNTIFS($V$2:$V$1000,"&lt;"&amp;$EN$17,$B$2:$B$1000,"="&amp;BR20)+COUNTIFS($U$2:$U$1000,"&lt;"&amp;$EN$17,$C$2:$C$1000,"="&amp;BR20)</f>
        <v/>
      </c>
      <c r="EP20" s="80">
        <f>COUNTIFS($V$2:$V$1000,"&gt;"&amp;$EN$17,$B$2:$B$1000,"="&amp;BS20)+COUNTIFS($U$2:$U$1000,"&gt;"&amp;$EN$17,$C$2:$C$1000,"="&amp;BS20)</f>
        <v/>
      </c>
      <c r="EQ20" s="80">
        <f>COUNTIFS($V$2:$V$1000,"&lt;"&amp;$EN$17,$B$2:$B$1000,"="&amp;BS20)+COUNTIFS($U$2:$U$1000,"&lt;"&amp;$EN$17,$C$2:$C$1000,"="&amp;BS20)</f>
        <v/>
      </c>
      <c r="ES20" s="89" t="n"/>
      <c r="EV20" s="89" t="n"/>
      <c r="EY20" s="89" t="n"/>
      <c r="FB20" s="89" t="n"/>
      <c r="FE20" s="89" t="n"/>
      <c r="FH20" s="89" t="n"/>
      <c r="FK20" s="89" t="n"/>
      <c r="FN20" s="81" t="n"/>
      <c r="FQ20" s="81" t="n"/>
      <c r="FT20" s="81" t="n"/>
      <c r="FW20" s="81" t="n"/>
      <c r="FZ20" s="81" t="n"/>
      <c r="GC20" s="81" t="n"/>
      <c r="GF20" s="81" t="n"/>
      <c r="GI20" s="81" t="n"/>
    </row>
    <row customHeight="1" ht="12" r="21" spans="1:201">
      <c r="A21" s="35" t="n">
        <v>43332</v>
      </c>
      <c r="B21" s="89" t="s">
        <v>50</v>
      </c>
      <c r="C21" s="89" t="s">
        <v>61</v>
      </c>
      <c r="D21" s="31" t="n">
        <v>6.45</v>
      </c>
      <c r="E21" s="81" t="n">
        <v>7.17</v>
      </c>
      <c r="F21" s="25" t="n">
        <v>362</v>
      </c>
      <c r="G21" s="80" t="n">
        <v>626</v>
      </c>
      <c r="H21" s="80" t="n">
        <v>285</v>
      </c>
      <c r="I21" s="80" t="n">
        <v>560</v>
      </c>
      <c r="J21" s="80" t="n">
        <v>5</v>
      </c>
      <c r="K21" s="80" t="n">
        <v>14</v>
      </c>
      <c r="L21" s="25" t="n">
        <v>0</v>
      </c>
      <c r="M21" s="80" t="n">
        <v>0</v>
      </c>
      <c r="N21" s="80" t="n">
        <v>1</v>
      </c>
      <c r="O21" s="80" t="n">
        <v>5</v>
      </c>
      <c r="P21" s="80" t="n">
        <v>1</v>
      </c>
      <c r="Q21" s="80" t="n">
        <v>1</v>
      </c>
      <c r="R21" s="16" t="n">
        <v>2</v>
      </c>
      <c r="S21" s="16" t="n">
        <v>6</v>
      </c>
      <c r="T21" s="16" t="n">
        <v>8</v>
      </c>
      <c r="U21" s="25" t="n">
        <v>0</v>
      </c>
      <c r="V21" s="80" t="n">
        <v>2</v>
      </c>
      <c r="W21" s="16" t="n">
        <v>2</v>
      </c>
      <c r="X21" s="25" t="n">
        <v>25</v>
      </c>
      <c r="Y21" s="80" t="n">
        <v>16</v>
      </c>
      <c r="Z21" s="27">
        <f>IF(U21="","",LOOKUP(U21-V21,{-9E+307,0,1},{2,"x",1}))</f>
        <v/>
      </c>
      <c r="AA21" s="14">
        <f>IF(U21="","",U21&amp;"-"&amp;V21)</f>
        <v/>
      </c>
      <c r="AB21" s="63" t="n"/>
      <c r="AC21" s="89" t="s">
        <v>62</v>
      </c>
      <c r="AD21" s="80">
        <f>SUMPRODUCT(($B$2:$C$1001=$AC21)*($Z$2:$Z$1001&lt;&gt;""))</f>
        <v/>
      </c>
      <c r="AE21" s="81">
        <f>SUMIF($B$2:$B$1001,$AC21,$D$2:$D$1001)+SUMIF($C$2:$C$1001,$AC21,$E$2:$E$1001)</f>
        <v/>
      </c>
      <c r="AF21" s="80">
        <f>SUMIF($B$2:$B$1001,$AC21,$F$2:$F$1001)+SUMIF($C$2:$C$1001,$AC21,$G$2:$G$1001)</f>
        <v/>
      </c>
      <c r="AG21" s="80">
        <f>SUMIF($B$2:$B$1001,$AC21,$H$2:$H$1001)+SUMIF($C$2:$C$1001,$AC21,$I$2:$I$1001)</f>
        <v/>
      </c>
      <c r="AH21" s="80">
        <f>SUMIF($B$2:$B$1001,$AC21,$J$2:$J$1001)+SUMIF($C$2:$C$1001,$AC21,$K$2:$K$1001)</f>
        <v/>
      </c>
      <c r="AI21" s="25">
        <f>SUMIF($B$2:$B$1001,$AC21,$L$2:$L$1001)+SUMIF($C$2:$C$1001,$AC21,$M$2:$M$1001)</f>
        <v/>
      </c>
      <c r="AJ21" s="80">
        <f>SUMIF($B$2:$B$1001,$AC21,$N$2:$N$1001)+SUMIF($C$2:$C$1001,$AC21,$O$2:$O$1001)</f>
        <v/>
      </c>
      <c r="AK21" s="80">
        <f>SUMIF($B$2:$B$1001,$AC21,$P$2:$P$1001)+SUMIF($C$2:$C$1001,$AC21,$Q$2:$Q$1001)</f>
        <v/>
      </c>
      <c r="AL21" s="80">
        <f>SUMIF($B$2:$B$1001,$AC21,$U$2:$U$1001)+SUMIF($C$2:$C$1001,$AC21,$V$2:$V$1001)</f>
        <v/>
      </c>
      <c r="AM21" s="29">
        <f>SUMIF($B$2:$B$1001,$AC21,$X$2:$X$1001)+SUMIF($C$2:$C$1001,$AC21,$Y$2:$Y$1001)</f>
        <v/>
      </c>
      <c r="AN21" s="31">
        <f>SUMIF($C$2:$C$1001,$AC21,$D$2:$D$1001)+SUMIF($B$2:$B$1001,$AC21,$E$2:$E$1001)</f>
        <v/>
      </c>
      <c r="AO21" s="80">
        <f>SUMIF($C$2:$C$1001,$AC21,$F$2:$F$1001)+SUMIF($B$2:$B$1001,$AC21,$G$2:$G$1001)</f>
        <v/>
      </c>
      <c r="AP21" s="80">
        <f>SUMIF($C$2:$C$1001,$AC21,$H$2:$H$1001)+SUMIF($B$2:$B$1001,$AC21,$I$2:$I$1001)</f>
        <v/>
      </c>
      <c r="AQ21" s="80">
        <f>SUMIF($C$2:$C$1001,$AC21,$J$2:$J$1001)+SUMIF($B$2:$B$1001,$AC21,$K$2:$K$1001)</f>
        <v/>
      </c>
      <c r="AR21" s="25">
        <f>SUMIF($C$2:$C$1001,$AC21,$L$2:$L$1001)+SUMIF($B$2:$B$1001,$AC21,$M$2:$M$1001)</f>
        <v/>
      </c>
      <c r="AS21" s="80">
        <f>SUMIF($C$2:$C$1001,$AC21,$N$2:$N$1001)+SUMIF($B$2:$B$1001,$AC21,$O$2:$O$1001)</f>
        <v/>
      </c>
      <c r="AT21" s="80">
        <f>SUMIF($C$2:$C$1001,$AC21,$P$2:$P$1001)+SUMIF($B$2:$B$1001,$AC21,$Q$2:$Q$1001)</f>
        <v/>
      </c>
      <c r="AU21" s="80">
        <f>SUMIF($C$2:$C$1001,$AC21,$U$2:$U$1001)+SUMIF($B$2:$B$1001,$AC21,$V$2:$V$1001)</f>
        <v/>
      </c>
      <c r="AV21" s="28">
        <f>SUMIF($C$2:$C$1001,$AC21,$X$2:$X$1001)+SUMIF($B$2:$B$1001,$AC21,$Y$2:$Y$1001)</f>
        <v/>
      </c>
      <c r="AW21" s="12" t="n">
        <v>5</v>
      </c>
      <c r="AX21" s="81" t="n">
        <v>34.90000000000001</v>
      </c>
      <c r="AY21" s="80" t="n">
        <v>2001</v>
      </c>
      <c r="AZ21" s="80" t="n">
        <v>1516</v>
      </c>
      <c r="BA21" s="80" t="n">
        <v>43</v>
      </c>
      <c r="BB21" s="25" t="n">
        <v>4</v>
      </c>
      <c r="BC21" s="80" t="n">
        <v>9</v>
      </c>
      <c r="BD21" s="80" t="n">
        <v>8</v>
      </c>
      <c r="BE21" s="80" t="n">
        <v>11</v>
      </c>
      <c r="BF21" s="29" t="n">
        <v>117</v>
      </c>
      <c r="BG21" s="31" t="n">
        <v>32.91</v>
      </c>
      <c r="BH21" s="80" t="n">
        <v>2598</v>
      </c>
      <c r="BI21" s="80" t="n">
        <v>2128</v>
      </c>
      <c r="BJ21" s="80" t="n">
        <v>44</v>
      </c>
      <c r="BK21" s="25" t="n">
        <v>6</v>
      </c>
      <c r="BL21" s="80" t="n">
        <v>17</v>
      </c>
      <c r="BM21" s="80" t="n">
        <v>4</v>
      </c>
      <c r="BN21" s="80" t="n">
        <v>7</v>
      </c>
      <c r="BO21" s="25" t="n">
        <v>86</v>
      </c>
      <c r="BR21" s="89">
        <f>BR33</f>
        <v/>
      </c>
      <c r="BS21" s="89">
        <f>BS33</f>
        <v/>
      </c>
      <c r="BT21" s="80">
        <f>COUNTIFS($T$2:$T$1000,"&gt;"&amp;$BT$17,$B$2:$B$1000,"="&amp;BR21)+COUNTIFS($T$2:$T$1000,"&gt;"&amp;$BT$17,$C$2:$C$1000,"="&amp;BR21)</f>
        <v/>
      </c>
      <c r="BU21" s="80">
        <f>COUNTIFS($T$2:$T$1000,"&lt;"&amp;$BT$17,$B$2:$B$1000,"="&amp;BR21)+COUNTIFS($T$2:$T$1000,"&lt;"&amp;$BT$17,$C$2:$C$1000,"="&amp;BR21)</f>
        <v/>
      </c>
      <c r="BV21" s="80">
        <f>COUNTIFS($T$2:$T$1000,"&gt;"&amp;$BT$17,$B$2:$B$1000,"="&amp;BS21)+COUNTIFS($T$2:$T$1000,"&gt;"&amp;$BT$17,$C$2:$C$1000,"="&amp;BS21)</f>
        <v/>
      </c>
      <c r="BW21" s="80">
        <f>COUNTIFS($T$2:$T$1000,"&lt;"&amp;$BT$17,$B$2:$B$1000,"="&amp;BS21)+COUNTIFS($T$2:$T$1000,"&lt;"&amp;$BT$17,$C$2:$C$1000,"="&amp;BS21)</f>
        <v/>
      </c>
      <c r="BX21" s="80">
        <f>COUNTIFS($T$2:$T$1000,"&gt;"&amp;$BX$17,$B$2:$B$1000,"="&amp;BR21)+COUNTIFS($T$2:$T$1000,"&gt;"&amp;$BX$17,$C$2:$C$1000,"="&amp;BR21)</f>
        <v/>
      </c>
      <c r="BY21" s="80">
        <f>COUNTIFS($T$2:$T$1000,"&lt;"&amp;$BX$17,$B$2:$B$1000,"="&amp;BR21)+COUNTIFS($T$2:$T$1000,"&lt;"&amp;$BX$17,$C$2:$C$1000,"="&amp;BR21)</f>
        <v/>
      </c>
      <c r="BZ21" s="80">
        <f>COUNTIFS($T$2:$T$1000,"&gt;"&amp;$BX$17,$B$2:$B$1000,"="&amp;BS21)+COUNTIFS($T$2:$T$1000,"&gt;"&amp;$BX$17,$C$2:$C$1000,"="&amp;BS21)</f>
        <v/>
      </c>
      <c r="CA21" s="80">
        <f>COUNTIFS($T$2:$T$1000,"&lt;"&amp;$BX$17,$B$2:$B$1000,"="&amp;BS21)+COUNTIFS($T$2:$T$1000,"&lt;"&amp;$BX$17,$C$2:$C$1000,"="&amp;BS21)</f>
        <v/>
      </c>
      <c r="CB21" s="80">
        <f>COUNTIFS($T$2:$T$1000,"&gt;"&amp;$CB$17,$B$2:$B$1000,"="&amp;BR21)+COUNTIFS($T$2:$T$1000,"&gt;"&amp;$CB$17,$C$2:$C$1000,"="&amp;BR21)</f>
        <v/>
      </c>
      <c r="CC21" s="80">
        <f>COUNTIFS($T$2:$T$1000,"&lt;"&amp;$CB$17,$B$2:$B$1000,"="&amp;BR21)+COUNTIFS($T$2:$T$1000,"&lt;"&amp;$CB$17,$C$2:$C$1000,"="&amp;BR21)</f>
        <v/>
      </c>
      <c r="CD21" s="80">
        <f>COUNTIFS($T$2:$T$1000,"&gt;"&amp;$CB$17,$B$2:$B$1000,"="&amp;BS21)+COUNTIFS($T$2:$T$1000,"&gt;"&amp;$CB$17,$C$2:$C$1000,"="&amp;BS21)</f>
        <v/>
      </c>
      <c r="CE21" s="80">
        <f>COUNTIFS($T$2:$T$1000,"&lt;"&amp;$CB$17,$B$2:$B$1000,"="&amp;BS21)+COUNTIFS($T$2:$T$1000,"&lt;"&amp;$CB$17,$C$2:$C$1000,"="&amp;BS21)</f>
        <v/>
      </c>
      <c r="CF21" s="25">
        <f>COUNTIFS($W$2:$W$1000,"&gt;"&amp;$CF$17,$B$2:$B$1000,"="&amp;BR21)+COUNTIFS($W$2:$W$1000,"&gt;"&amp;$CF$17,$C$2:$C$1000,"="&amp;BR21)</f>
        <v/>
      </c>
      <c r="CG21" s="80">
        <f>COUNTIFS($W$2:$W$1000,"&lt;"&amp;$CF$17,$B$2:$B$1000,"="&amp;BR21)+COUNTIFS($W$2:$W$1000,"&lt;"&amp;$CF$17,$C$2:$C$1000,"="&amp;BR21)</f>
        <v/>
      </c>
      <c r="CH21" s="80">
        <f>COUNTIFS($W$2:$W$1000,"&gt;"&amp;$CF$17,$B$2:$B$1000,"="&amp;BS21)+COUNTIFS($W$2:$W$1000,"&gt;"&amp;$CF$17,$C$2:$C$1000,"="&amp;BS21)</f>
        <v/>
      </c>
      <c r="CI21" s="80">
        <f>COUNTIFS($W$2:$W$1000,"&lt;"&amp;$CF$17,$B$2:$B$1000,"="&amp;BS21)+COUNTIFS($W$2:$W$1000,"&lt;"&amp;$CF$17,$C$2:$C$1000,"="&amp;BS21)</f>
        <v/>
      </c>
      <c r="CJ21" s="80">
        <f>COUNTIFS($W$2:$W$1000,"&gt;"&amp;$CJ$17,$B$2:$B$1000,"="&amp;BR21)+COUNTIFS($W$2:$W$1000,"&gt;"&amp;$CJ$17,$C$2:$C$1000,"="&amp;BR21)</f>
        <v/>
      </c>
      <c r="CK21" s="80">
        <f>COUNTIFS($W$2:$W$1000,"&lt;"&amp;$CJ$17,$B$2:$B$1000,"="&amp;BR21)+COUNTIFS($W$2:$W$1000,"&lt;"&amp;$CJ$17,$C$2:$C$1000,"="&amp;BR21)</f>
        <v/>
      </c>
      <c r="CL21" s="80">
        <f>COUNTIFS($W$2:$W$1000,"&gt;"&amp;$CJ$17,$B$2:$B$1000,"="&amp;BS21)+COUNTIFS($W$2:$W$1000,"&gt;"&amp;$CJ$17,$C$2:$C$1000,"="&amp;BS21)</f>
        <v/>
      </c>
      <c r="CM21" s="80">
        <f>COUNTIFS($W$2:$W$1000,"&lt;"&amp;$CJ$17,$B$2:$B$1000,"="&amp;BS21)+COUNTIFS($W$2:$W$1000,"&lt;"&amp;$CJ$17,$C$2:$C$1000,"="&amp;BS21)</f>
        <v/>
      </c>
      <c r="CN21" s="80">
        <f>COUNTIFS($W$2:$W$1000,"&gt;"&amp;$CN$17,$B$2:$B$1000,"="&amp;BR21)+COUNTIFS($W$2:$W$1000,"&gt;"&amp;$CN$17,$C$2:$C$1000,"="&amp;BR21)</f>
        <v/>
      </c>
      <c r="CO21" s="80">
        <f>COUNTIFS($W$2:$W$1000,"&lt;"&amp;$CN$17,$B$2:$B$1000,"="&amp;BR21)+COUNTIFS($W$2:$W$1000,"&lt;"&amp;$CN$17,$C$2:$C$1000,"="&amp;BR21)</f>
        <v/>
      </c>
      <c r="CP21" s="80">
        <f>COUNTIFS($W$2:$W$1000,"&gt;"&amp;$CN$17,$B$2:$B$1000,"="&amp;BS21)+COUNTIFS($W$2:$W$1000,"&gt;"&amp;$CN$17,$C$2:$C$1000,"="&amp;BS21)</f>
        <v/>
      </c>
      <c r="CQ21" s="80">
        <f>COUNTIFS($W$2:$W$1000,"&lt;"&amp;$CN$17,$B$2:$B$1000,"="&amp;BS21)+COUNTIFS($W$2:$W$1000,"&lt;"&amp;$CN$17,$C$2:$C$1000,"="&amp;BS21)</f>
        <v/>
      </c>
      <c r="CR21" s="80">
        <f>COUNTIFS($W$2:$W$1000,"&gt;"&amp;$CR$17,$B$2:$B$1000,"="&amp;BR21)+COUNTIFS($W$2:$W$1000,"&gt;"&amp;$CR$17,$C$2:$C$1000,"="&amp;BR21)</f>
        <v/>
      </c>
      <c r="CS21" s="80">
        <f>COUNTIFS($W$2:$W$1000,"&lt;"&amp;$CR$17,$B$2:$B$1000,"="&amp;BR21)+COUNTIFS($W$2:$W$1000,"&lt;"&amp;$CR$17,$C$2:$C$1000,"="&amp;BR21)</f>
        <v/>
      </c>
      <c r="CT21" s="80">
        <f>COUNTIFS($W$2:$W$1000,"&gt;"&amp;$CR$17,$B$2:$B$1000,"="&amp;BS21)+COUNTIFS($W$2:$W$1000,"&gt;"&amp;$CR$17,$C$2:$C$1000,"="&amp;BS21)</f>
        <v/>
      </c>
      <c r="CU21" s="80">
        <f>COUNTIFS($W$2:$W$1000,"&lt;"&amp;$CR$17,$B$2:$B$1000,"="&amp;BS21)+COUNTIFS($W$2:$W$1000,"&lt;"&amp;$CR$17,$C$2:$C$1000,"="&amp;BS21)</f>
        <v/>
      </c>
      <c r="CV21" s="12">
        <f>COUNTIFS($R$2:$R$1000,"&gt;"&amp;$CV$17,$B$2:$B$1000,"="&amp;BR21)+COUNTIFS($S$2:$S$1000,"&gt;"&amp;$CV$17,$C$2:$C$1000,"="&amp;BR21)</f>
        <v/>
      </c>
      <c r="CW21" s="80">
        <f>COUNTIFS($R$2:$R$1000,"&lt;"&amp;$CV$17,$B$2:$B$1000,"="&amp;BR21)+COUNTIFS($S$2:$S$1000,"&lt;"&amp;$CV$17,$C$2:$C$1000,"="&amp;BR21)</f>
        <v/>
      </c>
      <c r="CX21" s="80">
        <f>COUNTIFS($R$2:$R$1000,"&gt;"&amp;$CV$17,$B$2:$B$1000,"="&amp;BS21)+COUNTIFS($S$2:$S$1000,"&gt;"&amp;$CV$17,$C$2:$C$1000,"="&amp;BS21)</f>
        <v/>
      </c>
      <c r="CY21" s="80">
        <f>COUNTIFS($R$2:$R$1000,"&lt;"&amp;$CV$17,$B$2:$B$1000,"="&amp;BS21)+COUNTIFS($S$2:$S$1000,"&lt;"&amp;$CV$17,$C$2:$C$1000,"="&amp;BS21)</f>
        <v/>
      </c>
      <c r="CZ21" s="80">
        <f>COUNTIFS($R$2:$R$1000,"&gt;"&amp;$CZ$17,$B$2:$B$1000,"="&amp;BR21)+COUNTIFS($S$2:$S$1000,"&gt;"&amp;$CZ$17,$C$2:$C$1000,"="&amp;BR21)</f>
        <v/>
      </c>
      <c r="DA21" s="80">
        <f>COUNTIFS($R$2:$R$1000,"&lt;"&amp;$CZ$17,$B$2:$B$1000,"="&amp;BR21)+COUNTIFS($S$2:$S$1000,"&lt;"&amp;$CZ$17,$C$2:$C$1000,"="&amp;BR21)</f>
        <v/>
      </c>
      <c r="DB21" s="80">
        <f>COUNTIFS($R$2:$R$1000,"&gt;"&amp;$CZ$17,$B$2:$B$1000,"="&amp;BS21)+COUNTIFS($S$2:$S$1000,"&gt;"&amp;$CZ$17,$C$2:$C$1000,"="&amp;BS21)</f>
        <v/>
      </c>
      <c r="DC21" s="80">
        <f>COUNTIFS($R$2:$R$1000,"&lt;"&amp;$CZ$17,$B$2:$B$1000,"="&amp;BS21)+COUNTIFS($S$2:$S$1000,"&lt;"&amp;$CZ$17,$C$2:$C$1000,"="&amp;BS21)</f>
        <v/>
      </c>
      <c r="DD21" s="80">
        <f>COUNTIFS($R$2:$R$1000,"&gt;"&amp;$DD$17,$B$2:$B$1000,"="&amp;BR21)+COUNTIFS($S$2:$S$1000,"&gt;"&amp;$DD$17,$C$2:$C$1000,"="&amp;BR21)</f>
        <v/>
      </c>
      <c r="DE21" s="80">
        <f>COUNTIFS($R$2:$R$1000,"&lt;"&amp;$DD$17,$B$2:$B$1000,"="&amp;BR21)+COUNTIFS($S$2:$S$1000,"&lt;"&amp;$DD$17,$C$2:$C$1000,"="&amp;BR21)</f>
        <v/>
      </c>
      <c r="DF21" s="80">
        <f>COUNTIFS($R$2:$R$1000,"&gt;"&amp;$DD$17,$B$2:$B$1000,"="&amp;BS21)+COUNTIFS($S$2:$S$1000,"&gt;"&amp;$DD$17,$C$2:$C$1000,"="&amp;BS21)</f>
        <v/>
      </c>
      <c r="DG21" s="80">
        <f>COUNTIFS($R$2:$R$1000,"&lt;"&amp;$DD$17,$B$2:$B$1000,"="&amp;BS21)+COUNTIFS($S$2:$S$1000,"&lt;"&amp;$DD$17,$C$2:$C$1000,"="&amp;BS21)</f>
        <v/>
      </c>
      <c r="DH21" s="25">
        <f>COUNTIFS($U$2:$U$1000,"&gt;"&amp;$DH$17,$B$2:$B$1000,"="&amp;BR21)+COUNTIFS($V$2:$V$1000,"&gt;"&amp;$DH$17,$C$2:$C$1000,"="&amp;BR21)</f>
        <v/>
      </c>
      <c r="DI21" s="80">
        <f>COUNTIFS($U$2:$U$1000,"&lt;"&amp;$DH$17,$B$2:$B$1000,"="&amp;BR21)+COUNTIFS($V$2:$V$1000,"&lt;"&amp;$DH$17,$C$2:$C$1000,"="&amp;BR21)</f>
        <v/>
      </c>
      <c r="DJ21" s="80">
        <f>COUNTIFS($U$2:$U$1000,"&gt;"&amp;$DH$17,$B$2:$B$1000,"="&amp;BS21)+COUNTIFS($V$2:$V$1000,"&gt;"&amp;$DH$17,$C$2:$C$1000,"="&amp;BS21)</f>
        <v/>
      </c>
      <c r="DK21" s="80">
        <f>COUNTIFS($U$2:$U$1000,"&lt;"&amp;$DH$17,$B$2:$B$1000,"="&amp;BS21)+COUNTIFS($V$2:$V$1000,"&lt;"&amp;$DH$17,$C$2:$C$1000,"="&amp;BS21)</f>
        <v/>
      </c>
      <c r="DL21" s="80">
        <f>COUNTIFS($U$2:$U$1000,"&gt;"&amp;$DL$17,$B$2:$B$1000,"="&amp;BR21)+COUNTIFS($V$2:$V$1000,"&gt;"&amp;$DL$17,$C$2:$C$1000,"="&amp;BR21)</f>
        <v/>
      </c>
      <c r="DM21" s="80">
        <f>COUNTIFS($U$2:$U$1000,"&lt;"&amp;$DL$17,$B$2:$B$1000,"="&amp;BR21)+COUNTIFS($V$2:$V$1000,"&lt;"&amp;$DL$17,$C$2:$C$1000,"="&amp;BR21)</f>
        <v/>
      </c>
      <c r="DN21" s="80">
        <f>COUNTIFS($U$2:$U$1000,"&gt;"&amp;$DL$17,$B$2:$B$1000,"="&amp;BS21)+COUNTIFS($V$2:$V$1000,"&gt;"&amp;$DL$17,$C$2:$C$1000,"="&amp;BS21)</f>
        <v/>
      </c>
      <c r="DO21" s="80">
        <f>COUNTIFS($U$2:$U$1000,"&lt;"&amp;$DL$17,$B$2:$B$1000,"="&amp;BS21)+COUNTIFS($V$2:$V$1000,"&lt;"&amp;$DL$17,$C$2:$C$1000,"="&amp;BS21)</f>
        <v/>
      </c>
      <c r="DP21" s="80">
        <f>COUNTIFS($U$2:$U$1000,"&gt;"&amp;$DP$17,$B$2:$B$1000,"="&amp;BR21)+COUNTIFS($V$2:$V$1000,"&gt;"&amp;$DP$17,$C$2:$C$1000,"="&amp;BR21)</f>
        <v/>
      </c>
      <c r="DQ21" s="80">
        <f>COUNTIFS($U$2:$U$1000,"&lt;"&amp;$DP$17,$B$2:$B$1000,"="&amp;BR21)+COUNTIFS($V$2:$V$1000,"&lt;"&amp;$DP$17,$C$2:$C$1000,"="&amp;BR21)</f>
        <v/>
      </c>
      <c r="DR21" s="80">
        <f>COUNTIFS($U$2:$U$1000,"&gt;"&amp;$DP$17,$B$2:$B$1000,"="&amp;BS21)+COUNTIFS($V$2:$V$1000,"&gt;"&amp;$DP$17,$C$2:$C$1000,"="&amp;BS21)</f>
        <v/>
      </c>
      <c r="DS21" s="80">
        <f>COUNTIFS($U$2:$U$1000,"&lt;"&amp;$DP$17,$B$2:$B$1000,"="&amp;BS21)+COUNTIFS($V$2:$V$1000,"&lt;"&amp;$DP$17,$C$2:$C$1000,"="&amp;BS21)</f>
        <v/>
      </c>
      <c r="DT21" s="12">
        <f>COUNTIFS($S$2:$S$1000,"&gt;"&amp;$DT$17,$B$2:$B$1000,"="&amp;BR21)+COUNTIFS($R$2:$R$1000,"&gt;"&amp;$DT$17,$C$2:$C$1000,"="&amp;BR21)</f>
        <v/>
      </c>
      <c r="DU21" s="80">
        <f>COUNTIFS($S$2:$S$1000,"&lt;"&amp;$DT$17,$B$2:$B$1000,"="&amp;BR21)+COUNTIFS($R$2:$R$1000,"&lt;"&amp;$DT$17,$C$2:$C$1000,"="&amp;BR21)</f>
        <v/>
      </c>
      <c r="DV21" s="80">
        <f>COUNTIFS($S$2:$S$1000,"&gt;"&amp;$DT$17,$B$2:$B$1000,"="&amp;BS21)+COUNTIFS($R$2:$R$1000,"&gt;"&amp;$DT$17,$C$2:$C$1000,"="&amp;BS21)</f>
        <v/>
      </c>
      <c r="DW21" s="80">
        <f>COUNTIFS($S$2:$S$1000,"&lt;"&amp;$DT$17,$B$2:$B$1000,"="&amp;BS21)+COUNTIFS($R$2:$R$1000,"&lt;"&amp;$DT$17,$C$2:$C$1000,"="&amp;BS21)</f>
        <v/>
      </c>
      <c r="DX21" s="80">
        <f>COUNTIFS($S$2:$S$1000,"&gt;"&amp;$DX$17,$B$2:$B$1000,"="&amp;BR21)+COUNTIFS($R$2:$R$1000,"&gt;"&amp;$DX$17,$C$2:$C$1000,"="&amp;BR21)</f>
        <v/>
      </c>
      <c r="DY21" s="80">
        <f>COUNTIFS($S$2:$S$1000,"&lt;"&amp;$DX$17,$B$2:$B$1000,"="&amp;BR21)+COUNTIFS($R$2:$R$1000,"&lt;"&amp;$DX$17,$C$2:$C$1000,"="&amp;BR21)</f>
        <v/>
      </c>
      <c r="DZ21" s="80">
        <f>COUNTIFS($S$2:$S$1000,"&gt;"&amp;$DX$17,$B$2:$B$1000,"="&amp;BS21)+COUNTIFS($R$2:$R$1000,"&gt;"&amp;$DX$17,$C$2:$C$1000,"="&amp;BS21)</f>
        <v/>
      </c>
      <c r="EA21" s="80">
        <f>COUNTIFS($S$2:$S$1000,"&lt;"&amp;$DX$17,$B$2:$B$1000,"="&amp;BS21)+COUNTIFS($R$2:$R$1000,"&lt;"&amp;$DX$17,$C$2:$C$1000,"="&amp;BS21)</f>
        <v/>
      </c>
      <c r="EB21" s="80">
        <f>COUNTIFS($S$2:$S$1000,"&gt;"&amp;$EB$17,$B$2:$B$1000,"="&amp;BR21)+COUNTIFS($R$2:$R$1000,"&gt;"&amp;$EB$17,$C$2:$C$1000,"="&amp;BR21)</f>
        <v/>
      </c>
      <c r="EC21" s="80">
        <f>COUNTIFS($S$2:$S$1000,"&lt;"&amp;$EB$17,$B$2:$B$1000,"="&amp;BR21)+COUNTIFS($R$2:$R$1000,"&lt;"&amp;$EB$17,$C$2:$C$1000,"="&amp;BR21)</f>
        <v/>
      </c>
      <c r="ED21" s="80">
        <f>COUNTIFS($S$2:$S$1000,"&gt;"&amp;$EB$17,$B$2:$B$1000,"="&amp;BS21)+COUNTIFS($R$2:$R$1000,"&gt;"&amp;$EB$17,$C$2:$C$1000,"="&amp;BS21)</f>
        <v/>
      </c>
      <c r="EE21" s="80">
        <f>COUNTIFS($S$2:$S$1000,"&lt;"&amp;$EB$17,$B$2:$B$1000,"="&amp;BS21)+COUNTIFS($R$2:$R$1000,"&lt;"&amp;$EB$17,$C$2:$C$1000,"="&amp;BS21)</f>
        <v/>
      </c>
      <c r="EF21" s="25">
        <f>COUNTIFS($V$2:$V$1000,"&gt;"&amp;$EF$17,$B$2:$B$1000,"="&amp;BR21)+COUNTIFS($U$2:$U$1000,"&gt;"&amp;$EF$17,$C$2:$C$1000,"="&amp;BR21)</f>
        <v/>
      </c>
      <c r="EG21" s="80">
        <f>COUNTIFS($V$2:$V$1000,"&lt;"&amp;$EF$17,$B$2:$B$1000,"="&amp;BR21)+COUNTIFS($U$2:$U$1000,"&lt;"&amp;$EF$17,$C$2:$C$1000,"="&amp;BR21)</f>
        <v/>
      </c>
      <c r="EH21" s="80">
        <f>COUNTIFS($V$2:$V$1000,"&gt;"&amp;$EF$17,$B$2:$B$1000,"="&amp;BS21)+COUNTIFS($U$2:$U$1000,"&gt;"&amp;$EF$17,$C$2:$C$1000,"="&amp;BS21)</f>
        <v/>
      </c>
      <c r="EI21" s="80">
        <f>COUNTIFS($V$2:$V$1000,"&lt;"&amp;$EF$17,$B$2:$B$1000,"="&amp;BS21)+COUNTIFS($U$2:$U$1000,"&lt;"&amp;$EF$17,$C$2:$C$1000,"="&amp;BS21)</f>
        <v/>
      </c>
      <c r="EJ21" s="80">
        <f>COUNTIFS($V$2:$V$1000,"&gt;"&amp;$EJ$17,$B$2:$B$1000,"="&amp;BR21)+COUNTIFS($U$2:$U$1000,"&gt;"&amp;$EJ$17,$C$2:$C$1000,"="&amp;BR21)</f>
        <v/>
      </c>
      <c r="EK21" s="80">
        <f>COUNTIFS($V$2:$V$1000,"&lt;"&amp;$EJ$17,$B$2:$B$1000,"="&amp;BR21)+COUNTIFS($U$2:$U$1000,"&lt;"&amp;$EJ$17,$C$2:$C$1000,"="&amp;BR21)</f>
        <v/>
      </c>
      <c r="EL21" s="80">
        <f>COUNTIFS($V$2:$V$1000,"&gt;"&amp;$EJ$17,$B$2:$B$1000,"="&amp;BS21)+COUNTIFS($U$2:$U$1000,"&gt;"&amp;$EJ$17,$C$2:$C$1000,"="&amp;BS21)</f>
        <v/>
      </c>
      <c r="EM21" s="80">
        <f>COUNTIFS($V$2:$V$1000,"&lt;"&amp;$EJ$17,$B$2:$B$1000,"="&amp;BS21)+COUNTIFS($U$2:$U$1000,"&lt;"&amp;$EJ$17,$C$2:$C$1000,"="&amp;BS21)</f>
        <v/>
      </c>
      <c r="EN21" s="80">
        <f>COUNTIFS($V$2:$V$1000,"&gt;"&amp;$EN$17,$B$2:$B$1000,"="&amp;BR21)+COUNTIFS($U$2:$U$1000,"&gt;"&amp;$EN$17,$C$2:$C$1000,"="&amp;BR21)</f>
        <v/>
      </c>
      <c r="EO21" s="80">
        <f>COUNTIFS($V$2:$V$1000,"&lt;"&amp;$EN$17,$B$2:$B$1000,"="&amp;BR21)+COUNTIFS($U$2:$U$1000,"&lt;"&amp;$EN$17,$C$2:$C$1000,"="&amp;BR21)</f>
        <v/>
      </c>
      <c r="EP21" s="80">
        <f>COUNTIFS($V$2:$V$1000,"&gt;"&amp;$EN$17,$B$2:$B$1000,"="&amp;BS21)+COUNTIFS($U$2:$U$1000,"&gt;"&amp;$EN$17,$C$2:$C$1000,"="&amp;BS21)</f>
        <v/>
      </c>
      <c r="EQ21" s="80">
        <f>COUNTIFS($V$2:$V$1000,"&lt;"&amp;$EN$17,$B$2:$B$1000,"="&amp;BS21)+COUNTIFS($U$2:$U$1000,"&lt;"&amp;$EN$17,$C$2:$C$1000,"="&amp;BS21)</f>
        <v/>
      </c>
      <c r="ES21" s="89" t="n"/>
      <c r="EV21" s="89" t="n"/>
      <c r="EY21" s="89" t="n"/>
      <c r="FB21" s="89" t="n"/>
      <c r="FE21" s="89" t="n"/>
      <c r="FH21" s="89" t="n"/>
      <c r="FK21" s="89" t="n"/>
      <c r="FN21" s="81" t="n"/>
      <c r="FQ21" s="81" t="n"/>
      <c r="FT21" s="81" t="n"/>
      <c r="FW21" s="81" t="n"/>
      <c r="FZ21" s="81" t="n"/>
      <c r="GC21" s="81" t="n"/>
      <c r="GF21" s="81" t="n"/>
      <c r="GI21" s="81" t="n"/>
    </row>
    <row customHeight="1" ht="12" r="22" spans="1:201">
      <c r="A22" s="35" t="n">
        <v>43337</v>
      </c>
      <c r="B22" s="89" t="s">
        <v>48</v>
      </c>
      <c r="C22" s="89" t="s">
        <v>62</v>
      </c>
      <c r="D22" s="31" t="n">
        <v>6.95</v>
      </c>
      <c r="E22" s="81" t="n">
        <v>6.65</v>
      </c>
      <c r="F22" s="25" t="n">
        <v>544</v>
      </c>
      <c r="G22" s="80" t="n">
        <v>341</v>
      </c>
      <c r="H22" s="80" t="n">
        <v>461</v>
      </c>
      <c r="I22" s="80" t="n">
        <v>257</v>
      </c>
      <c r="J22" s="80" t="n">
        <v>14</v>
      </c>
      <c r="K22" s="80" t="n">
        <v>11</v>
      </c>
      <c r="L22" s="25" t="n">
        <v>1</v>
      </c>
      <c r="M22" s="80" t="n">
        <v>0</v>
      </c>
      <c r="N22" s="80" t="n">
        <v>5</v>
      </c>
      <c r="O22" s="80" t="n">
        <v>2</v>
      </c>
      <c r="P22" s="80" t="n">
        <v>4</v>
      </c>
      <c r="Q22" s="80" t="n">
        <v>3</v>
      </c>
      <c r="R22" s="16" t="n">
        <v>10</v>
      </c>
      <c r="S22" s="16" t="n">
        <v>5</v>
      </c>
      <c r="T22" s="16" t="n">
        <v>15</v>
      </c>
      <c r="U22" s="25" t="n">
        <v>3</v>
      </c>
      <c r="V22" s="80" t="n">
        <v>1</v>
      </c>
      <c r="W22" s="16" t="n">
        <v>4</v>
      </c>
      <c r="X22" s="25" t="n">
        <v>26</v>
      </c>
      <c r="Y22" s="80" t="n">
        <v>24</v>
      </c>
      <c r="Z22" s="27">
        <f>IF(U22="","",LOOKUP(U22-V22,{-9E+307,0,1},{2,"x",1}))</f>
        <v/>
      </c>
      <c r="AA22" s="14">
        <f>IF(U22="","",U22&amp;"-"&amp;V22)</f>
        <v/>
      </c>
      <c r="AB22" s="63" t="n"/>
      <c r="AC22" s="89" t="s">
        <v>58</v>
      </c>
      <c r="AD22" s="80">
        <f>SUMPRODUCT(($B$2:$C$1001=$AC22)*($Z$2:$Z$1001&lt;&gt;""))</f>
        <v/>
      </c>
      <c r="AE22" s="81">
        <f>SUMIF($B$2:$B$1001,$AC22,$D$2:$D$1001)+SUMIF($C$2:$C$1001,$AC22,$E$2:$E$1001)</f>
        <v/>
      </c>
      <c r="AF22" s="80">
        <f>SUMIF($B$2:$B$1001,$AC22,$F$2:$F$1001)+SUMIF($C$2:$C$1001,$AC22,$G$2:$G$1001)</f>
        <v/>
      </c>
      <c r="AG22" s="80">
        <f>SUMIF($B$2:$B$1001,$AC22,$H$2:$H$1001)+SUMIF($C$2:$C$1001,$AC22,$I$2:$I$1001)</f>
        <v/>
      </c>
      <c r="AH22" s="80">
        <f>SUMIF($B$2:$B$1001,$AC22,$J$2:$J$1001)+SUMIF($C$2:$C$1001,$AC22,$K$2:$K$1001)</f>
        <v/>
      </c>
      <c r="AI22" s="25">
        <f>SUMIF($B$2:$B$1001,$AC22,$L$2:$L$1001)+SUMIF($C$2:$C$1001,$AC22,$M$2:$M$1001)</f>
        <v/>
      </c>
      <c r="AJ22" s="80">
        <f>SUMIF($B$2:$B$1001,$AC22,$N$2:$N$1001)+SUMIF($C$2:$C$1001,$AC22,$O$2:$O$1001)</f>
        <v/>
      </c>
      <c r="AK22" s="80">
        <f>SUMIF($B$2:$B$1001,$AC22,$P$2:$P$1001)+SUMIF($C$2:$C$1001,$AC22,$Q$2:$Q$1001)</f>
        <v/>
      </c>
      <c r="AL22" s="80">
        <f>SUMIF($B$2:$B$1001,$AC22,$U$2:$U$1001)+SUMIF($C$2:$C$1001,$AC22,$V$2:$V$1001)</f>
        <v/>
      </c>
      <c r="AM22" s="29">
        <f>SUMIF($B$2:$B$1001,$AC22,$X$2:$X$1001)+SUMIF($C$2:$C$1001,$AC22,$Y$2:$Y$1001)</f>
        <v/>
      </c>
      <c r="AN22" s="31">
        <f>SUMIF($C$2:$C$1001,$AC22,$D$2:$D$1001)+SUMIF($B$2:$B$1001,$AC22,$E$2:$E$1001)</f>
        <v/>
      </c>
      <c r="AO22" s="80">
        <f>SUMIF($C$2:$C$1001,$AC22,$F$2:$F$1001)+SUMIF($B$2:$B$1001,$AC22,$G$2:$G$1001)</f>
        <v/>
      </c>
      <c r="AP22" s="80">
        <f>SUMIF($C$2:$C$1001,$AC22,$H$2:$H$1001)+SUMIF($B$2:$B$1001,$AC22,$I$2:$I$1001)</f>
        <v/>
      </c>
      <c r="AQ22" s="80">
        <f>SUMIF($C$2:$C$1001,$AC22,$J$2:$J$1001)+SUMIF($B$2:$B$1001,$AC22,$K$2:$K$1001)</f>
        <v/>
      </c>
      <c r="AR22" s="25">
        <f>SUMIF($C$2:$C$1001,$AC22,$L$2:$L$1001)+SUMIF($B$2:$B$1001,$AC22,$M$2:$M$1001)</f>
        <v/>
      </c>
      <c r="AS22" s="80">
        <f>SUMIF($C$2:$C$1001,$AC22,$N$2:$N$1001)+SUMIF($B$2:$B$1001,$AC22,$O$2:$O$1001)</f>
        <v/>
      </c>
      <c r="AT22" s="80">
        <f>SUMIF($C$2:$C$1001,$AC22,$P$2:$P$1001)+SUMIF($B$2:$B$1001,$AC22,$Q$2:$Q$1001)</f>
        <v/>
      </c>
      <c r="AU22" s="80">
        <f>SUMIF($C$2:$C$1001,$AC22,$U$2:$U$1001)+SUMIF($B$2:$B$1001,$AC22,$V$2:$V$1001)</f>
        <v/>
      </c>
      <c r="AV22" s="28">
        <f>SUMIF($C$2:$C$1001,$AC22,$X$2:$X$1001)+SUMIF($B$2:$B$1001,$AC22,$Y$2:$Y$1001)</f>
        <v/>
      </c>
      <c r="AW22" s="12" t="n">
        <v>5</v>
      </c>
      <c r="AX22" s="81" t="n">
        <v>33.58</v>
      </c>
      <c r="AY22" s="80" t="n">
        <v>1880</v>
      </c>
      <c r="AZ22" s="80" t="n">
        <v>1392</v>
      </c>
      <c r="BA22" s="80" t="n">
        <v>37</v>
      </c>
      <c r="BB22" s="25" t="n">
        <v>7</v>
      </c>
      <c r="BC22" s="80" t="n">
        <v>8</v>
      </c>
      <c r="BD22" s="80" t="n">
        <v>9</v>
      </c>
      <c r="BE22" s="80" t="n">
        <v>7</v>
      </c>
      <c r="BF22" s="29" t="n">
        <v>138</v>
      </c>
      <c r="BG22" s="31" t="n">
        <v>33.8</v>
      </c>
      <c r="BH22" s="80" t="n">
        <v>2597</v>
      </c>
      <c r="BI22" s="80" t="n">
        <v>2091</v>
      </c>
      <c r="BJ22" s="80" t="n">
        <v>49</v>
      </c>
      <c r="BK22" s="25" t="n">
        <v>2</v>
      </c>
      <c r="BL22" s="80" t="n">
        <v>9</v>
      </c>
      <c r="BM22" s="80" t="n">
        <v>3</v>
      </c>
      <c r="BN22" s="80" t="n">
        <v>6</v>
      </c>
      <c r="BO22" s="25" t="n">
        <v>102</v>
      </c>
      <c r="BR22" s="89">
        <f>BR34</f>
        <v/>
      </c>
      <c r="BS22" s="89">
        <f>BS34</f>
        <v/>
      </c>
      <c r="BT22" s="80">
        <f>COUNTIFS($T$2:$T$1000,"&gt;"&amp;$BT$17,$B$2:$B$1000,"="&amp;BR22)+COUNTIFS($T$2:$T$1000,"&gt;"&amp;$BT$17,$C$2:$C$1000,"="&amp;BR22)</f>
        <v/>
      </c>
      <c r="BU22" s="80">
        <f>COUNTIFS($T$2:$T$1000,"&lt;"&amp;$BT$17,$B$2:$B$1000,"="&amp;BR22)+COUNTIFS($T$2:$T$1000,"&lt;"&amp;$BT$17,$C$2:$C$1000,"="&amp;BR22)</f>
        <v/>
      </c>
      <c r="BV22" s="80">
        <f>COUNTIFS($T$2:$T$1000,"&gt;"&amp;$BT$17,$B$2:$B$1000,"="&amp;BS22)+COUNTIFS($T$2:$T$1000,"&gt;"&amp;$BT$17,$C$2:$C$1000,"="&amp;BS22)</f>
        <v/>
      </c>
      <c r="BW22" s="80">
        <f>COUNTIFS($T$2:$T$1000,"&lt;"&amp;$BT$17,$B$2:$B$1000,"="&amp;BS22)+COUNTIFS($T$2:$T$1000,"&lt;"&amp;$BT$17,$C$2:$C$1000,"="&amp;BS22)</f>
        <v/>
      </c>
      <c r="BX22" s="80">
        <f>COUNTIFS($T$2:$T$1000,"&gt;"&amp;$BX$17,$B$2:$B$1000,"="&amp;BR22)+COUNTIFS($T$2:$T$1000,"&gt;"&amp;$BX$17,$C$2:$C$1000,"="&amp;BR22)</f>
        <v/>
      </c>
      <c r="BY22" s="80">
        <f>COUNTIFS($T$2:$T$1000,"&lt;"&amp;$BX$17,$B$2:$B$1000,"="&amp;BR22)+COUNTIFS($T$2:$T$1000,"&lt;"&amp;$BX$17,$C$2:$C$1000,"="&amp;BR22)</f>
        <v/>
      </c>
      <c r="BZ22" s="80">
        <f>COUNTIFS($T$2:$T$1000,"&gt;"&amp;$BX$17,$B$2:$B$1000,"="&amp;BS22)+COUNTIFS($T$2:$T$1000,"&gt;"&amp;$BX$17,$C$2:$C$1000,"="&amp;BS22)</f>
        <v/>
      </c>
      <c r="CA22" s="80">
        <f>COUNTIFS($T$2:$T$1000,"&lt;"&amp;$BX$17,$B$2:$B$1000,"="&amp;BS22)+COUNTIFS($T$2:$T$1000,"&lt;"&amp;$BX$17,$C$2:$C$1000,"="&amp;BS22)</f>
        <v/>
      </c>
      <c r="CB22" s="80">
        <f>COUNTIFS($T$2:$T$1000,"&gt;"&amp;$CB$17,$B$2:$B$1000,"="&amp;BR22)+COUNTIFS($T$2:$T$1000,"&gt;"&amp;$CB$17,$C$2:$C$1000,"="&amp;BR22)</f>
        <v/>
      </c>
      <c r="CC22" s="80">
        <f>COUNTIFS($T$2:$T$1000,"&lt;"&amp;$CB$17,$B$2:$B$1000,"="&amp;BR22)+COUNTIFS($T$2:$T$1000,"&lt;"&amp;$CB$17,$C$2:$C$1000,"="&amp;BR22)</f>
        <v/>
      </c>
      <c r="CD22" s="80">
        <f>COUNTIFS($T$2:$T$1000,"&gt;"&amp;$CB$17,$B$2:$B$1000,"="&amp;BS22)+COUNTIFS($T$2:$T$1000,"&gt;"&amp;$CB$17,$C$2:$C$1000,"="&amp;BS22)</f>
        <v/>
      </c>
      <c r="CE22" s="80">
        <f>COUNTIFS($T$2:$T$1000,"&lt;"&amp;$CB$17,$B$2:$B$1000,"="&amp;BS22)+COUNTIFS($T$2:$T$1000,"&lt;"&amp;$CB$17,$C$2:$C$1000,"="&amp;BS22)</f>
        <v/>
      </c>
      <c r="CF22" s="25">
        <f>COUNTIFS($W$2:$W$1000,"&gt;"&amp;$CF$17,$B$2:$B$1000,"="&amp;BR22)+COUNTIFS($W$2:$W$1000,"&gt;"&amp;$CF$17,$C$2:$C$1000,"="&amp;BR22)</f>
        <v/>
      </c>
      <c r="CG22" s="80">
        <f>COUNTIFS($W$2:$W$1000,"&lt;"&amp;$CF$17,$B$2:$B$1000,"="&amp;BR22)+COUNTIFS($W$2:$W$1000,"&lt;"&amp;$CF$17,$C$2:$C$1000,"="&amp;BR22)</f>
        <v/>
      </c>
      <c r="CH22" s="80">
        <f>COUNTIFS($W$2:$W$1000,"&gt;"&amp;$CF$17,$B$2:$B$1000,"="&amp;BS22)+COUNTIFS($W$2:$W$1000,"&gt;"&amp;$CF$17,$C$2:$C$1000,"="&amp;BS22)</f>
        <v/>
      </c>
      <c r="CI22" s="80">
        <f>COUNTIFS($W$2:$W$1000,"&lt;"&amp;$CF$17,$B$2:$B$1000,"="&amp;BS22)+COUNTIFS($W$2:$W$1000,"&lt;"&amp;$CF$17,$C$2:$C$1000,"="&amp;BS22)</f>
        <v/>
      </c>
      <c r="CJ22" s="80">
        <f>COUNTIFS($W$2:$W$1000,"&gt;"&amp;$CJ$17,$B$2:$B$1000,"="&amp;BR22)+COUNTIFS($W$2:$W$1000,"&gt;"&amp;$CJ$17,$C$2:$C$1000,"="&amp;BR22)</f>
        <v/>
      </c>
      <c r="CK22" s="80">
        <f>COUNTIFS($W$2:$W$1000,"&lt;"&amp;$CJ$17,$B$2:$B$1000,"="&amp;BR22)+COUNTIFS($W$2:$W$1000,"&lt;"&amp;$CJ$17,$C$2:$C$1000,"="&amp;BR22)</f>
        <v/>
      </c>
      <c r="CL22" s="80">
        <f>COUNTIFS($W$2:$W$1000,"&gt;"&amp;$CJ$17,$B$2:$B$1000,"="&amp;BS22)+COUNTIFS($W$2:$W$1000,"&gt;"&amp;$CJ$17,$C$2:$C$1000,"="&amp;BS22)</f>
        <v/>
      </c>
      <c r="CM22" s="80">
        <f>COUNTIFS($W$2:$W$1000,"&lt;"&amp;$CJ$17,$B$2:$B$1000,"="&amp;BS22)+COUNTIFS($W$2:$W$1000,"&lt;"&amp;$CJ$17,$C$2:$C$1000,"="&amp;BS22)</f>
        <v/>
      </c>
      <c r="CN22" s="80">
        <f>COUNTIFS($W$2:$W$1000,"&gt;"&amp;$CN$17,$B$2:$B$1000,"="&amp;BR22)+COUNTIFS($W$2:$W$1000,"&gt;"&amp;$CN$17,$C$2:$C$1000,"="&amp;BR22)</f>
        <v/>
      </c>
      <c r="CO22" s="80">
        <f>COUNTIFS($W$2:$W$1000,"&lt;"&amp;$CN$17,$B$2:$B$1000,"="&amp;BR22)+COUNTIFS($W$2:$W$1000,"&lt;"&amp;$CN$17,$C$2:$C$1000,"="&amp;BR22)</f>
        <v/>
      </c>
      <c r="CP22" s="80">
        <f>COUNTIFS($W$2:$W$1000,"&gt;"&amp;$CN$17,$B$2:$B$1000,"="&amp;BS22)+COUNTIFS($W$2:$W$1000,"&gt;"&amp;$CN$17,$C$2:$C$1000,"="&amp;BS22)</f>
        <v/>
      </c>
      <c r="CQ22" s="80">
        <f>COUNTIFS($W$2:$W$1000,"&lt;"&amp;$CN$17,$B$2:$B$1000,"="&amp;BS22)+COUNTIFS($W$2:$W$1000,"&lt;"&amp;$CN$17,$C$2:$C$1000,"="&amp;BS22)</f>
        <v/>
      </c>
      <c r="CR22" s="80">
        <f>COUNTIFS($W$2:$W$1000,"&gt;"&amp;$CR$17,$B$2:$B$1000,"="&amp;BR22)+COUNTIFS($W$2:$W$1000,"&gt;"&amp;$CR$17,$C$2:$C$1000,"="&amp;BR22)</f>
        <v/>
      </c>
      <c r="CS22" s="80">
        <f>COUNTIFS($W$2:$W$1000,"&lt;"&amp;$CR$17,$B$2:$B$1000,"="&amp;BR22)+COUNTIFS($W$2:$W$1000,"&lt;"&amp;$CR$17,$C$2:$C$1000,"="&amp;BR22)</f>
        <v/>
      </c>
      <c r="CT22" s="80">
        <f>COUNTIFS($W$2:$W$1000,"&gt;"&amp;$CR$17,$B$2:$B$1000,"="&amp;BS22)+COUNTIFS($W$2:$W$1000,"&gt;"&amp;$CR$17,$C$2:$C$1000,"="&amp;BS22)</f>
        <v/>
      </c>
      <c r="CU22" s="80">
        <f>COUNTIFS($W$2:$W$1000,"&lt;"&amp;$CR$17,$B$2:$B$1000,"="&amp;BS22)+COUNTIFS($W$2:$W$1000,"&lt;"&amp;$CR$17,$C$2:$C$1000,"="&amp;BS22)</f>
        <v/>
      </c>
      <c r="CV22" s="12">
        <f>COUNTIFS($R$2:$R$1000,"&gt;"&amp;$CV$17,$B$2:$B$1000,"="&amp;BR22)+COUNTIFS($S$2:$S$1000,"&gt;"&amp;$CV$17,$C$2:$C$1000,"="&amp;BR22)</f>
        <v/>
      </c>
      <c r="CW22" s="80">
        <f>COUNTIFS($R$2:$R$1000,"&lt;"&amp;$CV$17,$B$2:$B$1000,"="&amp;BR22)+COUNTIFS($S$2:$S$1000,"&lt;"&amp;$CV$17,$C$2:$C$1000,"="&amp;BR22)</f>
        <v/>
      </c>
      <c r="CX22" s="80">
        <f>COUNTIFS($R$2:$R$1000,"&gt;"&amp;$CV$17,$B$2:$B$1000,"="&amp;BS22)+COUNTIFS($S$2:$S$1000,"&gt;"&amp;$CV$17,$C$2:$C$1000,"="&amp;BS22)</f>
        <v/>
      </c>
      <c r="CY22" s="80">
        <f>COUNTIFS($R$2:$R$1000,"&lt;"&amp;$CV$17,$B$2:$B$1000,"="&amp;BS22)+COUNTIFS($S$2:$S$1000,"&lt;"&amp;$CV$17,$C$2:$C$1000,"="&amp;BS22)</f>
        <v/>
      </c>
      <c r="CZ22" s="80">
        <f>COUNTIFS($R$2:$R$1000,"&gt;"&amp;$CZ$17,$B$2:$B$1000,"="&amp;BR22)+COUNTIFS($S$2:$S$1000,"&gt;"&amp;$CZ$17,$C$2:$C$1000,"="&amp;BR22)</f>
        <v/>
      </c>
      <c r="DA22" s="80">
        <f>COUNTIFS($R$2:$R$1000,"&lt;"&amp;$CZ$17,$B$2:$B$1000,"="&amp;BR22)+COUNTIFS($S$2:$S$1000,"&lt;"&amp;$CZ$17,$C$2:$C$1000,"="&amp;BR22)</f>
        <v/>
      </c>
      <c r="DB22" s="80">
        <f>COUNTIFS($R$2:$R$1000,"&gt;"&amp;$CZ$17,$B$2:$B$1000,"="&amp;BS22)+COUNTIFS($S$2:$S$1000,"&gt;"&amp;$CZ$17,$C$2:$C$1000,"="&amp;BS22)</f>
        <v/>
      </c>
      <c r="DC22" s="80">
        <f>COUNTIFS($R$2:$R$1000,"&lt;"&amp;$CZ$17,$B$2:$B$1000,"="&amp;BS22)+COUNTIFS($S$2:$S$1000,"&lt;"&amp;$CZ$17,$C$2:$C$1000,"="&amp;BS22)</f>
        <v/>
      </c>
      <c r="DD22" s="80">
        <f>COUNTIFS($R$2:$R$1000,"&gt;"&amp;$DD$17,$B$2:$B$1000,"="&amp;BR22)+COUNTIFS($S$2:$S$1000,"&gt;"&amp;$DD$17,$C$2:$C$1000,"="&amp;BR22)</f>
        <v/>
      </c>
      <c r="DE22" s="80">
        <f>COUNTIFS($R$2:$R$1000,"&lt;"&amp;$DD$17,$B$2:$B$1000,"="&amp;BR22)+COUNTIFS($S$2:$S$1000,"&lt;"&amp;$DD$17,$C$2:$C$1000,"="&amp;BR22)</f>
        <v/>
      </c>
      <c r="DF22" s="80">
        <f>COUNTIFS($R$2:$R$1000,"&gt;"&amp;$DD$17,$B$2:$B$1000,"="&amp;BS22)+COUNTIFS($S$2:$S$1000,"&gt;"&amp;$DD$17,$C$2:$C$1000,"="&amp;BS22)</f>
        <v/>
      </c>
      <c r="DG22" s="80">
        <f>COUNTIFS($R$2:$R$1000,"&lt;"&amp;$DD$17,$B$2:$B$1000,"="&amp;BS22)+COUNTIFS($S$2:$S$1000,"&lt;"&amp;$DD$17,$C$2:$C$1000,"="&amp;BS22)</f>
        <v/>
      </c>
      <c r="DH22" s="25">
        <f>COUNTIFS($U$2:$U$1000,"&gt;"&amp;$DH$17,$B$2:$B$1000,"="&amp;BR22)+COUNTIFS($V$2:$V$1000,"&gt;"&amp;$DH$17,$C$2:$C$1000,"="&amp;BR22)</f>
        <v/>
      </c>
      <c r="DI22" s="80">
        <f>COUNTIFS($U$2:$U$1000,"&lt;"&amp;$DH$17,$B$2:$B$1000,"="&amp;BR22)+COUNTIFS($V$2:$V$1000,"&lt;"&amp;$DH$17,$C$2:$C$1000,"="&amp;BR22)</f>
        <v/>
      </c>
      <c r="DJ22" s="80">
        <f>COUNTIFS($U$2:$U$1000,"&gt;"&amp;$DH$17,$B$2:$B$1000,"="&amp;BS22)+COUNTIFS($V$2:$V$1000,"&gt;"&amp;$DH$17,$C$2:$C$1000,"="&amp;BS22)</f>
        <v/>
      </c>
      <c r="DK22" s="80">
        <f>COUNTIFS($U$2:$U$1000,"&lt;"&amp;$DH$17,$B$2:$B$1000,"="&amp;BS22)+COUNTIFS($V$2:$V$1000,"&lt;"&amp;$DH$17,$C$2:$C$1000,"="&amp;BS22)</f>
        <v/>
      </c>
      <c r="DL22" s="80">
        <f>COUNTIFS($U$2:$U$1000,"&gt;"&amp;$DL$17,$B$2:$B$1000,"="&amp;BR22)+COUNTIFS($V$2:$V$1000,"&gt;"&amp;$DL$17,$C$2:$C$1000,"="&amp;BR22)</f>
        <v/>
      </c>
      <c r="DM22" s="80">
        <f>COUNTIFS($U$2:$U$1000,"&lt;"&amp;$DL$17,$B$2:$B$1000,"="&amp;BR22)+COUNTIFS($V$2:$V$1000,"&lt;"&amp;$DL$17,$C$2:$C$1000,"="&amp;BR22)</f>
        <v/>
      </c>
      <c r="DN22" s="80">
        <f>COUNTIFS($U$2:$U$1000,"&gt;"&amp;$DL$17,$B$2:$B$1000,"="&amp;BS22)+COUNTIFS($V$2:$V$1000,"&gt;"&amp;$DL$17,$C$2:$C$1000,"="&amp;BS22)</f>
        <v/>
      </c>
      <c r="DO22" s="80">
        <f>COUNTIFS($U$2:$U$1000,"&lt;"&amp;$DL$17,$B$2:$B$1000,"="&amp;BS22)+COUNTIFS($V$2:$V$1000,"&lt;"&amp;$DL$17,$C$2:$C$1000,"="&amp;BS22)</f>
        <v/>
      </c>
      <c r="DP22" s="80">
        <f>COUNTIFS($U$2:$U$1000,"&gt;"&amp;$DP$17,$B$2:$B$1000,"="&amp;BR22)+COUNTIFS($V$2:$V$1000,"&gt;"&amp;$DP$17,$C$2:$C$1000,"="&amp;BR22)</f>
        <v/>
      </c>
      <c r="DQ22" s="80">
        <f>COUNTIFS($U$2:$U$1000,"&lt;"&amp;$DP$17,$B$2:$B$1000,"="&amp;BR22)+COUNTIFS($V$2:$V$1000,"&lt;"&amp;$DP$17,$C$2:$C$1000,"="&amp;BR22)</f>
        <v/>
      </c>
      <c r="DR22" s="80">
        <f>COUNTIFS($U$2:$U$1000,"&gt;"&amp;$DP$17,$B$2:$B$1000,"="&amp;BS22)+COUNTIFS($V$2:$V$1000,"&gt;"&amp;$DP$17,$C$2:$C$1000,"="&amp;BS22)</f>
        <v/>
      </c>
      <c r="DS22" s="80">
        <f>COUNTIFS($U$2:$U$1000,"&lt;"&amp;$DP$17,$B$2:$B$1000,"="&amp;BS22)+COUNTIFS($V$2:$V$1000,"&lt;"&amp;$DP$17,$C$2:$C$1000,"="&amp;BS22)</f>
        <v/>
      </c>
      <c r="DT22" s="12">
        <f>COUNTIFS($S$2:$S$1000,"&gt;"&amp;$DT$17,$B$2:$B$1000,"="&amp;BR22)+COUNTIFS($R$2:$R$1000,"&gt;"&amp;$DT$17,$C$2:$C$1000,"="&amp;BR22)</f>
        <v/>
      </c>
      <c r="DU22" s="80">
        <f>COUNTIFS($S$2:$S$1000,"&lt;"&amp;$DT$17,$B$2:$B$1000,"="&amp;BR22)+COUNTIFS($R$2:$R$1000,"&lt;"&amp;$DT$17,$C$2:$C$1000,"="&amp;BR22)</f>
        <v/>
      </c>
      <c r="DV22" s="80">
        <f>COUNTIFS($S$2:$S$1000,"&gt;"&amp;$DT$17,$B$2:$B$1000,"="&amp;BS22)+COUNTIFS($R$2:$R$1000,"&gt;"&amp;$DT$17,$C$2:$C$1000,"="&amp;BS22)</f>
        <v/>
      </c>
      <c r="DW22" s="80">
        <f>COUNTIFS($S$2:$S$1000,"&lt;"&amp;$DT$17,$B$2:$B$1000,"="&amp;BS22)+COUNTIFS($R$2:$R$1000,"&lt;"&amp;$DT$17,$C$2:$C$1000,"="&amp;BS22)</f>
        <v/>
      </c>
      <c r="DX22" s="80">
        <f>COUNTIFS($S$2:$S$1000,"&gt;"&amp;$DX$17,$B$2:$B$1000,"="&amp;BR22)+COUNTIFS($R$2:$R$1000,"&gt;"&amp;$DX$17,$C$2:$C$1000,"="&amp;BR22)</f>
        <v/>
      </c>
      <c r="DY22" s="80">
        <f>COUNTIFS($S$2:$S$1000,"&lt;"&amp;$DX$17,$B$2:$B$1000,"="&amp;BR22)+COUNTIFS($R$2:$R$1000,"&lt;"&amp;$DX$17,$C$2:$C$1000,"="&amp;BR22)</f>
        <v/>
      </c>
      <c r="DZ22" s="80">
        <f>COUNTIFS($S$2:$S$1000,"&gt;"&amp;$DX$17,$B$2:$B$1000,"="&amp;BS22)+COUNTIFS($R$2:$R$1000,"&gt;"&amp;$DX$17,$C$2:$C$1000,"="&amp;BS22)</f>
        <v/>
      </c>
      <c r="EA22" s="80">
        <f>COUNTIFS($S$2:$S$1000,"&lt;"&amp;$DX$17,$B$2:$B$1000,"="&amp;BS22)+COUNTIFS($R$2:$R$1000,"&lt;"&amp;$DX$17,$C$2:$C$1000,"="&amp;BS22)</f>
        <v/>
      </c>
      <c r="EB22" s="80">
        <f>COUNTIFS($S$2:$S$1000,"&gt;"&amp;$EB$17,$B$2:$B$1000,"="&amp;BR22)+COUNTIFS($R$2:$R$1000,"&gt;"&amp;$EB$17,$C$2:$C$1000,"="&amp;BR22)</f>
        <v/>
      </c>
      <c r="EC22" s="80">
        <f>COUNTIFS($S$2:$S$1000,"&lt;"&amp;$EB$17,$B$2:$B$1000,"="&amp;BR22)+COUNTIFS($R$2:$R$1000,"&lt;"&amp;$EB$17,$C$2:$C$1000,"="&amp;BR22)</f>
        <v/>
      </c>
      <c r="ED22" s="80">
        <f>COUNTIFS($S$2:$S$1000,"&gt;"&amp;$EB$17,$B$2:$B$1000,"="&amp;BS22)+COUNTIFS($R$2:$R$1000,"&gt;"&amp;$EB$17,$C$2:$C$1000,"="&amp;BS22)</f>
        <v/>
      </c>
      <c r="EE22" s="80">
        <f>COUNTIFS($S$2:$S$1000,"&lt;"&amp;$EB$17,$B$2:$B$1000,"="&amp;BS22)+COUNTIFS($R$2:$R$1000,"&lt;"&amp;$EB$17,$C$2:$C$1000,"="&amp;BS22)</f>
        <v/>
      </c>
      <c r="EF22" s="25">
        <f>COUNTIFS($V$2:$V$1000,"&gt;"&amp;$EF$17,$B$2:$B$1000,"="&amp;BR22)+COUNTIFS($U$2:$U$1000,"&gt;"&amp;$EF$17,$C$2:$C$1000,"="&amp;BR22)</f>
        <v/>
      </c>
      <c r="EG22" s="80">
        <f>COUNTIFS($V$2:$V$1000,"&lt;"&amp;$EF$17,$B$2:$B$1000,"="&amp;BR22)+COUNTIFS($U$2:$U$1000,"&lt;"&amp;$EF$17,$C$2:$C$1000,"="&amp;BR22)</f>
        <v/>
      </c>
      <c r="EH22" s="80">
        <f>COUNTIFS($V$2:$V$1000,"&gt;"&amp;$EF$17,$B$2:$B$1000,"="&amp;BS22)+COUNTIFS($U$2:$U$1000,"&gt;"&amp;$EF$17,$C$2:$C$1000,"="&amp;BS22)</f>
        <v/>
      </c>
      <c r="EI22" s="80">
        <f>COUNTIFS($V$2:$V$1000,"&lt;"&amp;$EF$17,$B$2:$B$1000,"="&amp;BS22)+COUNTIFS($U$2:$U$1000,"&lt;"&amp;$EF$17,$C$2:$C$1000,"="&amp;BS22)</f>
        <v/>
      </c>
      <c r="EJ22" s="80">
        <f>COUNTIFS($V$2:$V$1000,"&gt;"&amp;$EJ$17,$B$2:$B$1000,"="&amp;BR22)+COUNTIFS($U$2:$U$1000,"&gt;"&amp;$EJ$17,$C$2:$C$1000,"="&amp;BR22)</f>
        <v/>
      </c>
      <c r="EK22" s="80">
        <f>COUNTIFS($V$2:$V$1000,"&lt;"&amp;$EJ$17,$B$2:$B$1000,"="&amp;BR22)+COUNTIFS($U$2:$U$1000,"&lt;"&amp;$EJ$17,$C$2:$C$1000,"="&amp;BR22)</f>
        <v/>
      </c>
      <c r="EL22" s="80">
        <f>COUNTIFS($V$2:$V$1000,"&gt;"&amp;$EJ$17,$B$2:$B$1000,"="&amp;BS22)+COUNTIFS($U$2:$U$1000,"&gt;"&amp;$EJ$17,$C$2:$C$1000,"="&amp;BS22)</f>
        <v/>
      </c>
      <c r="EM22" s="80">
        <f>COUNTIFS($V$2:$V$1000,"&lt;"&amp;$EJ$17,$B$2:$B$1000,"="&amp;BS22)+COUNTIFS($U$2:$U$1000,"&lt;"&amp;$EJ$17,$C$2:$C$1000,"="&amp;BS22)</f>
        <v/>
      </c>
      <c r="EN22" s="80">
        <f>COUNTIFS($V$2:$V$1000,"&gt;"&amp;$EN$17,$B$2:$B$1000,"="&amp;BR22)+COUNTIFS($U$2:$U$1000,"&gt;"&amp;$EN$17,$C$2:$C$1000,"="&amp;BR22)</f>
        <v/>
      </c>
      <c r="EO22" s="80">
        <f>COUNTIFS($V$2:$V$1000,"&lt;"&amp;$EN$17,$B$2:$B$1000,"="&amp;BR22)+COUNTIFS($U$2:$U$1000,"&lt;"&amp;$EN$17,$C$2:$C$1000,"="&amp;BR22)</f>
        <v/>
      </c>
      <c r="EP22" s="80">
        <f>COUNTIFS($V$2:$V$1000,"&gt;"&amp;$EN$17,$B$2:$B$1000,"="&amp;BS22)+COUNTIFS($U$2:$U$1000,"&gt;"&amp;$EN$17,$C$2:$C$1000,"="&amp;BS22)</f>
        <v/>
      </c>
      <c r="EQ22" s="80">
        <f>COUNTIFS($V$2:$V$1000,"&lt;"&amp;$EN$17,$B$2:$B$1000,"="&amp;BS22)+COUNTIFS($U$2:$U$1000,"&lt;"&amp;$EN$17,$C$2:$C$1000,"="&amp;BS22)</f>
        <v/>
      </c>
      <c r="ES22" s="89" t="n"/>
      <c r="EV22" s="89" t="n"/>
      <c r="EY22" s="89" t="n"/>
      <c r="FB22" s="89" t="n"/>
      <c r="FE22" s="89" t="n"/>
      <c r="FH22" s="89" t="n"/>
      <c r="FK22" s="89" t="n"/>
      <c r="FN22" s="81" t="n"/>
      <c r="FQ22" s="81" t="n"/>
      <c r="FT22" s="81" t="n"/>
      <c r="FW22" s="81" t="n"/>
      <c r="FZ22" s="81" t="n"/>
      <c r="GC22" s="81" t="n"/>
      <c r="GF22" s="81" t="n"/>
      <c r="GI22" s="81" t="n"/>
    </row>
    <row customHeight="1" ht="12" r="23" spans="1:201">
      <c r="A23" s="35" t="n">
        <v>43337</v>
      </c>
      <c r="B23" s="89" t="s">
        <v>46</v>
      </c>
      <c r="C23" s="89" t="s">
        <v>59</v>
      </c>
      <c r="D23" s="31" t="n">
        <v>6.41</v>
      </c>
      <c r="E23" s="81" t="n">
        <v>6.7</v>
      </c>
      <c r="F23" s="25" t="n">
        <v>382</v>
      </c>
      <c r="G23" s="80" t="n">
        <v>390</v>
      </c>
      <c r="H23" s="80" t="n">
        <v>301</v>
      </c>
      <c r="I23" s="80" t="n">
        <v>303</v>
      </c>
      <c r="J23" s="80" t="n">
        <v>12</v>
      </c>
      <c r="K23" s="80" t="n">
        <v>9</v>
      </c>
      <c r="L23" s="25" t="n">
        <v>0</v>
      </c>
      <c r="M23" s="80" t="n">
        <v>0</v>
      </c>
      <c r="N23" s="80" t="n">
        <v>3</v>
      </c>
      <c r="O23" s="80" t="n">
        <v>2</v>
      </c>
      <c r="P23" s="80" t="n">
        <v>2</v>
      </c>
      <c r="Q23" s="80" t="n">
        <v>1</v>
      </c>
      <c r="R23" s="16" t="n">
        <v>5</v>
      </c>
      <c r="S23" s="16" t="n">
        <v>3</v>
      </c>
      <c r="T23" s="16" t="n">
        <v>8</v>
      </c>
      <c r="U23" s="25" t="n">
        <v>2</v>
      </c>
      <c r="V23" s="80" t="n">
        <v>2</v>
      </c>
      <c r="W23" s="16" t="n">
        <v>4</v>
      </c>
      <c r="X23" s="25" t="n">
        <v>15</v>
      </c>
      <c r="Y23" s="80" t="n">
        <v>30</v>
      </c>
      <c r="Z23" s="27">
        <f>IF(U23="","",LOOKUP(U23-V23,{-9E+307,0,1},{2,"x",1}))</f>
        <v/>
      </c>
      <c r="AA23" s="14">
        <f>IF(U23="","",U23&amp;"-"&amp;V23)</f>
        <v/>
      </c>
      <c r="AB23" s="63" t="n"/>
      <c r="BR23" s="89">
        <f>BR35</f>
        <v/>
      </c>
      <c r="BS23" s="89">
        <f>BS35</f>
        <v/>
      </c>
      <c r="BT23" s="80">
        <f>COUNTIFS($T$2:$T$1000,"&gt;"&amp;$BT$17,$B$2:$B$1000,"="&amp;BR23)+COUNTIFS($T$2:$T$1000,"&gt;"&amp;$BT$17,$C$2:$C$1000,"="&amp;BR23)</f>
        <v/>
      </c>
      <c r="BU23" s="80">
        <f>COUNTIFS($T$2:$T$1000,"&lt;"&amp;$BT$17,$B$2:$B$1000,"="&amp;BR23)+COUNTIFS($T$2:$T$1000,"&lt;"&amp;$BT$17,$C$2:$C$1000,"="&amp;BR23)</f>
        <v/>
      </c>
      <c r="BV23" s="80">
        <f>COUNTIFS($T$2:$T$1000,"&gt;"&amp;$BT$17,$B$2:$B$1000,"="&amp;BS23)+COUNTIFS($T$2:$T$1000,"&gt;"&amp;$BT$17,$C$2:$C$1000,"="&amp;BS23)</f>
        <v/>
      </c>
      <c r="BW23" s="80">
        <f>COUNTIFS($T$2:$T$1000,"&lt;"&amp;$BT$17,$B$2:$B$1000,"="&amp;BS23)+COUNTIFS($T$2:$T$1000,"&lt;"&amp;$BT$17,$C$2:$C$1000,"="&amp;BS23)</f>
        <v/>
      </c>
      <c r="BX23" s="80">
        <f>COUNTIFS($T$2:$T$1000,"&gt;"&amp;$BX$17,$B$2:$B$1000,"="&amp;BR23)+COUNTIFS($T$2:$T$1000,"&gt;"&amp;$BX$17,$C$2:$C$1000,"="&amp;BR23)</f>
        <v/>
      </c>
      <c r="BY23" s="80">
        <f>COUNTIFS($T$2:$T$1000,"&lt;"&amp;$BX$17,$B$2:$B$1000,"="&amp;BR23)+COUNTIFS($T$2:$T$1000,"&lt;"&amp;$BX$17,$C$2:$C$1000,"="&amp;BR23)</f>
        <v/>
      </c>
      <c r="BZ23" s="80">
        <f>COUNTIFS($T$2:$T$1000,"&gt;"&amp;$BX$17,$B$2:$B$1000,"="&amp;BS23)+COUNTIFS($T$2:$T$1000,"&gt;"&amp;$BX$17,$C$2:$C$1000,"="&amp;BS23)</f>
        <v/>
      </c>
      <c r="CA23" s="80">
        <f>COUNTIFS($T$2:$T$1000,"&lt;"&amp;$BX$17,$B$2:$B$1000,"="&amp;BS23)+COUNTIFS($T$2:$T$1000,"&lt;"&amp;$BX$17,$C$2:$C$1000,"="&amp;BS23)</f>
        <v/>
      </c>
      <c r="CB23" s="80">
        <f>COUNTIFS($T$2:$T$1000,"&gt;"&amp;$CB$17,$B$2:$B$1000,"="&amp;BR23)+COUNTIFS($T$2:$T$1000,"&gt;"&amp;$CB$17,$C$2:$C$1000,"="&amp;BR23)</f>
        <v/>
      </c>
      <c r="CC23" s="80">
        <f>COUNTIFS($T$2:$T$1000,"&lt;"&amp;$CB$17,$B$2:$B$1000,"="&amp;BR23)+COUNTIFS($T$2:$T$1000,"&lt;"&amp;$CB$17,$C$2:$C$1000,"="&amp;BR23)</f>
        <v/>
      </c>
      <c r="CD23" s="80">
        <f>COUNTIFS($T$2:$T$1000,"&gt;"&amp;$CB$17,$B$2:$B$1000,"="&amp;BS23)+COUNTIFS($T$2:$T$1000,"&gt;"&amp;$CB$17,$C$2:$C$1000,"="&amp;BS23)</f>
        <v/>
      </c>
      <c r="CE23" s="80">
        <f>COUNTIFS($T$2:$T$1000,"&lt;"&amp;$CB$17,$B$2:$B$1000,"="&amp;BS23)+COUNTIFS($T$2:$T$1000,"&lt;"&amp;$CB$17,$C$2:$C$1000,"="&amp;BS23)</f>
        <v/>
      </c>
      <c r="CF23" s="25">
        <f>COUNTIFS($W$2:$W$1000,"&gt;"&amp;$CF$17,$B$2:$B$1000,"="&amp;BR23)+COUNTIFS($W$2:$W$1000,"&gt;"&amp;$CF$17,$C$2:$C$1000,"="&amp;BR23)</f>
        <v/>
      </c>
      <c r="CG23" s="80">
        <f>COUNTIFS($W$2:$W$1000,"&lt;"&amp;$CF$17,$B$2:$B$1000,"="&amp;BR23)+COUNTIFS($W$2:$W$1000,"&lt;"&amp;$CF$17,$C$2:$C$1000,"="&amp;BR23)</f>
        <v/>
      </c>
      <c r="CH23" s="80">
        <f>COUNTIFS($W$2:$W$1000,"&gt;"&amp;$CF$17,$B$2:$B$1000,"="&amp;BS23)+COUNTIFS($W$2:$W$1000,"&gt;"&amp;$CF$17,$C$2:$C$1000,"="&amp;BS23)</f>
        <v/>
      </c>
      <c r="CI23" s="80">
        <f>COUNTIFS($W$2:$W$1000,"&lt;"&amp;$CF$17,$B$2:$B$1000,"="&amp;BS23)+COUNTIFS($W$2:$W$1000,"&lt;"&amp;$CF$17,$C$2:$C$1000,"="&amp;BS23)</f>
        <v/>
      </c>
      <c r="CJ23" s="80">
        <f>COUNTIFS($W$2:$W$1000,"&gt;"&amp;$CJ$17,$B$2:$B$1000,"="&amp;BR23)+COUNTIFS($W$2:$W$1000,"&gt;"&amp;$CJ$17,$C$2:$C$1000,"="&amp;BR23)</f>
        <v/>
      </c>
      <c r="CK23" s="80">
        <f>COUNTIFS($W$2:$W$1000,"&lt;"&amp;$CJ$17,$B$2:$B$1000,"="&amp;BR23)+COUNTIFS($W$2:$W$1000,"&lt;"&amp;$CJ$17,$C$2:$C$1000,"="&amp;BR23)</f>
        <v/>
      </c>
      <c r="CL23" s="80">
        <f>COUNTIFS($W$2:$W$1000,"&gt;"&amp;$CJ$17,$B$2:$B$1000,"="&amp;BS23)+COUNTIFS($W$2:$W$1000,"&gt;"&amp;$CJ$17,$C$2:$C$1000,"="&amp;BS23)</f>
        <v/>
      </c>
      <c r="CM23" s="80">
        <f>COUNTIFS($W$2:$W$1000,"&lt;"&amp;$CJ$17,$B$2:$B$1000,"="&amp;BS23)+COUNTIFS($W$2:$W$1000,"&lt;"&amp;$CJ$17,$C$2:$C$1000,"="&amp;BS23)</f>
        <v/>
      </c>
      <c r="CN23" s="80">
        <f>COUNTIFS($W$2:$W$1000,"&gt;"&amp;$CN$17,$B$2:$B$1000,"="&amp;BR23)+COUNTIFS($W$2:$W$1000,"&gt;"&amp;$CN$17,$C$2:$C$1000,"="&amp;BR23)</f>
        <v/>
      </c>
      <c r="CO23" s="80">
        <f>COUNTIFS($W$2:$W$1000,"&lt;"&amp;$CN$17,$B$2:$B$1000,"="&amp;BR23)+COUNTIFS($W$2:$W$1000,"&lt;"&amp;$CN$17,$C$2:$C$1000,"="&amp;BR23)</f>
        <v/>
      </c>
      <c r="CP23" s="80">
        <f>COUNTIFS($W$2:$W$1000,"&gt;"&amp;$CN$17,$B$2:$B$1000,"="&amp;BS23)+COUNTIFS($W$2:$W$1000,"&gt;"&amp;$CN$17,$C$2:$C$1000,"="&amp;BS23)</f>
        <v/>
      </c>
      <c r="CQ23" s="80">
        <f>COUNTIFS($W$2:$W$1000,"&lt;"&amp;$CN$17,$B$2:$B$1000,"="&amp;BS23)+COUNTIFS($W$2:$W$1000,"&lt;"&amp;$CN$17,$C$2:$C$1000,"="&amp;BS23)</f>
        <v/>
      </c>
      <c r="CR23" s="80">
        <f>COUNTIFS($W$2:$W$1000,"&gt;"&amp;$CR$17,$B$2:$B$1000,"="&amp;BR23)+COUNTIFS($W$2:$W$1000,"&gt;"&amp;$CR$17,$C$2:$C$1000,"="&amp;BR23)</f>
        <v/>
      </c>
      <c r="CS23" s="80">
        <f>COUNTIFS($W$2:$W$1000,"&lt;"&amp;$CR$17,$B$2:$B$1000,"="&amp;BR23)+COUNTIFS($W$2:$W$1000,"&lt;"&amp;$CR$17,$C$2:$C$1000,"="&amp;BR23)</f>
        <v/>
      </c>
      <c r="CT23" s="80">
        <f>COUNTIFS($W$2:$W$1000,"&gt;"&amp;$CR$17,$B$2:$B$1000,"="&amp;BS23)+COUNTIFS($W$2:$W$1000,"&gt;"&amp;$CR$17,$C$2:$C$1000,"="&amp;BS23)</f>
        <v/>
      </c>
      <c r="CU23" s="80">
        <f>COUNTIFS($W$2:$W$1000,"&lt;"&amp;$CR$17,$B$2:$B$1000,"="&amp;BS23)+COUNTIFS($W$2:$W$1000,"&lt;"&amp;$CR$17,$C$2:$C$1000,"="&amp;BS23)</f>
        <v/>
      </c>
      <c r="CV23" s="12">
        <f>COUNTIFS($R$2:$R$1000,"&gt;"&amp;$CV$17,$B$2:$B$1000,"="&amp;BR23)+COUNTIFS($S$2:$S$1000,"&gt;"&amp;$CV$17,$C$2:$C$1000,"="&amp;BR23)</f>
        <v/>
      </c>
      <c r="CW23" s="80">
        <f>COUNTIFS($R$2:$R$1000,"&lt;"&amp;$CV$17,$B$2:$B$1000,"="&amp;BR23)+COUNTIFS($S$2:$S$1000,"&lt;"&amp;$CV$17,$C$2:$C$1000,"="&amp;BR23)</f>
        <v/>
      </c>
      <c r="CX23" s="80">
        <f>COUNTIFS($R$2:$R$1000,"&gt;"&amp;$CV$17,$B$2:$B$1000,"="&amp;BS23)+COUNTIFS($S$2:$S$1000,"&gt;"&amp;$CV$17,$C$2:$C$1000,"="&amp;BS23)</f>
        <v/>
      </c>
      <c r="CY23" s="80">
        <f>COUNTIFS($R$2:$R$1000,"&lt;"&amp;$CV$17,$B$2:$B$1000,"="&amp;BS23)+COUNTIFS($S$2:$S$1000,"&lt;"&amp;$CV$17,$C$2:$C$1000,"="&amp;BS23)</f>
        <v/>
      </c>
      <c r="CZ23" s="80">
        <f>COUNTIFS($R$2:$R$1000,"&gt;"&amp;$CZ$17,$B$2:$B$1000,"="&amp;BR23)+COUNTIFS($S$2:$S$1000,"&gt;"&amp;$CZ$17,$C$2:$C$1000,"="&amp;BR23)</f>
        <v/>
      </c>
      <c r="DA23" s="80">
        <f>COUNTIFS($R$2:$R$1000,"&lt;"&amp;$CZ$17,$B$2:$B$1000,"="&amp;BR23)+COUNTIFS($S$2:$S$1000,"&lt;"&amp;$CZ$17,$C$2:$C$1000,"="&amp;BR23)</f>
        <v/>
      </c>
      <c r="DB23" s="80">
        <f>COUNTIFS($R$2:$R$1000,"&gt;"&amp;$CZ$17,$B$2:$B$1000,"="&amp;BS23)+COUNTIFS($S$2:$S$1000,"&gt;"&amp;$CZ$17,$C$2:$C$1000,"="&amp;BS23)</f>
        <v/>
      </c>
      <c r="DC23" s="80">
        <f>COUNTIFS($R$2:$R$1000,"&lt;"&amp;$CZ$17,$B$2:$B$1000,"="&amp;BS23)+COUNTIFS($S$2:$S$1000,"&lt;"&amp;$CZ$17,$C$2:$C$1000,"="&amp;BS23)</f>
        <v/>
      </c>
      <c r="DD23" s="80">
        <f>COUNTIFS($R$2:$R$1000,"&gt;"&amp;$DD$17,$B$2:$B$1000,"="&amp;BR23)+COUNTIFS($S$2:$S$1000,"&gt;"&amp;$DD$17,$C$2:$C$1000,"="&amp;BR23)</f>
        <v/>
      </c>
      <c r="DE23" s="80">
        <f>COUNTIFS($R$2:$R$1000,"&lt;"&amp;$DD$17,$B$2:$B$1000,"="&amp;BR23)+COUNTIFS($S$2:$S$1000,"&lt;"&amp;$DD$17,$C$2:$C$1000,"="&amp;BR23)</f>
        <v/>
      </c>
      <c r="DF23" s="80">
        <f>COUNTIFS($R$2:$R$1000,"&gt;"&amp;$DD$17,$B$2:$B$1000,"="&amp;BS23)+COUNTIFS($S$2:$S$1000,"&gt;"&amp;$DD$17,$C$2:$C$1000,"="&amp;BS23)</f>
        <v/>
      </c>
      <c r="DG23" s="80">
        <f>COUNTIFS($R$2:$R$1000,"&lt;"&amp;$DD$17,$B$2:$B$1000,"="&amp;BS23)+COUNTIFS($S$2:$S$1000,"&lt;"&amp;$DD$17,$C$2:$C$1000,"="&amp;BS23)</f>
        <v/>
      </c>
      <c r="DH23" s="25">
        <f>COUNTIFS($U$2:$U$1000,"&gt;"&amp;$DH$17,$B$2:$B$1000,"="&amp;BR23)+COUNTIFS($V$2:$V$1000,"&gt;"&amp;$DH$17,$C$2:$C$1000,"="&amp;BR23)</f>
        <v/>
      </c>
      <c r="DI23" s="80">
        <f>COUNTIFS($U$2:$U$1000,"&lt;"&amp;$DH$17,$B$2:$B$1000,"="&amp;BR23)+COUNTIFS($V$2:$V$1000,"&lt;"&amp;$DH$17,$C$2:$C$1000,"="&amp;BR23)</f>
        <v/>
      </c>
      <c r="DJ23" s="80">
        <f>COUNTIFS($U$2:$U$1000,"&gt;"&amp;$DH$17,$B$2:$B$1000,"="&amp;BS23)+COUNTIFS($V$2:$V$1000,"&gt;"&amp;$DH$17,$C$2:$C$1000,"="&amp;BS23)</f>
        <v/>
      </c>
      <c r="DK23" s="80">
        <f>COUNTIFS($U$2:$U$1000,"&lt;"&amp;$DH$17,$B$2:$B$1000,"="&amp;BS23)+COUNTIFS($V$2:$V$1000,"&lt;"&amp;$DH$17,$C$2:$C$1000,"="&amp;BS23)</f>
        <v/>
      </c>
      <c r="DL23" s="80">
        <f>COUNTIFS($U$2:$U$1000,"&gt;"&amp;$DL$17,$B$2:$B$1000,"="&amp;BR23)+COUNTIFS($V$2:$V$1000,"&gt;"&amp;$DL$17,$C$2:$C$1000,"="&amp;BR23)</f>
        <v/>
      </c>
      <c r="DM23" s="80">
        <f>COUNTIFS($U$2:$U$1000,"&lt;"&amp;$DL$17,$B$2:$B$1000,"="&amp;BR23)+COUNTIFS($V$2:$V$1000,"&lt;"&amp;$DL$17,$C$2:$C$1000,"="&amp;BR23)</f>
        <v/>
      </c>
      <c r="DN23" s="80">
        <f>COUNTIFS($U$2:$U$1000,"&gt;"&amp;$DL$17,$B$2:$B$1000,"="&amp;BS23)+COUNTIFS($V$2:$V$1000,"&gt;"&amp;$DL$17,$C$2:$C$1000,"="&amp;BS23)</f>
        <v/>
      </c>
      <c r="DO23" s="80">
        <f>COUNTIFS($U$2:$U$1000,"&lt;"&amp;$DL$17,$B$2:$B$1000,"="&amp;BS23)+COUNTIFS($V$2:$V$1000,"&lt;"&amp;$DL$17,$C$2:$C$1000,"="&amp;BS23)</f>
        <v/>
      </c>
      <c r="DP23" s="80">
        <f>COUNTIFS($U$2:$U$1000,"&gt;"&amp;$DP$17,$B$2:$B$1000,"="&amp;BR23)+COUNTIFS($V$2:$V$1000,"&gt;"&amp;$DP$17,$C$2:$C$1000,"="&amp;BR23)</f>
        <v/>
      </c>
      <c r="DQ23" s="80">
        <f>COUNTIFS($U$2:$U$1000,"&lt;"&amp;$DP$17,$B$2:$B$1000,"="&amp;BR23)+COUNTIFS($V$2:$V$1000,"&lt;"&amp;$DP$17,$C$2:$C$1000,"="&amp;BR23)</f>
        <v/>
      </c>
      <c r="DR23" s="80">
        <f>COUNTIFS($U$2:$U$1000,"&gt;"&amp;$DP$17,$B$2:$B$1000,"="&amp;BS23)+COUNTIFS($V$2:$V$1000,"&gt;"&amp;$DP$17,$C$2:$C$1000,"="&amp;BS23)</f>
        <v/>
      </c>
      <c r="DS23" s="80">
        <f>COUNTIFS($U$2:$U$1000,"&lt;"&amp;$DP$17,$B$2:$B$1000,"="&amp;BS23)+COUNTIFS($V$2:$V$1000,"&lt;"&amp;$DP$17,$C$2:$C$1000,"="&amp;BS23)</f>
        <v/>
      </c>
      <c r="DT23" s="12">
        <f>COUNTIFS($S$2:$S$1000,"&gt;"&amp;$DT$17,$B$2:$B$1000,"="&amp;BR23)+COUNTIFS($R$2:$R$1000,"&gt;"&amp;$DT$17,$C$2:$C$1000,"="&amp;BR23)</f>
        <v/>
      </c>
      <c r="DU23" s="80">
        <f>COUNTIFS($S$2:$S$1000,"&lt;"&amp;$DT$17,$B$2:$B$1000,"="&amp;BR23)+COUNTIFS($R$2:$R$1000,"&lt;"&amp;$DT$17,$C$2:$C$1000,"="&amp;BR23)</f>
        <v/>
      </c>
      <c r="DV23" s="80">
        <f>COUNTIFS($S$2:$S$1000,"&gt;"&amp;$DT$17,$B$2:$B$1000,"="&amp;BS23)+COUNTIFS($R$2:$R$1000,"&gt;"&amp;$DT$17,$C$2:$C$1000,"="&amp;BS23)</f>
        <v/>
      </c>
      <c r="DW23" s="80">
        <f>COUNTIFS($S$2:$S$1000,"&lt;"&amp;$DT$17,$B$2:$B$1000,"="&amp;BS23)+COUNTIFS($R$2:$R$1000,"&lt;"&amp;$DT$17,$C$2:$C$1000,"="&amp;BS23)</f>
        <v/>
      </c>
      <c r="DX23" s="80">
        <f>COUNTIFS($S$2:$S$1000,"&gt;"&amp;$DX$17,$B$2:$B$1000,"="&amp;BR23)+COUNTIFS($R$2:$R$1000,"&gt;"&amp;$DX$17,$C$2:$C$1000,"="&amp;BR23)</f>
        <v/>
      </c>
      <c r="DY23" s="80">
        <f>COUNTIFS($S$2:$S$1000,"&lt;"&amp;$DX$17,$B$2:$B$1000,"="&amp;BR23)+COUNTIFS($R$2:$R$1000,"&lt;"&amp;$DX$17,$C$2:$C$1000,"="&amp;BR23)</f>
        <v/>
      </c>
      <c r="DZ23" s="80">
        <f>COUNTIFS($S$2:$S$1000,"&gt;"&amp;$DX$17,$B$2:$B$1000,"="&amp;BS23)+COUNTIFS($R$2:$R$1000,"&gt;"&amp;$DX$17,$C$2:$C$1000,"="&amp;BS23)</f>
        <v/>
      </c>
      <c r="EA23" s="80">
        <f>COUNTIFS($S$2:$S$1000,"&lt;"&amp;$DX$17,$B$2:$B$1000,"="&amp;BS23)+COUNTIFS($R$2:$R$1000,"&lt;"&amp;$DX$17,$C$2:$C$1000,"="&amp;BS23)</f>
        <v/>
      </c>
      <c r="EB23" s="80">
        <f>COUNTIFS($S$2:$S$1000,"&gt;"&amp;$EB$17,$B$2:$B$1000,"="&amp;BR23)+COUNTIFS($R$2:$R$1000,"&gt;"&amp;$EB$17,$C$2:$C$1000,"="&amp;BR23)</f>
        <v/>
      </c>
      <c r="EC23" s="80">
        <f>COUNTIFS($S$2:$S$1000,"&lt;"&amp;$EB$17,$B$2:$B$1000,"="&amp;BR23)+COUNTIFS($R$2:$R$1000,"&lt;"&amp;$EB$17,$C$2:$C$1000,"="&amp;BR23)</f>
        <v/>
      </c>
      <c r="ED23" s="80">
        <f>COUNTIFS($S$2:$S$1000,"&gt;"&amp;$EB$17,$B$2:$B$1000,"="&amp;BS23)+COUNTIFS($R$2:$R$1000,"&gt;"&amp;$EB$17,$C$2:$C$1000,"="&amp;BS23)</f>
        <v/>
      </c>
      <c r="EE23" s="80">
        <f>COUNTIFS($S$2:$S$1000,"&lt;"&amp;$EB$17,$B$2:$B$1000,"="&amp;BS23)+COUNTIFS($R$2:$R$1000,"&lt;"&amp;$EB$17,$C$2:$C$1000,"="&amp;BS23)</f>
        <v/>
      </c>
      <c r="EF23" s="25">
        <f>COUNTIFS($V$2:$V$1000,"&gt;"&amp;$EF$17,$B$2:$B$1000,"="&amp;BR23)+COUNTIFS($U$2:$U$1000,"&gt;"&amp;$EF$17,$C$2:$C$1000,"="&amp;BR23)</f>
        <v/>
      </c>
      <c r="EG23" s="80">
        <f>COUNTIFS($V$2:$V$1000,"&lt;"&amp;$EF$17,$B$2:$B$1000,"="&amp;BR23)+COUNTIFS($U$2:$U$1000,"&lt;"&amp;$EF$17,$C$2:$C$1000,"="&amp;BR23)</f>
        <v/>
      </c>
      <c r="EH23" s="80">
        <f>COUNTIFS($V$2:$V$1000,"&gt;"&amp;$EF$17,$B$2:$B$1000,"="&amp;BS23)+COUNTIFS($U$2:$U$1000,"&gt;"&amp;$EF$17,$C$2:$C$1000,"="&amp;BS23)</f>
        <v/>
      </c>
      <c r="EI23" s="80">
        <f>COUNTIFS($V$2:$V$1000,"&lt;"&amp;$EF$17,$B$2:$B$1000,"="&amp;BS23)+COUNTIFS($U$2:$U$1000,"&lt;"&amp;$EF$17,$C$2:$C$1000,"="&amp;BS23)</f>
        <v/>
      </c>
      <c r="EJ23" s="80">
        <f>COUNTIFS($V$2:$V$1000,"&gt;"&amp;$EJ$17,$B$2:$B$1000,"="&amp;BR23)+COUNTIFS($U$2:$U$1000,"&gt;"&amp;$EJ$17,$C$2:$C$1000,"="&amp;BR23)</f>
        <v/>
      </c>
      <c r="EK23" s="80">
        <f>COUNTIFS($V$2:$V$1000,"&lt;"&amp;$EJ$17,$B$2:$B$1000,"="&amp;BR23)+COUNTIFS($U$2:$U$1000,"&lt;"&amp;$EJ$17,$C$2:$C$1000,"="&amp;BR23)</f>
        <v/>
      </c>
      <c r="EL23" s="80">
        <f>COUNTIFS($V$2:$V$1000,"&gt;"&amp;$EJ$17,$B$2:$B$1000,"="&amp;BS23)+COUNTIFS($U$2:$U$1000,"&gt;"&amp;$EJ$17,$C$2:$C$1000,"="&amp;BS23)</f>
        <v/>
      </c>
      <c r="EM23" s="80">
        <f>COUNTIFS($V$2:$V$1000,"&lt;"&amp;$EJ$17,$B$2:$B$1000,"="&amp;BS23)+COUNTIFS($U$2:$U$1000,"&lt;"&amp;$EJ$17,$C$2:$C$1000,"="&amp;BS23)</f>
        <v/>
      </c>
      <c r="EN23" s="80">
        <f>COUNTIFS($V$2:$V$1000,"&gt;"&amp;$EN$17,$B$2:$B$1000,"="&amp;BR23)+COUNTIFS($U$2:$U$1000,"&gt;"&amp;$EN$17,$C$2:$C$1000,"="&amp;BR23)</f>
        <v/>
      </c>
      <c r="EO23" s="80">
        <f>COUNTIFS($V$2:$V$1000,"&lt;"&amp;$EN$17,$B$2:$B$1000,"="&amp;BR23)+COUNTIFS($U$2:$U$1000,"&lt;"&amp;$EN$17,$C$2:$C$1000,"="&amp;BR23)</f>
        <v/>
      </c>
      <c r="EP23" s="80">
        <f>COUNTIFS($V$2:$V$1000,"&gt;"&amp;$EN$17,$B$2:$B$1000,"="&amp;BS23)+COUNTIFS($U$2:$U$1000,"&gt;"&amp;$EN$17,$C$2:$C$1000,"="&amp;BS23)</f>
        <v/>
      </c>
      <c r="EQ23" s="80">
        <f>COUNTIFS($V$2:$V$1000,"&lt;"&amp;$EN$17,$B$2:$B$1000,"="&amp;BS23)+COUNTIFS($U$2:$U$1000,"&lt;"&amp;$EN$17,$C$2:$C$1000,"="&amp;BS23)</f>
        <v/>
      </c>
      <c r="ES23" s="89" t="n"/>
      <c r="EV23" s="89" t="n"/>
      <c r="EY23" s="89" t="n"/>
      <c r="FB23" s="89" t="n"/>
      <c r="FE23" s="89" t="n"/>
      <c r="FH23" s="89" t="n"/>
      <c r="FK23" s="89" t="n"/>
      <c r="FN23" s="81" t="n"/>
      <c r="FQ23" s="81" t="n"/>
      <c r="FT23" s="81" t="n"/>
      <c r="FW23" s="81" t="n"/>
      <c r="FZ23" s="81" t="n"/>
      <c r="GC23" s="81" t="n"/>
      <c r="GF23" s="81" t="n"/>
      <c r="GI23" s="81" t="n"/>
    </row>
    <row customHeight="1" ht="12" r="24" spans="1:201">
      <c r="A24" s="35" t="n">
        <v>43337</v>
      </c>
      <c r="B24" s="89" t="s">
        <v>51</v>
      </c>
      <c r="C24" s="89" t="s">
        <v>47</v>
      </c>
      <c r="D24" s="31" t="n">
        <v>6.56</v>
      </c>
      <c r="E24" s="81" t="n">
        <v>6.87</v>
      </c>
      <c r="F24" s="25" t="n">
        <v>399</v>
      </c>
      <c r="G24" s="80" t="n">
        <v>286</v>
      </c>
      <c r="H24" s="80" t="n">
        <v>303</v>
      </c>
      <c r="I24" s="80" t="n">
        <v>193</v>
      </c>
      <c r="J24" s="80" t="n">
        <v>2</v>
      </c>
      <c r="K24" s="80" t="n">
        <v>12</v>
      </c>
      <c r="L24" s="25" t="n">
        <v>0</v>
      </c>
      <c r="M24" s="80" t="n">
        <v>0</v>
      </c>
      <c r="N24" s="80" t="n">
        <v>1</v>
      </c>
      <c r="O24" s="80" t="n">
        <v>3</v>
      </c>
      <c r="P24" s="80" t="n">
        <v>0</v>
      </c>
      <c r="Q24" s="80" t="n">
        <v>1</v>
      </c>
      <c r="R24" s="16" t="n">
        <v>1</v>
      </c>
      <c r="S24" s="16" t="n">
        <v>4</v>
      </c>
      <c r="T24" s="16" t="n">
        <v>5</v>
      </c>
      <c r="U24" s="25" t="n">
        <v>0</v>
      </c>
      <c r="V24" s="80" t="n">
        <v>0</v>
      </c>
      <c r="W24" s="16" t="n">
        <v>0</v>
      </c>
      <c r="X24" s="25" t="n">
        <v>23</v>
      </c>
      <c r="Y24" s="80" t="n">
        <v>33</v>
      </c>
      <c r="Z24" s="27">
        <f>IF(U24="","",LOOKUP(U24-V24,{-9E+307,0,1},{2,"x",1}))</f>
        <v/>
      </c>
      <c r="AA24" s="14">
        <f>IF(U24="","",U24&amp;"-"&amp;V24)</f>
        <v/>
      </c>
      <c r="AB24" s="63" t="n"/>
      <c r="BR24" s="89">
        <f>BR36</f>
        <v/>
      </c>
      <c r="BS24" s="89">
        <f>BS36</f>
        <v/>
      </c>
      <c r="BT24" s="80">
        <f>COUNTIFS($T$2:$T$1000,"&gt;"&amp;$BT$17,$B$2:$B$1000,"="&amp;BR24)+COUNTIFS($T$2:$T$1000,"&gt;"&amp;$BT$17,$C$2:$C$1000,"="&amp;BR24)</f>
        <v/>
      </c>
      <c r="BU24" s="80">
        <f>COUNTIFS($T$2:$T$1000,"&lt;"&amp;$BT$17,$B$2:$B$1000,"="&amp;BR24)+COUNTIFS($T$2:$T$1000,"&lt;"&amp;$BT$17,$C$2:$C$1000,"="&amp;BR24)</f>
        <v/>
      </c>
      <c r="BV24" s="80">
        <f>COUNTIFS($T$2:$T$1000,"&gt;"&amp;$BT$17,$B$2:$B$1000,"="&amp;BS24)+COUNTIFS($T$2:$T$1000,"&gt;"&amp;$BT$17,$C$2:$C$1000,"="&amp;BS24)</f>
        <v/>
      </c>
      <c r="BW24" s="80">
        <f>COUNTIFS($T$2:$T$1000,"&lt;"&amp;$BT$17,$B$2:$B$1000,"="&amp;BS24)+COUNTIFS($T$2:$T$1000,"&lt;"&amp;$BT$17,$C$2:$C$1000,"="&amp;BS24)</f>
        <v/>
      </c>
      <c r="BX24" s="80">
        <f>COUNTIFS($T$2:$T$1000,"&gt;"&amp;$BX$17,$B$2:$B$1000,"="&amp;BR24)+COUNTIFS($T$2:$T$1000,"&gt;"&amp;$BX$17,$C$2:$C$1000,"="&amp;BR24)</f>
        <v/>
      </c>
      <c r="BY24" s="80">
        <f>COUNTIFS($T$2:$T$1000,"&lt;"&amp;$BX$17,$B$2:$B$1000,"="&amp;BR24)+COUNTIFS($T$2:$T$1000,"&lt;"&amp;$BX$17,$C$2:$C$1000,"="&amp;BR24)</f>
        <v/>
      </c>
      <c r="BZ24" s="80">
        <f>COUNTIFS($T$2:$T$1000,"&gt;"&amp;$BX$17,$B$2:$B$1000,"="&amp;BS24)+COUNTIFS($T$2:$T$1000,"&gt;"&amp;$BX$17,$C$2:$C$1000,"="&amp;BS24)</f>
        <v/>
      </c>
      <c r="CA24" s="80">
        <f>COUNTIFS($T$2:$T$1000,"&lt;"&amp;$BX$17,$B$2:$B$1000,"="&amp;BS24)+COUNTIFS($T$2:$T$1000,"&lt;"&amp;$BX$17,$C$2:$C$1000,"="&amp;BS24)</f>
        <v/>
      </c>
      <c r="CB24" s="80">
        <f>COUNTIFS($T$2:$T$1000,"&gt;"&amp;$CB$17,$B$2:$B$1000,"="&amp;BR24)+COUNTIFS($T$2:$T$1000,"&gt;"&amp;$CB$17,$C$2:$C$1000,"="&amp;BR24)</f>
        <v/>
      </c>
      <c r="CC24" s="80">
        <f>COUNTIFS($T$2:$T$1000,"&lt;"&amp;$CB$17,$B$2:$B$1000,"="&amp;BR24)+COUNTIFS($T$2:$T$1000,"&lt;"&amp;$CB$17,$C$2:$C$1000,"="&amp;BR24)</f>
        <v/>
      </c>
      <c r="CD24" s="80">
        <f>COUNTIFS($T$2:$T$1000,"&gt;"&amp;$CB$17,$B$2:$B$1000,"="&amp;BS24)+COUNTIFS($T$2:$T$1000,"&gt;"&amp;$CB$17,$C$2:$C$1000,"="&amp;BS24)</f>
        <v/>
      </c>
      <c r="CE24" s="80">
        <f>COUNTIFS($T$2:$T$1000,"&lt;"&amp;$CB$17,$B$2:$B$1000,"="&amp;BS24)+COUNTIFS($T$2:$T$1000,"&lt;"&amp;$CB$17,$C$2:$C$1000,"="&amp;BS24)</f>
        <v/>
      </c>
      <c r="CF24" s="25">
        <f>COUNTIFS($W$2:$W$1000,"&gt;"&amp;$CF$17,$B$2:$B$1000,"="&amp;BR24)+COUNTIFS($W$2:$W$1000,"&gt;"&amp;$CF$17,$C$2:$C$1000,"="&amp;BR24)</f>
        <v/>
      </c>
      <c r="CG24" s="80">
        <f>COUNTIFS($W$2:$W$1000,"&lt;"&amp;$CF$17,$B$2:$B$1000,"="&amp;BR24)+COUNTIFS($W$2:$W$1000,"&lt;"&amp;$CF$17,$C$2:$C$1000,"="&amp;BR24)</f>
        <v/>
      </c>
      <c r="CH24" s="80">
        <f>COUNTIFS($W$2:$W$1000,"&gt;"&amp;$CF$17,$B$2:$B$1000,"="&amp;BS24)+COUNTIFS($W$2:$W$1000,"&gt;"&amp;$CF$17,$C$2:$C$1000,"="&amp;BS24)</f>
        <v/>
      </c>
      <c r="CI24" s="80">
        <f>COUNTIFS($W$2:$W$1000,"&lt;"&amp;$CF$17,$B$2:$B$1000,"="&amp;BS24)+COUNTIFS($W$2:$W$1000,"&lt;"&amp;$CF$17,$C$2:$C$1000,"="&amp;BS24)</f>
        <v/>
      </c>
      <c r="CJ24" s="80">
        <f>COUNTIFS($W$2:$W$1000,"&gt;"&amp;$CJ$17,$B$2:$B$1000,"="&amp;BR24)+COUNTIFS($W$2:$W$1000,"&gt;"&amp;$CJ$17,$C$2:$C$1000,"="&amp;BR24)</f>
        <v/>
      </c>
      <c r="CK24" s="80">
        <f>COUNTIFS($W$2:$W$1000,"&lt;"&amp;$CJ$17,$B$2:$B$1000,"="&amp;BR24)+COUNTIFS($W$2:$W$1000,"&lt;"&amp;$CJ$17,$C$2:$C$1000,"="&amp;BR24)</f>
        <v/>
      </c>
      <c r="CL24" s="80">
        <f>COUNTIFS($W$2:$W$1000,"&gt;"&amp;$CJ$17,$B$2:$B$1000,"="&amp;BS24)+COUNTIFS($W$2:$W$1000,"&gt;"&amp;$CJ$17,$C$2:$C$1000,"="&amp;BS24)</f>
        <v/>
      </c>
      <c r="CM24" s="80">
        <f>COUNTIFS($W$2:$W$1000,"&lt;"&amp;$CJ$17,$B$2:$B$1000,"="&amp;BS24)+COUNTIFS($W$2:$W$1000,"&lt;"&amp;$CJ$17,$C$2:$C$1000,"="&amp;BS24)</f>
        <v/>
      </c>
      <c r="CN24" s="80">
        <f>COUNTIFS($W$2:$W$1000,"&gt;"&amp;$CN$17,$B$2:$B$1000,"="&amp;BR24)+COUNTIFS($W$2:$W$1000,"&gt;"&amp;$CN$17,$C$2:$C$1000,"="&amp;BR24)</f>
        <v/>
      </c>
      <c r="CO24" s="80">
        <f>COUNTIFS($W$2:$W$1000,"&lt;"&amp;$CN$17,$B$2:$B$1000,"="&amp;BR24)+COUNTIFS($W$2:$W$1000,"&lt;"&amp;$CN$17,$C$2:$C$1000,"="&amp;BR24)</f>
        <v/>
      </c>
      <c r="CP24" s="80">
        <f>COUNTIFS($W$2:$W$1000,"&gt;"&amp;$CN$17,$B$2:$B$1000,"="&amp;BS24)+COUNTIFS($W$2:$W$1000,"&gt;"&amp;$CN$17,$C$2:$C$1000,"="&amp;BS24)</f>
        <v/>
      </c>
      <c r="CQ24" s="80">
        <f>COUNTIFS($W$2:$W$1000,"&lt;"&amp;$CN$17,$B$2:$B$1000,"="&amp;BS24)+COUNTIFS($W$2:$W$1000,"&lt;"&amp;$CN$17,$C$2:$C$1000,"="&amp;BS24)</f>
        <v/>
      </c>
      <c r="CR24" s="80">
        <f>COUNTIFS($W$2:$W$1000,"&gt;"&amp;$CR$17,$B$2:$B$1000,"="&amp;BR24)+COUNTIFS($W$2:$W$1000,"&gt;"&amp;$CR$17,$C$2:$C$1000,"="&amp;BR24)</f>
        <v/>
      </c>
      <c r="CS24" s="80">
        <f>COUNTIFS($W$2:$W$1000,"&lt;"&amp;$CR$17,$B$2:$B$1000,"="&amp;BR24)+COUNTIFS($W$2:$W$1000,"&lt;"&amp;$CR$17,$C$2:$C$1000,"="&amp;BR24)</f>
        <v/>
      </c>
      <c r="CT24" s="80">
        <f>COUNTIFS($W$2:$W$1000,"&gt;"&amp;$CR$17,$B$2:$B$1000,"="&amp;BS24)+COUNTIFS($W$2:$W$1000,"&gt;"&amp;$CR$17,$C$2:$C$1000,"="&amp;BS24)</f>
        <v/>
      </c>
      <c r="CU24" s="80">
        <f>COUNTIFS($W$2:$W$1000,"&lt;"&amp;$CR$17,$B$2:$B$1000,"="&amp;BS24)+COUNTIFS($W$2:$W$1000,"&lt;"&amp;$CR$17,$C$2:$C$1000,"="&amp;BS24)</f>
        <v/>
      </c>
      <c r="CV24" s="12">
        <f>COUNTIFS($R$2:$R$1000,"&gt;"&amp;$CV$17,$B$2:$B$1000,"="&amp;BR24)+COUNTIFS($S$2:$S$1000,"&gt;"&amp;$CV$17,$C$2:$C$1000,"="&amp;BR24)</f>
        <v/>
      </c>
      <c r="CW24" s="80">
        <f>COUNTIFS($R$2:$R$1000,"&lt;"&amp;$CV$17,$B$2:$B$1000,"="&amp;BR24)+COUNTIFS($S$2:$S$1000,"&lt;"&amp;$CV$17,$C$2:$C$1000,"="&amp;BR24)</f>
        <v/>
      </c>
      <c r="CX24" s="80">
        <f>COUNTIFS($R$2:$R$1000,"&gt;"&amp;$CV$17,$B$2:$B$1000,"="&amp;BS24)+COUNTIFS($S$2:$S$1000,"&gt;"&amp;$CV$17,$C$2:$C$1000,"="&amp;BS24)</f>
        <v/>
      </c>
      <c r="CY24" s="80">
        <f>COUNTIFS($R$2:$R$1000,"&lt;"&amp;$CV$17,$B$2:$B$1000,"="&amp;BS24)+COUNTIFS($S$2:$S$1000,"&lt;"&amp;$CV$17,$C$2:$C$1000,"="&amp;BS24)</f>
        <v/>
      </c>
      <c r="CZ24" s="80">
        <f>COUNTIFS($R$2:$R$1000,"&gt;"&amp;$CZ$17,$B$2:$B$1000,"="&amp;BR24)+COUNTIFS($S$2:$S$1000,"&gt;"&amp;$CZ$17,$C$2:$C$1000,"="&amp;BR24)</f>
        <v/>
      </c>
      <c r="DA24" s="80">
        <f>COUNTIFS($R$2:$R$1000,"&lt;"&amp;$CZ$17,$B$2:$B$1000,"="&amp;BR24)+COUNTIFS($S$2:$S$1000,"&lt;"&amp;$CZ$17,$C$2:$C$1000,"="&amp;BR24)</f>
        <v/>
      </c>
      <c r="DB24" s="80">
        <f>COUNTIFS($R$2:$R$1000,"&gt;"&amp;$CZ$17,$B$2:$B$1000,"="&amp;BS24)+COUNTIFS($S$2:$S$1000,"&gt;"&amp;$CZ$17,$C$2:$C$1000,"="&amp;BS24)</f>
        <v/>
      </c>
      <c r="DC24" s="80">
        <f>COUNTIFS($R$2:$R$1000,"&lt;"&amp;$CZ$17,$B$2:$B$1000,"="&amp;BS24)+COUNTIFS($S$2:$S$1000,"&lt;"&amp;$CZ$17,$C$2:$C$1000,"="&amp;BS24)</f>
        <v/>
      </c>
      <c r="DD24" s="80">
        <f>COUNTIFS($R$2:$R$1000,"&gt;"&amp;$DD$17,$B$2:$B$1000,"="&amp;BR24)+COUNTIFS($S$2:$S$1000,"&gt;"&amp;$DD$17,$C$2:$C$1000,"="&amp;BR24)</f>
        <v/>
      </c>
      <c r="DE24" s="80">
        <f>COUNTIFS($R$2:$R$1000,"&lt;"&amp;$DD$17,$B$2:$B$1000,"="&amp;BR24)+COUNTIFS($S$2:$S$1000,"&lt;"&amp;$DD$17,$C$2:$C$1000,"="&amp;BR24)</f>
        <v/>
      </c>
      <c r="DF24" s="80">
        <f>COUNTIFS($R$2:$R$1000,"&gt;"&amp;$DD$17,$B$2:$B$1000,"="&amp;BS24)+COUNTIFS($S$2:$S$1000,"&gt;"&amp;$DD$17,$C$2:$C$1000,"="&amp;BS24)</f>
        <v/>
      </c>
      <c r="DG24" s="80">
        <f>COUNTIFS($R$2:$R$1000,"&lt;"&amp;$DD$17,$B$2:$B$1000,"="&amp;BS24)+COUNTIFS($S$2:$S$1000,"&lt;"&amp;$DD$17,$C$2:$C$1000,"="&amp;BS24)</f>
        <v/>
      </c>
      <c r="DH24" s="25">
        <f>COUNTIFS($U$2:$U$1000,"&gt;"&amp;$DH$17,$B$2:$B$1000,"="&amp;BR24)+COUNTIFS($V$2:$V$1000,"&gt;"&amp;$DH$17,$C$2:$C$1000,"="&amp;BR24)</f>
        <v/>
      </c>
      <c r="DI24" s="80">
        <f>COUNTIFS($U$2:$U$1000,"&lt;"&amp;$DH$17,$B$2:$B$1000,"="&amp;BR24)+COUNTIFS($V$2:$V$1000,"&lt;"&amp;$DH$17,$C$2:$C$1000,"="&amp;BR24)</f>
        <v/>
      </c>
      <c r="DJ24" s="80">
        <f>COUNTIFS($U$2:$U$1000,"&gt;"&amp;$DH$17,$B$2:$B$1000,"="&amp;BS24)+COUNTIFS($V$2:$V$1000,"&gt;"&amp;$DH$17,$C$2:$C$1000,"="&amp;BS24)</f>
        <v/>
      </c>
      <c r="DK24" s="80">
        <f>COUNTIFS($U$2:$U$1000,"&lt;"&amp;$DH$17,$B$2:$B$1000,"="&amp;BS24)+COUNTIFS($V$2:$V$1000,"&lt;"&amp;$DH$17,$C$2:$C$1000,"="&amp;BS24)</f>
        <v/>
      </c>
      <c r="DL24" s="80">
        <f>COUNTIFS($U$2:$U$1000,"&gt;"&amp;$DL$17,$B$2:$B$1000,"="&amp;BR24)+COUNTIFS($V$2:$V$1000,"&gt;"&amp;$DL$17,$C$2:$C$1000,"="&amp;BR24)</f>
        <v/>
      </c>
      <c r="DM24" s="80">
        <f>COUNTIFS($U$2:$U$1000,"&lt;"&amp;$DL$17,$B$2:$B$1000,"="&amp;BR24)+COUNTIFS($V$2:$V$1000,"&lt;"&amp;$DL$17,$C$2:$C$1000,"="&amp;BR24)</f>
        <v/>
      </c>
      <c r="DN24" s="80">
        <f>COUNTIFS($U$2:$U$1000,"&gt;"&amp;$DL$17,$B$2:$B$1000,"="&amp;BS24)+COUNTIFS($V$2:$V$1000,"&gt;"&amp;$DL$17,$C$2:$C$1000,"="&amp;BS24)</f>
        <v/>
      </c>
      <c r="DO24" s="80">
        <f>COUNTIFS($U$2:$U$1000,"&lt;"&amp;$DL$17,$B$2:$B$1000,"="&amp;BS24)+COUNTIFS($V$2:$V$1000,"&lt;"&amp;$DL$17,$C$2:$C$1000,"="&amp;BS24)</f>
        <v/>
      </c>
      <c r="DP24" s="80">
        <f>COUNTIFS($U$2:$U$1000,"&gt;"&amp;$DP$17,$B$2:$B$1000,"="&amp;BR24)+COUNTIFS($V$2:$V$1000,"&gt;"&amp;$DP$17,$C$2:$C$1000,"="&amp;BR24)</f>
        <v/>
      </c>
      <c r="DQ24" s="80">
        <f>COUNTIFS($U$2:$U$1000,"&lt;"&amp;$DP$17,$B$2:$B$1000,"="&amp;BR24)+COUNTIFS($V$2:$V$1000,"&lt;"&amp;$DP$17,$C$2:$C$1000,"="&amp;BR24)</f>
        <v/>
      </c>
      <c r="DR24" s="80">
        <f>COUNTIFS($U$2:$U$1000,"&gt;"&amp;$DP$17,$B$2:$B$1000,"="&amp;BS24)+COUNTIFS($V$2:$V$1000,"&gt;"&amp;$DP$17,$C$2:$C$1000,"="&amp;BS24)</f>
        <v/>
      </c>
      <c r="DS24" s="80">
        <f>COUNTIFS($U$2:$U$1000,"&lt;"&amp;$DP$17,$B$2:$B$1000,"="&amp;BS24)+COUNTIFS($V$2:$V$1000,"&lt;"&amp;$DP$17,$C$2:$C$1000,"="&amp;BS24)</f>
        <v/>
      </c>
      <c r="DT24" s="12">
        <f>COUNTIFS($S$2:$S$1000,"&gt;"&amp;$DT$17,$B$2:$B$1000,"="&amp;BR24)+COUNTIFS($R$2:$R$1000,"&gt;"&amp;$DT$17,$C$2:$C$1000,"="&amp;BR24)</f>
        <v/>
      </c>
      <c r="DU24" s="80">
        <f>COUNTIFS($S$2:$S$1000,"&lt;"&amp;$DT$17,$B$2:$B$1000,"="&amp;BR24)+COUNTIFS($R$2:$R$1000,"&lt;"&amp;$DT$17,$C$2:$C$1000,"="&amp;BR24)</f>
        <v/>
      </c>
      <c r="DV24" s="80">
        <f>COUNTIFS($S$2:$S$1000,"&gt;"&amp;$DT$17,$B$2:$B$1000,"="&amp;BS24)+COUNTIFS($R$2:$R$1000,"&gt;"&amp;$DT$17,$C$2:$C$1000,"="&amp;BS24)</f>
        <v/>
      </c>
      <c r="DW24" s="80">
        <f>COUNTIFS($S$2:$S$1000,"&lt;"&amp;$DT$17,$B$2:$B$1000,"="&amp;BS24)+COUNTIFS($R$2:$R$1000,"&lt;"&amp;$DT$17,$C$2:$C$1000,"="&amp;BS24)</f>
        <v/>
      </c>
      <c r="DX24" s="80">
        <f>COUNTIFS($S$2:$S$1000,"&gt;"&amp;$DX$17,$B$2:$B$1000,"="&amp;BR24)+COUNTIFS($R$2:$R$1000,"&gt;"&amp;$DX$17,$C$2:$C$1000,"="&amp;BR24)</f>
        <v/>
      </c>
      <c r="DY24" s="80">
        <f>COUNTIFS($S$2:$S$1000,"&lt;"&amp;$DX$17,$B$2:$B$1000,"="&amp;BR24)+COUNTIFS($R$2:$R$1000,"&lt;"&amp;$DX$17,$C$2:$C$1000,"="&amp;BR24)</f>
        <v/>
      </c>
      <c r="DZ24" s="80">
        <f>COUNTIFS($S$2:$S$1000,"&gt;"&amp;$DX$17,$B$2:$B$1000,"="&amp;BS24)+COUNTIFS($R$2:$R$1000,"&gt;"&amp;$DX$17,$C$2:$C$1000,"="&amp;BS24)</f>
        <v/>
      </c>
      <c r="EA24" s="80">
        <f>COUNTIFS($S$2:$S$1000,"&lt;"&amp;$DX$17,$B$2:$B$1000,"="&amp;BS24)+COUNTIFS($R$2:$R$1000,"&lt;"&amp;$DX$17,$C$2:$C$1000,"="&amp;BS24)</f>
        <v/>
      </c>
      <c r="EB24" s="80">
        <f>COUNTIFS($S$2:$S$1000,"&gt;"&amp;$EB$17,$B$2:$B$1000,"="&amp;BR24)+COUNTIFS($R$2:$R$1000,"&gt;"&amp;$EB$17,$C$2:$C$1000,"="&amp;BR24)</f>
        <v/>
      </c>
      <c r="EC24" s="80">
        <f>COUNTIFS($S$2:$S$1000,"&lt;"&amp;$EB$17,$B$2:$B$1000,"="&amp;BR24)+COUNTIFS($R$2:$R$1000,"&lt;"&amp;$EB$17,$C$2:$C$1000,"="&amp;BR24)</f>
        <v/>
      </c>
      <c r="ED24" s="80">
        <f>COUNTIFS($S$2:$S$1000,"&gt;"&amp;$EB$17,$B$2:$B$1000,"="&amp;BS24)+COUNTIFS($R$2:$R$1000,"&gt;"&amp;$EB$17,$C$2:$C$1000,"="&amp;BS24)</f>
        <v/>
      </c>
      <c r="EE24" s="80">
        <f>COUNTIFS($S$2:$S$1000,"&lt;"&amp;$EB$17,$B$2:$B$1000,"="&amp;BS24)+COUNTIFS($R$2:$R$1000,"&lt;"&amp;$EB$17,$C$2:$C$1000,"="&amp;BS24)</f>
        <v/>
      </c>
      <c r="EF24" s="25">
        <f>COUNTIFS($V$2:$V$1000,"&gt;"&amp;$EF$17,$B$2:$B$1000,"="&amp;BR24)+COUNTIFS($U$2:$U$1000,"&gt;"&amp;$EF$17,$C$2:$C$1000,"="&amp;BR24)</f>
        <v/>
      </c>
      <c r="EG24" s="80">
        <f>COUNTIFS($V$2:$V$1000,"&lt;"&amp;$EF$17,$B$2:$B$1000,"="&amp;BR24)+COUNTIFS($U$2:$U$1000,"&lt;"&amp;$EF$17,$C$2:$C$1000,"="&amp;BR24)</f>
        <v/>
      </c>
      <c r="EH24" s="80">
        <f>COUNTIFS($V$2:$V$1000,"&gt;"&amp;$EF$17,$B$2:$B$1000,"="&amp;BS24)+COUNTIFS($U$2:$U$1000,"&gt;"&amp;$EF$17,$C$2:$C$1000,"="&amp;BS24)</f>
        <v/>
      </c>
      <c r="EI24" s="80">
        <f>COUNTIFS($V$2:$V$1000,"&lt;"&amp;$EF$17,$B$2:$B$1000,"="&amp;BS24)+COUNTIFS($U$2:$U$1000,"&lt;"&amp;$EF$17,$C$2:$C$1000,"="&amp;BS24)</f>
        <v/>
      </c>
      <c r="EJ24" s="80">
        <f>COUNTIFS($V$2:$V$1000,"&gt;"&amp;$EJ$17,$B$2:$B$1000,"="&amp;BR24)+COUNTIFS($U$2:$U$1000,"&gt;"&amp;$EJ$17,$C$2:$C$1000,"="&amp;BR24)</f>
        <v/>
      </c>
      <c r="EK24" s="80">
        <f>COUNTIFS($V$2:$V$1000,"&lt;"&amp;$EJ$17,$B$2:$B$1000,"="&amp;BR24)+COUNTIFS($U$2:$U$1000,"&lt;"&amp;$EJ$17,$C$2:$C$1000,"="&amp;BR24)</f>
        <v/>
      </c>
      <c r="EL24" s="80">
        <f>COUNTIFS($V$2:$V$1000,"&gt;"&amp;$EJ$17,$B$2:$B$1000,"="&amp;BS24)+COUNTIFS($U$2:$U$1000,"&gt;"&amp;$EJ$17,$C$2:$C$1000,"="&amp;BS24)</f>
        <v/>
      </c>
      <c r="EM24" s="80">
        <f>COUNTIFS($V$2:$V$1000,"&lt;"&amp;$EJ$17,$B$2:$B$1000,"="&amp;BS24)+COUNTIFS($U$2:$U$1000,"&lt;"&amp;$EJ$17,$C$2:$C$1000,"="&amp;BS24)</f>
        <v/>
      </c>
      <c r="EN24" s="80">
        <f>COUNTIFS($V$2:$V$1000,"&gt;"&amp;$EN$17,$B$2:$B$1000,"="&amp;BR24)+COUNTIFS($U$2:$U$1000,"&gt;"&amp;$EN$17,$C$2:$C$1000,"="&amp;BR24)</f>
        <v/>
      </c>
      <c r="EO24" s="80">
        <f>COUNTIFS($V$2:$V$1000,"&lt;"&amp;$EN$17,$B$2:$B$1000,"="&amp;BR24)+COUNTIFS($U$2:$U$1000,"&lt;"&amp;$EN$17,$C$2:$C$1000,"="&amp;BR24)</f>
        <v/>
      </c>
      <c r="EP24" s="80">
        <f>COUNTIFS($V$2:$V$1000,"&gt;"&amp;$EN$17,$B$2:$B$1000,"="&amp;BS24)+COUNTIFS($U$2:$U$1000,"&gt;"&amp;$EN$17,$C$2:$C$1000,"="&amp;BS24)</f>
        <v/>
      </c>
      <c r="EQ24" s="80">
        <f>COUNTIFS($V$2:$V$1000,"&lt;"&amp;$EN$17,$B$2:$B$1000,"="&amp;BS24)+COUNTIFS($U$2:$U$1000,"&lt;"&amp;$EN$17,$C$2:$C$1000,"="&amp;BS24)</f>
        <v/>
      </c>
      <c r="ES24" s="89" t="n"/>
      <c r="EV24" s="89" t="n"/>
      <c r="EY24" s="89" t="n"/>
      <c r="FB24" s="89" t="n"/>
      <c r="FE24" s="89" t="n"/>
      <c r="FH24" s="89" t="n"/>
      <c r="FK24" s="89" t="n"/>
      <c r="FN24" s="81" t="n"/>
      <c r="FQ24" s="81" t="n"/>
      <c r="FT24" s="81" t="n"/>
      <c r="FW24" s="81" t="n"/>
      <c r="FZ24" s="81" t="n"/>
      <c r="GC24" s="81" t="n"/>
      <c r="GF24" s="81" t="n"/>
      <c r="GI24" s="81" t="n"/>
    </row>
    <row customHeight="1" ht="12" r="25" spans="1:201">
      <c r="A25" s="35" t="n">
        <v>43337</v>
      </c>
      <c r="B25" s="89" t="s">
        <v>61</v>
      </c>
      <c r="C25" s="89" t="s">
        <v>53</v>
      </c>
      <c r="D25" s="31" t="n">
        <v>7.11</v>
      </c>
      <c r="E25" s="81" t="n">
        <v>6.7</v>
      </c>
      <c r="F25" s="25" t="n">
        <v>765</v>
      </c>
      <c r="G25" s="80" t="n">
        <v>327</v>
      </c>
      <c r="H25" s="80" t="n">
        <v>669</v>
      </c>
      <c r="I25" s="80" t="n">
        <v>238</v>
      </c>
      <c r="J25" s="80" t="n">
        <v>18</v>
      </c>
      <c r="K25" s="80" t="n">
        <v>4</v>
      </c>
      <c r="L25" s="25" t="n">
        <v>2</v>
      </c>
      <c r="M25" s="80" t="n">
        <v>0</v>
      </c>
      <c r="N25" s="80" t="n">
        <v>6</v>
      </c>
      <c r="O25" s="80" t="n">
        <v>2</v>
      </c>
      <c r="P25" s="80" t="n">
        <v>0</v>
      </c>
      <c r="Q25" s="80" t="n">
        <v>0</v>
      </c>
      <c r="R25" s="16" t="n">
        <v>8</v>
      </c>
      <c r="S25" s="16" t="n">
        <v>2</v>
      </c>
      <c r="T25" s="16" t="n">
        <v>10</v>
      </c>
      <c r="U25" s="25" t="n">
        <v>1</v>
      </c>
      <c r="V25" s="80" t="n">
        <v>0</v>
      </c>
      <c r="W25" s="16" t="n">
        <v>1</v>
      </c>
      <c r="X25" s="25" t="n">
        <v>12</v>
      </c>
      <c r="Y25" s="80" t="n">
        <v>33</v>
      </c>
      <c r="Z25" s="27">
        <f>IF(U25="","",LOOKUP(U25-V25,{-9E+307,0,1},{2,"x",1}))</f>
        <v/>
      </c>
      <c r="AA25" s="14">
        <f>IF(U25="","",U25&amp;"-"&amp;V25)</f>
        <v/>
      </c>
      <c r="AB25" s="63" t="n"/>
      <c r="AW25" s="80" t="n"/>
      <c r="AX25" s="80" t="n"/>
      <c r="AY25" s="80" t="n"/>
      <c r="AZ25" s="80" t="n"/>
      <c r="BA25" s="80" t="n"/>
      <c r="BB25" s="80" t="n"/>
      <c r="BC25" s="80" t="n"/>
      <c r="BD25" s="80" t="n"/>
      <c r="BE25" s="80" t="n"/>
      <c r="BF25" s="80" t="n"/>
      <c r="BG25" s="80" t="n"/>
      <c r="BH25" s="80" t="n"/>
      <c r="BI25" s="80" t="n"/>
      <c r="BJ25" s="80" t="n"/>
      <c r="BK25" s="80" t="n"/>
      <c r="BL25" s="80" t="n"/>
      <c r="BM25" s="80" t="n"/>
      <c r="BN25" s="80" t="n"/>
      <c r="BO25" s="80" t="n"/>
      <c r="BR25" s="89">
        <f>BR37</f>
        <v/>
      </c>
      <c r="BS25" s="89">
        <f>BS37</f>
        <v/>
      </c>
      <c r="BT25" s="80">
        <f>COUNTIFS($T$2:$T$1000,"&gt;"&amp;$BT$17,$B$2:$B$1000,"="&amp;BR25)+COUNTIFS($T$2:$T$1000,"&gt;"&amp;$BT$17,$C$2:$C$1000,"="&amp;BR25)</f>
        <v/>
      </c>
      <c r="BU25" s="80">
        <f>COUNTIFS($T$2:$T$1000,"&lt;"&amp;$BT$17,$B$2:$B$1000,"="&amp;BR25)+COUNTIFS($T$2:$T$1000,"&lt;"&amp;$BT$17,$C$2:$C$1000,"="&amp;BR25)</f>
        <v/>
      </c>
      <c r="BV25" s="80">
        <f>COUNTIFS($T$2:$T$1000,"&gt;"&amp;$BT$17,$B$2:$B$1000,"="&amp;BS25)+COUNTIFS($T$2:$T$1000,"&gt;"&amp;$BT$17,$C$2:$C$1000,"="&amp;BS25)</f>
        <v/>
      </c>
      <c r="BW25" s="80">
        <f>COUNTIFS($T$2:$T$1000,"&lt;"&amp;$BT$17,$B$2:$B$1000,"="&amp;BS25)+COUNTIFS($T$2:$T$1000,"&lt;"&amp;$BT$17,$C$2:$C$1000,"="&amp;BS25)</f>
        <v/>
      </c>
      <c r="BX25" s="80">
        <f>COUNTIFS($T$2:$T$1000,"&gt;"&amp;$BX$17,$B$2:$B$1000,"="&amp;BR25)+COUNTIFS($T$2:$T$1000,"&gt;"&amp;$BX$17,$C$2:$C$1000,"="&amp;BR25)</f>
        <v/>
      </c>
      <c r="BY25" s="80">
        <f>COUNTIFS($T$2:$T$1000,"&lt;"&amp;$BX$17,$B$2:$B$1000,"="&amp;BR25)+COUNTIFS($T$2:$T$1000,"&lt;"&amp;$BX$17,$C$2:$C$1000,"="&amp;BR25)</f>
        <v/>
      </c>
      <c r="BZ25" s="80">
        <f>COUNTIFS($T$2:$T$1000,"&gt;"&amp;$BX$17,$B$2:$B$1000,"="&amp;BS25)+COUNTIFS($T$2:$T$1000,"&gt;"&amp;$BX$17,$C$2:$C$1000,"="&amp;BS25)</f>
        <v/>
      </c>
      <c r="CA25" s="80">
        <f>COUNTIFS($T$2:$T$1000,"&lt;"&amp;$BX$17,$B$2:$B$1000,"="&amp;BS25)+COUNTIFS($T$2:$T$1000,"&lt;"&amp;$BX$17,$C$2:$C$1000,"="&amp;BS25)</f>
        <v/>
      </c>
      <c r="CB25" s="80">
        <f>COUNTIFS($T$2:$T$1000,"&gt;"&amp;$CB$17,$B$2:$B$1000,"="&amp;BR25)+COUNTIFS($T$2:$T$1000,"&gt;"&amp;$CB$17,$C$2:$C$1000,"="&amp;BR25)</f>
        <v/>
      </c>
      <c r="CC25" s="80">
        <f>COUNTIFS($T$2:$T$1000,"&lt;"&amp;$CB$17,$B$2:$B$1000,"="&amp;BR25)+COUNTIFS($T$2:$T$1000,"&lt;"&amp;$CB$17,$C$2:$C$1000,"="&amp;BR25)</f>
        <v/>
      </c>
      <c r="CD25" s="80">
        <f>COUNTIFS($T$2:$T$1000,"&gt;"&amp;$CB$17,$B$2:$B$1000,"="&amp;BS25)+COUNTIFS($T$2:$T$1000,"&gt;"&amp;$CB$17,$C$2:$C$1000,"="&amp;BS25)</f>
        <v/>
      </c>
      <c r="CE25" s="80">
        <f>COUNTIFS($T$2:$T$1000,"&lt;"&amp;$CB$17,$B$2:$B$1000,"="&amp;BS25)+COUNTIFS($T$2:$T$1000,"&lt;"&amp;$CB$17,$C$2:$C$1000,"="&amp;BS25)</f>
        <v/>
      </c>
      <c r="CF25" s="25">
        <f>COUNTIFS($W$2:$W$1000,"&gt;"&amp;$CF$17,$B$2:$B$1000,"="&amp;BR25)+COUNTIFS($W$2:$W$1000,"&gt;"&amp;$CF$17,$C$2:$C$1000,"="&amp;BR25)</f>
        <v/>
      </c>
      <c r="CG25" s="80">
        <f>COUNTIFS($W$2:$W$1000,"&lt;"&amp;$CF$17,$B$2:$B$1000,"="&amp;BR25)+COUNTIFS($W$2:$W$1000,"&lt;"&amp;$CF$17,$C$2:$C$1000,"="&amp;BR25)</f>
        <v/>
      </c>
      <c r="CH25" s="80">
        <f>COUNTIFS($W$2:$W$1000,"&gt;"&amp;$CF$17,$B$2:$B$1000,"="&amp;BS25)+COUNTIFS($W$2:$W$1000,"&gt;"&amp;$CF$17,$C$2:$C$1000,"="&amp;BS25)</f>
        <v/>
      </c>
      <c r="CI25" s="80">
        <f>COUNTIFS($W$2:$W$1000,"&lt;"&amp;$CF$17,$B$2:$B$1000,"="&amp;BS25)+COUNTIFS($W$2:$W$1000,"&lt;"&amp;$CF$17,$C$2:$C$1000,"="&amp;BS25)</f>
        <v/>
      </c>
      <c r="CJ25" s="80">
        <f>COUNTIFS($W$2:$W$1000,"&gt;"&amp;$CJ$17,$B$2:$B$1000,"="&amp;BR25)+COUNTIFS($W$2:$W$1000,"&gt;"&amp;$CJ$17,$C$2:$C$1000,"="&amp;BR25)</f>
        <v/>
      </c>
      <c r="CK25" s="80">
        <f>COUNTIFS($W$2:$W$1000,"&lt;"&amp;$CJ$17,$B$2:$B$1000,"="&amp;BR25)+COUNTIFS($W$2:$W$1000,"&lt;"&amp;$CJ$17,$C$2:$C$1000,"="&amp;BR25)</f>
        <v/>
      </c>
      <c r="CL25" s="80">
        <f>COUNTIFS($W$2:$W$1000,"&gt;"&amp;$CJ$17,$B$2:$B$1000,"="&amp;BS25)+COUNTIFS($W$2:$W$1000,"&gt;"&amp;$CJ$17,$C$2:$C$1000,"="&amp;BS25)</f>
        <v/>
      </c>
      <c r="CM25" s="80">
        <f>COUNTIFS($W$2:$W$1000,"&lt;"&amp;$CJ$17,$B$2:$B$1000,"="&amp;BS25)+COUNTIFS($W$2:$W$1000,"&lt;"&amp;$CJ$17,$C$2:$C$1000,"="&amp;BS25)</f>
        <v/>
      </c>
      <c r="CN25" s="80">
        <f>COUNTIFS($W$2:$W$1000,"&gt;"&amp;$CN$17,$B$2:$B$1000,"="&amp;BR25)+COUNTIFS($W$2:$W$1000,"&gt;"&amp;$CN$17,$C$2:$C$1000,"="&amp;BR25)</f>
        <v/>
      </c>
      <c r="CO25" s="80">
        <f>COUNTIFS($W$2:$W$1000,"&lt;"&amp;$CN$17,$B$2:$B$1000,"="&amp;BR25)+COUNTIFS($W$2:$W$1000,"&lt;"&amp;$CN$17,$C$2:$C$1000,"="&amp;BR25)</f>
        <v/>
      </c>
      <c r="CP25" s="80">
        <f>COUNTIFS($W$2:$W$1000,"&gt;"&amp;$CN$17,$B$2:$B$1000,"="&amp;BS25)+COUNTIFS($W$2:$W$1000,"&gt;"&amp;$CN$17,$C$2:$C$1000,"="&amp;BS25)</f>
        <v/>
      </c>
      <c r="CQ25" s="80">
        <f>COUNTIFS($W$2:$W$1000,"&lt;"&amp;$CN$17,$B$2:$B$1000,"="&amp;BS25)+COUNTIFS($W$2:$W$1000,"&lt;"&amp;$CN$17,$C$2:$C$1000,"="&amp;BS25)</f>
        <v/>
      </c>
      <c r="CR25" s="80">
        <f>COUNTIFS($W$2:$W$1000,"&gt;"&amp;$CR$17,$B$2:$B$1000,"="&amp;BR25)+COUNTIFS($W$2:$W$1000,"&gt;"&amp;$CR$17,$C$2:$C$1000,"="&amp;BR25)</f>
        <v/>
      </c>
      <c r="CS25" s="80">
        <f>COUNTIFS($W$2:$W$1000,"&lt;"&amp;$CR$17,$B$2:$B$1000,"="&amp;BR25)+COUNTIFS($W$2:$W$1000,"&lt;"&amp;$CR$17,$C$2:$C$1000,"="&amp;BR25)</f>
        <v/>
      </c>
      <c r="CT25" s="80">
        <f>COUNTIFS($W$2:$W$1000,"&gt;"&amp;$CR$17,$B$2:$B$1000,"="&amp;BS25)+COUNTIFS($W$2:$W$1000,"&gt;"&amp;$CR$17,$C$2:$C$1000,"="&amp;BS25)</f>
        <v/>
      </c>
      <c r="CU25" s="80">
        <f>COUNTIFS($W$2:$W$1000,"&lt;"&amp;$CR$17,$B$2:$B$1000,"="&amp;BS25)+COUNTIFS($W$2:$W$1000,"&lt;"&amp;$CR$17,$C$2:$C$1000,"="&amp;BS25)</f>
        <v/>
      </c>
      <c r="CV25" s="12">
        <f>COUNTIFS($R$2:$R$1000,"&gt;"&amp;$CV$17,$B$2:$B$1000,"="&amp;BR25)+COUNTIFS($S$2:$S$1000,"&gt;"&amp;$CV$17,$C$2:$C$1000,"="&amp;BR25)</f>
        <v/>
      </c>
      <c r="CW25" s="80">
        <f>COUNTIFS($R$2:$R$1000,"&lt;"&amp;$CV$17,$B$2:$B$1000,"="&amp;BR25)+COUNTIFS($S$2:$S$1000,"&lt;"&amp;$CV$17,$C$2:$C$1000,"="&amp;BR25)</f>
        <v/>
      </c>
      <c r="CX25" s="80">
        <f>COUNTIFS($R$2:$R$1000,"&gt;"&amp;$CV$17,$B$2:$B$1000,"="&amp;BS25)+COUNTIFS($S$2:$S$1000,"&gt;"&amp;$CV$17,$C$2:$C$1000,"="&amp;BS25)</f>
        <v/>
      </c>
      <c r="CY25" s="80">
        <f>COUNTIFS($R$2:$R$1000,"&lt;"&amp;$CV$17,$B$2:$B$1000,"="&amp;BS25)+COUNTIFS($S$2:$S$1000,"&lt;"&amp;$CV$17,$C$2:$C$1000,"="&amp;BS25)</f>
        <v/>
      </c>
      <c r="CZ25" s="80">
        <f>COUNTIFS($R$2:$R$1000,"&gt;"&amp;$CZ$17,$B$2:$B$1000,"="&amp;BR25)+COUNTIFS($S$2:$S$1000,"&gt;"&amp;$CZ$17,$C$2:$C$1000,"="&amp;BR25)</f>
        <v/>
      </c>
      <c r="DA25" s="80">
        <f>COUNTIFS($R$2:$R$1000,"&lt;"&amp;$CZ$17,$B$2:$B$1000,"="&amp;BR25)+COUNTIFS($S$2:$S$1000,"&lt;"&amp;$CZ$17,$C$2:$C$1000,"="&amp;BR25)</f>
        <v/>
      </c>
      <c r="DB25" s="80">
        <f>COUNTIFS($R$2:$R$1000,"&gt;"&amp;$CZ$17,$B$2:$B$1000,"="&amp;BS25)+COUNTIFS($S$2:$S$1000,"&gt;"&amp;$CZ$17,$C$2:$C$1000,"="&amp;BS25)</f>
        <v/>
      </c>
      <c r="DC25" s="80">
        <f>COUNTIFS($R$2:$R$1000,"&lt;"&amp;$CZ$17,$B$2:$B$1000,"="&amp;BS25)+COUNTIFS($S$2:$S$1000,"&lt;"&amp;$CZ$17,$C$2:$C$1000,"="&amp;BS25)</f>
        <v/>
      </c>
      <c r="DD25" s="80">
        <f>COUNTIFS($R$2:$R$1000,"&gt;"&amp;$DD$17,$B$2:$B$1000,"="&amp;BR25)+COUNTIFS($S$2:$S$1000,"&gt;"&amp;$DD$17,$C$2:$C$1000,"="&amp;BR25)</f>
        <v/>
      </c>
      <c r="DE25" s="80">
        <f>COUNTIFS($R$2:$R$1000,"&lt;"&amp;$DD$17,$B$2:$B$1000,"="&amp;BR25)+COUNTIFS($S$2:$S$1000,"&lt;"&amp;$DD$17,$C$2:$C$1000,"="&amp;BR25)</f>
        <v/>
      </c>
      <c r="DF25" s="80">
        <f>COUNTIFS($R$2:$R$1000,"&gt;"&amp;$DD$17,$B$2:$B$1000,"="&amp;BS25)+COUNTIFS($S$2:$S$1000,"&gt;"&amp;$DD$17,$C$2:$C$1000,"="&amp;BS25)</f>
        <v/>
      </c>
      <c r="DG25" s="80">
        <f>COUNTIFS($R$2:$R$1000,"&lt;"&amp;$DD$17,$B$2:$B$1000,"="&amp;BS25)+COUNTIFS($S$2:$S$1000,"&lt;"&amp;$DD$17,$C$2:$C$1000,"="&amp;BS25)</f>
        <v/>
      </c>
      <c r="DH25" s="25">
        <f>COUNTIFS($U$2:$U$1000,"&gt;"&amp;$DH$17,$B$2:$B$1000,"="&amp;BR25)+COUNTIFS($V$2:$V$1000,"&gt;"&amp;$DH$17,$C$2:$C$1000,"="&amp;BR25)</f>
        <v/>
      </c>
      <c r="DI25" s="80">
        <f>COUNTIFS($U$2:$U$1000,"&lt;"&amp;$DH$17,$B$2:$B$1000,"="&amp;BR25)+COUNTIFS($V$2:$V$1000,"&lt;"&amp;$DH$17,$C$2:$C$1000,"="&amp;BR25)</f>
        <v/>
      </c>
      <c r="DJ25" s="80">
        <f>COUNTIFS($U$2:$U$1000,"&gt;"&amp;$DH$17,$B$2:$B$1000,"="&amp;BS25)+COUNTIFS($V$2:$V$1000,"&gt;"&amp;$DH$17,$C$2:$C$1000,"="&amp;BS25)</f>
        <v/>
      </c>
      <c r="DK25" s="80">
        <f>COUNTIFS($U$2:$U$1000,"&lt;"&amp;$DH$17,$B$2:$B$1000,"="&amp;BS25)+COUNTIFS($V$2:$V$1000,"&lt;"&amp;$DH$17,$C$2:$C$1000,"="&amp;BS25)</f>
        <v/>
      </c>
      <c r="DL25" s="80">
        <f>COUNTIFS($U$2:$U$1000,"&gt;"&amp;$DL$17,$B$2:$B$1000,"="&amp;BR25)+COUNTIFS($V$2:$V$1000,"&gt;"&amp;$DL$17,$C$2:$C$1000,"="&amp;BR25)</f>
        <v/>
      </c>
      <c r="DM25" s="80">
        <f>COUNTIFS($U$2:$U$1000,"&lt;"&amp;$DL$17,$B$2:$B$1000,"="&amp;BR25)+COUNTIFS($V$2:$V$1000,"&lt;"&amp;$DL$17,$C$2:$C$1000,"="&amp;BR25)</f>
        <v/>
      </c>
      <c r="DN25" s="80">
        <f>COUNTIFS($U$2:$U$1000,"&gt;"&amp;$DL$17,$B$2:$B$1000,"="&amp;BS25)+COUNTIFS($V$2:$V$1000,"&gt;"&amp;$DL$17,$C$2:$C$1000,"="&amp;BS25)</f>
        <v/>
      </c>
      <c r="DO25" s="80">
        <f>COUNTIFS($U$2:$U$1000,"&lt;"&amp;$DL$17,$B$2:$B$1000,"="&amp;BS25)+COUNTIFS($V$2:$V$1000,"&lt;"&amp;$DL$17,$C$2:$C$1000,"="&amp;BS25)</f>
        <v/>
      </c>
      <c r="DP25" s="80">
        <f>COUNTIFS($U$2:$U$1000,"&gt;"&amp;$DP$17,$B$2:$B$1000,"="&amp;BR25)+COUNTIFS($V$2:$V$1000,"&gt;"&amp;$DP$17,$C$2:$C$1000,"="&amp;BR25)</f>
        <v/>
      </c>
      <c r="DQ25" s="80">
        <f>COUNTIFS($U$2:$U$1000,"&lt;"&amp;$DP$17,$B$2:$B$1000,"="&amp;BR25)+COUNTIFS($V$2:$V$1000,"&lt;"&amp;$DP$17,$C$2:$C$1000,"="&amp;BR25)</f>
        <v/>
      </c>
      <c r="DR25" s="80">
        <f>COUNTIFS($U$2:$U$1000,"&gt;"&amp;$DP$17,$B$2:$B$1000,"="&amp;BS25)+COUNTIFS($V$2:$V$1000,"&gt;"&amp;$DP$17,$C$2:$C$1000,"="&amp;BS25)</f>
        <v/>
      </c>
      <c r="DS25" s="80">
        <f>COUNTIFS($U$2:$U$1000,"&lt;"&amp;$DP$17,$B$2:$B$1000,"="&amp;BS25)+COUNTIFS($V$2:$V$1000,"&lt;"&amp;$DP$17,$C$2:$C$1000,"="&amp;BS25)</f>
        <v/>
      </c>
      <c r="DT25" s="12">
        <f>COUNTIFS($S$2:$S$1000,"&gt;"&amp;$DT$17,$B$2:$B$1000,"="&amp;BR25)+COUNTIFS($R$2:$R$1000,"&gt;"&amp;$DT$17,$C$2:$C$1000,"="&amp;BR25)</f>
        <v/>
      </c>
      <c r="DU25" s="80">
        <f>COUNTIFS($S$2:$S$1000,"&lt;"&amp;$DT$17,$B$2:$B$1000,"="&amp;BR25)+COUNTIFS($R$2:$R$1000,"&lt;"&amp;$DT$17,$C$2:$C$1000,"="&amp;BR25)</f>
        <v/>
      </c>
      <c r="DV25" s="80">
        <f>COUNTIFS($S$2:$S$1000,"&gt;"&amp;$DT$17,$B$2:$B$1000,"="&amp;BS25)+COUNTIFS($R$2:$R$1000,"&gt;"&amp;$DT$17,$C$2:$C$1000,"="&amp;BS25)</f>
        <v/>
      </c>
      <c r="DW25" s="80">
        <f>COUNTIFS($S$2:$S$1000,"&lt;"&amp;$DT$17,$B$2:$B$1000,"="&amp;BS25)+COUNTIFS($R$2:$R$1000,"&lt;"&amp;$DT$17,$C$2:$C$1000,"="&amp;BS25)</f>
        <v/>
      </c>
      <c r="DX25" s="80">
        <f>COUNTIFS($S$2:$S$1000,"&gt;"&amp;$DX$17,$B$2:$B$1000,"="&amp;BR25)+COUNTIFS($R$2:$R$1000,"&gt;"&amp;$DX$17,$C$2:$C$1000,"="&amp;BR25)</f>
        <v/>
      </c>
      <c r="DY25" s="80">
        <f>COUNTIFS($S$2:$S$1000,"&lt;"&amp;$DX$17,$B$2:$B$1000,"="&amp;BR25)+COUNTIFS($R$2:$R$1000,"&lt;"&amp;$DX$17,$C$2:$C$1000,"="&amp;BR25)</f>
        <v/>
      </c>
      <c r="DZ25" s="80">
        <f>COUNTIFS($S$2:$S$1000,"&gt;"&amp;$DX$17,$B$2:$B$1000,"="&amp;BS25)+COUNTIFS($R$2:$R$1000,"&gt;"&amp;$DX$17,$C$2:$C$1000,"="&amp;BS25)</f>
        <v/>
      </c>
      <c r="EA25" s="80">
        <f>COUNTIFS($S$2:$S$1000,"&lt;"&amp;$DX$17,$B$2:$B$1000,"="&amp;BS25)+COUNTIFS($R$2:$R$1000,"&lt;"&amp;$DX$17,$C$2:$C$1000,"="&amp;BS25)</f>
        <v/>
      </c>
      <c r="EB25" s="80">
        <f>COUNTIFS($S$2:$S$1000,"&gt;"&amp;$EB$17,$B$2:$B$1000,"="&amp;BR25)+COUNTIFS($R$2:$R$1000,"&gt;"&amp;$EB$17,$C$2:$C$1000,"="&amp;BR25)</f>
        <v/>
      </c>
      <c r="EC25" s="80">
        <f>COUNTIFS($S$2:$S$1000,"&lt;"&amp;$EB$17,$B$2:$B$1000,"="&amp;BR25)+COUNTIFS($R$2:$R$1000,"&lt;"&amp;$EB$17,$C$2:$C$1000,"="&amp;BR25)</f>
        <v/>
      </c>
      <c r="ED25" s="80">
        <f>COUNTIFS($S$2:$S$1000,"&gt;"&amp;$EB$17,$B$2:$B$1000,"="&amp;BS25)+COUNTIFS($R$2:$R$1000,"&gt;"&amp;$EB$17,$C$2:$C$1000,"="&amp;BS25)</f>
        <v/>
      </c>
      <c r="EE25" s="80">
        <f>COUNTIFS($S$2:$S$1000,"&lt;"&amp;$EB$17,$B$2:$B$1000,"="&amp;BS25)+COUNTIFS($R$2:$R$1000,"&lt;"&amp;$EB$17,$C$2:$C$1000,"="&amp;BS25)</f>
        <v/>
      </c>
      <c r="EF25" s="25">
        <f>COUNTIFS($V$2:$V$1000,"&gt;"&amp;$EF$17,$B$2:$B$1000,"="&amp;BR25)+COUNTIFS($U$2:$U$1000,"&gt;"&amp;$EF$17,$C$2:$C$1000,"="&amp;BR25)</f>
        <v/>
      </c>
      <c r="EG25" s="80">
        <f>COUNTIFS($V$2:$V$1000,"&lt;"&amp;$EF$17,$B$2:$B$1000,"="&amp;BR25)+COUNTIFS($U$2:$U$1000,"&lt;"&amp;$EF$17,$C$2:$C$1000,"="&amp;BR25)</f>
        <v/>
      </c>
      <c r="EH25" s="80">
        <f>COUNTIFS($V$2:$V$1000,"&gt;"&amp;$EF$17,$B$2:$B$1000,"="&amp;BS25)+COUNTIFS($U$2:$U$1000,"&gt;"&amp;$EF$17,$C$2:$C$1000,"="&amp;BS25)</f>
        <v/>
      </c>
      <c r="EI25" s="80">
        <f>COUNTIFS($V$2:$V$1000,"&lt;"&amp;$EF$17,$B$2:$B$1000,"="&amp;BS25)+COUNTIFS($U$2:$U$1000,"&lt;"&amp;$EF$17,$C$2:$C$1000,"="&amp;BS25)</f>
        <v/>
      </c>
      <c r="EJ25" s="80">
        <f>COUNTIFS($V$2:$V$1000,"&gt;"&amp;$EJ$17,$B$2:$B$1000,"="&amp;BR25)+COUNTIFS($U$2:$U$1000,"&gt;"&amp;$EJ$17,$C$2:$C$1000,"="&amp;BR25)</f>
        <v/>
      </c>
      <c r="EK25" s="80">
        <f>COUNTIFS($V$2:$V$1000,"&lt;"&amp;$EJ$17,$B$2:$B$1000,"="&amp;BR25)+COUNTIFS($U$2:$U$1000,"&lt;"&amp;$EJ$17,$C$2:$C$1000,"="&amp;BR25)</f>
        <v/>
      </c>
      <c r="EL25" s="80">
        <f>COUNTIFS($V$2:$V$1000,"&gt;"&amp;$EJ$17,$B$2:$B$1000,"="&amp;BS25)+COUNTIFS($U$2:$U$1000,"&gt;"&amp;$EJ$17,$C$2:$C$1000,"="&amp;BS25)</f>
        <v/>
      </c>
      <c r="EM25" s="80">
        <f>COUNTIFS($V$2:$V$1000,"&lt;"&amp;$EJ$17,$B$2:$B$1000,"="&amp;BS25)+COUNTIFS($U$2:$U$1000,"&lt;"&amp;$EJ$17,$C$2:$C$1000,"="&amp;BS25)</f>
        <v/>
      </c>
      <c r="EN25" s="80">
        <f>COUNTIFS($V$2:$V$1000,"&gt;"&amp;$EN$17,$B$2:$B$1000,"="&amp;BR25)+COUNTIFS($U$2:$U$1000,"&gt;"&amp;$EN$17,$C$2:$C$1000,"="&amp;BR25)</f>
        <v/>
      </c>
      <c r="EO25" s="80">
        <f>COUNTIFS($V$2:$V$1000,"&lt;"&amp;$EN$17,$B$2:$B$1000,"="&amp;BR25)+COUNTIFS($U$2:$U$1000,"&lt;"&amp;$EN$17,$C$2:$C$1000,"="&amp;BR25)</f>
        <v/>
      </c>
      <c r="EP25" s="80">
        <f>COUNTIFS($V$2:$V$1000,"&gt;"&amp;$EN$17,$B$2:$B$1000,"="&amp;BS25)+COUNTIFS($U$2:$U$1000,"&gt;"&amp;$EN$17,$C$2:$C$1000,"="&amp;BS25)</f>
        <v/>
      </c>
      <c r="EQ25" s="80">
        <f>COUNTIFS($V$2:$V$1000,"&lt;"&amp;$EN$17,$B$2:$B$1000,"="&amp;BS25)+COUNTIFS($U$2:$U$1000,"&lt;"&amp;$EN$17,$C$2:$C$1000,"="&amp;BS25)</f>
        <v/>
      </c>
      <c r="ES25" s="89" t="n"/>
      <c r="EV25" s="89" t="n"/>
      <c r="EY25" s="89" t="n"/>
      <c r="FB25" s="89" t="n"/>
      <c r="FE25" s="89" t="n"/>
      <c r="FH25" s="89" t="n"/>
      <c r="FK25" s="89" t="n"/>
      <c r="FP25" s="81" t="n"/>
      <c r="FS25" s="81" t="n"/>
      <c r="FV25" s="81" t="n"/>
      <c r="FY25" s="81" t="n"/>
      <c r="GB25" s="81" t="n"/>
      <c r="GE25" s="81" t="n"/>
      <c r="GH25" s="81" t="n"/>
      <c r="GK25" s="81" t="n"/>
    </row>
    <row customHeight="1" ht="12" r="26" spans="1:201">
      <c r="A26" s="35" t="n">
        <v>43337</v>
      </c>
      <c r="B26" s="89" t="s">
        <v>63</v>
      </c>
      <c r="C26" s="89" t="s">
        <v>32</v>
      </c>
      <c r="D26" s="31" t="n">
        <v>6.45</v>
      </c>
      <c r="E26" s="81" t="n">
        <v>6.74</v>
      </c>
      <c r="F26" s="25" t="n">
        <v>447</v>
      </c>
      <c r="G26" s="80" t="n">
        <v>425</v>
      </c>
      <c r="H26" s="80" t="n">
        <v>375</v>
      </c>
      <c r="I26" s="80" t="n">
        <v>352</v>
      </c>
      <c r="J26" s="80" t="n">
        <v>8</v>
      </c>
      <c r="K26" s="80" t="n">
        <v>5</v>
      </c>
      <c r="L26" s="25" t="n">
        <v>1</v>
      </c>
      <c r="M26" s="80" t="n">
        <v>1</v>
      </c>
      <c r="N26" s="80" t="n">
        <v>2</v>
      </c>
      <c r="O26" s="80" t="n">
        <v>2</v>
      </c>
      <c r="P26" s="80" t="n">
        <v>2</v>
      </c>
      <c r="Q26" s="80" t="n">
        <v>2</v>
      </c>
      <c r="R26" s="16" t="n">
        <v>5</v>
      </c>
      <c r="S26" s="16" t="n">
        <v>5</v>
      </c>
      <c r="T26" s="16" t="n">
        <v>10</v>
      </c>
      <c r="U26" s="25" t="n">
        <v>1</v>
      </c>
      <c r="V26" s="80" t="n">
        <v>2</v>
      </c>
      <c r="W26" s="16" t="n">
        <v>3</v>
      </c>
      <c r="X26" s="25" t="n">
        <v>13</v>
      </c>
      <c r="Y26" s="80" t="n">
        <v>37</v>
      </c>
      <c r="Z26" s="27">
        <f>IF(U26="","",LOOKUP(U26-V26,{-9E+307,0,1},{2,"x",1}))</f>
        <v/>
      </c>
      <c r="AA26" s="14">
        <f>IF(U26="","",U26&amp;"-"&amp;V26)</f>
        <v/>
      </c>
      <c r="AB26" s="63" t="n"/>
      <c r="AW26" s="80" t="n"/>
      <c r="AX26" s="81" t="n"/>
      <c r="AY26" s="80" t="n"/>
      <c r="AZ26" s="80" t="n"/>
      <c r="BA26" s="80" t="n"/>
      <c r="BB26" s="80" t="n"/>
      <c r="BC26" s="80" t="n"/>
      <c r="BD26" s="80" t="n"/>
      <c r="BE26" s="80" t="n"/>
      <c r="BF26" s="80" t="n"/>
      <c r="BG26" s="81" t="n"/>
      <c r="BH26" s="80" t="n"/>
      <c r="BI26" s="80" t="n"/>
      <c r="BJ26" s="80" t="n"/>
      <c r="BK26" s="80" t="n"/>
      <c r="BL26" s="80" t="n"/>
      <c r="BM26" s="80" t="n"/>
      <c r="BN26" s="80" t="n"/>
      <c r="BO26" s="80" t="n"/>
      <c r="BR26" s="89">
        <f>BR38</f>
        <v/>
      </c>
      <c r="BS26" s="89">
        <f>BS38</f>
        <v/>
      </c>
      <c r="BT26" s="80">
        <f>COUNTIFS($T$2:$T$1000,"&gt;"&amp;$BT$17,$B$2:$B$1000,"="&amp;BR26)+COUNTIFS($T$2:$T$1000,"&gt;"&amp;$BT$17,$C$2:$C$1000,"="&amp;BR26)</f>
        <v/>
      </c>
      <c r="BU26" s="80">
        <f>COUNTIFS($T$2:$T$1000,"&lt;"&amp;$BT$17,$B$2:$B$1000,"="&amp;BR26)+COUNTIFS($T$2:$T$1000,"&lt;"&amp;$BT$17,$C$2:$C$1000,"="&amp;BR26)</f>
        <v/>
      </c>
      <c r="BV26" s="80">
        <f>COUNTIFS($T$2:$T$1000,"&gt;"&amp;$BT$17,$B$2:$B$1000,"="&amp;BS26)+COUNTIFS($T$2:$T$1000,"&gt;"&amp;$BT$17,$C$2:$C$1000,"="&amp;BS26)</f>
        <v/>
      </c>
      <c r="BW26" s="80">
        <f>COUNTIFS($T$2:$T$1000,"&lt;"&amp;$BT$17,$B$2:$B$1000,"="&amp;BS26)+COUNTIFS($T$2:$T$1000,"&lt;"&amp;$BT$17,$C$2:$C$1000,"="&amp;BS26)</f>
        <v/>
      </c>
      <c r="BX26" s="80">
        <f>COUNTIFS($T$2:$T$1000,"&gt;"&amp;$BX$17,$B$2:$B$1000,"="&amp;BR26)+COUNTIFS($T$2:$T$1000,"&gt;"&amp;$BX$17,$C$2:$C$1000,"="&amp;BR26)</f>
        <v/>
      </c>
      <c r="BY26" s="80">
        <f>COUNTIFS($T$2:$T$1000,"&lt;"&amp;$BX$17,$B$2:$B$1000,"="&amp;BR26)+COUNTIFS($T$2:$T$1000,"&lt;"&amp;$BX$17,$C$2:$C$1000,"="&amp;BR26)</f>
        <v/>
      </c>
      <c r="BZ26" s="80">
        <f>COUNTIFS($T$2:$T$1000,"&gt;"&amp;$BX$17,$B$2:$B$1000,"="&amp;BS26)+COUNTIFS($T$2:$T$1000,"&gt;"&amp;$BX$17,$C$2:$C$1000,"="&amp;BS26)</f>
        <v/>
      </c>
      <c r="CA26" s="80">
        <f>COUNTIFS($T$2:$T$1000,"&lt;"&amp;$BX$17,$B$2:$B$1000,"="&amp;BS26)+COUNTIFS($T$2:$T$1000,"&lt;"&amp;$BX$17,$C$2:$C$1000,"="&amp;BS26)</f>
        <v/>
      </c>
      <c r="CB26" s="80">
        <f>COUNTIFS($T$2:$T$1000,"&gt;"&amp;$CB$17,$B$2:$B$1000,"="&amp;BR26)+COUNTIFS($T$2:$T$1000,"&gt;"&amp;$CB$17,$C$2:$C$1000,"="&amp;BR26)</f>
        <v/>
      </c>
      <c r="CC26" s="80">
        <f>COUNTIFS($T$2:$T$1000,"&lt;"&amp;$CB$17,$B$2:$B$1000,"="&amp;BR26)+COUNTIFS($T$2:$T$1000,"&lt;"&amp;$CB$17,$C$2:$C$1000,"="&amp;BR26)</f>
        <v/>
      </c>
      <c r="CD26" s="80">
        <f>COUNTIFS($T$2:$T$1000,"&gt;"&amp;$CB$17,$B$2:$B$1000,"="&amp;BS26)+COUNTIFS($T$2:$T$1000,"&gt;"&amp;$CB$17,$C$2:$C$1000,"="&amp;BS26)</f>
        <v/>
      </c>
      <c r="CE26" s="80">
        <f>COUNTIFS($T$2:$T$1000,"&lt;"&amp;$CB$17,$B$2:$B$1000,"="&amp;BS26)+COUNTIFS($T$2:$T$1000,"&lt;"&amp;$CB$17,$C$2:$C$1000,"="&amp;BS26)</f>
        <v/>
      </c>
      <c r="CF26" s="25">
        <f>COUNTIFS($W$2:$W$1000,"&gt;"&amp;$CF$17,$B$2:$B$1000,"="&amp;BR26)+COUNTIFS($W$2:$W$1000,"&gt;"&amp;$CF$17,$C$2:$C$1000,"="&amp;BR26)</f>
        <v/>
      </c>
      <c r="CG26" s="80">
        <f>COUNTIFS($W$2:$W$1000,"&lt;"&amp;$CF$17,$B$2:$B$1000,"="&amp;BR26)+COUNTIFS($W$2:$W$1000,"&lt;"&amp;$CF$17,$C$2:$C$1000,"="&amp;BR26)</f>
        <v/>
      </c>
      <c r="CH26" s="80">
        <f>COUNTIFS($W$2:$W$1000,"&gt;"&amp;$CF$17,$B$2:$B$1000,"="&amp;BS26)+COUNTIFS($W$2:$W$1000,"&gt;"&amp;$CF$17,$C$2:$C$1000,"="&amp;BS26)</f>
        <v/>
      </c>
      <c r="CI26" s="80">
        <f>COUNTIFS($W$2:$W$1000,"&lt;"&amp;$CF$17,$B$2:$B$1000,"="&amp;BS26)+COUNTIFS($W$2:$W$1000,"&lt;"&amp;$CF$17,$C$2:$C$1000,"="&amp;BS26)</f>
        <v/>
      </c>
      <c r="CJ26" s="80">
        <f>COUNTIFS($W$2:$W$1000,"&gt;"&amp;$CJ$17,$B$2:$B$1000,"="&amp;BR26)+COUNTIFS($W$2:$W$1000,"&gt;"&amp;$CJ$17,$C$2:$C$1000,"="&amp;BR26)</f>
        <v/>
      </c>
      <c r="CK26" s="80">
        <f>COUNTIFS($W$2:$W$1000,"&lt;"&amp;$CJ$17,$B$2:$B$1000,"="&amp;BR26)+COUNTIFS($W$2:$W$1000,"&lt;"&amp;$CJ$17,$C$2:$C$1000,"="&amp;BR26)</f>
        <v/>
      </c>
      <c r="CL26" s="80">
        <f>COUNTIFS($W$2:$W$1000,"&gt;"&amp;$CJ$17,$B$2:$B$1000,"="&amp;BS26)+COUNTIFS($W$2:$W$1000,"&gt;"&amp;$CJ$17,$C$2:$C$1000,"="&amp;BS26)</f>
        <v/>
      </c>
      <c r="CM26" s="80">
        <f>COUNTIFS($W$2:$W$1000,"&lt;"&amp;$CJ$17,$B$2:$B$1000,"="&amp;BS26)+COUNTIFS($W$2:$W$1000,"&lt;"&amp;$CJ$17,$C$2:$C$1000,"="&amp;BS26)</f>
        <v/>
      </c>
      <c r="CN26" s="80">
        <f>COUNTIFS($W$2:$W$1000,"&gt;"&amp;$CN$17,$B$2:$B$1000,"="&amp;BR26)+COUNTIFS($W$2:$W$1000,"&gt;"&amp;$CN$17,$C$2:$C$1000,"="&amp;BR26)</f>
        <v/>
      </c>
      <c r="CO26" s="80">
        <f>COUNTIFS($W$2:$W$1000,"&lt;"&amp;$CN$17,$B$2:$B$1000,"="&amp;BR26)+COUNTIFS($W$2:$W$1000,"&lt;"&amp;$CN$17,$C$2:$C$1000,"="&amp;BR26)</f>
        <v/>
      </c>
      <c r="CP26" s="80">
        <f>COUNTIFS($W$2:$W$1000,"&gt;"&amp;$CN$17,$B$2:$B$1000,"="&amp;BS26)+COUNTIFS($W$2:$W$1000,"&gt;"&amp;$CN$17,$C$2:$C$1000,"="&amp;BS26)</f>
        <v/>
      </c>
      <c r="CQ26" s="80">
        <f>COUNTIFS($W$2:$W$1000,"&lt;"&amp;$CN$17,$B$2:$B$1000,"="&amp;BS26)+COUNTIFS($W$2:$W$1000,"&lt;"&amp;$CN$17,$C$2:$C$1000,"="&amp;BS26)</f>
        <v/>
      </c>
      <c r="CR26" s="80">
        <f>COUNTIFS($W$2:$W$1000,"&gt;"&amp;$CR$17,$B$2:$B$1000,"="&amp;BR26)+COUNTIFS($W$2:$W$1000,"&gt;"&amp;$CR$17,$C$2:$C$1000,"="&amp;BR26)</f>
        <v/>
      </c>
      <c r="CS26" s="80">
        <f>COUNTIFS($W$2:$W$1000,"&lt;"&amp;$CR$17,$B$2:$B$1000,"="&amp;BR26)+COUNTIFS($W$2:$W$1000,"&lt;"&amp;$CR$17,$C$2:$C$1000,"="&amp;BR26)</f>
        <v/>
      </c>
      <c r="CT26" s="80">
        <f>COUNTIFS($W$2:$W$1000,"&gt;"&amp;$CR$17,$B$2:$B$1000,"="&amp;BS26)+COUNTIFS($W$2:$W$1000,"&gt;"&amp;$CR$17,$C$2:$C$1000,"="&amp;BS26)</f>
        <v/>
      </c>
      <c r="CU26" s="80">
        <f>COUNTIFS($W$2:$W$1000,"&lt;"&amp;$CR$17,$B$2:$B$1000,"="&amp;BS26)+COUNTIFS($W$2:$W$1000,"&lt;"&amp;$CR$17,$C$2:$C$1000,"="&amp;BS26)</f>
        <v/>
      </c>
      <c r="CV26" s="12">
        <f>COUNTIFS($R$2:$R$1000,"&gt;"&amp;$CV$17,$B$2:$B$1000,"="&amp;BR26)+COUNTIFS($S$2:$S$1000,"&gt;"&amp;$CV$17,$C$2:$C$1000,"="&amp;BR26)</f>
        <v/>
      </c>
      <c r="CW26" s="80">
        <f>COUNTIFS($R$2:$R$1000,"&lt;"&amp;$CV$17,$B$2:$B$1000,"="&amp;BR26)+COUNTIFS($S$2:$S$1000,"&lt;"&amp;$CV$17,$C$2:$C$1000,"="&amp;BR26)</f>
        <v/>
      </c>
      <c r="CX26" s="80">
        <f>COUNTIFS($R$2:$R$1000,"&gt;"&amp;$CV$17,$B$2:$B$1000,"="&amp;BS26)+COUNTIFS($S$2:$S$1000,"&gt;"&amp;$CV$17,$C$2:$C$1000,"="&amp;BS26)</f>
        <v/>
      </c>
      <c r="CY26" s="80">
        <f>COUNTIFS($R$2:$R$1000,"&lt;"&amp;$CV$17,$B$2:$B$1000,"="&amp;BS26)+COUNTIFS($S$2:$S$1000,"&lt;"&amp;$CV$17,$C$2:$C$1000,"="&amp;BS26)</f>
        <v/>
      </c>
      <c r="CZ26" s="80">
        <f>COUNTIFS($R$2:$R$1000,"&gt;"&amp;$CZ$17,$B$2:$B$1000,"="&amp;BR26)+COUNTIFS($S$2:$S$1000,"&gt;"&amp;$CZ$17,$C$2:$C$1000,"="&amp;BR26)</f>
        <v/>
      </c>
      <c r="DA26" s="80">
        <f>COUNTIFS($R$2:$R$1000,"&lt;"&amp;$CZ$17,$B$2:$B$1000,"="&amp;BR26)+COUNTIFS($S$2:$S$1000,"&lt;"&amp;$CZ$17,$C$2:$C$1000,"="&amp;BR26)</f>
        <v/>
      </c>
      <c r="DB26" s="80">
        <f>COUNTIFS($R$2:$R$1000,"&gt;"&amp;$CZ$17,$B$2:$B$1000,"="&amp;BS26)+COUNTIFS($S$2:$S$1000,"&gt;"&amp;$CZ$17,$C$2:$C$1000,"="&amp;BS26)</f>
        <v/>
      </c>
      <c r="DC26" s="80">
        <f>COUNTIFS($R$2:$R$1000,"&lt;"&amp;$CZ$17,$B$2:$B$1000,"="&amp;BS26)+COUNTIFS($S$2:$S$1000,"&lt;"&amp;$CZ$17,$C$2:$C$1000,"="&amp;BS26)</f>
        <v/>
      </c>
      <c r="DD26" s="80">
        <f>COUNTIFS($R$2:$R$1000,"&gt;"&amp;$DD$17,$B$2:$B$1000,"="&amp;BR26)+COUNTIFS($S$2:$S$1000,"&gt;"&amp;$DD$17,$C$2:$C$1000,"="&amp;BR26)</f>
        <v/>
      </c>
      <c r="DE26" s="80">
        <f>COUNTIFS($R$2:$R$1000,"&lt;"&amp;$DD$17,$B$2:$B$1000,"="&amp;BR26)+COUNTIFS($S$2:$S$1000,"&lt;"&amp;$DD$17,$C$2:$C$1000,"="&amp;BR26)</f>
        <v/>
      </c>
      <c r="DF26" s="80">
        <f>COUNTIFS($R$2:$R$1000,"&gt;"&amp;$DD$17,$B$2:$B$1000,"="&amp;BS26)+COUNTIFS($S$2:$S$1000,"&gt;"&amp;$DD$17,$C$2:$C$1000,"="&amp;BS26)</f>
        <v/>
      </c>
      <c r="DG26" s="80">
        <f>COUNTIFS($R$2:$R$1000,"&lt;"&amp;$DD$17,$B$2:$B$1000,"="&amp;BS26)+COUNTIFS($S$2:$S$1000,"&lt;"&amp;$DD$17,$C$2:$C$1000,"="&amp;BS26)</f>
        <v/>
      </c>
      <c r="DH26" s="25">
        <f>COUNTIFS($U$2:$U$1000,"&gt;"&amp;$DH$17,$B$2:$B$1000,"="&amp;BR26)+COUNTIFS($V$2:$V$1000,"&gt;"&amp;$DH$17,$C$2:$C$1000,"="&amp;BR26)</f>
        <v/>
      </c>
      <c r="DI26" s="80">
        <f>COUNTIFS($U$2:$U$1000,"&lt;"&amp;$DH$17,$B$2:$B$1000,"="&amp;BR26)+COUNTIFS($V$2:$V$1000,"&lt;"&amp;$DH$17,$C$2:$C$1000,"="&amp;BR26)</f>
        <v/>
      </c>
      <c r="DJ26" s="80">
        <f>COUNTIFS($U$2:$U$1000,"&gt;"&amp;$DH$17,$B$2:$B$1000,"="&amp;BS26)+COUNTIFS($V$2:$V$1000,"&gt;"&amp;$DH$17,$C$2:$C$1000,"="&amp;BS26)</f>
        <v/>
      </c>
      <c r="DK26" s="80">
        <f>COUNTIFS($U$2:$U$1000,"&lt;"&amp;$DH$17,$B$2:$B$1000,"="&amp;BS26)+COUNTIFS($V$2:$V$1000,"&lt;"&amp;$DH$17,$C$2:$C$1000,"="&amp;BS26)</f>
        <v/>
      </c>
      <c r="DL26" s="80">
        <f>COUNTIFS($U$2:$U$1000,"&gt;"&amp;$DL$17,$B$2:$B$1000,"="&amp;BR26)+COUNTIFS($V$2:$V$1000,"&gt;"&amp;$DL$17,$C$2:$C$1000,"="&amp;BR26)</f>
        <v/>
      </c>
      <c r="DM26" s="80">
        <f>COUNTIFS($U$2:$U$1000,"&lt;"&amp;$DL$17,$B$2:$B$1000,"="&amp;BR26)+COUNTIFS($V$2:$V$1000,"&lt;"&amp;$DL$17,$C$2:$C$1000,"="&amp;BR26)</f>
        <v/>
      </c>
      <c r="DN26" s="80">
        <f>COUNTIFS($U$2:$U$1000,"&gt;"&amp;$DL$17,$B$2:$B$1000,"="&amp;BS26)+COUNTIFS($V$2:$V$1000,"&gt;"&amp;$DL$17,$C$2:$C$1000,"="&amp;BS26)</f>
        <v/>
      </c>
      <c r="DO26" s="80">
        <f>COUNTIFS($U$2:$U$1000,"&lt;"&amp;$DL$17,$B$2:$B$1000,"="&amp;BS26)+COUNTIFS($V$2:$V$1000,"&lt;"&amp;$DL$17,$C$2:$C$1000,"="&amp;BS26)</f>
        <v/>
      </c>
      <c r="DP26" s="80">
        <f>COUNTIFS($U$2:$U$1000,"&gt;"&amp;$DP$17,$B$2:$B$1000,"="&amp;BR26)+COUNTIFS($V$2:$V$1000,"&gt;"&amp;$DP$17,$C$2:$C$1000,"="&amp;BR26)</f>
        <v/>
      </c>
      <c r="DQ26" s="80">
        <f>COUNTIFS($U$2:$U$1000,"&lt;"&amp;$DP$17,$B$2:$B$1000,"="&amp;BR26)+COUNTIFS($V$2:$V$1000,"&lt;"&amp;$DP$17,$C$2:$C$1000,"="&amp;BR26)</f>
        <v/>
      </c>
      <c r="DR26" s="80">
        <f>COUNTIFS($U$2:$U$1000,"&gt;"&amp;$DP$17,$B$2:$B$1000,"="&amp;BS26)+COUNTIFS($V$2:$V$1000,"&gt;"&amp;$DP$17,$C$2:$C$1000,"="&amp;BS26)</f>
        <v/>
      </c>
      <c r="DS26" s="80">
        <f>COUNTIFS($U$2:$U$1000,"&lt;"&amp;$DP$17,$B$2:$B$1000,"="&amp;BS26)+COUNTIFS($V$2:$V$1000,"&lt;"&amp;$DP$17,$C$2:$C$1000,"="&amp;BS26)</f>
        <v/>
      </c>
      <c r="DT26" s="12">
        <f>COUNTIFS($S$2:$S$1000,"&gt;"&amp;$DT$17,$B$2:$B$1000,"="&amp;BR26)+COUNTIFS($R$2:$R$1000,"&gt;"&amp;$DT$17,$C$2:$C$1000,"="&amp;BR26)</f>
        <v/>
      </c>
      <c r="DU26" s="80">
        <f>COUNTIFS($S$2:$S$1000,"&lt;"&amp;$DT$17,$B$2:$B$1000,"="&amp;BR26)+COUNTIFS($R$2:$R$1000,"&lt;"&amp;$DT$17,$C$2:$C$1000,"="&amp;BR26)</f>
        <v/>
      </c>
      <c r="DV26" s="80">
        <f>COUNTIFS($S$2:$S$1000,"&gt;"&amp;$DT$17,$B$2:$B$1000,"="&amp;BS26)+COUNTIFS($R$2:$R$1000,"&gt;"&amp;$DT$17,$C$2:$C$1000,"="&amp;BS26)</f>
        <v/>
      </c>
      <c r="DW26" s="80">
        <f>COUNTIFS($S$2:$S$1000,"&lt;"&amp;$DT$17,$B$2:$B$1000,"="&amp;BS26)+COUNTIFS($R$2:$R$1000,"&lt;"&amp;$DT$17,$C$2:$C$1000,"="&amp;BS26)</f>
        <v/>
      </c>
      <c r="DX26" s="80">
        <f>COUNTIFS($S$2:$S$1000,"&gt;"&amp;$DX$17,$B$2:$B$1000,"="&amp;BR26)+COUNTIFS($R$2:$R$1000,"&gt;"&amp;$DX$17,$C$2:$C$1000,"="&amp;BR26)</f>
        <v/>
      </c>
      <c r="DY26" s="80">
        <f>COUNTIFS($S$2:$S$1000,"&lt;"&amp;$DX$17,$B$2:$B$1000,"="&amp;BR26)+COUNTIFS($R$2:$R$1000,"&lt;"&amp;$DX$17,$C$2:$C$1000,"="&amp;BR26)</f>
        <v/>
      </c>
      <c r="DZ26" s="80">
        <f>COUNTIFS($S$2:$S$1000,"&gt;"&amp;$DX$17,$B$2:$B$1000,"="&amp;BS26)+COUNTIFS($R$2:$R$1000,"&gt;"&amp;$DX$17,$C$2:$C$1000,"="&amp;BS26)</f>
        <v/>
      </c>
      <c r="EA26" s="80">
        <f>COUNTIFS($S$2:$S$1000,"&lt;"&amp;$DX$17,$B$2:$B$1000,"="&amp;BS26)+COUNTIFS($R$2:$R$1000,"&lt;"&amp;$DX$17,$C$2:$C$1000,"="&amp;BS26)</f>
        <v/>
      </c>
      <c r="EB26" s="80">
        <f>COUNTIFS($S$2:$S$1000,"&gt;"&amp;$EB$17,$B$2:$B$1000,"="&amp;BR26)+COUNTIFS($R$2:$R$1000,"&gt;"&amp;$EB$17,$C$2:$C$1000,"="&amp;BR26)</f>
        <v/>
      </c>
      <c r="EC26" s="80">
        <f>COUNTIFS($S$2:$S$1000,"&lt;"&amp;$EB$17,$B$2:$B$1000,"="&amp;BR26)+COUNTIFS($R$2:$R$1000,"&lt;"&amp;$EB$17,$C$2:$C$1000,"="&amp;BR26)</f>
        <v/>
      </c>
      <c r="ED26" s="80">
        <f>COUNTIFS($S$2:$S$1000,"&gt;"&amp;$EB$17,$B$2:$B$1000,"="&amp;BS26)+COUNTIFS($R$2:$R$1000,"&gt;"&amp;$EB$17,$C$2:$C$1000,"="&amp;BS26)</f>
        <v/>
      </c>
      <c r="EE26" s="80">
        <f>COUNTIFS($S$2:$S$1000,"&lt;"&amp;$EB$17,$B$2:$B$1000,"="&amp;BS26)+COUNTIFS($R$2:$R$1000,"&lt;"&amp;$EB$17,$C$2:$C$1000,"="&amp;BS26)</f>
        <v/>
      </c>
      <c r="EF26" s="25">
        <f>COUNTIFS($V$2:$V$1000,"&gt;"&amp;$EF$17,$B$2:$B$1000,"="&amp;BR26)+COUNTIFS($U$2:$U$1000,"&gt;"&amp;$EF$17,$C$2:$C$1000,"="&amp;BR26)</f>
        <v/>
      </c>
      <c r="EG26" s="80">
        <f>COUNTIFS($V$2:$V$1000,"&lt;"&amp;$EF$17,$B$2:$B$1000,"="&amp;BR26)+COUNTIFS($U$2:$U$1000,"&lt;"&amp;$EF$17,$C$2:$C$1000,"="&amp;BR26)</f>
        <v/>
      </c>
      <c r="EH26" s="80">
        <f>COUNTIFS($V$2:$V$1000,"&gt;"&amp;$EF$17,$B$2:$B$1000,"="&amp;BS26)+COUNTIFS($U$2:$U$1000,"&gt;"&amp;$EF$17,$C$2:$C$1000,"="&amp;BS26)</f>
        <v/>
      </c>
      <c r="EI26" s="80">
        <f>COUNTIFS($V$2:$V$1000,"&lt;"&amp;$EF$17,$B$2:$B$1000,"="&amp;BS26)+COUNTIFS($U$2:$U$1000,"&lt;"&amp;$EF$17,$C$2:$C$1000,"="&amp;BS26)</f>
        <v/>
      </c>
      <c r="EJ26" s="80">
        <f>COUNTIFS($V$2:$V$1000,"&gt;"&amp;$EJ$17,$B$2:$B$1000,"="&amp;BR26)+COUNTIFS($U$2:$U$1000,"&gt;"&amp;$EJ$17,$C$2:$C$1000,"="&amp;BR26)</f>
        <v/>
      </c>
      <c r="EK26" s="80">
        <f>COUNTIFS($V$2:$V$1000,"&lt;"&amp;$EJ$17,$B$2:$B$1000,"="&amp;BR26)+COUNTIFS($U$2:$U$1000,"&lt;"&amp;$EJ$17,$C$2:$C$1000,"="&amp;BR26)</f>
        <v/>
      </c>
      <c r="EL26" s="80">
        <f>COUNTIFS($V$2:$V$1000,"&gt;"&amp;$EJ$17,$B$2:$B$1000,"="&amp;BS26)+COUNTIFS($U$2:$U$1000,"&gt;"&amp;$EJ$17,$C$2:$C$1000,"="&amp;BS26)</f>
        <v/>
      </c>
      <c r="EM26" s="80">
        <f>COUNTIFS($V$2:$V$1000,"&lt;"&amp;$EJ$17,$B$2:$B$1000,"="&amp;BS26)+COUNTIFS($U$2:$U$1000,"&lt;"&amp;$EJ$17,$C$2:$C$1000,"="&amp;BS26)</f>
        <v/>
      </c>
      <c r="EN26" s="80">
        <f>COUNTIFS($V$2:$V$1000,"&gt;"&amp;$EN$17,$B$2:$B$1000,"="&amp;BR26)+COUNTIFS($U$2:$U$1000,"&gt;"&amp;$EN$17,$C$2:$C$1000,"="&amp;BR26)</f>
        <v/>
      </c>
      <c r="EO26" s="80">
        <f>COUNTIFS($V$2:$V$1000,"&lt;"&amp;$EN$17,$B$2:$B$1000,"="&amp;BR26)+COUNTIFS($U$2:$U$1000,"&lt;"&amp;$EN$17,$C$2:$C$1000,"="&amp;BR26)</f>
        <v/>
      </c>
      <c r="EP26" s="80">
        <f>COUNTIFS($V$2:$V$1000,"&gt;"&amp;$EN$17,$B$2:$B$1000,"="&amp;BS26)+COUNTIFS($U$2:$U$1000,"&gt;"&amp;$EN$17,$C$2:$C$1000,"="&amp;BS26)</f>
        <v/>
      </c>
      <c r="EQ26" s="80">
        <f>COUNTIFS($V$2:$V$1000,"&lt;"&amp;$EN$17,$B$2:$B$1000,"="&amp;BS26)+COUNTIFS($U$2:$U$1000,"&lt;"&amp;$EN$17,$C$2:$C$1000,"="&amp;BS26)</f>
        <v/>
      </c>
      <c r="ES26" s="89" t="n"/>
      <c r="EV26" s="89" t="n"/>
      <c r="EY26" s="89" t="n"/>
      <c r="FB26" s="89" t="n"/>
      <c r="FE26" s="89" t="n"/>
      <c r="FH26" s="89" t="n"/>
      <c r="FK26" s="89" t="n"/>
      <c r="FP26" s="81" t="n"/>
      <c r="FS26" s="81" t="n"/>
      <c r="FV26" s="81" t="n"/>
      <c r="FY26" s="81" t="n"/>
      <c r="GB26" s="81" t="n"/>
      <c r="GE26" s="81" t="n"/>
      <c r="GH26" s="81" t="n"/>
      <c r="GK26" s="81" t="n"/>
    </row>
    <row customHeight="1" ht="12" r="27" spans="1:201">
      <c r="A27" s="35" t="n">
        <v>43337</v>
      </c>
      <c r="B27" s="89" t="s">
        <v>58</v>
      </c>
      <c r="C27" s="89" t="s">
        <v>60</v>
      </c>
      <c r="D27" s="31" t="n">
        <v>6.76</v>
      </c>
      <c r="E27" s="81" t="n">
        <v>6.73</v>
      </c>
      <c r="F27" s="25" t="n">
        <v>260</v>
      </c>
      <c r="G27" s="80" t="n">
        <v>644</v>
      </c>
      <c r="H27" s="80" t="n">
        <v>177</v>
      </c>
      <c r="I27" s="80" t="n">
        <v>577</v>
      </c>
      <c r="J27" s="80" t="n">
        <v>9</v>
      </c>
      <c r="K27" s="80" t="n">
        <v>11</v>
      </c>
      <c r="L27" s="25" t="n">
        <v>1</v>
      </c>
      <c r="M27" s="80" t="n">
        <v>1</v>
      </c>
      <c r="N27" s="80" t="n">
        <v>1</v>
      </c>
      <c r="O27" s="80" t="n">
        <v>3</v>
      </c>
      <c r="P27" s="80" t="n">
        <v>0</v>
      </c>
      <c r="Q27" s="80" t="n">
        <v>2</v>
      </c>
      <c r="R27" s="16" t="n">
        <v>2</v>
      </c>
      <c r="S27" s="16" t="n">
        <v>6</v>
      </c>
      <c r="T27" s="16" t="n">
        <v>8</v>
      </c>
      <c r="U27" s="25" t="n">
        <v>1</v>
      </c>
      <c r="V27" s="80" t="n">
        <v>1</v>
      </c>
      <c r="W27" s="16" t="n">
        <v>2</v>
      </c>
      <c r="X27" s="25" t="n">
        <v>35</v>
      </c>
      <c r="Y27" s="80" t="n">
        <v>11</v>
      </c>
      <c r="Z27" s="27">
        <f>IF(U27="","",LOOKUP(U27-V27,{-9E+307,0,1},{2,"x",1}))</f>
        <v/>
      </c>
      <c r="AA27" s="14">
        <f>IF(U27="","",U27&amp;"-"&amp;V27)</f>
        <v/>
      </c>
      <c r="AB27" s="63" t="n"/>
      <c r="AW27" s="80" t="n"/>
      <c r="AX27" s="81" t="n"/>
      <c r="AY27" s="80" t="n"/>
      <c r="AZ27" s="80" t="n"/>
      <c r="BA27" s="80" t="n"/>
      <c r="BB27" s="80" t="n"/>
      <c r="BC27" s="80" t="n"/>
      <c r="BD27" s="80" t="n"/>
      <c r="BE27" s="80" t="n"/>
      <c r="BF27" s="80" t="n"/>
      <c r="BG27" s="81" t="n"/>
      <c r="BH27" s="80" t="n"/>
      <c r="BI27" s="80" t="n"/>
      <c r="BJ27" s="80" t="n"/>
      <c r="BK27" s="80" t="n"/>
      <c r="BL27" s="80" t="n"/>
      <c r="BM27" s="80" t="n"/>
      <c r="BN27" s="80" t="n"/>
      <c r="BO27" s="80" t="n"/>
      <c r="BR27" s="89">
        <f>BR39</f>
        <v/>
      </c>
      <c r="BS27" s="89">
        <f>BS39</f>
        <v/>
      </c>
      <c r="BT27" s="80">
        <f>COUNTIFS($T$2:$T$1000,"&gt;"&amp;$BT$17,$B$2:$B$1000,"="&amp;BR27)+COUNTIFS($T$2:$T$1000,"&gt;"&amp;$BT$17,$C$2:$C$1000,"="&amp;BR27)</f>
        <v/>
      </c>
      <c r="BU27" s="80">
        <f>COUNTIFS($T$2:$T$1000,"&lt;"&amp;$BT$17,$B$2:$B$1000,"="&amp;BR27)+COUNTIFS($T$2:$T$1000,"&lt;"&amp;$BT$17,$C$2:$C$1000,"="&amp;BR27)</f>
        <v/>
      </c>
      <c r="BV27" s="80">
        <f>COUNTIFS($T$2:$T$1000,"&gt;"&amp;$BT$17,$B$2:$B$1000,"="&amp;BS27)+COUNTIFS($T$2:$T$1000,"&gt;"&amp;$BT$17,$C$2:$C$1000,"="&amp;BS27)</f>
        <v/>
      </c>
      <c r="BW27" s="80">
        <f>COUNTIFS($T$2:$T$1000,"&lt;"&amp;$BT$17,$B$2:$B$1000,"="&amp;BS27)+COUNTIFS($T$2:$T$1000,"&lt;"&amp;$BT$17,$C$2:$C$1000,"="&amp;BS27)</f>
        <v/>
      </c>
      <c r="BX27" s="80">
        <f>COUNTIFS($T$2:$T$1000,"&gt;"&amp;$BX$17,$B$2:$B$1000,"="&amp;BR27)+COUNTIFS($T$2:$T$1000,"&gt;"&amp;$BX$17,$C$2:$C$1000,"="&amp;BR27)</f>
        <v/>
      </c>
      <c r="BY27" s="80">
        <f>COUNTIFS($T$2:$T$1000,"&lt;"&amp;$BX$17,$B$2:$B$1000,"="&amp;BR27)+COUNTIFS($T$2:$T$1000,"&lt;"&amp;$BX$17,$C$2:$C$1000,"="&amp;BR27)</f>
        <v/>
      </c>
      <c r="BZ27" s="80">
        <f>COUNTIFS($T$2:$T$1000,"&gt;"&amp;$BX$17,$B$2:$B$1000,"="&amp;BS27)+COUNTIFS($T$2:$T$1000,"&gt;"&amp;$BX$17,$C$2:$C$1000,"="&amp;BS27)</f>
        <v/>
      </c>
      <c r="CA27" s="80">
        <f>COUNTIFS($T$2:$T$1000,"&lt;"&amp;$BX$17,$B$2:$B$1000,"="&amp;BS27)+COUNTIFS($T$2:$T$1000,"&lt;"&amp;$BX$17,$C$2:$C$1000,"="&amp;BS27)</f>
        <v/>
      </c>
      <c r="CB27" s="80">
        <f>COUNTIFS($T$2:$T$1000,"&gt;"&amp;$CB$17,$B$2:$B$1000,"="&amp;BR27)+COUNTIFS($T$2:$T$1000,"&gt;"&amp;$CB$17,$C$2:$C$1000,"="&amp;BR27)</f>
        <v/>
      </c>
      <c r="CC27" s="80">
        <f>COUNTIFS($T$2:$T$1000,"&lt;"&amp;$CB$17,$B$2:$B$1000,"="&amp;BR27)+COUNTIFS($T$2:$T$1000,"&lt;"&amp;$CB$17,$C$2:$C$1000,"="&amp;BR27)</f>
        <v/>
      </c>
      <c r="CD27" s="80">
        <f>COUNTIFS($T$2:$T$1000,"&gt;"&amp;$CB$17,$B$2:$B$1000,"="&amp;BS27)+COUNTIFS($T$2:$T$1000,"&gt;"&amp;$CB$17,$C$2:$C$1000,"="&amp;BS27)</f>
        <v/>
      </c>
      <c r="CE27" s="80">
        <f>COUNTIFS($T$2:$T$1000,"&lt;"&amp;$CB$17,$B$2:$B$1000,"="&amp;BS27)+COUNTIFS($T$2:$T$1000,"&lt;"&amp;$CB$17,$C$2:$C$1000,"="&amp;BS27)</f>
        <v/>
      </c>
      <c r="CF27" s="25">
        <f>COUNTIFS($W$2:$W$1000,"&gt;"&amp;$CF$17,$B$2:$B$1000,"="&amp;BR27)+COUNTIFS($W$2:$W$1000,"&gt;"&amp;$CF$17,$C$2:$C$1000,"="&amp;BR27)</f>
        <v/>
      </c>
      <c r="CG27" s="80">
        <f>COUNTIFS($W$2:$W$1000,"&lt;"&amp;$CF$17,$B$2:$B$1000,"="&amp;BR27)+COUNTIFS($W$2:$W$1000,"&lt;"&amp;$CF$17,$C$2:$C$1000,"="&amp;BR27)</f>
        <v/>
      </c>
      <c r="CH27" s="80">
        <f>COUNTIFS($W$2:$W$1000,"&gt;"&amp;$CF$17,$B$2:$B$1000,"="&amp;BS27)+COUNTIFS($W$2:$W$1000,"&gt;"&amp;$CF$17,$C$2:$C$1000,"="&amp;BS27)</f>
        <v/>
      </c>
      <c r="CI27" s="80">
        <f>COUNTIFS($W$2:$W$1000,"&lt;"&amp;$CF$17,$B$2:$B$1000,"="&amp;BS27)+COUNTIFS($W$2:$W$1000,"&lt;"&amp;$CF$17,$C$2:$C$1000,"="&amp;BS27)</f>
        <v/>
      </c>
      <c r="CJ27" s="80">
        <f>COUNTIFS($W$2:$W$1000,"&gt;"&amp;$CJ$17,$B$2:$B$1000,"="&amp;BR27)+COUNTIFS($W$2:$W$1000,"&gt;"&amp;$CJ$17,$C$2:$C$1000,"="&amp;BR27)</f>
        <v/>
      </c>
      <c r="CK27" s="80">
        <f>COUNTIFS($W$2:$W$1000,"&lt;"&amp;$CJ$17,$B$2:$B$1000,"="&amp;BR27)+COUNTIFS($W$2:$W$1000,"&lt;"&amp;$CJ$17,$C$2:$C$1000,"="&amp;BR27)</f>
        <v/>
      </c>
      <c r="CL27" s="80">
        <f>COUNTIFS($W$2:$W$1000,"&gt;"&amp;$CJ$17,$B$2:$B$1000,"="&amp;BS27)+COUNTIFS($W$2:$W$1000,"&gt;"&amp;$CJ$17,$C$2:$C$1000,"="&amp;BS27)</f>
        <v/>
      </c>
      <c r="CM27" s="80">
        <f>COUNTIFS($W$2:$W$1000,"&lt;"&amp;$CJ$17,$B$2:$B$1000,"="&amp;BS27)+COUNTIFS($W$2:$W$1000,"&lt;"&amp;$CJ$17,$C$2:$C$1000,"="&amp;BS27)</f>
        <v/>
      </c>
      <c r="CN27" s="80">
        <f>COUNTIFS($W$2:$W$1000,"&gt;"&amp;$CN$17,$B$2:$B$1000,"="&amp;BR27)+COUNTIFS($W$2:$W$1000,"&gt;"&amp;$CN$17,$C$2:$C$1000,"="&amp;BR27)</f>
        <v/>
      </c>
      <c r="CO27" s="80">
        <f>COUNTIFS($W$2:$W$1000,"&lt;"&amp;$CN$17,$B$2:$B$1000,"="&amp;BR27)+COUNTIFS($W$2:$W$1000,"&lt;"&amp;$CN$17,$C$2:$C$1000,"="&amp;BR27)</f>
        <v/>
      </c>
      <c r="CP27" s="80">
        <f>COUNTIFS($W$2:$W$1000,"&gt;"&amp;$CN$17,$B$2:$B$1000,"="&amp;BS27)+COUNTIFS($W$2:$W$1000,"&gt;"&amp;$CN$17,$C$2:$C$1000,"="&amp;BS27)</f>
        <v/>
      </c>
      <c r="CQ27" s="80">
        <f>COUNTIFS($W$2:$W$1000,"&lt;"&amp;$CN$17,$B$2:$B$1000,"="&amp;BS27)+COUNTIFS($W$2:$W$1000,"&lt;"&amp;$CN$17,$C$2:$C$1000,"="&amp;BS27)</f>
        <v/>
      </c>
      <c r="CR27" s="80">
        <f>COUNTIFS($W$2:$W$1000,"&gt;"&amp;$CR$17,$B$2:$B$1000,"="&amp;BR27)+COUNTIFS($W$2:$W$1000,"&gt;"&amp;$CR$17,$C$2:$C$1000,"="&amp;BR27)</f>
        <v/>
      </c>
      <c r="CS27" s="80">
        <f>COUNTIFS($W$2:$W$1000,"&lt;"&amp;$CR$17,$B$2:$B$1000,"="&amp;BR27)+COUNTIFS($W$2:$W$1000,"&lt;"&amp;$CR$17,$C$2:$C$1000,"="&amp;BR27)</f>
        <v/>
      </c>
      <c r="CT27" s="80">
        <f>COUNTIFS($W$2:$W$1000,"&gt;"&amp;$CR$17,$B$2:$B$1000,"="&amp;BS27)+COUNTIFS($W$2:$W$1000,"&gt;"&amp;$CR$17,$C$2:$C$1000,"="&amp;BS27)</f>
        <v/>
      </c>
      <c r="CU27" s="80">
        <f>COUNTIFS($W$2:$W$1000,"&lt;"&amp;$CR$17,$B$2:$B$1000,"="&amp;BS27)+COUNTIFS($W$2:$W$1000,"&lt;"&amp;$CR$17,$C$2:$C$1000,"="&amp;BS27)</f>
        <v/>
      </c>
      <c r="CV27" s="12">
        <f>COUNTIFS($R$2:$R$1000,"&gt;"&amp;$CV$17,$B$2:$B$1000,"="&amp;BR27)+COUNTIFS($S$2:$S$1000,"&gt;"&amp;$CV$17,$C$2:$C$1000,"="&amp;BR27)</f>
        <v/>
      </c>
      <c r="CW27" s="80">
        <f>COUNTIFS($R$2:$R$1000,"&lt;"&amp;$CV$17,$B$2:$B$1000,"="&amp;BR27)+COUNTIFS($S$2:$S$1000,"&lt;"&amp;$CV$17,$C$2:$C$1000,"="&amp;BR27)</f>
        <v/>
      </c>
      <c r="CX27" s="80">
        <f>COUNTIFS($R$2:$R$1000,"&gt;"&amp;$CV$17,$B$2:$B$1000,"="&amp;BS27)+COUNTIFS($S$2:$S$1000,"&gt;"&amp;$CV$17,$C$2:$C$1000,"="&amp;BS27)</f>
        <v/>
      </c>
      <c r="CY27" s="80">
        <f>COUNTIFS($R$2:$R$1000,"&lt;"&amp;$CV$17,$B$2:$B$1000,"="&amp;BS27)+COUNTIFS($S$2:$S$1000,"&lt;"&amp;$CV$17,$C$2:$C$1000,"="&amp;BS27)</f>
        <v/>
      </c>
      <c r="CZ27" s="80">
        <f>COUNTIFS($R$2:$R$1000,"&gt;"&amp;$CZ$17,$B$2:$B$1000,"="&amp;BR27)+COUNTIFS($S$2:$S$1000,"&gt;"&amp;$CZ$17,$C$2:$C$1000,"="&amp;BR27)</f>
        <v/>
      </c>
      <c r="DA27" s="80">
        <f>COUNTIFS($R$2:$R$1000,"&lt;"&amp;$CZ$17,$B$2:$B$1000,"="&amp;BR27)+COUNTIFS($S$2:$S$1000,"&lt;"&amp;$CZ$17,$C$2:$C$1000,"="&amp;BR27)</f>
        <v/>
      </c>
      <c r="DB27" s="80">
        <f>COUNTIFS($R$2:$R$1000,"&gt;"&amp;$CZ$17,$B$2:$B$1000,"="&amp;BS27)+COUNTIFS($S$2:$S$1000,"&gt;"&amp;$CZ$17,$C$2:$C$1000,"="&amp;BS27)</f>
        <v/>
      </c>
      <c r="DC27" s="80">
        <f>COUNTIFS($R$2:$R$1000,"&lt;"&amp;$CZ$17,$B$2:$B$1000,"="&amp;BS27)+COUNTIFS($S$2:$S$1000,"&lt;"&amp;$CZ$17,$C$2:$C$1000,"="&amp;BS27)</f>
        <v/>
      </c>
      <c r="DD27" s="80">
        <f>COUNTIFS($R$2:$R$1000,"&gt;"&amp;$DD$17,$B$2:$B$1000,"="&amp;BR27)+COUNTIFS($S$2:$S$1000,"&gt;"&amp;$DD$17,$C$2:$C$1000,"="&amp;BR27)</f>
        <v/>
      </c>
      <c r="DE27" s="80">
        <f>COUNTIFS($R$2:$R$1000,"&lt;"&amp;$DD$17,$B$2:$B$1000,"="&amp;BR27)+COUNTIFS($S$2:$S$1000,"&lt;"&amp;$DD$17,$C$2:$C$1000,"="&amp;BR27)</f>
        <v/>
      </c>
      <c r="DF27" s="80">
        <f>COUNTIFS($R$2:$R$1000,"&gt;"&amp;$DD$17,$B$2:$B$1000,"="&amp;BS27)+COUNTIFS($S$2:$S$1000,"&gt;"&amp;$DD$17,$C$2:$C$1000,"="&amp;BS27)</f>
        <v/>
      </c>
      <c r="DG27" s="80">
        <f>COUNTIFS($R$2:$R$1000,"&lt;"&amp;$DD$17,$B$2:$B$1000,"="&amp;BS27)+COUNTIFS($S$2:$S$1000,"&lt;"&amp;$DD$17,$C$2:$C$1000,"="&amp;BS27)</f>
        <v/>
      </c>
      <c r="DH27" s="25">
        <f>COUNTIFS($U$2:$U$1000,"&gt;"&amp;$DH$17,$B$2:$B$1000,"="&amp;BR27)+COUNTIFS($V$2:$V$1000,"&gt;"&amp;$DH$17,$C$2:$C$1000,"="&amp;BR27)</f>
        <v/>
      </c>
      <c r="DI27" s="80">
        <f>COUNTIFS($U$2:$U$1000,"&lt;"&amp;$DH$17,$B$2:$B$1000,"="&amp;BR27)+COUNTIFS($V$2:$V$1000,"&lt;"&amp;$DH$17,$C$2:$C$1000,"="&amp;BR27)</f>
        <v/>
      </c>
      <c r="DJ27" s="80">
        <f>COUNTIFS($U$2:$U$1000,"&gt;"&amp;$DH$17,$B$2:$B$1000,"="&amp;BS27)+COUNTIFS($V$2:$V$1000,"&gt;"&amp;$DH$17,$C$2:$C$1000,"="&amp;BS27)</f>
        <v/>
      </c>
      <c r="DK27" s="80">
        <f>COUNTIFS($U$2:$U$1000,"&lt;"&amp;$DH$17,$B$2:$B$1000,"="&amp;BS27)+COUNTIFS($V$2:$V$1000,"&lt;"&amp;$DH$17,$C$2:$C$1000,"="&amp;BS27)</f>
        <v/>
      </c>
      <c r="DL27" s="80">
        <f>COUNTIFS($U$2:$U$1000,"&gt;"&amp;$DL$17,$B$2:$B$1000,"="&amp;BR27)+COUNTIFS($V$2:$V$1000,"&gt;"&amp;$DL$17,$C$2:$C$1000,"="&amp;BR27)</f>
        <v/>
      </c>
      <c r="DM27" s="80">
        <f>COUNTIFS($U$2:$U$1000,"&lt;"&amp;$DL$17,$B$2:$B$1000,"="&amp;BR27)+COUNTIFS($V$2:$V$1000,"&lt;"&amp;$DL$17,$C$2:$C$1000,"="&amp;BR27)</f>
        <v/>
      </c>
      <c r="DN27" s="80">
        <f>COUNTIFS($U$2:$U$1000,"&gt;"&amp;$DL$17,$B$2:$B$1000,"="&amp;BS27)+COUNTIFS($V$2:$V$1000,"&gt;"&amp;$DL$17,$C$2:$C$1000,"="&amp;BS27)</f>
        <v/>
      </c>
      <c r="DO27" s="80">
        <f>COUNTIFS($U$2:$U$1000,"&lt;"&amp;$DL$17,$B$2:$B$1000,"="&amp;BS27)+COUNTIFS($V$2:$V$1000,"&lt;"&amp;$DL$17,$C$2:$C$1000,"="&amp;BS27)</f>
        <v/>
      </c>
      <c r="DP27" s="80">
        <f>COUNTIFS($U$2:$U$1000,"&gt;"&amp;$DP$17,$B$2:$B$1000,"="&amp;BR27)+COUNTIFS($V$2:$V$1000,"&gt;"&amp;$DP$17,$C$2:$C$1000,"="&amp;BR27)</f>
        <v/>
      </c>
      <c r="DQ27" s="80">
        <f>COUNTIFS($U$2:$U$1000,"&lt;"&amp;$DP$17,$B$2:$B$1000,"="&amp;BR27)+COUNTIFS($V$2:$V$1000,"&lt;"&amp;$DP$17,$C$2:$C$1000,"="&amp;BR27)</f>
        <v/>
      </c>
      <c r="DR27" s="80">
        <f>COUNTIFS($U$2:$U$1000,"&gt;"&amp;$DP$17,$B$2:$B$1000,"="&amp;BS27)+COUNTIFS($V$2:$V$1000,"&gt;"&amp;$DP$17,$C$2:$C$1000,"="&amp;BS27)</f>
        <v/>
      </c>
      <c r="DS27" s="80">
        <f>COUNTIFS($U$2:$U$1000,"&lt;"&amp;$DP$17,$B$2:$B$1000,"="&amp;BS27)+COUNTIFS($V$2:$V$1000,"&lt;"&amp;$DP$17,$C$2:$C$1000,"="&amp;BS27)</f>
        <v/>
      </c>
      <c r="DT27" s="12">
        <f>COUNTIFS($S$2:$S$1000,"&gt;"&amp;$DT$17,$B$2:$B$1000,"="&amp;BR27)+COUNTIFS($R$2:$R$1000,"&gt;"&amp;$DT$17,$C$2:$C$1000,"="&amp;BR27)</f>
        <v/>
      </c>
      <c r="DU27" s="80">
        <f>COUNTIFS($S$2:$S$1000,"&lt;"&amp;$DT$17,$B$2:$B$1000,"="&amp;BR27)+COUNTIFS($R$2:$R$1000,"&lt;"&amp;$DT$17,$C$2:$C$1000,"="&amp;BR27)</f>
        <v/>
      </c>
      <c r="DV27" s="80">
        <f>COUNTIFS($S$2:$S$1000,"&gt;"&amp;$DT$17,$B$2:$B$1000,"="&amp;BS27)+COUNTIFS($R$2:$R$1000,"&gt;"&amp;$DT$17,$C$2:$C$1000,"="&amp;BS27)</f>
        <v/>
      </c>
      <c r="DW27" s="80">
        <f>COUNTIFS($S$2:$S$1000,"&lt;"&amp;$DT$17,$B$2:$B$1000,"="&amp;BS27)+COUNTIFS($R$2:$R$1000,"&lt;"&amp;$DT$17,$C$2:$C$1000,"="&amp;BS27)</f>
        <v/>
      </c>
      <c r="DX27" s="80">
        <f>COUNTIFS($S$2:$S$1000,"&gt;"&amp;$DX$17,$B$2:$B$1000,"="&amp;BR27)+COUNTIFS($R$2:$R$1000,"&gt;"&amp;$DX$17,$C$2:$C$1000,"="&amp;BR27)</f>
        <v/>
      </c>
      <c r="DY27" s="80">
        <f>COUNTIFS($S$2:$S$1000,"&lt;"&amp;$DX$17,$B$2:$B$1000,"="&amp;BR27)+COUNTIFS($R$2:$R$1000,"&lt;"&amp;$DX$17,$C$2:$C$1000,"="&amp;BR27)</f>
        <v/>
      </c>
      <c r="DZ27" s="80">
        <f>COUNTIFS($S$2:$S$1000,"&gt;"&amp;$DX$17,$B$2:$B$1000,"="&amp;BS27)+COUNTIFS($R$2:$R$1000,"&gt;"&amp;$DX$17,$C$2:$C$1000,"="&amp;BS27)</f>
        <v/>
      </c>
      <c r="EA27" s="80">
        <f>COUNTIFS($S$2:$S$1000,"&lt;"&amp;$DX$17,$B$2:$B$1000,"="&amp;BS27)+COUNTIFS($R$2:$R$1000,"&lt;"&amp;$DX$17,$C$2:$C$1000,"="&amp;BS27)</f>
        <v/>
      </c>
      <c r="EB27" s="80">
        <f>COUNTIFS($S$2:$S$1000,"&gt;"&amp;$EB$17,$B$2:$B$1000,"="&amp;BR27)+COUNTIFS($R$2:$R$1000,"&gt;"&amp;$EB$17,$C$2:$C$1000,"="&amp;BR27)</f>
        <v/>
      </c>
      <c r="EC27" s="80">
        <f>COUNTIFS($S$2:$S$1000,"&lt;"&amp;$EB$17,$B$2:$B$1000,"="&amp;BR27)+COUNTIFS($R$2:$R$1000,"&lt;"&amp;$EB$17,$C$2:$C$1000,"="&amp;BR27)</f>
        <v/>
      </c>
      <c r="ED27" s="80">
        <f>COUNTIFS($S$2:$S$1000,"&gt;"&amp;$EB$17,$B$2:$B$1000,"="&amp;BS27)+COUNTIFS($R$2:$R$1000,"&gt;"&amp;$EB$17,$C$2:$C$1000,"="&amp;BS27)</f>
        <v/>
      </c>
      <c r="EE27" s="80">
        <f>COUNTIFS($S$2:$S$1000,"&lt;"&amp;$EB$17,$B$2:$B$1000,"="&amp;BS27)+COUNTIFS($R$2:$R$1000,"&lt;"&amp;$EB$17,$C$2:$C$1000,"="&amp;BS27)</f>
        <v/>
      </c>
      <c r="EF27" s="25">
        <f>COUNTIFS($V$2:$V$1000,"&gt;"&amp;$EF$17,$B$2:$B$1000,"="&amp;BR27)+COUNTIFS($U$2:$U$1000,"&gt;"&amp;$EF$17,$C$2:$C$1000,"="&amp;BR27)</f>
        <v/>
      </c>
      <c r="EG27" s="80">
        <f>COUNTIFS($V$2:$V$1000,"&lt;"&amp;$EF$17,$B$2:$B$1000,"="&amp;BR27)+COUNTIFS($U$2:$U$1000,"&lt;"&amp;$EF$17,$C$2:$C$1000,"="&amp;BR27)</f>
        <v/>
      </c>
      <c r="EH27" s="80">
        <f>COUNTIFS($V$2:$V$1000,"&gt;"&amp;$EF$17,$B$2:$B$1000,"="&amp;BS27)+COUNTIFS($U$2:$U$1000,"&gt;"&amp;$EF$17,$C$2:$C$1000,"="&amp;BS27)</f>
        <v/>
      </c>
      <c r="EI27" s="80">
        <f>COUNTIFS($V$2:$V$1000,"&lt;"&amp;$EF$17,$B$2:$B$1000,"="&amp;BS27)+COUNTIFS($U$2:$U$1000,"&lt;"&amp;$EF$17,$C$2:$C$1000,"="&amp;BS27)</f>
        <v/>
      </c>
      <c r="EJ27" s="80">
        <f>COUNTIFS($V$2:$V$1000,"&gt;"&amp;$EJ$17,$B$2:$B$1000,"="&amp;BR27)+COUNTIFS($U$2:$U$1000,"&gt;"&amp;$EJ$17,$C$2:$C$1000,"="&amp;BR27)</f>
        <v/>
      </c>
      <c r="EK27" s="80">
        <f>COUNTIFS($V$2:$V$1000,"&lt;"&amp;$EJ$17,$B$2:$B$1000,"="&amp;BR27)+COUNTIFS($U$2:$U$1000,"&lt;"&amp;$EJ$17,$C$2:$C$1000,"="&amp;BR27)</f>
        <v/>
      </c>
      <c r="EL27" s="80">
        <f>COUNTIFS($V$2:$V$1000,"&gt;"&amp;$EJ$17,$B$2:$B$1000,"="&amp;BS27)+COUNTIFS($U$2:$U$1000,"&gt;"&amp;$EJ$17,$C$2:$C$1000,"="&amp;BS27)</f>
        <v/>
      </c>
      <c r="EM27" s="80">
        <f>COUNTIFS($V$2:$V$1000,"&lt;"&amp;$EJ$17,$B$2:$B$1000,"="&amp;BS27)+COUNTIFS($U$2:$U$1000,"&lt;"&amp;$EJ$17,$C$2:$C$1000,"="&amp;BS27)</f>
        <v/>
      </c>
      <c r="EN27" s="80">
        <f>COUNTIFS($V$2:$V$1000,"&gt;"&amp;$EN$17,$B$2:$B$1000,"="&amp;BR27)+COUNTIFS($U$2:$U$1000,"&gt;"&amp;$EN$17,$C$2:$C$1000,"="&amp;BR27)</f>
        <v/>
      </c>
      <c r="EO27" s="80">
        <f>COUNTIFS($V$2:$V$1000,"&lt;"&amp;$EN$17,$B$2:$B$1000,"="&amp;BR27)+COUNTIFS($U$2:$U$1000,"&lt;"&amp;$EN$17,$C$2:$C$1000,"="&amp;BR27)</f>
        <v/>
      </c>
      <c r="EP27" s="80">
        <f>COUNTIFS($V$2:$V$1000,"&gt;"&amp;$EN$17,$B$2:$B$1000,"="&amp;BS27)+COUNTIFS($U$2:$U$1000,"&gt;"&amp;$EN$17,$C$2:$C$1000,"="&amp;BS27)</f>
        <v/>
      </c>
      <c r="EQ27" s="80">
        <f>COUNTIFS($V$2:$V$1000,"&lt;"&amp;$EN$17,$B$2:$B$1000,"="&amp;BS27)+COUNTIFS($U$2:$U$1000,"&lt;"&amp;$EN$17,$C$2:$C$1000,"="&amp;BS27)</f>
        <v/>
      </c>
      <c r="ES27" s="89" t="n"/>
      <c r="EV27" s="89" t="n"/>
      <c r="EY27" s="89" t="n"/>
      <c r="FB27" s="89" t="n"/>
      <c r="FE27" s="89" t="n"/>
      <c r="FH27" s="89" t="n"/>
      <c r="FK27" s="89" t="n"/>
      <c r="FX27" s="81" t="n"/>
      <c r="GA27" s="81" t="n"/>
      <c r="GD27" s="81" t="n"/>
      <c r="GG27" s="81" t="n"/>
      <c r="GJ27" s="81" t="n"/>
      <c r="GM27" s="81" t="n"/>
      <c r="GP27" s="81" t="n"/>
      <c r="GS27" s="81" t="n"/>
    </row>
    <row customHeight="1" ht="12" r="28" spans="1:201">
      <c r="A28" s="35" t="n">
        <v>43338</v>
      </c>
      <c r="B28" s="89" t="s">
        <v>49</v>
      </c>
      <c r="C28" s="89" t="s">
        <v>56</v>
      </c>
      <c r="D28" s="31" t="n">
        <v>7.07</v>
      </c>
      <c r="E28" s="81" t="n">
        <v>6.51</v>
      </c>
      <c r="F28" s="25" t="n">
        <v>574</v>
      </c>
      <c r="G28" s="80" t="n">
        <v>300</v>
      </c>
      <c r="H28" s="80" t="n">
        <v>490</v>
      </c>
      <c r="I28" s="80" t="n">
        <v>223</v>
      </c>
      <c r="J28" s="80" t="n">
        <v>22</v>
      </c>
      <c r="K28" s="80" t="n">
        <v>8</v>
      </c>
      <c r="L28" s="25" t="n">
        <v>1</v>
      </c>
      <c r="M28" s="80" t="n">
        <v>2</v>
      </c>
      <c r="N28" s="80" t="n">
        <v>5</v>
      </c>
      <c r="O28" s="80" t="n">
        <v>0</v>
      </c>
      <c r="P28" s="80" t="n">
        <v>6</v>
      </c>
      <c r="Q28" s="80" t="n">
        <v>0</v>
      </c>
      <c r="R28" s="16" t="n">
        <v>12</v>
      </c>
      <c r="S28" s="16" t="n">
        <v>2</v>
      </c>
      <c r="T28" s="16" t="n">
        <v>14</v>
      </c>
      <c r="U28" s="25" t="n">
        <v>4</v>
      </c>
      <c r="V28" s="80" t="n">
        <v>2</v>
      </c>
      <c r="W28" s="16" t="n">
        <v>6</v>
      </c>
      <c r="X28" s="25" t="n">
        <v>24</v>
      </c>
      <c r="Y28" s="80" t="n">
        <v>20</v>
      </c>
      <c r="Z28" s="27">
        <f>IF(U28="","",LOOKUP(U28-V28,{-9E+307,0,1},{2,"x",1}))</f>
        <v/>
      </c>
      <c r="AA28" s="14">
        <f>IF(U28="","",U28&amp;"-"&amp;V28)</f>
        <v/>
      </c>
      <c r="AB28" s="63" t="n"/>
      <c r="AW28" s="80" t="n"/>
      <c r="AX28" s="81" t="n"/>
      <c r="AY28" s="80" t="n"/>
      <c r="AZ28" s="80" t="n"/>
      <c r="BA28" s="80" t="n"/>
      <c r="BB28" s="80" t="n"/>
      <c r="BC28" s="80" t="n"/>
      <c r="BD28" s="80" t="n"/>
      <c r="BE28" s="80" t="n"/>
      <c r="BF28" s="80" t="n"/>
      <c r="BG28" s="81" t="n"/>
      <c r="BH28" s="80" t="n"/>
      <c r="BI28" s="80" t="n"/>
      <c r="BJ28" s="80" t="n"/>
      <c r="BK28" s="80" t="n"/>
      <c r="BL28" s="80" t="n"/>
      <c r="BM28" s="80" t="n"/>
      <c r="BN28" s="80" t="n"/>
      <c r="BO28" s="80" t="n"/>
      <c r="BT28" s="80" t="n"/>
      <c r="BU28" s="80" t="n"/>
      <c r="BV28" s="80" t="n"/>
      <c r="BW28" s="80" t="n"/>
      <c r="BX28" s="80" t="n"/>
      <c r="BY28" s="80" t="n"/>
      <c r="BZ28" s="80" t="n"/>
      <c r="CA28" s="80" t="n"/>
      <c r="CB28" s="80" t="n"/>
      <c r="CC28" s="80" t="n"/>
      <c r="CD28" s="80" t="n"/>
      <c r="CE28" s="80" t="n"/>
      <c r="CF28" s="80" t="n"/>
      <c r="CG28" s="80" t="n"/>
      <c r="CH28" s="80" t="n"/>
      <c r="CI28" s="80" t="n"/>
      <c r="CJ28" s="80" t="n"/>
      <c r="CK28" s="80" t="n"/>
      <c r="CL28" s="80" t="n"/>
      <c r="CM28" s="80" t="n"/>
      <c r="EP28" s="89" t="n"/>
      <c r="ER28" s="81" t="n"/>
      <c r="ES28" s="89" t="n"/>
      <c r="EU28" s="81" t="n"/>
      <c r="EV28" s="89" t="n"/>
      <c r="EX28" s="81" t="n"/>
      <c r="EY28" s="89" t="n"/>
      <c r="FA28" s="81" t="n"/>
      <c r="FB28" s="89" t="n"/>
      <c r="FD28" s="81" t="n"/>
      <c r="FE28" s="89" t="n"/>
      <c r="FG28" s="81" t="n"/>
      <c r="FH28" s="89" t="n"/>
      <c r="FJ28" s="81" t="n"/>
      <c r="FK28" s="89" t="n"/>
      <c r="FM28" s="81" t="n"/>
    </row>
    <row r="29" spans="1:201">
      <c r="A29" s="35" t="n">
        <v>43338</v>
      </c>
      <c r="B29" s="89" t="s">
        <v>54</v>
      </c>
      <c r="C29" s="89" t="s">
        <v>52</v>
      </c>
      <c r="D29" s="31" t="n">
        <v>6.44</v>
      </c>
      <c r="E29" s="81" t="n">
        <v>6.74</v>
      </c>
      <c r="F29" s="25" t="n">
        <v>200</v>
      </c>
      <c r="G29" s="80" t="n">
        <v>913</v>
      </c>
      <c r="H29" s="80" t="n">
        <v>131</v>
      </c>
      <c r="I29" s="80" t="n">
        <v>838</v>
      </c>
      <c r="J29" s="80" t="n">
        <v>4</v>
      </c>
      <c r="K29" s="80" t="n">
        <v>9</v>
      </c>
      <c r="L29" s="25" t="n">
        <v>1</v>
      </c>
      <c r="M29" s="80" t="n">
        <v>0</v>
      </c>
      <c r="N29" s="80" t="n">
        <v>0</v>
      </c>
      <c r="O29" s="80" t="n">
        <v>3</v>
      </c>
      <c r="P29" s="80" t="n">
        <v>1</v>
      </c>
      <c r="Q29" s="80" t="n">
        <v>0</v>
      </c>
      <c r="R29" s="16" t="n">
        <v>2</v>
      </c>
      <c r="S29" s="16" t="n">
        <v>3</v>
      </c>
      <c r="T29" s="16" t="n">
        <v>5</v>
      </c>
      <c r="U29" s="25" t="n">
        <v>1</v>
      </c>
      <c r="V29" s="80" t="n">
        <v>2</v>
      </c>
      <c r="W29" s="16" t="n">
        <v>3</v>
      </c>
      <c r="X29" s="25" t="n">
        <v>37</v>
      </c>
      <c r="Y29" s="80" t="n">
        <v>20</v>
      </c>
      <c r="Z29" s="27">
        <f>IF(U29="","",LOOKUP(U29-V29,{-9E+307,0,1},{2,"x",1}))</f>
        <v/>
      </c>
      <c r="AA29" s="14">
        <f>IF(U29="","",U29&amp;"-"&amp;V29)</f>
        <v/>
      </c>
      <c r="AB29" s="63" t="n"/>
      <c r="AW29" s="80" t="n"/>
      <c r="AX29" s="81" t="n"/>
      <c r="AY29" s="80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80" t="n"/>
      <c r="BI29" s="80" t="n"/>
      <c r="BJ29" s="80" t="n"/>
      <c r="BK29" s="80" t="n"/>
      <c r="BL29" s="80" t="n"/>
      <c r="BM29" s="80" t="n"/>
      <c r="BN29" s="80" t="n"/>
      <c r="BO29" s="80" t="n"/>
      <c r="BR29" s="75" t="s">
        <v>65</v>
      </c>
      <c r="BS29" s="75" t="s">
        <v>66</v>
      </c>
      <c r="BT29" s="89" t="s">
        <v>35</v>
      </c>
      <c r="BV29" s="89" t="s">
        <v>36</v>
      </c>
      <c r="BX29" s="89" t="s">
        <v>37</v>
      </c>
      <c r="BZ29" s="89" t="s">
        <v>38</v>
      </c>
      <c r="CB29" s="89" t="s">
        <v>39</v>
      </c>
      <c r="CD29" s="89" t="s">
        <v>40</v>
      </c>
      <c r="CF29" s="89" t="s">
        <v>41</v>
      </c>
      <c r="CK29" s="89" t="s">
        <v>67</v>
      </c>
      <c r="CL29" s="89" t="s">
        <v>68</v>
      </c>
      <c r="CM29" s="5" t="n"/>
      <c r="CN29" s="5" t="s">
        <v>43</v>
      </c>
      <c r="CO29" s="5" t="n"/>
      <c r="EP29" s="89" t="n"/>
      <c r="ES29" s="89" t="n"/>
      <c r="ET29" s="81" t="n"/>
      <c r="EV29" s="89" t="n"/>
      <c r="EW29" s="81" t="n"/>
      <c r="EY29" s="89" t="n"/>
      <c r="EZ29" s="81" t="n"/>
      <c r="FB29" s="89" t="n"/>
      <c r="FC29" s="81" t="n"/>
      <c r="FE29" s="89" t="n"/>
      <c r="FF29" s="81" t="n"/>
      <c r="FH29" s="89" t="n"/>
      <c r="FI29" s="81" t="n"/>
      <c r="FK29" s="89" t="n"/>
      <c r="FL29" s="81" t="n"/>
      <c r="FO29" s="81" t="n"/>
    </row>
    <row customHeight="1" ht="12" r="30" spans="1:201">
      <c r="A30" s="35" t="n">
        <v>43338</v>
      </c>
      <c r="B30" s="89" t="s">
        <v>57</v>
      </c>
      <c r="C30" s="89" t="s">
        <v>50</v>
      </c>
      <c r="D30" s="31" t="n">
        <v>6.95</v>
      </c>
      <c r="E30" s="81" t="n">
        <v>6.43</v>
      </c>
      <c r="F30" s="25" t="n">
        <v>333</v>
      </c>
      <c r="G30" s="80" t="n">
        <v>438</v>
      </c>
      <c r="H30" s="80" t="n">
        <v>226</v>
      </c>
      <c r="I30" s="80" t="n">
        <v>327</v>
      </c>
      <c r="J30" s="80" t="n">
        <v>12</v>
      </c>
      <c r="K30" s="80" t="n">
        <v>8</v>
      </c>
      <c r="L30" s="25" t="n">
        <v>1</v>
      </c>
      <c r="M30" s="80" t="n">
        <v>0</v>
      </c>
      <c r="N30" s="80" t="n">
        <v>2</v>
      </c>
      <c r="O30" s="80" t="n">
        <v>3</v>
      </c>
      <c r="P30" s="80" t="n">
        <v>2</v>
      </c>
      <c r="Q30" s="80" t="n">
        <v>0</v>
      </c>
      <c r="R30" s="16" t="n">
        <v>5</v>
      </c>
      <c r="S30" s="16" t="n">
        <v>3</v>
      </c>
      <c r="T30" s="16" t="n">
        <v>8</v>
      </c>
      <c r="U30" s="25" t="n">
        <v>2</v>
      </c>
      <c r="V30" s="80" t="n">
        <v>1</v>
      </c>
      <c r="W30" s="16" t="n">
        <v>3</v>
      </c>
      <c r="X30" s="25" t="n">
        <v>16</v>
      </c>
      <c r="Y30" s="80" t="n">
        <v>27</v>
      </c>
      <c r="Z30" s="27">
        <f>IF(U30="","",LOOKUP(U30-V30,{-9E+307,0,1},{2,"x",1}))</f>
        <v/>
      </c>
      <c r="AA30" s="14">
        <f>IF(U30="","",U30&amp;"-"&amp;V30)</f>
        <v/>
      </c>
      <c r="AB30" s="63" t="n"/>
      <c r="AW30" s="12" t="n">
        <v>5</v>
      </c>
      <c r="AX30" s="81" t="n">
        <v>33.59</v>
      </c>
      <c r="AY30" s="80" t="n">
        <v>2749</v>
      </c>
      <c r="AZ30" s="80" t="n">
        <v>2281</v>
      </c>
      <c r="BA30" s="80" t="n">
        <v>59</v>
      </c>
      <c r="BB30" s="25" t="n">
        <v>2</v>
      </c>
      <c r="BC30" s="80" t="n">
        <v>12</v>
      </c>
      <c r="BD30" s="80" t="n">
        <v>11</v>
      </c>
      <c r="BE30" s="80" t="n">
        <v>11</v>
      </c>
      <c r="BF30" s="29" t="n">
        <v>89</v>
      </c>
      <c r="BG30" s="31" t="n">
        <v>32.75</v>
      </c>
      <c r="BH30" s="80" t="n">
        <v>1809</v>
      </c>
      <c r="BI30" s="80" t="n">
        <v>1336</v>
      </c>
      <c r="BJ30" s="80" t="n">
        <v>39</v>
      </c>
      <c r="BK30" s="25" t="n">
        <v>2</v>
      </c>
      <c r="BL30" s="80" t="n">
        <v>13</v>
      </c>
      <c r="BM30" s="80" t="n">
        <v>6</v>
      </c>
      <c r="BN30" s="80" t="n">
        <v>8</v>
      </c>
      <c r="BO30" s="25" t="n">
        <v>106</v>
      </c>
      <c r="BQ30" s="1" t="n">
        <v>43455</v>
      </c>
      <c r="BR30" s="2" t="s">
        <v>58</v>
      </c>
      <c r="BS30" s="2" t="s">
        <v>61</v>
      </c>
      <c r="BT30" s="6" t="n"/>
      <c r="BU30" s="6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 t="n"/>
      <c r="CE30" s="8" t="n"/>
      <c r="CF30" s="8" t="n"/>
      <c r="CG30" s="8" t="n"/>
      <c r="CH30" s="15">
        <f>CB30+CD30+CF30</f>
        <v/>
      </c>
      <c r="CI30" s="15">
        <f>CC30+CE30+CG30</f>
        <v/>
      </c>
      <c r="CJ30" s="15">
        <f>CH30+CI30</f>
        <v/>
      </c>
      <c r="CK30" s="2" t="n"/>
      <c r="CL30" s="2" t="n"/>
      <c r="CM30" s="19">
        <f>CK30+CL30</f>
        <v/>
      </c>
      <c r="CP30" s="10" t="n"/>
      <c r="EP30" s="89" t="n"/>
      <c r="ES30" s="89" t="n"/>
      <c r="ET30" s="81" t="n"/>
      <c r="EV30" s="89" t="n"/>
      <c r="EW30" s="81" t="n"/>
      <c r="EY30" s="89" t="n"/>
      <c r="EZ30" s="81" t="n"/>
      <c r="FB30" s="89" t="n"/>
      <c r="FC30" s="81" t="n"/>
      <c r="FE30" s="89" t="n"/>
      <c r="FF30" s="81" t="n"/>
      <c r="FH30" s="89" t="n"/>
      <c r="FI30" s="81" t="n"/>
      <c r="FK30" s="89" t="n"/>
      <c r="FL30" s="81" t="n"/>
      <c r="FO30" s="81" t="n"/>
    </row>
    <row customHeight="1" ht="12" r="31" spans="1:201">
      <c r="A31" s="35" t="n">
        <v>43339</v>
      </c>
      <c r="B31" s="89" t="s">
        <v>31</v>
      </c>
      <c r="C31" s="89" t="s">
        <v>55</v>
      </c>
      <c r="D31" s="31" t="n">
        <v>6.28</v>
      </c>
      <c r="E31" s="81" t="n">
        <v>7.33</v>
      </c>
      <c r="F31" s="25" t="n">
        <v>488</v>
      </c>
      <c r="G31" s="80" t="n">
        <v>382</v>
      </c>
      <c r="H31" s="80" t="n">
        <v>375</v>
      </c>
      <c r="I31" s="80" t="n">
        <v>259</v>
      </c>
      <c r="J31" s="80" t="n">
        <v>17</v>
      </c>
      <c r="K31" s="80" t="n">
        <v>7</v>
      </c>
      <c r="L31" s="25" t="n">
        <v>0</v>
      </c>
      <c r="M31" s="80" t="n">
        <v>0</v>
      </c>
      <c r="N31" s="80" t="n">
        <v>2</v>
      </c>
      <c r="O31" s="80" t="n">
        <v>5</v>
      </c>
      <c r="P31" s="80" t="n">
        <v>3</v>
      </c>
      <c r="Q31" s="80" t="n">
        <v>0</v>
      </c>
      <c r="R31" s="16" t="n">
        <v>5</v>
      </c>
      <c r="S31" s="16" t="n">
        <v>5</v>
      </c>
      <c r="T31" s="16" t="n">
        <v>10</v>
      </c>
      <c r="U31" s="25" t="n">
        <v>0</v>
      </c>
      <c r="V31" s="80" t="n">
        <v>3</v>
      </c>
      <c r="W31" s="16" t="n">
        <v>3</v>
      </c>
      <c r="X31" s="25" t="n">
        <v>14</v>
      </c>
      <c r="Y31" s="80" t="n">
        <v>26</v>
      </c>
      <c r="Z31" s="27">
        <f>IF(U31="","",LOOKUP(U31-V31,{-9E+307,0,1},{2,"x",1}))</f>
        <v/>
      </c>
      <c r="AA31" s="14">
        <f>IF(U31="","",U31&amp;"-"&amp;V31)</f>
        <v/>
      </c>
      <c r="AB31" s="63" t="n"/>
      <c r="AW31" s="12" t="n">
        <v>5</v>
      </c>
      <c r="AX31" s="81" t="n">
        <v>32.15</v>
      </c>
      <c r="AY31" s="80" t="n">
        <v>2041</v>
      </c>
      <c r="AZ31" s="80" t="n">
        <v>1586</v>
      </c>
      <c r="BA31" s="80" t="n">
        <v>32</v>
      </c>
      <c r="BB31" s="25" t="n">
        <v>0</v>
      </c>
      <c r="BC31" s="80" t="n">
        <v>13</v>
      </c>
      <c r="BD31" s="80" t="n">
        <v>5</v>
      </c>
      <c r="BE31" s="80" t="n">
        <v>4</v>
      </c>
      <c r="BF31" s="29" t="n">
        <v>154</v>
      </c>
      <c r="BG31" s="31" t="n">
        <v>34.75</v>
      </c>
      <c r="BH31" s="80" t="n">
        <v>2991</v>
      </c>
      <c r="BI31" s="80" t="n">
        <v>2487</v>
      </c>
      <c r="BJ31" s="80" t="n">
        <v>52</v>
      </c>
      <c r="BK31" s="25" t="n">
        <v>6</v>
      </c>
      <c r="BL31" s="80" t="n">
        <v>9</v>
      </c>
      <c r="BM31" s="80" t="n">
        <v>4</v>
      </c>
      <c r="BN31" s="80" t="n">
        <v>12</v>
      </c>
      <c r="BO31" s="25" t="n">
        <v>91</v>
      </c>
      <c r="BQ31" s="3" t="n">
        <v>43456</v>
      </c>
      <c r="BR31" s="89" t="s">
        <v>48</v>
      </c>
      <c r="BS31" s="89" t="s">
        <v>56</v>
      </c>
      <c r="BT31" s="81" t="n"/>
      <c r="BU31" s="81" t="n"/>
      <c r="BV31" s="80" t="n"/>
      <c r="BW31" s="80" t="n"/>
      <c r="BX31" s="80" t="n"/>
      <c r="BY31" s="80" t="n"/>
      <c r="BZ31" s="80" t="n"/>
      <c r="CA31" s="80" t="n"/>
      <c r="CB31" s="80" t="n"/>
      <c r="CC31" s="80" t="n"/>
      <c r="CD31" s="80" t="n"/>
      <c r="CE31" s="80" t="n"/>
      <c r="CF31" s="80" t="n"/>
      <c r="CG31" s="80" t="n"/>
      <c r="CH31" s="16">
        <f>CB31+CD31+CF31</f>
        <v/>
      </c>
      <c r="CI31" s="16">
        <f>CC31+CE31+CG31</f>
        <v/>
      </c>
      <c r="CJ31" s="19">
        <f>CH31+CI31</f>
        <v/>
      </c>
      <c r="CM31" s="19">
        <f>CK31+CL31</f>
        <v/>
      </c>
      <c r="CP31" s="10" t="n"/>
      <c r="EP31" s="89" t="n"/>
      <c r="ES31" s="89" t="n"/>
      <c r="ET31" s="81" t="n"/>
      <c r="EV31" s="89" t="n"/>
      <c r="EW31" s="81" t="n"/>
      <c r="EY31" s="89" t="n"/>
      <c r="EZ31" s="81" t="n"/>
      <c r="FB31" s="89" t="n"/>
      <c r="FC31" s="81" t="n"/>
      <c r="FE31" s="89" t="n"/>
      <c r="FF31" s="81" t="n"/>
      <c r="FH31" s="89" t="n"/>
      <c r="FI31" s="81" t="n"/>
      <c r="FK31" s="89" t="n"/>
      <c r="FL31" s="81" t="n"/>
      <c r="FO31" s="81" t="n"/>
    </row>
    <row customHeight="1" ht="12" r="32" spans="1:201">
      <c r="A32" s="35" t="n">
        <v>43344</v>
      </c>
      <c r="B32" s="89" t="s">
        <v>53</v>
      </c>
      <c r="C32" s="89" t="s">
        <v>49</v>
      </c>
      <c r="D32" s="31" t="n">
        <v>6.58</v>
      </c>
      <c r="E32" s="81" t="n">
        <v>6.65</v>
      </c>
      <c r="F32" s="25" t="n">
        <v>370</v>
      </c>
      <c r="G32" s="80" t="n">
        <v>551</v>
      </c>
      <c r="H32" s="80" t="n">
        <v>284</v>
      </c>
      <c r="I32" s="80" t="n">
        <v>466</v>
      </c>
      <c r="J32" s="80" t="n">
        <v>9</v>
      </c>
      <c r="K32" s="80" t="n">
        <v>6</v>
      </c>
      <c r="L32" s="25" t="n">
        <v>0</v>
      </c>
      <c r="M32" s="80" t="n">
        <v>0</v>
      </c>
      <c r="N32" s="80" t="n">
        <v>5</v>
      </c>
      <c r="O32" s="80" t="n">
        <v>4</v>
      </c>
      <c r="P32" s="80" t="n">
        <v>0</v>
      </c>
      <c r="Q32" s="80" t="n">
        <v>1</v>
      </c>
      <c r="R32" s="16" t="n">
        <v>5</v>
      </c>
      <c r="S32" s="16" t="n">
        <v>5</v>
      </c>
      <c r="T32" s="16" t="n">
        <v>10</v>
      </c>
      <c r="U32" s="25" t="n">
        <v>2</v>
      </c>
      <c r="V32" s="80" t="n">
        <v>2</v>
      </c>
      <c r="W32" s="16" t="n">
        <v>4</v>
      </c>
      <c r="X32" s="25" t="n">
        <v>8</v>
      </c>
      <c r="Y32" s="80" t="n">
        <v>26</v>
      </c>
      <c r="Z32" s="27">
        <f>IF(U32="","",LOOKUP(U32-V32,{-9E+307,0,1},{2,"x",1}))</f>
        <v/>
      </c>
      <c r="AA32" s="14">
        <f>IF(U32="","",U32&amp;"-"&amp;V32)</f>
        <v/>
      </c>
      <c r="AB32" s="63" t="n"/>
      <c r="AW32" s="12" t="n">
        <v>5</v>
      </c>
      <c r="AX32" s="81" t="n">
        <v>33.34</v>
      </c>
      <c r="AY32" s="80" t="n">
        <v>2238</v>
      </c>
      <c r="AZ32" s="80" t="n">
        <v>1754</v>
      </c>
      <c r="BA32" s="80" t="n">
        <v>44</v>
      </c>
      <c r="BB32" s="25" t="n">
        <v>1</v>
      </c>
      <c r="BC32" s="80" t="n">
        <v>9</v>
      </c>
      <c r="BD32" s="80" t="n">
        <v>4</v>
      </c>
      <c r="BE32" s="80" t="n">
        <v>7</v>
      </c>
      <c r="BF32" s="29" t="n">
        <v>105</v>
      </c>
      <c r="BG32" s="31" t="n">
        <v>32.64</v>
      </c>
      <c r="BH32" s="80" t="n">
        <v>2189</v>
      </c>
      <c r="BI32" s="80" t="n">
        <v>1731</v>
      </c>
      <c r="BJ32" s="80" t="n">
        <v>41</v>
      </c>
      <c r="BK32" s="25" t="n">
        <v>4</v>
      </c>
      <c r="BL32" s="80" t="n">
        <v>12</v>
      </c>
      <c r="BM32" s="80" t="n">
        <v>2</v>
      </c>
      <c r="BN32" s="80" t="n">
        <v>6</v>
      </c>
      <c r="BO32" s="25" t="n">
        <v>83</v>
      </c>
      <c r="BQ32" s="3" t="n">
        <v>43456</v>
      </c>
      <c r="BR32" s="89" t="s">
        <v>46</v>
      </c>
      <c r="BS32" s="89" t="s">
        <v>53</v>
      </c>
      <c r="BT32" s="81" t="n"/>
      <c r="BU32" s="81" t="n"/>
      <c r="BV32" s="80" t="n"/>
      <c r="BW32" s="80" t="n"/>
      <c r="BX32" s="80" t="n"/>
      <c r="BY32" s="80" t="n"/>
      <c r="BZ32" s="80" t="n"/>
      <c r="CA32" s="80" t="n"/>
      <c r="CB32" s="80" t="n"/>
      <c r="CC32" s="80" t="n"/>
      <c r="CD32" s="80" t="n"/>
      <c r="CE32" s="80" t="n"/>
      <c r="CF32" s="80" t="n"/>
      <c r="CG32" s="80" t="n"/>
      <c r="CH32" s="16">
        <f>CB32+CD32+CF32</f>
        <v/>
      </c>
      <c r="CI32" s="16">
        <f>CC32+CE32+CG32</f>
        <v/>
      </c>
      <c r="CJ32" s="19">
        <f>CH32+CI32</f>
        <v/>
      </c>
      <c r="CM32" s="19">
        <f>CK32+CL32</f>
        <v/>
      </c>
      <c r="CP32" s="10" t="n"/>
      <c r="EP32" s="89" t="n"/>
      <c r="ES32" s="89" t="n"/>
      <c r="ET32" s="81" t="n"/>
      <c r="EV32" s="89" t="n"/>
      <c r="EW32" s="81" t="n"/>
      <c r="EY32" s="89" t="n"/>
      <c r="EZ32" s="81" t="n"/>
      <c r="FB32" s="89" t="n"/>
      <c r="FC32" s="81" t="n"/>
      <c r="FE32" s="89" t="n"/>
      <c r="FF32" s="81" t="n"/>
      <c r="FH32" s="89" t="n"/>
      <c r="FI32" s="81" t="n"/>
      <c r="FK32" s="89" t="n"/>
      <c r="FL32" s="81" t="n"/>
      <c r="FO32" s="81" t="n"/>
    </row>
    <row customHeight="1" ht="12" r="33" spans="1:201">
      <c r="A33" s="35" t="n">
        <v>43344</v>
      </c>
      <c r="B33" s="89" t="s">
        <v>52</v>
      </c>
      <c r="C33" s="89" t="s">
        <v>46</v>
      </c>
      <c r="D33" s="31" t="n">
        <v>7.11</v>
      </c>
      <c r="E33" s="81" t="n">
        <v>6.39</v>
      </c>
      <c r="F33" s="25" t="n">
        <v>704</v>
      </c>
      <c r="G33" s="80" t="n">
        <v>252</v>
      </c>
      <c r="H33" s="80" t="n">
        <v>616</v>
      </c>
      <c r="I33" s="80" t="n">
        <v>175</v>
      </c>
      <c r="J33" s="80" t="n">
        <v>19</v>
      </c>
      <c r="K33" s="80" t="n">
        <v>5</v>
      </c>
      <c r="L33" s="25" t="n">
        <v>0</v>
      </c>
      <c r="M33" s="80" t="n">
        <v>0</v>
      </c>
      <c r="N33" s="80" t="n">
        <v>6</v>
      </c>
      <c r="O33" s="80" t="n">
        <v>1</v>
      </c>
      <c r="P33" s="80" t="n">
        <v>0</v>
      </c>
      <c r="Q33" s="80" t="n">
        <v>0</v>
      </c>
      <c r="R33" s="16" t="n">
        <v>6</v>
      </c>
      <c r="S33" s="16" t="n">
        <v>1</v>
      </c>
      <c r="T33" s="16" t="n">
        <v>7</v>
      </c>
      <c r="U33" s="25" t="n">
        <v>2</v>
      </c>
      <c r="V33" s="80" t="n">
        <v>0</v>
      </c>
      <c r="W33" s="16" t="n">
        <v>2</v>
      </c>
      <c r="X33" s="25" t="n">
        <v>23</v>
      </c>
      <c r="Y33" s="80" t="n">
        <v>35</v>
      </c>
      <c r="Z33" s="27">
        <f>IF(U33="","",LOOKUP(U33-V33,{-9E+307,0,1},{2,"x",1}))</f>
        <v/>
      </c>
      <c r="AA33" s="14">
        <f>IF(U33="","",U33&amp;"-"&amp;V33)</f>
        <v/>
      </c>
      <c r="AB33" s="63" t="n"/>
      <c r="AW33" s="12" t="n">
        <v>5</v>
      </c>
      <c r="AX33" s="81" t="n">
        <v>33</v>
      </c>
      <c r="AY33" s="80" t="n">
        <v>1742</v>
      </c>
      <c r="AZ33" s="80" t="n">
        <v>1254</v>
      </c>
      <c r="BA33" s="80" t="n">
        <v>34</v>
      </c>
      <c r="BB33" s="25" t="n">
        <v>5</v>
      </c>
      <c r="BC33" s="80" t="n">
        <v>16</v>
      </c>
      <c r="BD33" s="80" t="n">
        <v>9</v>
      </c>
      <c r="BE33" s="80" t="n">
        <v>3</v>
      </c>
      <c r="BF33" s="29" t="n">
        <v>131</v>
      </c>
      <c r="BG33" s="31" t="n">
        <v>34.63</v>
      </c>
      <c r="BH33" s="80" t="n">
        <v>2786</v>
      </c>
      <c r="BI33" s="80" t="n">
        <v>2278</v>
      </c>
      <c r="BJ33" s="80" t="n">
        <v>75</v>
      </c>
      <c r="BK33" s="25" t="n">
        <v>3</v>
      </c>
      <c r="BL33" s="80" t="n">
        <v>5</v>
      </c>
      <c r="BM33" s="80" t="n">
        <v>4</v>
      </c>
      <c r="BN33" s="80" t="n">
        <v>8</v>
      </c>
      <c r="BO33" s="25" t="n">
        <v>111</v>
      </c>
      <c r="BQ33" s="3" t="n">
        <v>43456</v>
      </c>
      <c r="BR33" s="89" t="s">
        <v>47</v>
      </c>
      <c r="BS33" s="89" t="s">
        <v>31</v>
      </c>
      <c r="BT33" s="81" t="n"/>
      <c r="BU33" s="81" t="n"/>
      <c r="BV33" s="80" t="n"/>
      <c r="BW33" s="80" t="n"/>
      <c r="BX33" s="80" t="n"/>
      <c r="BY33" s="80" t="n"/>
      <c r="BZ33" s="80" t="n"/>
      <c r="CA33" s="80" t="n"/>
      <c r="CB33" s="80" t="n"/>
      <c r="CC33" s="80" t="n"/>
      <c r="CD33" s="80" t="n"/>
      <c r="CE33" s="80" t="n"/>
      <c r="CF33" s="80" t="n"/>
      <c r="CG33" s="80" t="n"/>
      <c r="CH33" s="16">
        <f>CB33+CD33+CF33</f>
        <v/>
      </c>
      <c r="CI33" s="16">
        <f>CC33+CE33+CG33</f>
        <v/>
      </c>
      <c r="CJ33" s="19">
        <f>CH33+CI33</f>
        <v/>
      </c>
      <c r="CM33" s="19">
        <f>CK33+CL33</f>
        <v/>
      </c>
      <c r="CP33" s="10" t="n"/>
      <c r="EP33" s="89" t="n"/>
      <c r="ES33" s="89" t="n"/>
      <c r="ET33" s="81" t="n"/>
      <c r="EV33" s="89" t="n"/>
      <c r="EW33" s="81" t="n"/>
      <c r="EY33" s="89" t="n"/>
      <c r="EZ33" s="81" t="n"/>
      <c r="FB33" s="89" t="n"/>
      <c r="FC33" s="81" t="n"/>
      <c r="FE33" s="89" t="n"/>
      <c r="FF33" s="81" t="n"/>
      <c r="FH33" s="89" t="n"/>
      <c r="FI33" s="81" t="n"/>
      <c r="FK33" s="89" t="n"/>
      <c r="FL33" s="81" t="n"/>
      <c r="FO33" s="81" t="n"/>
    </row>
    <row customHeight="1" ht="12" r="34" spans="1:201">
      <c r="A34" s="35" t="n">
        <v>43344</v>
      </c>
      <c r="B34" s="89" t="s">
        <v>50</v>
      </c>
      <c r="C34" s="89" t="s">
        <v>63</v>
      </c>
      <c r="D34" s="31" t="n">
        <v>6.73</v>
      </c>
      <c r="E34" s="81" t="n">
        <v>7.26</v>
      </c>
      <c r="F34" s="25" t="n">
        <v>432</v>
      </c>
      <c r="G34" s="80" t="n">
        <v>423</v>
      </c>
      <c r="H34" s="80" t="n">
        <v>338</v>
      </c>
      <c r="I34" s="80" t="n">
        <v>326</v>
      </c>
      <c r="J34" s="80" t="n">
        <v>18</v>
      </c>
      <c r="K34" s="80" t="n">
        <v>13</v>
      </c>
      <c r="L34" s="25" t="n">
        <v>2</v>
      </c>
      <c r="M34" s="80" t="n">
        <v>0</v>
      </c>
      <c r="N34" s="80" t="n">
        <v>0</v>
      </c>
      <c r="O34" s="80" t="n">
        <v>5</v>
      </c>
      <c r="P34" s="80" t="n">
        <v>4</v>
      </c>
      <c r="Q34" s="80" t="n">
        <v>1</v>
      </c>
      <c r="R34" s="16" t="n">
        <v>6</v>
      </c>
      <c r="S34" s="16" t="n">
        <v>6</v>
      </c>
      <c r="T34" s="16" t="n">
        <v>12</v>
      </c>
      <c r="U34" s="25" t="n">
        <v>0</v>
      </c>
      <c r="V34" s="80" t="n">
        <v>2</v>
      </c>
      <c r="W34" s="16" t="n">
        <v>2</v>
      </c>
      <c r="X34" s="25" t="n">
        <v>26</v>
      </c>
      <c r="Y34" s="80" t="n">
        <v>34</v>
      </c>
      <c r="Z34" s="27">
        <f>IF(U34="","",LOOKUP(U34-V34,{-9E+307,0,1},{2,"x",1}))</f>
        <v/>
      </c>
      <c r="AA34" s="14">
        <f>IF(U34="","",U34&amp;"-"&amp;V34)</f>
        <v/>
      </c>
      <c r="AB34" s="63" t="n"/>
      <c r="AW34" s="12" t="n">
        <v>5</v>
      </c>
      <c r="AX34" s="81" t="n">
        <v>33.46</v>
      </c>
      <c r="AY34" s="80" t="n">
        <v>1330</v>
      </c>
      <c r="AZ34" s="80" t="n">
        <v>813</v>
      </c>
      <c r="BA34" s="80" t="n">
        <v>34</v>
      </c>
      <c r="BB34" s="25" t="n">
        <v>3</v>
      </c>
      <c r="BC34" s="80" t="n">
        <v>26</v>
      </c>
      <c r="BD34" s="80" t="n">
        <v>4</v>
      </c>
      <c r="BE34" s="80" t="n">
        <v>6</v>
      </c>
      <c r="BF34" s="29" t="n">
        <v>130</v>
      </c>
      <c r="BG34" s="31" t="n">
        <v>34.01</v>
      </c>
      <c r="BH34" s="80" t="n">
        <v>2436</v>
      </c>
      <c r="BI34" s="80" t="n">
        <v>1884</v>
      </c>
      <c r="BJ34" s="80" t="n">
        <v>56</v>
      </c>
      <c r="BK34" s="25" t="n">
        <v>2</v>
      </c>
      <c r="BL34" s="80" t="n">
        <v>8</v>
      </c>
      <c r="BM34" s="80" t="n">
        <v>5</v>
      </c>
      <c r="BN34" s="80" t="n">
        <v>8</v>
      </c>
      <c r="BO34" s="25" t="n">
        <v>130</v>
      </c>
      <c r="BQ34" s="3" t="n">
        <v>43456</v>
      </c>
      <c r="BR34" s="89" t="s">
        <v>52</v>
      </c>
      <c r="BS34" s="89" t="s">
        <v>32</v>
      </c>
      <c r="BT34" s="81" t="n"/>
      <c r="BU34" s="81" t="n"/>
      <c r="BV34" s="80" t="n"/>
      <c r="BW34" s="80" t="n"/>
      <c r="BY34" s="80" t="n"/>
      <c r="BZ34" s="80" t="n"/>
      <c r="CA34" s="80" t="n"/>
      <c r="CB34" s="80" t="n"/>
      <c r="CC34" s="80" t="n"/>
      <c r="CD34" s="80" t="n"/>
      <c r="CE34" s="80" t="n"/>
      <c r="CF34" s="80" t="n"/>
      <c r="CG34" s="80" t="n"/>
      <c r="CH34" s="16">
        <f>CB34+CD34+CF34</f>
        <v/>
      </c>
      <c r="CI34" s="16">
        <f>CC34+CE34+CG34</f>
        <v/>
      </c>
      <c r="CJ34" s="19">
        <f>CH34+CI34</f>
        <v/>
      </c>
      <c r="CM34" s="19">
        <f>CK34+CL34</f>
        <v/>
      </c>
      <c r="CP34" s="10" t="n"/>
      <c r="EP34" s="89" t="n"/>
      <c r="ES34" s="89" t="n"/>
      <c r="ET34" s="81" t="n"/>
      <c r="EV34" s="89" t="n"/>
      <c r="EW34" s="81" t="n"/>
      <c r="EY34" s="89" t="n"/>
      <c r="EZ34" s="81" t="n"/>
      <c r="FB34" s="89" t="n"/>
      <c r="FC34" s="81" t="n"/>
      <c r="FE34" s="89" t="n"/>
      <c r="FF34" s="81" t="n"/>
      <c r="FH34" s="89" t="n"/>
      <c r="FI34" s="81" t="n"/>
      <c r="FK34" s="89" t="n"/>
      <c r="FL34" s="81" t="n"/>
      <c r="FO34" s="81" t="n"/>
    </row>
    <row customHeight="1" ht="12" r="35" spans="1:201">
      <c r="A35" s="35" t="n">
        <v>43344</v>
      </c>
      <c r="B35" s="89" t="s">
        <v>59</v>
      </c>
      <c r="C35" s="89" t="s">
        <v>51</v>
      </c>
      <c r="D35" s="31" t="n">
        <v>6.6</v>
      </c>
      <c r="E35" s="81" t="n">
        <v>6.76</v>
      </c>
      <c r="F35" s="25" t="n">
        <v>464</v>
      </c>
      <c r="G35" s="80" t="n">
        <v>335</v>
      </c>
      <c r="H35" s="80" t="n">
        <v>385</v>
      </c>
      <c r="I35" s="80" t="n">
        <v>252</v>
      </c>
      <c r="J35" s="80" t="n">
        <v>9</v>
      </c>
      <c r="K35" s="80" t="n">
        <v>5</v>
      </c>
      <c r="L35" s="25" t="n">
        <v>0</v>
      </c>
      <c r="M35" s="80" t="n">
        <v>0</v>
      </c>
      <c r="N35" s="80" t="n">
        <v>1</v>
      </c>
      <c r="O35" s="80" t="n">
        <v>3</v>
      </c>
      <c r="P35" s="80" t="n">
        <v>0</v>
      </c>
      <c r="Q35" s="80" t="n">
        <v>3</v>
      </c>
      <c r="R35" s="16" t="n">
        <v>1</v>
      </c>
      <c r="S35" s="16" t="n">
        <v>6</v>
      </c>
      <c r="T35" s="16" t="n">
        <v>7</v>
      </c>
      <c r="U35" s="25" t="n">
        <v>1</v>
      </c>
      <c r="V35" s="80" t="n">
        <v>1</v>
      </c>
      <c r="W35" s="16" t="n">
        <v>2</v>
      </c>
      <c r="X35" s="25" t="n">
        <v>32</v>
      </c>
      <c r="Y35" s="80" t="n">
        <v>18</v>
      </c>
      <c r="Z35" s="27">
        <f>IF(U35="","",LOOKUP(U35-V35,{-9E+307,0,1},{2,"x",1}))</f>
        <v/>
      </c>
      <c r="AA35" s="14">
        <f>IF(U35="","",U35&amp;"-"&amp;V35)</f>
        <v/>
      </c>
      <c r="AB35" s="63" t="n"/>
      <c r="AW35" s="12" t="n">
        <v>5</v>
      </c>
      <c r="AX35" s="81" t="n">
        <v>34.32</v>
      </c>
      <c r="AY35" s="80" t="n">
        <v>3017</v>
      </c>
      <c r="AZ35" s="80" t="n">
        <v>2617</v>
      </c>
      <c r="BA35" s="80" t="n">
        <v>49</v>
      </c>
      <c r="BB35" s="25" t="n">
        <v>3</v>
      </c>
      <c r="BC35" s="80" t="n">
        <v>9</v>
      </c>
      <c r="BD35" s="80" t="n">
        <v>7</v>
      </c>
      <c r="BE35" s="80" t="n">
        <v>8</v>
      </c>
      <c r="BF35" s="29" t="n">
        <v>86</v>
      </c>
      <c r="BG35" s="31" t="n">
        <v>33.05</v>
      </c>
      <c r="BH35" s="80" t="n">
        <v>2104</v>
      </c>
      <c r="BI35" s="80" t="n">
        <v>1670</v>
      </c>
      <c r="BJ35" s="80" t="n">
        <v>40</v>
      </c>
      <c r="BK35" s="25" t="n">
        <v>5</v>
      </c>
      <c r="BL35" s="80" t="n">
        <v>9</v>
      </c>
      <c r="BM35" s="80" t="n">
        <v>10</v>
      </c>
      <c r="BN35" s="80" t="n">
        <v>6</v>
      </c>
      <c r="BO35" s="25" t="n">
        <v>84</v>
      </c>
      <c r="BQ35" s="3" t="n">
        <v>43456</v>
      </c>
      <c r="BR35" s="89" t="s">
        <v>51</v>
      </c>
      <c r="BS35" s="89" t="s">
        <v>63</v>
      </c>
      <c r="BT35" s="81" t="n"/>
      <c r="BU35" s="81" t="n"/>
      <c r="BV35" s="80" t="n"/>
      <c r="BW35" s="80" t="n"/>
      <c r="BX35" s="80" t="n"/>
      <c r="BY35" s="80" t="n"/>
      <c r="BZ35" s="80" t="n"/>
      <c r="CA35" s="80" t="n"/>
      <c r="CB35" s="80" t="n"/>
      <c r="CC35" s="80" t="n"/>
      <c r="CD35" s="80" t="n"/>
      <c r="CE35" s="80" t="n"/>
      <c r="CF35" s="80" t="n"/>
      <c r="CG35" s="80" t="n"/>
      <c r="CH35" s="16">
        <f>CB35+CD35+CF35</f>
        <v/>
      </c>
      <c r="CI35" s="16">
        <f>CC35+CE35+CG35</f>
        <v/>
      </c>
      <c r="CJ35" s="19">
        <f>CH35+CI35</f>
        <v/>
      </c>
      <c r="CM35" s="19">
        <f>CK35+CL35</f>
        <v/>
      </c>
      <c r="CP35" s="10" t="n"/>
      <c r="EP35" s="89" t="n"/>
      <c r="ES35" s="89" t="n"/>
      <c r="ET35" s="81" t="n"/>
      <c r="EV35" s="89" t="n"/>
      <c r="EW35" s="81" t="n"/>
      <c r="EY35" s="89" t="n"/>
      <c r="EZ35" s="81" t="n"/>
      <c r="FB35" s="89" t="n"/>
      <c r="FC35" s="81" t="n"/>
      <c r="FE35" s="89" t="n"/>
      <c r="FF35" s="81" t="n"/>
      <c r="FH35" s="89" t="n"/>
      <c r="FI35" s="81" t="n"/>
      <c r="FK35" s="89" t="n"/>
      <c r="FL35" s="81" t="n"/>
      <c r="FO35" s="81" t="n"/>
    </row>
    <row customHeight="1" ht="12" r="36" spans="1:201">
      <c r="A36" s="35" t="n">
        <v>43344</v>
      </c>
      <c r="B36" s="89" t="s">
        <v>32</v>
      </c>
      <c r="C36" s="89" t="s">
        <v>61</v>
      </c>
      <c r="D36" s="31" t="n">
        <v>6.6</v>
      </c>
      <c r="E36" s="81" t="n">
        <v>6.77</v>
      </c>
      <c r="F36" s="25" t="n">
        <v>496</v>
      </c>
      <c r="G36" s="80" t="n">
        <v>473</v>
      </c>
      <c r="H36" s="80" t="n">
        <v>401</v>
      </c>
      <c r="I36" s="80" t="n">
        <v>374</v>
      </c>
      <c r="J36" s="80" t="n">
        <v>10</v>
      </c>
      <c r="K36" s="80" t="n">
        <v>8</v>
      </c>
      <c r="L36" s="25" t="n">
        <v>0</v>
      </c>
      <c r="M36" s="80" t="n">
        <v>0</v>
      </c>
      <c r="N36" s="80" t="n">
        <v>2</v>
      </c>
      <c r="O36" s="80" t="n">
        <v>3</v>
      </c>
      <c r="P36" s="80" t="n">
        <v>3</v>
      </c>
      <c r="Q36" s="80" t="n">
        <v>1</v>
      </c>
      <c r="R36" s="16" t="n">
        <v>5</v>
      </c>
      <c r="S36" s="16" t="n">
        <v>4</v>
      </c>
      <c r="T36" s="16" t="n">
        <v>9</v>
      </c>
      <c r="U36" s="25" t="n">
        <v>1</v>
      </c>
      <c r="V36" s="80" t="n">
        <v>2</v>
      </c>
      <c r="W36" s="16" t="n">
        <v>3</v>
      </c>
      <c r="X36" s="25" t="n">
        <v>27</v>
      </c>
      <c r="Y36" s="80" t="n">
        <v>23</v>
      </c>
      <c r="Z36" s="27">
        <f>IF(U36="","",LOOKUP(U36-V36,{-9E+307,0,1},{2,"x",1}))</f>
        <v/>
      </c>
      <c r="AA36" s="14">
        <f>IF(U36="","",U36&amp;"-"&amp;V36)</f>
        <v/>
      </c>
      <c r="AB36" s="63" t="n"/>
      <c r="AW36" s="12" t="n">
        <v>5</v>
      </c>
      <c r="AX36" s="81" t="n">
        <v>33.92</v>
      </c>
      <c r="AY36" s="80" t="n">
        <v>2321</v>
      </c>
      <c r="AZ36" s="80" t="n">
        <v>1840</v>
      </c>
      <c r="BA36" s="80" t="n">
        <v>59</v>
      </c>
      <c r="BB36" s="25" t="n">
        <v>1</v>
      </c>
      <c r="BC36" s="80" t="n">
        <v>9</v>
      </c>
      <c r="BD36" s="80" t="n">
        <v>5</v>
      </c>
      <c r="BE36" s="80" t="n">
        <v>6</v>
      </c>
      <c r="BF36" s="29" t="n">
        <v>123</v>
      </c>
      <c r="BG36" s="31" t="n">
        <v>33.38</v>
      </c>
      <c r="BH36" s="80" t="n">
        <v>2060</v>
      </c>
      <c r="BI36" s="80" t="n">
        <v>1615</v>
      </c>
      <c r="BJ36" s="80" t="n">
        <v>33</v>
      </c>
      <c r="BK36" s="25" t="n">
        <v>2</v>
      </c>
      <c r="BL36" s="80" t="n">
        <v>12</v>
      </c>
      <c r="BM36" s="80" t="n">
        <v>8</v>
      </c>
      <c r="BN36" s="80" t="n">
        <v>6</v>
      </c>
      <c r="BO36" s="25" t="n">
        <v>110</v>
      </c>
      <c r="BQ36" s="3" t="n">
        <v>43456</v>
      </c>
      <c r="BR36" s="89" t="s">
        <v>60</v>
      </c>
      <c r="BS36" s="89" t="s">
        <v>50</v>
      </c>
      <c r="BT36" s="81" t="n"/>
      <c r="BU36" s="81" t="n"/>
      <c r="BV36" s="80" t="n"/>
      <c r="BW36" s="80" t="n"/>
      <c r="BX36" s="80" t="n"/>
      <c r="BY36" s="80" t="n"/>
      <c r="BZ36" s="80" t="n"/>
      <c r="CA36" s="80" t="n"/>
      <c r="CB36" s="80" t="n"/>
      <c r="CC36" s="80" t="n"/>
      <c r="CD36" s="80" t="n"/>
      <c r="CE36" s="80" t="n"/>
      <c r="CF36" s="80" t="n"/>
      <c r="CG36" s="80" t="n"/>
      <c r="CH36" s="16">
        <f>CB36+CD36+CF36</f>
        <v/>
      </c>
      <c r="CI36" s="16">
        <f>CC36+CE36+CG36</f>
        <v/>
      </c>
      <c r="CJ36" s="19">
        <f>CH36+CI36</f>
        <v/>
      </c>
      <c r="CM36" s="19">
        <f>CK36+CL36</f>
        <v/>
      </c>
      <c r="CP36" s="10" t="n"/>
      <c r="EP36" s="89" t="n"/>
      <c r="ES36" s="89" t="n"/>
      <c r="ET36" s="81" t="n"/>
      <c r="EV36" s="89" t="n"/>
      <c r="EW36" s="81" t="n"/>
      <c r="EY36" s="89" t="n"/>
      <c r="EZ36" s="81" t="n"/>
      <c r="FB36" s="89" t="n"/>
      <c r="FC36" s="81" t="n"/>
      <c r="FE36" s="89" t="n"/>
      <c r="FF36" s="81" t="n"/>
      <c r="FH36" s="89" t="n"/>
      <c r="FI36" s="81" t="n"/>
      <c r="FK36" s="89" t="n"/>
      <c r="FL36" s="81" t="n"/>
      <c r="FO36" s="81" t="n"/>
    </row>
    <row customHeight="1" ht="12" r="37" spans="1:201">
      <c r="A37" s="35" t="n">
        <v>43344</v>
      </c>
      <c r="B37" s="89" t="s">
        <v>60</v>
      </c>
      <c r="C37" s="89" t="s">
        <v>54</v>
      </c>
      <c r="D37" s="31" t="n">
        <v>6.76</v>
      </c>
      <c r="E37" s="81" t="n">
        <v>6.57</v>
      </c>
      <c r="F37" s="25" t="n">
        <v>767</v>
      </c>
      <c r="G37" s="80" t="n">
        <v>217</v>
      </c>
      <c r="H37" s="80" t="n">
        <v>688</v>
      </c>
      <c r="I37" s="80" t="n">
        <v>137</v>
      </c>
      <c r="J37" s="80" t="n">
        <v>15</v>
      </c>
      <c r="K37" s="80" t="n">
        <v>2</v>
      </c>
      <c r="L37" s="25" t="n">
        <v>3</v>
      </c>
      <c r="M37" s="80" t="n">
        <v>0</v>
      </c>
      <c r="N37" s="80" t="n">
        <v>3</v>
      </c>
      <c r="O37" s="80" t="n">
        <v>2</v>
      </c>
      <c r="P37" s="80" t="n">
        <v>2</v>
      </c>
      <c r="Q37" s="80" t="n">
        <v>0</v>
      </c>
      <c r="R37" s="16" t="n">
        <v>8</v>
      </c>
      <c r="S37" s="16" t="n">
        <v>2</v>
      </c>
      <c r="T37" s="16" t="n">
        <v>10</v>
      </c>
      <c r="U37" s="25" t="n">
        <v>2</v>
      </c>
      <c r="V37" s="80" t="n">
        <v>1</v>
      </c>
      <c r="W37" s="16" t="n">
        <v>3</v>
      </c>
      <c r="X37" s="25" t="n">
        <v>3</v>
      </c>
      <c r="Y37" s="80" t="n">
        <v>39</v>
      </c>
      <c r="Z37" s="27">
        <f>IF(U37="","",LOOKUP(U37-V37,{-9E+307,0,1},{2,"x",1}))</f>
        <v/>
      </c>
      <c r="AA37" s="14">
        <f>IF(U37="","",U37&amp;"-"&amp;V37)</f>
        <v/>
      </c>
      <c r="AB37" s="63" t="n"/>
      <c r="AW37" s="12" t="n">
        <v>5</v>
      </c>
      <c r="AX37" s="81" t="n">
        <v>33.02</v>
      </c>
      <c r="AY37" s="80" t="n">
        <v>2301</v>
      </c>
      <c r="AZ37" s="80" t="n">
        <v>1814</v>
      </c>
      <c r="BA37" s="80" t="n">
        <v>44</v>
      </c>
      <c r="BB37" s="25" t="n">
        <v>3</v>
      </c>
      <c r="BC37" s="80" t="n">
        <v>9</v>
      </c>
      <c r="BD37" s="80" t="n">
        <v>4</v>
      </c>
      <c r="BE37" s="80" t="n">
        <v>5</v>
      </c>
      <c r="BF37" s="29" t="n">
        <v>117</v>
      </c>
      <c r="BG37" s="31" t="n">
        <v>33.91</v>
      </c>
      <c r="BH37" s="80" t="n">
        <v>1976</v>
      </c>
      <c r="BI37" s="80" t="n">
        <v>1492</v>
      </c>
      <c r="BJ37" s="80" t="n">
        <v>44</v>
      </c>
      <c r="BK37" s="25" t="n">
        <v>4</v>
      </c>
      <c r="BL37" s="80" t="n">
        <v>15</v>
      </c>
      <c r="BM37" s="80" t="n">
        <v>3</v>
      </c>
      <c r="BN37" s="80" t="n">
        <v>7</v>
      </c>
      <c r="BO37" s="25" t="n">
        <v>156</v>
      </c>
      <c r="BQ37" s="3" t="n">
        <v>43456</v>
      </c>
      <c r="BR37" s="89" t="s">
        <v>54</v>
      </c>
      <c r="BS37" s="89" t="s">
        <v>49</v>
      </c>
      <c r="BT37" s="81" t="n"/>
      <c r="BU37" s="81" t="n"/>
      <c r="BV37" s="80" t="n"/>
      <c r="BW37" s="80" t="n"/>
      <c r="BX37" s="80" t="n"/>
      <c r="BY37" s="80" t="n"/>
      <c r="BZ37" s="80" t="n"/>
      <c r="CA37" s="80" t="n"/>
      <c r="CB37" s="80" t="n"/>
      <c r="CC37" s="80" t="n"/>
      <c r="CD37" s="80" t="n"/>
      <c r="CE37" s="80" t="n"/>
      <c r="CF37" s="80" t="n"/>
      <c r="CG37" s="80" t="n"/>
      <c r="CH37" s="16">
        <f>CB37+CD37+CF37</f>
        <v/>
      </c>
      <c r="CI37" s="16">
        <f>CC37+CE37+CG37</f>
        <v/>
      </c>
      <c r="CJ37" s="19">
        <f>CH37+CI37</f>
        <v/>
      </c>
      <c r="CM37" s="19">
        <f>CK37+CL37</f>
        <v/>
      </c>
      <c r="CP37" s="10" t="n"/>
      <c r="EP37" s="89" t="n"/>
      <c r="ES37" s="89" t="n"/>
      <c r="ET37" s="81" t="n"/>
      <c r="EV37" s="89" t="n"/>
      <c r="EW37" s="81" t="n"/>
      <c r="EY37" s="89" t="n"/>
      <c r="EZ37" s="81" t="n"/>
      <c r="FB37" s="89" t="n"/>
      <c r="FC37" s="81" t="n"/>
      <c r="FE37" s="89" t="n"/>
      <c r="FF37" s="81" t="n"/>
      <c r="FH37" s="89" t="n"/>
      <c r="FI37" s="81" t="n"/>
      <c r="FK37" s="89" t="n"/>
      <c r="FL37" s="81" t="n"/>
      <c r="FO37" s="81" t="n"/>
    </row>
    <row customHeight="1" ht="12" r="38" spans="1:201">
      <c r="A38" s="35" t="n">
        <v>43344</v>
      </c>
      <c r="B38" s="89" t="s">
        <v>62</v>
      </c>
      <c r="C38" s="89" t="s">
        <v>58</v>
      </c>
      <c r="D38" s="31" t="n">
        <v>6.54</v>
      </c>
      <c r="E38" s="81" t="n">
        <v>7.17</v>
      </c>
      <c r="F38" s="25" t="n">
        <v>444</v>
      </c>
      <c r="G38" s="80" t="n">
        <v>495</v>
      </c>
      <c r="H38" s="80" t="n">
        <v>356</v>
      </c>
      <c r="I38" s="80" t="n">
        <v>414</v>
      </c>
      <c r="J38" s="80" t="n">
        <v>9</v>
      </c>
      <c r="K38" s="80" t="n">
        <v>12</v>
      </c>
      <c r="L38" s="25" t="n">
        <v>1</v>
      </c>
      <c r="M38" s="80" t="n">
        <v>0</v>
      </c>
      <c r="N38" s="80" t="n">
        <v>1</v>
      </c>
      <c r="O38" s="80" t="n">
        <v>5</v>
      </c>
      <c r="P38" s="80" t="n">
        <v>1</v>
      </c>
      <c r="Q38" s="80" t="n">
        <v>1</v>
      </c>
      <c r="R38" s="16" t="n">
        <v>3</v>
      </c>
      <c r="S38" s="16" t="n">
        <v>6</v>
      </c>
      <c r="T38" s="16" t="n">
        <v>9</v>
      </c>
      <c r="U38" s="25" t="n">
        <v>0</v>
      </c>
      <c r="V38" s="80" t="n">
        <v>1</v>
      </c>
      <c r="W38" s="16" t="n">
        <v>1</v>
      </c>
      <c r="X38" s="25" t="n">
        <v>19</v>
      </c>
      <c r="Y38" s="80" t="n">
        <v>19</v>
      </c>
      <c r="Z38" s="27">
        <f>IF(U38="","",LOOKUP(U38-V38,{-9E+307,0,1},{2,"x",1}))</f>
        <v/>
      </c>
      <c r="AA38" s="14">
        <f>IF(U38="","",U38&amp;"-"&amp;V38)</f>
        <v/>
      </c>
      <c r="AB38" s="63" t="n"/>
      <c r="AW38" s="12" t="n">
        <v>5</v>
      </c>
      <c r="AX38" s="81" t="n">
        <v>32.71</v>
      </c>
      <c r="AY38" s="80" t="n">
        <v>1917</v>
      </c>
      <c r="AZ38" s="80" t="n">
        <v>1418</v>
      </c>
      <c r="BA38" s="80" t="n">
        <v>57</v>
      </c>
      <c r="BB38" s="25" t="n">
        <v>1</v>
      </c>
      <c r="BC38" s="80" t="n">
        <v>21</v>
      </c>
      <c r="BD38" s="80" t="n">
        <v>12</v>
      </c>
      <c r="BE38" s="80" t="n">
        <v>5</v>
      </c>
      <c r="BF38" s="29" t="n">
        <v>119</v>
      </c>
      <c r="BG38" s="31" t="n">
        <v>35.06</v>
      </c>
      <c r="BH38" s="80" t="n">
        <v>2724</v>
      </c>
      <c r="BI38" s="80" t="n">
        <v>2217</v>
      </c>
      <c r="BJ38" s="80" t="n">
        <v>50</v>
      </c>
      <c r="BK38" s="25" t="n">
        <v>3</v>
      </c>
      <c r="BL38" s="80" t="n">
        <v>13</v>
      </c>
      <c r="BM38" s="80" t="n">
        <v>10</v>
      </c>
      <c r="BN38" s="80" t="n">
        <v>11</v>
      </c>
      <c r="BO38" s="25" t="n">
        <v>105</v>
      </c>
      <c r="BQ38" s="3" t="n">
        <v>43456</v>
      </c>
      <c r="BR38" s="89" t="s">
        <v>62</v>
      </c>
      <c r="BS38" s="89" t="s">
        <v>57</v>
      </c>
      <c r="BT38" s="81" t="n"/>
      <c r="BU38" s="81" t="n"/>
      <c r="BV38" s="80" t="n"/>
      <c r="BW38" s="80" t="n"/>
      <c r="BX38" s="80" t="n"/>
      <c r="BY38" s="80" t="n"/>
      <c r="BZ38" s="80" t="n"/>
      <c r="CA38" s="80" t="n"/>
      <c r="CB38" s="80" t="n"/>
      <c r="CC38" s="80" t="n"/>
      <c r="CD38" s="80" t="n"/>
      <c r="CE38" s="80" t="n"/>
      <c r="CF38" s="80" t="n"/>
      <c r="CG38" s="80" t="n"/>
      <c r="CH38" s="16">
        <f>CB38+CD38+CF38</f>
        <v/>
      </c>
      <c r="CI38" s="16">
        <f>CC38+CE38+CG38</f>
        <v/>
      </c>
      <c r="CJ38" s="19">
        <f>CH38+CI38</f>
        <v/>
      </c>
      <c r="CM38" s="19">
        <f>CK38+CL38</f>
        <v/>
      </c>
      <c r="CP38" s="10" t="n"/>
      <c r="EP38" s="89" t="n"/>
      <c r="ES38" s="89" t="n"/>
      <c r="ET38" s="81" t="n"/>
      <c r="EV38" s="89" t="n"/>
      <c r="EW38" s="81" t="n"/>
      <c r="EY38" s="89" t="n"/>
      <c r="EZ38" s="81" t="n"/>
      <c r="FB38" s="89" t="n"/>
      <c r="FC38" s="81" t="n"/>
      <c r="FE38" s="89" t="n"/>
      <c r="FF38" s="81" t="n"/>
      <c r="FH38" s="89" t="n"/>
      <c r="FI38" s="81" t="n"/>
      <c r="FK38" s="89" t="n"/>
      <c r="FL38" s="81" t="n"/>
      <c r="FO38" s="81" t="n"/>
    </row>
    <row customHeight="1" ht="12" r="39" spans="1:201">
      <c r="A39" s="35" t="n">
        <v>43345</v>
      </c>
      <c r="B39" s="89" t="s">
        <v>56</v>
      </c>
      <c r="C39" s="89" t="s">
        <v>31</v>
      </c>
      <c r="D39" s="31" t="n">
        <v>6.53</v>
      </c>
      <c r="E39" s="81" t="n">
        <v>7.05</v>
      </c>
      <c r="F39" s="25" t="n">
        <v>434</v>
      </c>
      <c r="G39" s="80" t="n">
        <v>514</v>
      </c>
      <c r="H39" s="80" t="n">
        <v>349</v>
      </c>
      <c r="I39" s="80" t="n">
        <v>439</v>
      </c>
      <c r="J39" s="80" t="n">
        <v>8</v>
      </c>
      <c r="K39" s="80" t="n">
        <v>16</v>
      </c>
      <c r="L39" s="25" t="n">
        <v>1</v>
      </c>
      <c r="M39" s="80" t="n">
        <v>1</v>
      </c>
      <c r="N39" s="80" t="n">
        <v>1</v>
      </c>
      <c r="O39" s="80" t="n">
        <v>7</v>
      </c>
      <c r="P39" s="80" t="n">
        <v>0</v>
      </c>
      <c r="Q39" s="80" t="n">
        <v>1</v>
      </c>
      <c r="R39" s="16" t="n">
        <v>2</v>
      </c>
      <c r="S39" s="16" t="n">
        <v>9</v>
      </c>
      <c r="T39" s="16" t="n">
        <v>11</v>
      </c>
      <c r="U39" s="25" t="n">
        <v>0</v>
      </c>
      <c r="V39" s="80" t="n">
        <v>2</v>
      </c>
      <c r="W39" s="16" t="n">
        <v>2</v>
      </c>
      <c r="X39" s="25" t="n">
        <v>27</v>
      </c>
      <c r="Y39" s="80" t="n">
        <v>31</v>
      </c>
      <c r="Z39" s="27">
        <f>IF(U39="","",LOOKUP(U39-V39,{-9E+307,0,1},{2,"x",1}))</f>
        <v/>
      </c>
      <c r="AA39" s="14">
        <f>IF(U39="","",U39&amp;"-"&amp;V39)</f>
        <v/>
      </c>
      <c r="AB39" s="63" t="n"/>
      <c r="AW39" s="12" t="n">
        <v>5</v>
      </c>
      <c r="AX39" s="81" t="n">
        <v>33.44</v>
      </c>
      <c r="AY39" s="80" t="n">
        <v>2369</v>
      </c>
      <c r="AZ39" s="80" t="n">
        <v>1836</v>
      </c>
      <c r="BA39" s="80" t="n">
        <v>47</v>
      </c>
      <c r="BB39" s="25" t="n">
        <v>2</v>
      </c>
      <c r="BC39" s="80" t="n">
        <v>11</v>
      </c>
      <c r="BD39" s="80" t="n">
        <v>4</v>
      </c>
      <c r="BE39" s="80" t="n">
        <v>4</v>
      </c>
      <c r="BF39" s="29" t="n">
        <v>79</v>
      </c>
      <c r="BG39" s="31" t="n">
        <v>34.03</v>
      </c>
      <c r="BH39" s="80" t="n">
        <v>2071</v>
      </c>
      <c r="BI39" s="80" t="n">
        <v>1580</v>
      </c>
      <c r="BJ39" s="80" t="n">
        <v>43</v>
      </c>
      <c r="BK39" s="25" t="n">
        <v>3</v>
      </c>
      <c r="BL39" s="80" t="n">
        <v>7</v>
      </c>
      <c r="BM39" s="80" t="n">
        <v>10</v>
      </c>
      <c r="BN39" s="80" t="n">
        <v>6</v>
      </c>
      <c r="BO39" s="25" t="n">
        <v>176</v>
      </c>
      <c r="BQ39" s="4" t="n">
        <v>43457</v>
      </c>
      <c r="BR39" s="5" t="s">
        <v>59</v>
      </c>
      <c r="BS39" s="5" t="s">
        <v>55</v>
      </c>
      <c r="BT39" s="7" t="n"/>
      <c r="BU39" s="7" t="n"/>
      <c r="BV39" s="9" t="n"/>
      <c r="BW39" s="9" t="n"/>
      <c r="BX39" s="9" t="n"/>
      <c r="BY39" s="9" t="n"/>
      <c r="BZ39" s="9" t="n"/>
      <c r="CA39" s="9" t="n"/>
      <c r="CB39" s="9" t="n"/>
      <c r="CC39" s="9" t="n"/>
      <c r="CD39" s="9" t="n"/>
      <c r="CE39" s="9" t="n"/>
      <c r="CF39" s="9" t="n"/>
      <c r="CG39" s="9" t="n"/>
      <c r="CH39" s="17">
        <f>CB39+CD39+CF39</f>
        <v/>
      </c>
      <c r="CI39" s="17">
        <f>CC39+CE39+CG39</f>
        <v/>
      </c>
      <c r="CJ39" s="18">
        <f>CH39+CI39</f>
        <v/>
      </c>
      <c r="CK39" s="5" t="n"/>
      <c r="CL39" s="5" t="n"/>
      <c r="CM39" s="18">
        <f>CK39+CL39</f>
        <v/>
      </c>
      <c r="CN39" s="5" t="n"/>
      <c r="CO39" s="5" t="n"/>
      <c r="CP39" s="10" t="n"/>
      <c r="EP39" s="89" t="n"/>
      <c r="ES39" s="89" t="n"/>
      <c r="ET39" s="81" t="n"/>
      <c r="EV39" s="89" t="n"/>
      <c r="EW39" s="81" t="n"/>
      <c r="EY39" s="89" t="n"/>
      <c r="EZ39" s="81" t="n"/>
      <c r="FB39" s="89" t="n"/>
      <c r="FC39" s="81" t="n"/>
      <c r="FE39" s="89" t="n"/>
      <c r="FF39" s="81" t="n"/>
      <c r="FH39" s="89" t="n"/>
      <c r="FI39" s="81" t="n"/>
      <c r="FK39" s="89" t="n"/>
      <c r="FL39" s="81" t="n"/>
      <c r="FO39" s="81" t="n"/>
    </row>
    <row customHeight="1" ht="12" r="40" spans="1:201">
      <c r="A40" s="35" t="n">
        <v>43345</v>
      </c>
      <c r="B40" s="89" t="s">
        <v>47</v>
      </c>
      <c r="C40" s="89" t="s">
        <v>48</v>
      </c>
      <c r="D40" s="31" t="n">
        <v>6.74</v>
      </c>
      <c r="E40" s="81" t="n">
        <v>6.9</v>
      </c>
      <c r="F40" s="25" t="n">
        <v>233</v>
      </c>
      <c r="G40" s="80" t="n">
        <v>635</v>
      </c>
      <c r="H40" s="80" t="n">
        <v>155</v>
      </c>
      <c r="I40" s="80" t="n">
        <v>535</v>
      </c>
      <c r="J40" s="80" t="n">
        <v>8</v>
      </c>
      <c r="K40" s="80" t="n">
        <v>13</v>
      </c>
      <c r="L40" s="25" t="n">
        <v>1</v>
      </c>
      <c r="M40" s="80" t="n">
        <v>1</v>
      </c>
      <c r="N40" s="80" t="n">
        <v>7</v>
      </c>
      <c r="O40" s="80" t="n">
        <v>1</v>
      </c>
      <c r="P40" s="80" t="n">
        <v>2</v>
      </c>
      <c r="Q40" s="80" t="n">
        <v>2</v>
      </c>
      <c r="R40" s="16" t="n">
        <v>10</v>
      </c>
      <c r="S40" s="16" t="n">
        <v>4</v>
      </c>
      <c r="T40" s="16" t="n">
        <v>14</v>
      </c>
      <c r="U40" s="25" t="n">
        <v>2</v>
      </c>
      <c r="V40" s="80" t="n">
        <v>3</v>
      </c>
      <c r="W40" s="16" t="n">
        <v>5</v>
      </c>
      <c r="X40" s="25" t="n">
        <v>33</v>
      </c>
      <c r="Y40" s="80" t="n">
        <v>21</v>
      </c>
      <c r="Z40" s="27">
        <f>IF(U40="","",LOOKUP(U40-V40,{-9E+307,0,1},{2,"x",1}))</f>
        <v/>
      </c>
      <c r="AA40" s="14">
        <f>IF(U40="","",U40&amp;"-"&amp;V40)</f>
        <v/>
      </c>
      <c r="AB40" s="63" t="n"/>
      <c r="AW40" s="12" t="n">
        <v>5</v>
      </c>
      <c r="AX40" s="81" t="n">
        <v>33.11</v>
      </c>
      <c r="AY40" s="80" t="n">
        <v>1959</v>
      </c>
      <c r="AZ40" s="80" t="n">
        <v>1454</v>
      </c>
      <c r="BA40" s="80" t="n">
        <v>35</v>
      </c>
      <c r="BB40" s="25" t="n">
        <v>1</v>
      </c>
      <c r="BC40" s="80" t="n">
        <v>6</v>
      </c>
      <c r="BD40" s="80" t="n">
        <v>5</v>
      </c>
      <c r="BE40" s="80" t="n">
        <v>4</v>
      </c>
      <c r="BF40" s="29" t="n">
        <v>121</v>
      </c>
      <c r="BG40" s="31" t="n">
        <v>33.42</v>
      </c>
      <c r="BH40" s="80" t="n">
        <v>2203</v>
      </c>
      <c r="BI40" s="80" t="n">
        <v>1700</v>
      </c>
      <c r="BJ40" s="80" t="n">
        <v>50</v>
      </c>
      <c r="BK40" s="25" t="n">
        <v>2</v>
      </c>
      <c r="BL40" s="80" t="n">
        <v>11</v>
      </c>
      <c r="BM40" s="80" t="n">
        <v>4</v>
      </c>
      <c r="BN40" s="80" t="n">
        <v>5</v>
      </c>
      <c r="BO40" s="25" t="n">
        <v>100</v>
      </c>
      <c r="EP40" s="89" t="n"/>
      <c r="ER40" s="81" t="n"/>
      <c r="ES40" s="89" t="n"/>
      <c r="EU40" s="81" t="n"/>
      <c r="EV40" s="89" t="n"/>
      <c r="EX40" s="81" t="n"/>
      <c r="EY40" s="89" t="n"/>
      <c r="FA40" s="81" t="n"/>
      <c r="FB40" s="89" t="n"/>
      <c r="FD40" s="81" t="n"/>
      <c r="FE40" s="89" t="n"/>
      <c r="FG40" s="81" t="n"/>
      <c r="FH40" s="89" t="n"/>
      <c r="FJ40" s="81" t="n"/>
      <c r="FK40" s="89" t="n"/>
      <c r="FM40" s="81" t="n"/>
    </row>
    <row customHeight="1" ht="12" r="41" spans="1:201">
      <c r="A41" s="35" t="n">
        <v>43345</v>
      </c>
      <c r="B41" s="89" t="s">
        <v>57</v>
      </c>
      <c r="C41" s="89" t="s">
        <v>55</v>
      </c>
      <c r="D41" s="31" t="n">
        <v>6.88</v>
      </c>
      <c r="E41" s="81" t="n">
        <v>6.4</v>
      </c>
      <c r="F41" s="25" t="n">
        <v>290</v>
      </c>
      <c r="G41" s="80" t="n">
        <v>532</v>
      </c>
      <c r="H41" s="80" t="n">
        <v>188</v>
      </c>
      <c r="I41" s="80" t="n">
        <v>421</v>
      </c>
      <c r="J41" s="80" t="n">
        <v>6</v>
      </c>
      <c r="K41" s="80" t="n">
        <v>8</v>
      </c>
      <c r="L41" s="25" t="n">
        <v>0</v>
      </c>
      <c r="M41" s="80" t="n">
        <v>0</v>
      </c>
      <c r="N41" s="80" t="n">
        <v>2</v>
      </c>
      <c r="O41" s="80" t="n">
        <v>0</v>
      </c>
      <c r="P41" s="80" t="n">
        <v>1</v>
      </c>
      <c r="Q41" s="80" t="n">
        <v>2</v>
      </c>
      <c r="R41" s="16" t="n">
        <v>3</v>
      </c>
      <c r="S41" s="16" t="n">
        <v>2</v>
      </c>
      <c r="T41" s="16" t="n">
        <v>5</v>
      </c>
      <c r="U41" s="25" t="n">
        <v>2</v>
      </c>
      <c r="V41" s="80" t="n">
        <v>1</v>
      </c>
      <c r="W41" s="16" t="n">
        <v>3</v>
      </c>
      <c r="X41" s="25" t="n">
        <v>47</v>
      </c>
      <c r="Y41" s="80" t="n">
        <v>20</v>
      </c>
      <c r="Z41" s="27">
        <f>IF(U41="","",LOOKUP(U41-V41,{-9E+307,0,1},{2,"x",1}))</f>
        <v/>
      </c>
      <c r="AA41" s="14">
        <f>IF(U41="","",U41&amp;"-"&amp;V41)</f>
        <v/>
      </c>
      <c r="AB41" s="63" t="n"/>
      <c r="AW41" s="12" t="n">
        <v>5</v>
      </c>
      <c r="AX41" s="81" t="n">
        <v>35.36</v>
      </c>
      <c r="AY41" s="80" t="n">
        <v>3038</v>
      </c>
      <c r="AZ41" s="80" t="n">
        <v>2514</v>
      </c>
      <c r="BA41" s="80" t="n">
        <v>58</v>
      </c>
      <c r="BB41" s="25" t="n">
        <v>5</v>
      </c>
      <c r="BC41" s="80" t="n">
        <v>5</v>
      </c>
      <c r="BD41" s="80" t="n">
        <v>6</v>
      </c>
      <c r="BE41" s="80" t="n">
        <v>14</v>
      </c>
      <c r="BF41" s="29" t="n">
        <v>83</v>
      </c>
      <c r="BG41" s="31" t="n">
        <v>31.53</v>
      </c>
      <c r="BH41" s="80" t="n">
        <v>1724</v>
      </c>
      <c r="BI41" s="80" t="n">
        <v>1208</v>
      </c>
      <c r="BJ41" s="80" t="n">
        <v>22</v>
      </c>
      <c r="BK41" s="25" t="n">
        <v>3</v>
      </c>
      <c r="BL41" s="80" t="n">
        <v>18</v>
      </c>
      <c r="BM41" s="80" t="n">
        <v>14</v>
      </c>
      <c r="BN41" s="80" t="n">
        <v>2</v>
      </c>
      <c r="BO41" s="25" t="n">
        <v>144</v>
      </c>
      <c r="EP41" s="89" t="n"/>
      <c r="ER41" s="81" t="n"/>
      <c r="ES41" s="89" t="n"/>
      <c r="EU41" s="81" t="n"/>
      <c r="EV41" s="89" t="n"/>
      <c r="EX41" s="81" t="n"/>
      <c r="EY41" s="89" t="n"/>
      <c r="FA41" s="81" t="n"/>
      <c r="FB41" s="89" t="n"/>
      <c r="FD41" s="81" t="n"/>
      <c r="FE41" s="89" t="n"/>
      <c r="FG41" s="81" t="n"/>
      <c r="FH41" s="89" t="n"/>
      <c r="FJ41" s="81" t="n"/>
      <c r="FK41" s="89" t="n"/>
      <c r="FM41" s="81" t="n"/>
    </row>
    <row customHeight="1" ht="12" r="42" spans="1:201">
      <c r="A42" s="35" t="n">
        <v>43358</v>
      </c>
      <c r="B42" s="89" t="s">
        <v>46</v>
      </c>
      <c r="C42" s="89" t="s">
        <v>32</v>
      </c>
      <c r="D42" s="31" t="n">
        <v>6.96</v>
      </c>
      <c r="E42" s="81" t="n">
        <v>6.32</v>
      </c>
      <c r="F42" s="25" t="n">
        <v>360</v>
      </c>
      <c r="G42" s="80" t="n">
        <v>398</v>
      </c>
      <c r="H42" s="80" t="n">
        <v>257</v>
      </c>
      <c r="I42" s="80" t="n">
        <v>303</v>
      </c>
      <c r="J42" s="80" t="n">
        <v>6</v>
      </c>
      <c r="K42" s="80" t="n">
        <v>8</v>
      </c>
      <c r="L42" s="25" t="n">
        <v>0</v>
      </c>
      <c r="M42" s="80" t="n">
        <v>1</v>
      </c>
      <c r="N42" s="80" t="n">
        <v>5</v>
      </c>
      <c r="O42" s="80" t="n">
        <v>6</v>
      </c>
      <c r="P42" s="80" t="n">
        <v>0</v>
      </c>
      <c r="Q42" s="80" t="n">
        <v>1</v>
      </c>
      <c r="R42" s="16" t="n">
        <v>5</v>
      </c>
      <c r="S42" s="16" t="n">
        <v>8</v>
      </c>
      <c r="T42" s="16" t="n">
        <v>13</v>
      </c>
      <c r="U42" s="25" t="n">
        <v>4</v>
      </c>
      <c r="V42" s="80" t="n">
        <v>2</v>
      </c>
      <c r="W42" s="16" t="n">
        <v>6</v>
      </c>
      <c r="X42" s="25" t="n">
        <v>25</v>
      </c>
      <c r="Y42" s="80" t="n">
        <v>26</v>
      </c>
      <c r="Z42" s="27">
        <f>IF(U42="","",LOOKUP(U42-V42,{-9E+307,0,1},{2,"x",1}))</f>
        <v/>
      </c>
      <c r="AA42" s="14">
        <f>IF(U42="","",U42&amp;"-"&amp;V42)</f>
        <v/>
      </c>
      <c r="AB42" s="63" t="n"/>
      <c r="AW42" s="12" t="n">
        <v>5</v>
      </c>
      <c r="AX42" s="81" t="n">
        <v>34.82</v>
      </c>
      <c r="AY42" s="80" t="n">
        <v>3682</v>
      </c>
      <c r="AZ42" s="80" t="n">
        <v>3262</v>
      </c>
      <c r="BA42" s="80" t="n">
        <v>51</v>
      </c>
      <c r="BB42" s="25" t="n">
        <v>7</v>
      </c>
      <c r="BC42" s="80" t="n">
        <v>10</v>
      </c>
      <c r="BD42" s="80" t="n">
        <v>3</v>
      </c>
      <c r="BE42" s="80" t="n">
        <v>12</v>
      </c>
      <c r="BF42" s="29" t="n">
        <v>88</v>
      </c>
      <c r="BG42" s="31" t="n">
        <v>32.82</v>
      </c>
      <c r="BH42" s="80" t="n">
        <v>1696</v>
      </c>
      <c r="BI42" s="80" t="n">
        <v>1276</v>
      </c>
      <c r="BJ42" s="80" t="n">
        <v>35</v>
      </c>
      <c r="BK42" s="25" t="n">
        <v>3</v>
      </c>
      <c r="BL42" s="80" t="n">
        <v>17</v>
      </c>
      <c r="BM42" s="80" t="n">
        <v>4</v>
      </c>
      <c r="BN42" s="80" t="n">
        <v>5</v>
      </c>
      <c r="BO42" s="25" t="n">
        <v>132</v>
      </c>
      <c r="EP42" s="89" t="n"/>
      <c r="ER42" s="81" t="n"/>
      <c r="ES42" s="89" t="n"/>
      <c r="EU42" s="81" t="n"/>
      <c r="EV42" s="89" t="n"/>
      <c r="EX42" s="81" t="n"/>
      <c r="EY42" s="89" t="n"/>
      <c r="FA42" s="81" t="n"/>
      <c r="FB42" s="89" t="n"/>
      <c r="FD42" s="81" t="n"/>
      <c r="FE42" s="89" t="n"/>
      <c r="FG42" s="81" t="n"/>
      <c r="FH42" s="89" t="n"/>
      <c r="FJ42" s="81" t="n"/>
      <c r="FK42" s="89" t="n"/>
      <c r="FM42" s="81" t="n"/>
    </row>
    <row customHeight="1" ht="12" r="43" spans="1:201">
      <c r="A43" s="35" t="n">
        <v>43358</v>
      </c>
      <c r="B43" s="89" t="s">
        <v>52</v>
      </c>
      <c r="C43" s="89" t="s">
        <v>47</v>
      </c>
      <c r="D43" s="31" t="n">
        <v>7.18</v>
      </c>
      <c r="E43" s="81" t="n">
        <v>6.29</v>
      </c>
      <c r="F43" s="25" t="n">
        <v>766</v>
      </c>
      <c r="G43" s="80" t="n">
        <v>227</v>
      </c>
      <c r="H43" s="80" t="n">
        <v>669</v>
      </c>
      <c r="I43" s="80" t="n">
        <v>133</v>
      </c>
      <c r="J43" s="80" t="n">
        <v>14</v>
      </c>
      <c r="K43" s="80" t="n">
        <v>5</v>
      </c>
      <c r="L43" s="25" t="n">
        <v>0</v>
      </c>
      <c r="M43" s="80" t="n">
        <v>1</v>
      </c>
      <c r="N43" s="80" t="n">
        <v>6</v>
      </c>
      <c r="O43" s="80" t="n">
        <v>1</v>
      </c>
      <c r="P43" s="80" t="n">
        <v>1</v>
      </c>
      <c r="Q43" s="80" t="n">
        <v>0</v>
      </c>
      <c r="R43" s="16" t="n">
        <v>7</v>
      </c>
      <c r="S43" s="16" t="n">
        <v>2</v>
      </c>
      <c r="T43" s="16" t="n">
        <v>9</v>
      </c>
      <c r="U43" s="25" t="n">
        <v>4</v>
      </c>
      <c r="V43" s="80" t="n">
        <v>1</v>
      </c>
      <c r="W43" s="16" t="n">
        <v>5</v>
      </c>
      <c r="X43" s="25" t="n">
        <v>17</v>
      </c>
      <c r="Y43" s="80" t="n">
        <v>17</v>
      </c>
      <c r="Z43" s="27">
        <f>IF(U43="","",LOOKUP(U43-V43,{-9E+307,0,1},{2,"x",1}))</f>
        <v/>
      </c>
      <c r="AA43" s="14">
        <f>IF(U43="","",U43&amp;"-"&amp;V43)</f>
        <v/>
      </c>
      <c r="AB43" s="63" t="n"/>
      <c r="AW43" s="12" t="n">
        <v>5</v>
      </c>
      <c r="AX43" s="81" t="n">
        <v>33.93</v>
      </c>
      <c r="AY43" s="80" t="n">
        <v>2421</v>
      </c>
      <c r="AZ43" s="80" t="n">
        <v>1961</v>
      </c>
      <c r="BA43" s="80" t="n">
        <v>45</v>
      </c>
      <c r="BB43" s="25" t="n">
        <v>3</v>
      </c>
      <c r="BC43" s="80" t="n">
        <v>11</v>
      </c>
      <c r="BD43" s="80" t="n">
        <v>16</v>
      </c>
      <c r="BE43" s="80" t="n">
        <v>9</v>
      </c>
      <c r="BF43" s="29" t="n">
        <v>106</v>
      </c>
      <c r="BG43" s="31" t="n">
        <v>33.37</v>
      </c>
      <c r="BH43" s="80" t="n">
        <v>2192</v>
      </c>
      <c r="BI43" s="80" t="n">
        <v>1731</v>
      </c>
      <c r="BJ43" s="80" t="n">
        <v>52</v>
      </c>
      <c r="BK43" s="25" t="n">
        <v>0</v>
      </c>
      <c r="BL43" s="80" t="n">
        <v>16</v>
      </c>
      <c r="BM43" s="80" t="n">
        <v>11</v>
      </c>
      <c r="BN43" s="80" t="n">
        <v>8</v>
      </c>
      <c r="BO43" s="25" t="n">
        <v>118</v>
      </c>
      <c r="EP43" s="89" t="n"/>
      <c r="ER43" s="81" t="n"/>
      <c r="ES43" s="89" t="n"/>
      <c r="EU43" s="81" t="n"/>
      <c r="EV43" s="89" t="n"/>
      <c r="EX43" s="81" t="n"/>
      <c r="EY43" s="89" t="n"/>
      <c r="FA43" s="81" t="n"/>
      <c r="FB43" s="89" t="n"/>
      <c r="FD43" s="81" t="n"/>
      <c r="FE43" s="89" t="n"/>
      <c r="FG43" s="81" t="n"/>
      <c r="FH43" s="89" t="n"/>
      <c r="FJ43" s="81" t="n"/>
      <c r="FK43" s="89" t="n"/>
      <c r="FM43" s="81" t="n"/>
    </row>
    <row customHeight="1" ht="12" r="44" spans="1:201">
      <c r="A44" s="35" t="n">
        <v>43358</v>
      </c>
      <c r="B44" s="89" t="s">
        <v>51</v>
      </c>
      <c r="C44" s="89" t="s">
        <v>50</v>
      </c>
      <c r="D44" s="31" t="n">
        <v>6.48</v>
      </c>
      <c r="E44" s="81" t="n">
        <v>6.94</v>
      </c>
      <c r="F44" s="25" t="n">
        <v>494</v>
      </c>
      <c r="G44" s="80" t="n">
        <v>363</v>
      </c>
      <c r="H44" s="80" t="n">
        <v>411</v>
      </c>
      <c r="I44" s="80" t="n">
        <v>287</v>
      </c>
      <c r="J44" s="80" t="n">
        <v>8</v>
      </c>
      <c r="K44" s="80" t="n">
        <v>6</v>
      </c>
      <c r="L44" s="25" t="n">
        <v>0</v>
      </c>
      <c r="M44" s="80" t="n">
        <v>0</v>
      </c>
      <c r="N44" s="80" t="n">
        <v>2</v>
      </c>
      <c r="O44" s="80" t="n">
        <v>2</v>
      </c>
      <c r="P44" s="80" t="n">
        <v>0</v>
      </c>
      <c r="Q44" s="80" t="n">
        <v>0</v>
      </c>
      <c r="R44" s="16" t="n">
        <v>2</v>
      </c>
      <c r="S44" s="16" t="n">
        <v>2</v>
      </c>
      <c r="T44" s="16" t="n">
        <v>4</v>
      </c>
      <c r="U44" s="25" t="n">
        <v>0</v>
      </c>
      <c r="V44" s="80" t="n">
        <v>1</v>
      </c>
      <c r="W44" s="16" t="n">
        <v>1</v>
      </c>
      <c r="X44" s="25" t="n">
        <v>9</v>
      </c>
      <c r="Y44" s="80" t="n">
        <v>28</v>
      </c>
      <c r="Z44" s="27">
        <f>IF(U44="","",LOOKUP(U44-V44,{-9E+307,0,1},{2,"x",1}))</f>
        <v/>
      </c>
      <c r="AA44" s="14">
        <f>IF(U44="","",U44&amp;"-"&amp;V44)</f>
        <v/>
      </c>
      <c r="AB44" s="63" t="n"/>
      <c r="AW44" s="12" t="n">
        <v>5</v>
      </c>
      <c r="AX44" s="81" t="n">
        <v>33.59</v>
      </c>
      <c r="AY44" s="80" t="n">
        <v>1805</v>
      </c>
      <c r="AZ44" s="80" t="n">
        <v>1364</v>
      </c>
      <c r="BA44" s="80" t="n">
        <v>49</v>
      </c>
      <c r="BB44" s="25" t="n">
        <v>2</v>
      </c>
      <c r="BC44" s="80" t="n">
        <v>11</v>
      </c>
      <c r="BD44" s="80" t="n">
        <v>6</v>
      </c>
      <c r="BE44" s="80" t="n">
        <v>5</v>
      </c>
      <c r="BF44" s="29" t="n">
        <v>206</v>
      </c>
      <c r="BG44" s="31" t="n">
        <v>34.41</v>
      </c>
      <c r="BH44" s="80" t="n">
        <v>2638</v>
      </c>
      <c r="BI44" s="80" t="n">
        <v>2120</v>
      </c>
      <c r="BJ44" s="80" t="n">
        <v>52</v>
      </c>
      <c r="BK44" s="25" t="n">
        <v>5</v>
      </c>
      <c r="BL44" s="80" t="n">
        <v>12</v>
      </c>
      <c r="BM44" s="80" t="n">
        <v>7</v>
      </c>
      <c r="BN44" s="80" t="n">
        <v>7</v>
      </c>
      <c r="BO44" s="25" t="n">
        <v>107</v>
      </c>
      <c r="EP44" s="89" t="n"/>
      <c r="ER44" s="81" t="n"/>
      <c r="ES44" s="89" t="n"/>
      <c r="EU44" s="81" t="n"/>
      <c r="EV44" s="89" t="n"/>
      <c r="EX44" s="81" t="n"/>
      <c r="EY44" s="89" t="n"/>
      <c r="FA44" s="81" t="n"/>
      <c r="FB44" s="89" t="n"/>
      <c r="FD44" s="81" t="n"/>
      <c r="FE44" s="89" t="n"/>
      <c r="FG44" s="81" t="n"/>
      <c r="FH44" s="89" t="n"/>
      <c r="FJ44" s="81" t="n"/>
      <c r="FK44" s="89" t="n"/>
      <c r="FM44" s="81" t="n"/>
    </row>
    <row customHeight="1" ht="12" r="45" spans="1:201">
      <c r="A45" s="35" t="n">
        <v>43358</v>
      </c>
      <c r="B45" s="89" t="s">
        <v>60</v>
      </c>
      <c r="C45" s="89" t="s">
        <v>49</v>
      </c>
      <c r="D45" s="31" t="n">
        <v>7.46</v>
      </c>
      <c r="E45" s="81" t="n">
        <v>6.22</v>
      </c>
      <c r="F45" s="25" t="n">
        <v>731</v>
      </c>
      <c r="G45" s="80" t="n">
        <v>399</v>
      </c>
      <c r="H45" s="80" t="n">
        <v>666</v>
      </c>
      <c r="I45" s="80" t="n">
        <v>320</v>
      </c>
      <c r="J45" s="80" t="n">
        <v>22</v>
      </c>
      <c r="K45" s="80" t="n">
        <v>7</v>
      </c>
      <c r="L45" s="25" t="n">
        <v>3</v>
      </c>
      <c r="M45" s="80" t="n">
        <v>0</v>
      </c>
      <c r="N45" s="80" t="n">
        <v>5</v>
      </c>
      <c r="O45" s="80" t="n">
        <v>0</v>
      </c>
      <c r="P45" s="80" t="n">
        <v>1</v>
      </c>
      <c r="Q45" s="80" t="n">
        <v>3</v>
      </c>
      <c r="R45" s="16" t="n">
        <v>9</v>
      </c>
      <c r="S45" s="16" t="n">
        <v>3</v>
      </c>
      <c r="T45" s="16" t="n">
        <v>12</v>
      </c>
      <c r="U45" s="25" t="n">
        <v>3</v>
      </c>
      <c r="V45" s="80" t="n">
        <v>0</v>
      </c>
      <c r="W45" s="16" t="n">
        <v>3</v>
      </c>
      <c r="X45" s="25" t="n">
        <v>14</v>
      </c>
      <c r="Y45" s="80" t="n">
        <v>22</v>
      </c>
      <c r="Z45" s="27">
        <f>IF(U45="","",LOOKUP(U45-V45,{-9E+307,0,1},{2,"x",1}))</f>
        <v/>
      </c>
      <c r="AA45" s="14">
        <f>IF(U45="","",U45&amp;"-"&amp;V45)</f>
        <v/>
      </c>
      <c r="AB45" s="63" t="n"/>
      <c r="AW45" s="12" t="n">
        <v>5</v>
      </c>
      <c r="AX45" s="81" t="n">
        <v>33.17</v>
      </c>
      <c r="AY45" s="80" t="n">
        <v>2196</v>
      </c>
      <c r="AZ45" s="80" t="n">
        <v>1705</v>
      </c>
      <c r="BA45" s="80" t="n">
        <v>53</v>
      </c>
      <c r="BB45" s="25" t="n">
        <v>1</v>
      </c>
      <c r="BC45" s="80" t="n">
        <v>19</v>
      </c>
      <c r="BD45" s="80" t="n">
        <v>4</v>
      </c>
      <c r="BE45" s="80" t="n">
        <v>8</v>
      </c>
      <c r="BF45" s="29" t="n">
        <v>109</v>
      </c>
      <c r="BG45" s="31" t="n">
        <v>34.46</v>
      </c>
      <c r="BH45" s="80" t="n">
        <v>2294</v>
      </c>
      <c r="BI45" s="80" t="n">
        <v>1828</v>
      </c>
      <c r="BJ45" s="80" t="n">
        <v>51</v>
      </c>
      <c r="BK45" s="25" t="n">
        <v>3</v>
      </c>
      <c r="BL45" s="80" t="n">
        <v>13</v>
      </c>
      <c r="BM45" s="80" t="n">
        <v>13</v>
      </c>
      <c r="BN45" s="80" t="n">
        <v>11</v>
      </c>
      <c r="BO45" s="25" t="n">
        <v>130</v>
      </c>
      <c r="EP45" s="89" t="n"/>
      <c r="ER45" s="81" t="n"/>
      <c r="ES45" s="89" t="n"/>
      <c r="EU45" s="81" t="n"/>
      <c r="EV45" s="89" t="n"/>
      <c r="EX45" s="81" t="n"/>
      <c r="EY45" s="89" t="n"/>
      <c r="FA45" s="81" t="n"/>
      <c r="FB45" s="89" t="n"/>
      <c r="FD45" s="81" t="n"/>
      <c r="FE45" s="89" t="n"/>
      <c r="FG45" s="81" t="n"/>
      <c r="FH45" s="89" t="n"/>
      <c r="FJ45" s="81" t="n"/>
      <c r="FK45" s="89" t="n"/>
      <c r="FM45" s="81" t="n"/>
    </row>
    <row customHeight="1" ht="12" r="46" spans="1:201">
      <c r="A46" s="35" t="n">
        <v>43358</v>
      </c>
      <c r="B46" s="89" t="s">
        <v>54</v>
      </c>
      <c r="C46" s="89" t="s">
        <v>48</v>
      </c>
      <c r="D46" s="31" t="n">
        <v>6.43</v>
      </c>
      <c r="E46" s="81" t="n">
        <v>6.82</v>
      </c>
      <c r="F46" s="25" t="n">
        <v>327</v>
      </c>
      <c r="G46" s="80" t="n">
        <v>598</v>
      </c>
      <c r="H46" s="80" t="n">
        <v>216</v>
      </c>
      <c r="I46" s="80" t="n">
        <v>503</v>
      </c>
      <c r="J46" s="80" t="n">
        <v>3</v>
      </c>
      <c r="K46" s="80" t="n">
        <v>9</v>
      </c>
      <c r="L46" s="25" t="n">
        <v>0</v>
      </c>
      <c r="M46" s="80" t="n">
        <v>0</v>
      </c>
      <c r="N46" s="80" t="n">
        <v>2</v>
      </c>
      <c r="O46" s="80" t="n">
        <v>1</v>
      </c>
      <c r="P46" s="80" t="n">
        <v>0</v>
      </c>
      <c r="Q46" s="80" t="n">
        <v>1</v>
      </c>
      <c r="R46" s="16" t="n">
        <v>2</v>
      </c>
      <c r="S46" s="16" t="n">
        <v>2</v>
      </c>
      <c r="T46" s="16" t="n">
        <v>4</v>
      </c>
      <c r="U46" s="25" t="n">
        <v>1</v>
      </c>
      <c r="V46" s="80" t="n">
        <v>2</v>
      </c>
      <c r="W46" s="16" t="n">
        <v>3</v>
      </c>
      <c r="X46" s="25" t="n">
        <v>17</v>
      </c>
      <c r="Y46" s="80" t="n">
        <v>28</v>
      </c>
      <c r="Z46" s="27">
        <f>IF(U46="","",LOOKUP(U46-V46,{-9E+307,0,1},{2,"x",1}))</f>
        <v/>
      </c>
      <c r="AA46" s="14">
        <f>IF(U46="","",U46&amp;"-"&amp;V46)</f>
        <v/>
      </c>
      <c r="AB46" s="63" t="n"/>
      <c r="AW46" s="12" t="n">
        <v>5</v>
      </c>
      <c r="AX46" s="81" t="n">
        <v>34.38</v>
      </c>
      <c r="AY46" s="80" t="n">
        <v>2426</v>
      </c>
      <c r="AZ46" s="80" t="n">
        <v>1946</v>
      </c>
      <c r="BA46" s="80" t="n">
        <v>48</v>
      </c>
      <c r="BB46" s="25" t="n">
        <v>6</v>
      </c>
      <c r="BC46" s="80" t="n">
        <v>10</v>
      </c>
      <c r="BD46" s="80" t="n">
        <v>7</v>
      </c>
      <c r="BE46" s="80" t="n">
        <v>11</v>
      </c>
      <c r="BF46" s="29" t="n">
        <v>107</v>
      </c>
      <c r="BG46" s="31" t="n">
        <v>32.79</v>
      </c>
      <c r="BH46" s="80" t="n">
        <v>2172</v>
      </c>
      <c r="BI46" s="80" t="n">
        <v>1740</v>
      </c>
      <c r="BJ46" s="80" t="n">
        <v>53</v>
      </c>
      <c r="BK46" s="25" t="n">
        <v>0</v>
      </c>
      <c r="BL46" s="80" t="n">
        <v>15</v>
      </c>
      <c r="BM46" s="80" t="n">
        <v>7</v>
      </c>
      <c r="BN46" s="80" t="n">
        <v>6</v>
      </c>
      <c r="BO46" s="25" t="n">
        <v>101</v>
      </c>
      <c r="EP46" s="89" t="n"/>
      <c r="ER46" s="81" t="n"/>
      <c r="ES46" s="89" t="n"/>
      <c r="EU46" s="81" t="n"/>
      <c r="EV46" s="89" t="n"/>
      <c r="EX46" s="81" t="n"/>
      <c r="EY46" s="89" t="n"/>
      <c r="FA46" s="81" t="n"/>
      <c r="FB46" s="89" t="n"/>
      <c r="FD46" s="81" t="n"/>
      <c r="FE46" s="89" t="n"/>
      <c r="FG46" s="81" t="n"/>
      <c r="FH46" s="89" t="n"/>
      <c r="FJ46" s="81" t="n"/>
      <c r="FK46" s="89" t="n"/>
      <c r="FM46" s="81" t="n"/>
    </row>
    <row customHeight="1" ht="12" r="47" spans="1:201">
      <c r="A47" s="35" t="n">
        <v>43358</v>
      </c>
      <c r="B47" s="89" t="s">
        <v>55</v>
      </c>
      <c r="C47" s="89" t="s">
        <v>61</v>
      </c>
      <c r="D47" s="31" t="n">
        <v>6.49</v>
      </c>
      <c r="E47" s="81" t="n">
        <v>6.78</v>
      </c>
      <c r="F47" s="25" t="n">
        <v>549</v>
      </c>
      <c r="G47" s="80" t="n">
        <v>356</v>
      </c>
      <c r="H47" s="80" t="n">
        <v>443</v>
      </c>
      <c r="I47" s="80" t="n">
        <v>267</v>
      </c>
      <c r="J47" s="80" t="n">
        <v>6</v>
      </c>
      <c r="K47" s="80" t="n">
        <v>11</v>
      </c>
      <c r="L47" s="25" t="n">
        <v>1</v>
      </c>
      <c r="M47" s="80" t="n">
        <v>1</v>
      </c>
      <c r="N47" s="80" t="n">
        <v>1</v>
      </c>
      <c r="O47" s="80" t="n">
        <v>7</v>
      </c>
      <c r="P47" s="80" t="n">
        <v>1</v>
      </c>
      <c r="Q47" s="80" t="n">
        <v>2</v>
      </c>
      <c r="R47" s="16" t="n">
        <v>3</v>
      </c>
      <c r="S47" s="16" t="n">
        <v>10</v>
      </c>
      <c r="T47" s="16" t="n">
        <v>13</v>
      </c>
      <c r="U47" s="25" t="n">
        <v>1</v>
      </c>
      <c r="V47" s="80" t="n">
        <v>2</v>
      </c>
      <c r="W47" s="16" t="n">
        <v>3</v>
      </c>
      <c r="X47" s="25" t="n">
        <v>17</v>
      </c>
      <c r="Y47" s="80" t="n">
        <v>21</v>
      </c>
      <c r="Z47" s="27">
        <f>IF(U47="","",LOOKUP(U47-V47,{-9E+307,0,1},{2,"x",1}))</f>
        <v/>
      </c>
      <c r="AA47" s="14">
        <f>IF(U47="","",U47&amp;"-"&amp;V47)</f>
        <v/>
      </c>
      <c r="AB47" s="63" t="n"/>
      <c r="AW47" s="12" t="n">
        <v>5</v>
      </c>
      <c r="AX47" s="81" t="n">
        <v>32.52</v>
      </c>
      <c r="AY47" s="80" t="n">
        <v>2146</v>
      </c>
      <c r="AZ47" s="80" t="n">
        <v>1624</v>
      </c>
      <c r="BA47" s="80" t="n">
        <v>38</v>
      </c>
      <c r="BB47" s="25" t="n">
        <v>3</v>
      </c>
      <c r="BC47" s="80" t="n">
        <v>18</v>
      </c>
      <c r="BD47" s="80" t="n">
        <v>5</v>
      </c>
      <c r="BE47" s="80" t="n">
        <v>6</v>
      </c>
      <c r="BF47" s="29" t="n">
        <v>117</v>
      </c>
      <c r="BG47" s="31" t="n">
        <v>34.59</v>
      </c>
      <c r="BH47" s="80" t="n">
        <v>2319</v>
      </c>
      <c r="BI47" s="80" t="n">
        <v>1839</v>
      </c>
      <c r="BJ47" s="80" t="n">
        <v>35</v>
      </c>
      <c r="BK47" s="25" t="n">
        <v>2</v>
      </c>
      <c r="BL47" s="80" t="n">
        <v>11</v>
      </c>
      <c r="BM47" s="80" t="n">
        <v>5</v>
      </c>
      <c r="BN47" s="80" t="n">
        <v>11</v>
      </c>
      <c r="BO47" s="25" t="n">
        <v>153</v>
      </c>
      <c r="EP47" s="89" t="n"/>
      <c r="ER47" s="81" t="n"/>
      <c r="ES47" s="89" t="n"/>
      <c r="EU47" s="81" t="n"/>
      <c r="EV47" s="89" t="n"/>
      <c r="EX47" s="81" t="n"/>
      <c r="EY47" s="89" t="n"/>
      <c r="FA47" s="81" t="n"/>
      <c r="FB47" s="89" t="n"/>
      <c r="FD47" s="81" t="n"/>
      <c r="FE47" s="89" t="n"/>
      <c r="FG47" s="81" t="n"/>
      <c r="FH47" s="89" t="n"/>
      <c r="FJ47" s="81" t="n"/>
      <c r="FK47" s="89" t="n"/>
      <c r="FM47" s="81" t="n"/>
    </row>
    <row customHeight="1" ht="12" r="48" spans="1:201">
      <c r="A48" s="35" t="n">
        <v>43358</v>
      </c>
      <c r="B48" s="89" t="s">
        <v>57</v>
      </c>
      <c r="C48" s="89" t="s">
        <v>31</v>
      </c>
      <c r="D48" s="31" t="n">
        <v>6.73</v>
      </c>
      <c r="E48" s="81" t="n">
        <v>6.73</v>
      </c>
      <c r="F48" s="25" t="n">
        <v>387</v>
      </c>
      <c r="G48" s="80" t="n">
        <v>520</v>
      </c>
      <c r="H48" s="80" t="n">
        <v>291</v>
      </c>
      <c r="I48" s="80" t="n">
        <v>419</v>
      </c>
      <c r="J48" s="80" t="n">
        <v>12</v>
      </c>
      <c r="K48" s="80" t="n">
        <v>6</v>
      </c>
      <c r="L48" s="25" t="n">
        <v>0</v>
      </c>
      <c r="M48" s="80" t="n">
        <v>3</v>
      </c>
      <c r="N48" s="80" t="n">
        <v>3</v>
      </c>
      <c r="O48" s="80" t="n">
        <v>1</v>
      </c>
      <c r="P48" s="80" t="n">
        <v>2</v>
      </c>
      <c r="Q48" s="80" t="n">
        <v>2</v>
      </c>
      <c r="R48" s="16" t="n">
        <v>5</v>
      </c>
      <c r="S48" s="16" t="n">
        <v>6</v>
      </c>
      <c r="T48" s="16" t="n">
        <v>11</v>
      </c>
      <c r="U48" s="25" t="n">
        <v>1</v>
      </c>
      <c r="V48" s="80" t="n">
        <v>2</v>
      </c>
      <c r="W48" s="16" t="n">
        <v>3</v>
      </c>
      <c r="X48" s="25" t="n">
        <v>28</v>
      </c>
      <c r="Y48" s="80" t="n">
        <v>31</v>
      </c>
      <c r="Z48" s="27">
        <f>IF(U48="","",LOOKUP(U48-V48,{-9E+307,0,1},{2,"x",1}))</f>
        <v/>
      </c>
      <c r="AA48" s="14">
        <f>IF(U48="","",U48&amp;"-"&amp;V48)</f>
        <v/>
      </c>
      <c r="AB48" s="63" t="n"/>
      <c r="AW48" s="12" t="n">
        <v>5</v>
      </c>
      <c r="AX48" s="81" t="n">
        <v>34.90000000000001</v>
      </c>
      <c r="AY48" s="80" t="n">
        <v>2001</v>
      </c>
      <c r="AZ48" s="80" t="n">
        <v>1516</v>
      </c>
      <c r="BA48" s="80" t="n">
        <v>43</v>
      </c>
      <c r="BB48" s="25" t="n">
        <v>4</v>
      </c>
      <c r="BC48" s="80" t="n">
        <v>9</v>
      </c>
      <c r="BD48" s="80" t="n">
        <v>8</v>
      </c>
      <c r="BE48" s="80" t="n">
        <v>11</v>
      </c>
      <c r="BF48" s="29" t="n">
        <v>117</v>
      </c>
      <c r="BG48" s="31" t="n">
        <v>32.91</v>
      </c>
      <c r="BH48" s="80" t="n">
        <v>2598</v>
      </c>
      <c r="BI48" s="80" t="n">
        <v>2128</v>
      </c>
      <c r="BJ48" s="80" t="n">
        <v>44</v>
      </c>
      <c r="BK48" s="25" t="n">
        <v>6</v>
      </c>
      <c r="BL48" s="80" t="n">
        <v>17</v>
      </c>
      <c r="BM48" s="80" t="n">
        <v>4</v>
      </c>
      <c r="BN48" s="80" t="n">
        <v>7</v>
      </c>
      <c r="BO48" s="25" t="n">
        <v>86</v>
      </c>
      <c r="EP48" s="89" t="n"/>
      <c r="ER48" s="81" t="n"/>
      <c r="ES48" s="89" t="n"/>
      <c r="EU48" s="81" t="n"/>
      <c r="EV48" s="89" t="n"/>
      <c r="EX48" s="81" t="n"/>
      <c r="EY48" s="89" t="n"/>
      <c r="FA48" s="81" t="n"/>
      <c r="FB48" s="89" t="n"/>
      <c r="FD48" s="81" t="n"/>
      <c r="FE48" s="89" t="n"/>
      <c r="FG48" s="81" t="n"/>
      <c r="FH48" s="89" t="n"/>
      <c r="FJ48" s="81" t="n"/>
      <c r="FK48" s="89" t="n"/>
      <c r="FM48" s="81" t="n"/>
    </row>
    <row customHeight="1" ht="12" r="49" spans="1:201">
      <c r="A49" s="35" t="n">
        <v>43359</v>
      </c>
      <c r="B49" s="89" t="s">
        <v>59</v>
      </c>
      <c r="C49" s="89" t="s">
        <v>62</v>
      </c>
      <c r="D49" s="31" t="n">
        <v>6.33</v>
      </c>
      <c r="E49" s="81" t="n">
        <v>7.01</v>
      </c>
      <c r="F49" s="25" t="n">
        <v>458</v>
      </c>
      <c r="G49" s="80" t="n">
        <v>380</v>
      </c>
      <c r="H49" s="80" t="n">
        <v>352</v>
      </c>
      <c r="I49" s="80" t="n">
        <v>283</v>
      </c>
      <c r="J49" s="80" t="n">
        <v>8</v>
      </c>
      <c r="K49" s="80" t="n">
        <v>8</v>
      </c>
      <c r="L49" s="25" t="n">
        <v>0</v>
      </c>
      <c r="M49" s="80" t="n">
        <v>0</v>
      </c>
      <c r="N49" s="80" t="n">
        <v>3</v>
      </c>
      <c r="O49" s="80" t="n">
        <v>4</v>
      </c>
      <c r="P49" s="80" t="n">
        <v>1</v>
      </c>
      <c r="Q49" s="80" t="n">
        <v>0</v>
      </c>
      <c r="R49" s="16" t="n">
        <v>4</v>
      </c>
      <c r="S49" s="16" t="n">
        <v>4</v>
      </c>
      <c r="T49" s="16" t="n">
        <v>8</v>
      </c>
      <c r="U49" s="25" t="n">
        <v>1</v>
      </c>
      <c r="V49" s="80" t="n">
        <v>3</v>
      </c>
      <c r="W49" s="16" t="n">
        <v>4</v>
      </c>
      <c r="X49" s="25" t="n">
        <v>9</v>
      </c>
      <c r="Y49" s="80" t="n">
        <v>28</v>
      </c>
      <c r="Z49" s="27">
        <f>IF(U49="","",LOOKUP(U49-V49,{-9E+307,0,1},{2,"x",1}))</f>
        <v/>
      </c>
      <c r="AA49" s="14">
        <f>IF(U49="","",U49&amp;"-"&amp;V49)</f>
        <v/>
      </c>
      <c r="AB49" s="63" t="n"/>
      <c r="AW49" s="12" t="n">
        <v>5</v>
      </c>
      <c r="AX49" s="81" t="n">
        <v>33.58</v>
      </c>
      <c r="AY49" s="80" t="n">
        <v>1880</v>
      </c>
      <c r="AZ49" s="80" t="n">
        <v>1392</v>
      </c>
      <c r="BA49" s="80" t="n">
        <v>37</v>
      </c>
      <c r="BB49" s="25" t="n">
        <v>7</v>
      </c>
      <c r="BC49" s="80" t="n">
        <v>8</v>
      </c>
      <c r="BD49" s="80" t="n">
        <v>9</v>
      </c>
      <c r="BE49" s="80" t="n">
        <v>7</v>
      </c>
      <c r="BF49" s="29" t="n">
        <v>138</v>
      </c>
      <c r="BG49" s="31" t="n">
        <v>33.8</v>
      </c>
      <c r="BH49" s="80" t="n">
        <v>2597</v>
      </c>
      <c r="BI49" s="80" t="n">
        <v>2091</v>
      </c>
      <c r="BJ49" s="80" t="n">
        <v>49</v>
      </c>
      <c r="BK49" s="25" t="n">
        <v>2</v>
      </c>
      <c r="BL49" s="80" t="n">
        <v>9</v>
      </c>
      <c r="BM49" s="80" t="n">
        <v>3</v>
      </c>
      <c r="BN49" s="80" t="n">
        <v>6</v>
      </c>
      <c r="BO49" s="25" t="n">
        <v>102</v>
      </c>
      <c r="EP49" s="89" t="n"/>
      <c r="ER49" s="81" t="n"/>
      <c r="ES49" s="89" t="n"/>
      <c r="EU49" s="81" t="n"/>
      <c r="EV49" s="89" t="n"/>
      <c r="EX49" s="81" t="n"/>
      <c r="EY49" s="89" t="n"/>
      <c r="FA49" s="81" t="n"/>
      <c r="FB49" s="89" t="n"/>
      <c r="FD49" s="81" t="n"/>
      <c r="FE49" s="89" t="n"/>
      <c r="FG49" s="81" t="n"/>
      <c r="FH49" s="89" t="n"/>
      <c r="FJ49" s="81" t="n"/>
      <c r="FK49" s="89" t="n"/>
      <c r="FM49" s="81" t="n"/>
    </row>
    <row customHeight="1" ht="15" r="50" spans="1:201">
      <c r="A50" s="35" t="n">
        <v>43359</v>
      </c>
      <c r="B50" s="89" t="s">
        <v>58</v>
      </c>
      <c r="C50" s="89" t="s">
        <v>56</v>
      </c>
      <c r="D50" s="31" t="n">
        <v>6.98</v>
      </c>
      <c r="E50" s="81" t="n">
        <v>6.6</v>
      </c>
      <c r="F50" s="25" t="n">
        <v>567</v>
      </c>
      <c r="G50" s="80" t="n">
        <v>395</v>
      </c>
      <c r="H50" s="80" t="n">
        <v>469</v>
      </c>
      <c r="I50" s="80" t="n">
        <v>297</v>
      </c>
      <c r="J50" s="80" t="n">
        <v>21</v>
      </c>
      <c r="K50" s="80" t="n">
        <v>4</v>
      </c>
      <c r="L50" s="25" t="n">
        <v>1</v>
      </c>
      <c r="M50" s="80" t="n">
        <v>0</v>
      </c>
      <c r="N50" s="80" t="n">
        <v>5</v>
      </c>
      <c r="O50" s="80" t="n">
        <v>1</v>
      </c>
      <c r="P50" s="80" t="n">
        <v>1</v>
      </c>
      <c r="Q50" s="80" t="n">
        <v>1</v>
      </c>
      <c r="R50" s="16" t="n">
        <v>7</v>
      </c>
      <c r="S50" s="16" t="n">
        <v>2</v>
      </c>
      <c r="T50" s="16" t="n">
        <v>9</v>
      </c>
      <c r="U50" s="25" t="n">
        <v>1</v>
      </c>
      <c r="V50" s="80" t="n">
        <v>0</v>
      </c>
      <c r="W50" s="16" t="n">
        <v>1</v>
      </c>
      <c r="X50" s="25" t="n">
        <v>18</v>
      </c>
      <c r="Y50" s="80" t="n">
        <v>22</v>
      </c>
      <c r="Z50" s="27">
        <f>IF(U50="","",LOOKUP(U50-V50,{-9E+307,0,1},{2,"x",1}))</f>
        <v/>
      </c>
      <c r="AA50" s="14">
        <f>IF(U50="","",U50&amp;"-"&amp;V50)</f>
        <v/>
      </c>
      <c r="AB50" s="63" t="n"/>
      <c r="AW50" s="80" t="n"/>
      <c r="AX50" s="80" t="n"/>
      <c r="AY50" s="80" t="n"/>
      <c r="AZ50" s="80" t="n"/>
      <c r="BA50" s="80" t="n"/>
      <c r="BB50" s="80" t="n"/>
      <c r="BC50" s="80" t="n"/>
      <c r="BD50" s="80" t="n"/>
      <c r="BE50" s="80" t="n"/>
      <c r="BF50" s="80" t="n"/>
      <c r="BG50" s="80" t="n"/>
      <c r="BH50" s="80" t="n"/>
      <c r="BI50" s="80" t="n"/>
      <c r="BJ50" s="80" t="n"/>
      <c r="BK50" s="80" t="n"/>
      <c r="BL50" s="80" t="n"/>
      <c r="BM50" s="80" t="n"/>
      <c r="BN50" s="80" t="n"/>
      <c r="BO50" s="80" t="n"/>
      <c r="BR50" t="s">
        <v>58</v>
      </c>
      <c r="BS50" t="s">
        <v>61</v>
      </c>
      <c r="BT50" t="n">
        <v>12</v>
      </c>
      <c r="BU50" t="n">
        <v>4</v>
      </c>
      <c r="BV50" t="n">
        <v>11</v>
      </c>
      <c r="BW50" t="n">
        <v>5</v>
      </c>
      <c r="BX50" t="n">
        <v>3</v>
      </c>
      <c r="BY50" t="n">
        <v>13</v>
      </c>
      <c r="BZ50" t="n">
        <v>6</v>
      </c>
      <c r="CA50" t="n">
        <v>10</v>
      </c>
      <c r="CB50" t="n">
        <v>2</v>
      </c>
      <c r="CC50" t="n">
        <v>14</v>
      </c>
      <c r="CD50" t="n">
        <v>3</v>
      </c>
      <c r="CE50" t="n">
        <v>13</v>
      </c>
      <c r="CF50" t="n">
        <v>12</v>
      </c>
      <c r="CG50" t="n">
        <v>4</v>
      </c>
      <c r="CH50" t="n">
        <v>12</v>
      </c>
      <c r="CI50" t="n">
        <v>4</v>
      </c>
      <c r="CJ50" t="n">
        <v>5</v>
      </c>
      <c r="CK50" t="n">
        <v>11</v>
      </c>
      <c r="CL50" t="n">
        <v>8</v>
      </c>
      <c r="CM50" t="n">
        <v>8</v>
      </c>
      <c r="CN50" t="n">
        <v>2</v>
      </c>
      <c r="CO50" t="n">
        <v>14</v>
      </c>
      <c r="CP50" t="n">
        <v>4</v>
      </c>
      <c r="CQ50" t="n">
        <v>12</v>
      </c>
      <c r="CR50" t="n">
        <v>1</v>
      </c>
      <c r="CS50" t="n">
        <v>15</v>
      </c>
      <c r="CT50" t="n">
        <v>1</v>
      </c>
      <c r="CU50" t="n">
        <v>15</v>
      </c>
      <c r="CV50" t="n">
        <v>9</v>
      </c>
      <c r="CW50" t="n">
        <v>7</v>
      </c>
      <c r="CX50" t="n">
        <v>13</v>
      </c>
      <c r="CY50" t="n">
        <v>3</v>
      </c>
      <c r="CZ50" t="n">
        <v>4</v>
      </c>
      <c r="DA50" t="n">
        <v>12</v>
      </c>
      <c r="DB50" t="n">
        <v>7</v>
      </c>
      <c r="DC50" t="n">
        <v>9</v>
      </c>
      <c r="DD50" t="n">
        <v>0</v>
      </c>
      <c r="DE50" t="n">
        <v>16</v>
      </c>
      <c r="DF50" t="n">
        <v>3</v>
      </c>
      <c r="DG50" t="n">
        <v>13</v>
      </c>
      <c r="DH50" t="n">
        <v>12</v>
      </c>
      <c r="DI50" t="n">
        <v>4</v>
      </c>
      <c r="DJ50" t="n">
        <v>15</v>
      </c>
      <c r="DK50" t="n">
        <v>1</v>
      </c>
      <c r="DL50" t="n">
        <v>5</v>
      </c>
      <c r="DM50" t="n">
        <v>11</v>
      </c>
      <c r="DN50" t="n">
        <v>10</v>
      </c>
      <c r="DO50" t="n">
        <v>6</v>
      </c>
      <c r="DP50" t="n">
        <v>1</v>
      </c>
      <c r="DQ50" t="n">
        <v>15</v>
      </c>
      <c r="DR50" t="n">
        <v>6</v>
      </c>
      <c r="DS50" t="n">
        <v>10</v>
      </c>
      <c r="DT50" t="n">
        <v>7</v>
      </c>
      <c r="DU50" t="n">
        <v>9</v>
      </c>
      <c r="DV50" t="n">
        <v>4</v>
      </c>
      <c r="DW50" t="n">
        <v>12</v>
      </c>
      <c r="DX50" t="n">
        <v>1</v>
      </c>
      <c r="DY50" t="n">
        <v>15</v>
      </c>
      <c r="DZ50" t="n">
        <v>0</v>
      </c>
      <c r="EA50" t="n">
        <v>16</v>
      </c>
      <c r="EB50" t="n">
        <v>0</v>
      </c>
      <c r="EC50" t="n">
        <v>16</v>
      </c>
      <c r="ED50" t="n">
        <v>0</v>
      </c>
      <c r="EE50" t="n">
        <v>16</v>
      </c>
      <c r="EF50" t="n">
        <v>12</v>
      </c>
      <c r="EG50" t="n">
        <v>4</v>
      </c>
      <c r="EH50" t="n">
        <v>7</v>
      </c>
      <c r="EI50" t="n">
        <v>9</v>
      </c>
      <c r="EJ50" t="n">
        <v>5</v>
      </c>
      <c r="EK50" t="n">
        <v>11</v>
      </c>
      <c r="EL50" t="n">
        <v>0</v>
      </c>
      <c r="EM50" t="n">
        <v>16</v>
      </c>
      <c r="EN50" t="n">
        <v>1</v>
      </c>
      <c r="EO50" t="n">
        <v>15</v>
      </c>
      <c r="EP50" s="89" t="n">
        <v>0</v>
      </c>
      <c r="EQ50" t="n">
        <v>16</v>
      </c>
      <c r="ER50" s="81" t="n"/>
      <c r="ES50" s="89" t="n"/>
      <c r="EU50" s="81" t="n"/>
      <c r="EV50" s="89" t="n"/>
      <c r="EX50" s="81" t="n"/>
      <c r="EY50" s="89" t="n"/>
      <c r="FA50" s="81" t="n"/>
      <c r="FB50" s="89" t="n"/>
      <c r="FD50" s="81" t="n"/>
      <c r="FE50" s="89" t="n"/>
      <c r="FG50" s="81" t="n"/>
      <c r="FH50" s="89" t="n"/>
      <c r="FJ50" s="81" t="n"/>
      <c r="FK50" s="89" t="n"/>
      <c r="FM50" s="81" t="n"/>
    </row>
    <row customHeight="1" ht="12" r="51" spans="1:201">
      <c r="A51" s="35" t="n">
        <v>43360</v>
      </c>
      <c r="B51" s="89" t="s">
        <v>63</v>
      </c>
      <c r="C51" s="89" t="s">
        <v>53</v>
      </c>
      <c r="D51" s="31" t="n">
        <v>6.68</v>
      </c>
      <c r="E51" s="81" t="n">
        <v>6.66</v>
      </c>
      <c r="F51" s="25" t="n">
        <v>468</v>
      </c>
      <c r="G51" s="80" t="n">
        <v>442</v>
      </c>
      <c r="H51" s="80" t="n">
        <v>369</v>
      </c>
      <c r="I51" s="80" t="n">
        <v>337</v>
      </c>
      <c r="J51" s="80" t="n">
        <v>6</v>
      </c>
      <c r="K51" s="80" t="n">
        <v>10</v>
      </c>
      <c r="L51" s="25" t="n">
        <v>1</v>
      </c>
      <c r="M51" s="80" t="n">
        <v>1</v>
      </c>
      <c r="N51" s="80" t="n">
        <v>2</v>
      </c>
      <c r="O51" s="80" t="n">
        <v>2</v>
      </c>
      <c r="P51" s="80" t="n">
        <v>2</v>
      </c>
      <c r="Q51" s="80" t="n">
        <v>1</v>
      </c>
      <c r="R51" s="16" t="n">
        <v>5</v>
      </c>
      <c r="S51" s="16" t="n">
        <v>4</v>
      </c>
      <c r="T51" s="16" t="n">
        <v>9</v>
      </c>
      <c r="U51" s="25" t="n">
        <v>2</v>
      </c>
      <c r="V51" s="80" t="n">
        <v>2</v>
      </c>
      <c r="W51" s="16" t="n">
        <v>4</v>
      </c>
      <c r="X51" s="25" t="n">
        <v>13</v>
      </c>
      <c r="Y51" s="80" t="n">
        <v>21</v>
      </c>
      <c r="Z51" s="27">
        <f>IF(U51="","",LOOKUP(U51-V51,{-9E+307,0,1},{2,"x",1}))</f>
        <v/>
      </c>
      <c r="AA51" s="14">
        <f>IF(U51="","",U51&amp;"-"&amp;V51)</f>
        <v/>
      </c>
      <c r="AB51" s="63" t="n"/>
      <c r="AW51" s="80" t="n"/>
      <c r="AX51" s="80" t="n"/>
      <c r="AY51" s="80" t="n"/>
      <c r="AZ51" s="80" t="n"/>
      <c r="BA51" s="80" t="n"/>
      <c r="BB51" s="80" t="n"/>
      <c r="BC51" s="80" t="n"/>
      <c r="BD51" s="80" t="n"/>
      <c r="BE51" s="80" t="n"/>
      <c r="BF51" s="80" t="n"/>
      <c r="BG51" s="80" t="n"/>
      <c r="BH51" s="80" t="n"/>
      <c r="BI51" s="80" t="n"/>
      <c r="BJ51" s="80" t="n"/>
      <c r="BK51" s="80" t="n"/>
      <c r="BL51" s="80" t="n"/>
      <c r="BM51" s="80" t="n"/>
      <c r="BN51" s="80" t="n"/>
      <c r="BO51" s="80" t="n"/>
      <c r="BR51" t="s">
        <v>48</v>
      </c>
      <c r="BS51" t="s">
        <v>56</v>
      </c>
      <c r="BT51" t="n">
        <v>13</v>
      </c>
      <c r="BU51" t="n">
        <v>3</v>
      </c>
      <c r="BV51" t="n">
        <v>12</v>
      </c>
      <c r="BW51" t="n">
        <v>4</v>
      </c>
      <c r="BX51" t="n">
        <v>8</v>
      </c>
      <c r="BY51" t="n">
        <v>8</v>
      </c>
      <c r="BZ51" t="n">
        <v>6</v>
      </c>
      <c r="CA51" t="n">
        <v>10</v>
      </c>
      <c r="CB51" t="n">
        <v>4</v>
      </c>
      <c r="CC51" t="n">
        <v>12</v>
      </c>
      <c r="CD51" t="n">
        <v>3</v>
      </c>
      <c r="CE51" t="n">
        <v>13</v>
      </c>
      <c r="CF51" t="n">
        <v>15</v>
      </c>
      <c r="CG51" t="n">
        <v>1</v>
      </c>
      <c r="CH51" t="n">
        <v>12</v>
      </c>
      <c r="CI51" t="n">
        <v>4</v>
      </c>
      <c r="CJ51" t="n">
        <v>11</v>
      </c>
      <c r="CK51" t="n">
        <v>5</v>
      </c>
      <c r="CL51" t="n">
        <v>9</v>
      </c>
      <c r="CM51" t="n">
        <v>7</v>
      </c>
      <c r="CN51" t="n">
        <v>9</v>
      </c>
      <c r="CO51" t="n">
        <v>7</v>
      </c>
      <c r="CP51" t="n">
        <v>7</v>
      </c>
      <c r="CQ51" t="n">
        <v>9</v>
      </c>
      <c r="CR51" t="n">
        <v>5</v>
      </c>
      <c r="CS51" t="n">
        <v>11</v>
      </c>
      <c r="CT51" t="n">
        <v>3</v>
      </c>
      <c r="CU51" t="n">
        <v>13</v>
      </c>
      <c r="CV51" t="n">
        <v>11</v>
      </c>
      <c r="CW51" t="n">
        <v>5</v>
      </c>
      <c r="CX51" t="n">
        <v>4</v>
      </c>
      <c r="CY51" t="n">
        <v>12</v>
      </c>
      <c r="CZ51" t="n">
        <v>3</v>
      </c>
      <c r="DA51" t="n">
        <v>13</v>
      </c>
      <c r="DB51" t="n">
        <v>0</v>
      </c>
      <c r="DC51" t="n">
        <v>16</v>
      </c>
      <c r="DD51" t="n">
        <v>1</v>
      </c>
      <c r="DE51" t="n">
        <v>15</v>
      </c>
      <c r="DF51" t="n">
        <v>0</v>
      </c>
      <c r="DG51" t="n">
        <v>16</v>
      </c>
      <c r="DH51" t="n">
        <v>16</v>
      </c>
      <c r="DI51" t="n">
        <v>0</v>
      </c>
      <c r="DJ51" t="n">
        <v>9</v>
      </c>
      <c r="DK51" t="n">
        <v>7</v>
      </c>
      <c r="DL51" t="n">
        <v>13</v>
      </c>
      <c r="DM51" t="n">
        <v>3</v>
      </c>
      <c r="DN51" t="n">
        <v>4</v>
      </c>
      <c r="DO51" t="n">
        <v>12</v>
      </c>
      <c r="DP51" t="n">
        <v>5</v>
      </c>
      <c r="DQ51" t="n">
        <v>11</v>
      </c>
      <c r="DR51" t="n">
        <v>1</v>
      </c>
      <c r="DS51" t="n">
        <v>15</v>
      </c>
      <c r="DT51" t="n">
        <v>12</v>
      </c>
      <c r="DU51" t="n">
        <v>4</v>
      </c>
      <c r="DV51" t="n">
        <v>12</v>
      </c>
      <c r="DW51" t="n">
        <v>4</v>
      </c>
      <c r="DX51" t="n">
        <v>4</v>
      </c>
      <c r="DY51" t="n">
        <v>12</v>
      </c>
      <c r="DZ51" t="n">
        <v>8</v>
      </c>
      <c r="EA51" t="n">
        <v>8</v>
      </c>
      <c r="EB51" t="n">
        <v>2</v>
      </c>
      <c r="EC51" t="n">
        <v>14</v>
      </c>
      <c r="ED51" t="n">
        <v>4</v>
      </c>
      <c r="EE51" t="n">
        <v>12</v>
      </c>
      <c r="EF51" t="n">
        <v>13</v>
      </c>
      <c r="EG51" t="n">
        <v>3</v>
      </c>
      <c r="EH51" t="n">
        <v>13</v>
      </c>
      <c r="EI51" t="n">
        <v>3</v>
      </c>
      <c r="EJ51" t="n">
        <v>6</v>
      </c>
      <c r="EK51" t="n">
        <v>10</v>
      </c>
      <c r="EL51" t="n">
        <v>9</v>
      </c>
      <c r="EM51" t="n">
        <v>7</v>
      </c>
      <c r="EN51" t="n">
        <v>2</v>
      </c>
      <c r="EO51" t="n">
        <v>14</v>
      </c>
      <c r="EP51" s="89" t="n">
        <v>6</v>
      </c>
      <c r="EQ51" t="n">
        <v>10</v>
      </c>
      <c r="ER51" s="81" t="n"/>
      <c r="ES51" s="89" t="n"/>
      <c r="EU51" s="81" t="n"/>
      <c r="EV51" s="89" t="n"/>
      <c r="EX51" s="81" t="n"/>
      <c r="EY51" s="89" t="n"/>
      <c r="FA51" s="81" t="n"/>
      <c r="FB51" s="89" t="n"/>
      <c r="FD51" s="81" t="n"/>
      <c r="FE51" s="89" t="n"/>
      <c r="FG51" s="81" t="n"/>
      <c r="FH51" s="89" t="n"/>
      <c r="FJ51" s="81" t="n"/>
      <c r="FK51" s="89" t="n"/>
      <c r="FM51" s="81" t="n"/>
    </row>
    <row customHeight="1" ht="12" r="52" spans="1:201">
      <c r="A52" s="35" t="n">
        <v>43365</v>
      </c>
      <c r="B52" s="89" t="s">
        <v>53</v>
      </c>
      <c r="C52" s="89" t="s">
        <v>55</v>
      </c>
      <c r="D52" s="31" t="n">
        <v>6.42</v>
      </c>
      <c r="E52" s="81" t="n">
        <v>6.95</v>
      </c>
      <c r="F52" s="25" t="n">
        <v>255</v>
      </c>
      <c r="G52" s="80" t="n">
        <v>658</v>
      </c>
      <c r="H52" s="80" t="n">
        <v>189</v>
      </c>
      <c r="I52" s="80" t="n">
        <v>583</v>
      </c>
      <c r="J52" s="80" t="n">
        <v>6</v>
      </c>
      <c r="K52" s="80" t="n">
        <v>13</v>
      </c>
      <c r="L52" s="25" t="n">
        <v>0</v>
      </c>
      <c r="M52" s="80" t="n">
        <v>0</v>
      </c>
      <c r="N52" s="80" t="n">
        <v>2</v>
      </c>
      <c r="O52" s="80" t="n">
        <v>6</v>
      </c>
      <c r="P52" s="80" t="n">
        <v>2</v>
      </c>
      <c r="Q52" s="80" t="n">
        <v>1</v>
      </c>
      <c r="R52" s="16" t="n">
        <v>4</v>
      </c>
      <c r="S52" s="16" t="n">
        <v>7</v>
      </c>
      <c r="T52" s="16" t="n">
        <v>11</v>
      </c>
      <c r="U52" s="25" t="n">
        <v>1</v>
      </c>
      <c r="V52" s="80" t="n">
        <v>2</v>
      </c>
      <c r="W52" s="16" t="n">
        <v>3</v>
      </c>
      <c r="X52" s="25" t="n">
        <v>14</v>
      </c>
      <c r="Y52" s="80" t="n">
        <v>15</v>
      </c>
      <c r="Z52" s="27">
        <f>IF(U52="","",LOOKUP(U52-V52,{-9E+307,0,1},{2,"x",1}))</f>
        <v/>
      </c>
      <c r="AA52" s="14">
        <f>IF(U52="","",U52&amp;"-"&amp;V52)</f>
        <v/>
      </c>
      <c r="AB52" s="63" t="n"/>
      <c r="AW52" s="80" t="n"/>
      <c r="AX52" s="80" t="n"/>
      <c r="AY52" s="80" t="n"/>
      <c r="AZ52" s="80" t="n"/>
      <c r="BA52" s="80" t="n"/>
      <c r="BB52" s="80" t="n"/>
      <c r="BC52" s="80" t="n"/>
      <c r="BD52" s="80" t="n"/>
      <c r="BE52" s="80" t="n"/>
      <c r="BF52" s="80" t="n"/>
      <c r="BG52" s="80" t="n"/>
      <c r="BH52" s="80" t="n"/>
      <c r="BI52" s="80" t="n"/>
      <c r="BJ52" s="80" t="n"/>
      <c r="BK52" s="80" t="n"/>
      <c r="BL52" s="80" t="n"/>
      <c r="BM52" s="80" t="n"/>
      <c r="BN52" s="80" t="n"/>
      <c r="BO52" s="80" t="n"/>
      <c r="BR52" t="s">
        <v>46</v>
      </c>
      <c r="BS52" t="s">
        <v>53</v>
      </c>
      <c r="BT52" t="n">
        <v>13</v>
      </c>
      <c r="BU52" t="n">
        <v>3</v>
      </c>
      <c r="BV52" t="n">
        <v>11</v>
      </c>
      <c r="BW52" t="n">
        <v>5</v>
      </c>
      <c r="BX52" t="n">
        <v>5</v>
      </c>
      <c r="BY52" t="n">
        <v>11</v>
      </c>
      <c r="BZ52" t="n">
        <v>3</v>
      </c>
      <c r="CA52" t="n">
        <v>13</v>
      </c>
      <c r="CB52" t="n">
        <v>2</v>
      </c>
      <c r="CC52" t="n">
        <v>14</v>
      </c>
      <c r="CD52" t="n">
        <v>0</v>
      </c>
      <c r="CE52" t="n">
        <v>16</v>
      </c>
      <c r="CF52" t="n">
        <v>15</v>
      </c>
      <c r="CG52" t="n">
        <v>1</v>
      </c>
      <c r="CH52" t="n">
        <v>11</v>
      </c>
      <c r="CI52" t="n">
        <v>5</v>
      </c>
      <c r="CJ52" t="n">
        <v>13</v>
      </c>
      <c r="CK52" t="n">
        <v>3</v>
      </c>
      <c r="CL52" t="n">
        <v>9</v>
      </c>
      <c r="CM52" t="n">
        <v>7</v>
      </c>
      <c r="CN52" t="n">
        <v>6</v>
      </c>
      <c r="CO52" t="n">
        <v>10</v>
      </c>
      <c r="CP52" t="n">
        <v>5</v>
      </c>
      <c r="CQ52" t="n">
        <v>11</v>
      </c>
      <c r="CR52" t="n">
        <v>1</v>
      </c>
      <c r="CS52" t="n">
        <v>15</v>
      </c>
      <c r="CT52" t="n">
        <v>1</v>
      </c>
      <c r="CU52" t="n">
        <v>15</v>
      </c>
      <c r="CV52" t="n">
        <v>10</v>
      </c>
      <c r="CW52" t="n">
        <v>6</v>
      </c>
      <c r="CX52" t="n">
        <v>5</v>
      </c>
      <c r="CY52" t="n">
        <v>11</v>
      </c>
      <c r="CZ52" t="n">
        <v>2</v>
      </c>
      <c r="DA52" t="n">
        <v>14</v>
      </c>
      <c r="DB52" t="n">
        <v>0</v>
      </c>
      <c r="DC52" t="n">
        <v>16</v>
      </c>
      <c r="DD52" t="n">
        <v>0</v>
      </c>
      <c r="DE52" t="n">
        <v>16</v>
      </c>
      <c r="DF52" t="n">
        <v>0</v>
      </c>
      <c r="DG52" t="n">
        <v>16</v>
      </c>
      <c r="DH52" t="n">
        <v>11</v>
      </c>
      <c r="DI52" t="n">
        <v>5</v>
      </c>
      <c r="DJ52" t="n">
        <v>13</v>
      </c>
      <c r="DK52" t="n">
        <v>3</v>
      </c>
      <c r="DL52" t="n">
        <v>7</v>
      </c>
      <c r="DM52" t="n">
        <v>9</v>
      </c>
      <c r="DN52" t="n">
        <v>5</v>
      </c>
      <c r="DO52" t="n">
        <v>11</v>
      </c>
      <c r="DP52" t="n">
        <v>3</v>
      </c>
      <c r="DQ52" t="n">
        <v>13</v>
      </c>
      <c r="DR52" t="n">
        <v>2</v>
      </c>
      <c r="DS52" t="n">
        <v>14</v>
      </c>
      <c r="DT52" t="n">
        <v>12</v>
      </c>
      <c r="DU52" t="n">
        <v>4</v>
      </c>
      <c r="DV52" t="n">
        <v>11</v>
      </c>
      <c r="DW52" t="n">
        <v>5</v>
      </c>
      <c r="DX52" t="n">
        <v>2</v>
      </c>
      <c r="DY52" t="n">
        <v>14</v>
      </c>
      <c r="DZ52" t="n">
        <v>4</v>
      </c>
      <c r="EA52" t="n">
        <v>12</v>
      </c>
      <c r="EB52" t="n">
        <v>0</v>
      </c>
      <c r="EC52" t="n">
        <v>16</v>
      </c>
      <c r="ED52" t="n">
        <v>0</v>
      </c>
      <c r="EE52" t="n">
        <v>16</v>
      </c>
      <c r="EF52" t="n">
        <v>13</v>
      </c>
      <c r="EG52" t="n">
        <v>3</v>
      </c>
      <c r="EH52" t="n">
        <v>13</v>
      </c>
      <c r="EI52" t="n">
        <v>3</v>
      </c>
      <c r="EJ52" t="n">
        <v>10</v>
      </c>
      <c r="EK52" t="n">
        <v>6</v>
      </c>
      <c r="EL52" t="n">
        <v>8</v>
      </c>
      <c r="EM52" t="n">
        <v>8</v>
      </c>
      <c r="EN52" t="n">
        <v>3</v>
      </c>
      <c r="EO52" t="n">
        <v>13</v>
      </c>
      <c r="EP52" s="89" t="n">
        <v>1</v>
      </c>
      <c r="EQ52" t="n">
        <v>15</v>
      </c>
      <c r="ER52" s="81" t="n"/>
      <c r="ES52" s="89" t="n"/>
      <c r="EU52" s="81" t="n"/>
      <c r="EV52" s="89" t="n"/>
      <c r="EX52" s="81" t="n"/>
      <c r="EY52" s="89" t="n"/>
      <c r="FA52" s="81" t="n"/>
      <c r="FB52" s="89" t="n"/>
      <c r="FD52" s="81" t="n"/>
      <c r="FE52" s="89" t="n"/>
      <c r="FG52" s="81" t="n"/>
      <c r="FH52" s="89" t="n"/>
      <c r="FJ52" s="81" t="n"/>
      <c r="FK52" s="89" t="n"/>
      <c r="FM52" s="81" t="n"/>
    </row>
    <row customHeight="1" ht="12" r="53" spans="1:201">
      <c r="A53" s="35" t="n">
        <v>43365</v>
      </c>
      <c r="B53" s="89" t="s">
        <v>56</v>
      </c>
      <c r="C53" s="89" t="s">
        <v>46</v>
      </c>
      <c r="D53" s="31" t="n">
        <v>7.47</v>
      </c>
      <c r="E53" s="81" t="n">
        <v>6.21</v>
      </c>
      <c r="F53" s="25" t="n">
        <v>360</v>
      </c>
      <c r="G53" s="80" t="n">
        <v>603</v>
      </c>
      <c r="H53" s="80" t="n">
        <v>243</v>
      </c>
      <c r="I53" s="80" t="n">
        <v>498</v>
      </c>
      <c r="J53" s="80" t="n">
        <v>7</v>
      </c>
      <c r="K53" s="80" t="n">
        <v>14</v>
      </c>
      <c r="L53" s="25" t="n">
        <v>3</v>
      </c>
      <c r="M53" s="80" t="n">
        <v>0</v>
      </c>
      <c r="N53" s="80" t="n">
        <v>1</v>
      </c>
      <c r="O53" s="80" t="n">
        <v>2</v>
      </c>
      <c r="P53" s="80" t="n">
        <v>1</v>
      </c>
      <c r="Q53" s="80" t="n">
        <v>3</v>
      </c>
      <c r="R53" s="16" t="n">
        <v>5</v>
      </c>
      <c r="S53" s="16" t="n">
        <v>5</v>
      </c>
      <c r="T53" s="16" t="n">
        <v>10</v>
      </c>
      <c r="U53" s="25" t="n">
        <v>4</v>
      </c>
      <c r="V53" s="80" t="n">
        <v>0</v>
      </c>
      <c r="W53" s="16" t="n">
        <v>4</v>
      </c>
      <c r="X53" s="25" t="n">
        <v>31</v>
      </c>
      <c r="Y53" s="80" t="n">
        <v>29</v>
      </c>
      <c r="Z53" s="27">
        <f>IF(U53="","",LOOKUP(U53-V53,{-9E+307,0,1},{2,"x",1}))</f>
        <v/>
      </c>
      <c r="AA53" s="14">
        <f>IF(U53="","",U53&amp;"-"&amp;V53)</f>
        <v/>
      </c>
      <c r="AB53" s="63" t="n"/>
      <c r="AW53" s="80" t="n"/>
      <c r="AX53" s="80" t="n"/>
      <c r="AY53" s="80" t="n"/>
      <c r="AZ53" s="80" t="n"/>
      <c r="BA53" s="80" t="n"/>
      <c r="BB53" s="80" t="n"/>
      <c r="BC53" s="80" t="n"/>
      <c r="BD53" s="80" t="n"/>
      <c r="BE53" s="80" t="n"/>
      <c r="BF53" s="80" t="n"/>
      <c r="BG53" s="80" t="n"/>
      <c r="BH53" s="80" t="n"/>
      <c r="BI53" s="80" t="n"/>
      <c r="BJ53" s="80" t="n"/>
      <c r="BK53" s="80" t="n"/>
      <c r="BL53" s="80" t="n"/>
      <c r="BM53" s="80" t="n"/>
      <c r="BN53" s="80" t="n"/>
      <c r="BO53" s="80" t="n"/>
      <c r="BR53" t="s">
        <v>47</v>
      </c>
      <c r="BS53" t="s">
        <v>31</v>
      </c>
      <c r="BT53" t="n">
        <v>14</v>
      </c>
      <c r="BU53" t="n">
        <v>2</v>
      </c>
      <c r="BV53" t="n">
        <v>14</v>
      </c>
      <c r="BW53" t="n">
        <v>2</v>
      </c>
      <c r="BX53" t="n">
        <v>5</v>
      </c>
      <c r="BY53" t="n">
        <v>11</v>
      </c>
      <c r="BZ53" t="n">
        <v>13</v>
      </c>
      <c r="CA53" t="n">
        <v>3</v>
      </c>
      <c r="CB53" t="n">
        <v>3</v>
      </c>
      <c r="CC53" t="n">
        <v>13</v>
      </c>
      <c r="CD53" t="n">
        <v>6</v>
      </c>
      <c r="CE53" t="n">
        <v>10</v>
      </c>
      <c r="CF53" t="n">
        <v>10</v>
      </c>
      <c r="CG53" t="n">
        <v>6</v>
      </c>
      <c r="CH53" t="n">
        <v>15</v>
      </c>
      <c r="CI53" t="n">
        <v>1</v>
      </c>
      <c r="CJ53" t="n">
        <v>10</v>
      </c>
      <c r="CK53" t="n">
        <v>6</v>
      </c>
      <c r="CL53" t="n">
        <v>12</v>
      </c>
      <c r="CM53" t="n">
        <v>4</v>
      </c>
      <c r="CN53" t="n">
        <v>7</v>
      </c>
      <c r="CO53" t="n">
        <v>9</v>
      </c>
      <c r="CP53" t="n">
        <v>8</v>
      </c>
      <c r="CQ53" t="n">
        <v>8</v>
      </c>
      <c r="CR53" t="n">
        <v>6</v>
      </c>
      <c r="CS53" t="n">
        <v>10</v>
      </c>
      <c r="CT53" t="n">
        <v>3</v>
      </c>
      <c r="CU53" t="n">
        <v>13</v>
      </c>
      <c r="CV53" t="n">
        <v>8</v>
      </c>
      <c r="CW53" t="n">
        <v>8</v>
      </c>
      <c r="CX53" t="n">
        <v>13</v>
      </c>
      <c r="CY53" t="n">
        <v>3</v>
      </c>
      <c r="CZ53" t="n">
        <v>1</v>
      </c>
      <c r="DA53" t="n">
        <v>15</v>
      </c>
      <c r="DB53" t="n">
        <v>6</v>
      </c>
      <c r="DC53" t="n">
        <v>10</v>
      </c>
      <c r="DD53" t="n">
        <v>1</v>
      </c>
      <c r="DE53" t="n">
        <v>15</v>
      </c>
      <c r="DF53" t="n">
        <v>3</v>
      </c>
      <c r="DG53" t="n">
        <v>13</v>
      </c>
      <c r="DH53" t="n">
        <v>10</v>
      </c>
      <c r="DI53" t="n">
        <v>6</v>
      </c>
      <c r="DJ53" t="n">
        <v>13</v>
      </c>
      <c r="DK53" t="n">
        <v>3</v>
      </c>
      <c r="DL53" t="n">
        <v>5</v>
      </c>
      <c r="DM53" t="n">
        <v>11</v>
      </c>
      <c r="DN53" t="n">
        <v>10</v>
      </c>
      <c r="DO53" t="n">
        <v>6</v>
      </c>
      <c r="DP53" t="n">
        <v>1</v>
      </c>
      <c r="DQ53" t="n">
        <v>15</v>
      </c>
      <c r="DR53" t="n">
        <v>2</v>
      </c>
      <c r="DS53" t="n">
        <v>14</v>
      </c>
      <c r="DT53" t="n">
        <v>12</v>
      </c>
      <c r="DU53" t="n">
        <v>4</v>
      </c>
      <c r="DV53" t="n">
        <v>13</v>
      </c>
      <c r="DW53" t="n">
        <v>3</v>
      </c>
      <c r="DX53" t="n">
        <v>7</v>
      </c>
      <c r="DY53" t="n">
        <v>9</v>
      </c>
      <c r="DZ53" t="n">
        <v>4</v>
      </c>
      <c r="EA53" t="n">
        <v>12</v>
      </c>
      <c r="EB53" t="n">
        <v>2</v>
      </c>
      <c r="EC53" t="n">
        <v>14</v>
      </c>
      <c r="ED53" t="n">
        <v>1</v>
      </c>
      <c r="EE53" t="n">
        <v>15</v>
      </c>
      <c r="EF53" t="n">
        <v>13</v>
      </c>
      <c r="EG53" t="n">
        <v>3</v>
      </c>
      <c r="EH53" t="n">
        <v>14</v>
      </c>
      <c r="EI53" t="n">
        <v>2</v>
      </c>
      <c r="EJ53" t="n">
        <v>8</v>
      </c>
      <c r="EK53" t="n">
        <v>8</v>
      </c>
      <c r="EL53" t="n">
        <v>9</v>
      </c>
      <c r="EM53" t="n">
        <v>7</v>
      </c>
      <c r="EN53" t="n">
        <v>6</v>
      </c>
      <c r="EO53" t="n">
        <v>10</v>
      </c>
      <c r="EP53" s="89" t="n">
        <v>4</v>
      </c>
      <c r="EQ53" t="n">
        <v>12</v>
      </c>
      <c r="ER53" s="81" t="n"/>
      <c r="ES53" s="89" t="n"/>
      <c r="EU53" s="81" t="n"/>
      <c r="EV53" s="89" t="n"/>
      <c r="EX53" s="81" t="n"/>
      <c r="EY53" s="89" t="n"/>
      <c r="FA53" s="81" t="n"/>
      <c r="FB53" s="89" t="n"/>
      <c r="FD53" s="81" t="n"/>
      <c r="FE53" s="89" t="n"/>
      <c r="FG53" s="81" t="n"/>
      <c r="FH53" s="89" t="n"/>
      <c r="FJ53" s="81" t="n"/>
      <c r="FK53" s="89" t="n"/>
      <c r="FM53" s="81" t="n"/>
    </row>
    <row customHeight="1" ht="12" r="54" spans="1:201">
      <c r="A54" s="35" t="n">
        <v>43365</v>
      </c>
      <c r="B54" s="89" t="s">
        <v>47</v>
      </c>
      <c r="C54" s="89" t="s">
        <v>60</v>
      </c>
      <c r="D54" s="31" t="n">
        <v>5.85</v>
      </c>
      <c r="E54" s="81" t="n">
        <v>7.65</v>
      </c>
      <c r="F54" s="25" t="n">
        <v>219</v>
      </c>
      <c r="G54" s="80" t="n">
        <v>800</v>
      </c>
      <c r="H54" s="80" t="n">
        <v>147</v>
      </c>
      <c r="I54" s="80" t="n">
        <v>726</v>
      </c>
      <c r="J54" s="80" t="n">
        <v>2</v>
      </c>
      <c r="K54" s="80" t="n">
        <v>15</v>
      </c>
      <c r="L54" s="25" t="n">
        <v>0</v>
      </c>
      <c r="M54" s="80" t="n">
        <v>0</v>
      </c>
      <c r="N54" s="80" t="n">
        <v>1</v>
      </c>
      <c r="O54" s="80" t="n">
        <v>8</v>
      </c>
      <c r="P54" s="80" t="n">
        <v>1</v>
      </c>
      <c r="Q54" s="80" t="n">
        <v>2</v>
      </c>
      <c r="R54" s="16" t="n">
        <v>2</v>
      </c>
      <c r="S54" s="16" t="n">
        <v>10</v>
      </c>
      <c r="T54" s="16" t="n">
        <v>12</v>
      </c>
      <c r="U54" s="25" t="n">
        <v>0</v>
      </c>
      <c r="V54" s="80" t="n">
        <v>5</v>
      </c>
      <c r="W54" s="16" t="n">
        <v>5</v>
      </c>
      <c r="X54" s="25" t="n">
        <v>23</v>
      </c>
      <c r="Y54" s="80" t="n">
        <v>10</v>
      </c>
      <c r="Z54" s="27">
        <f>IF(U54="","",LOOKUP(U54-V54,{-9E+307,0,1},{2,"x",1}))</f>
        <v/>
      </c>
      <c r="AA54" s="14">
        <f>IF(U54="","",U54&amp;"-"&amp;V54)</f>
        <v/>
      </c>
      <c r="AB54" s="63" t="n"/>
      <c r="AW54" s="80" t="n"/>
      <c r="AX54" s="80" t="n"/>
      <c r="AY54" s="80" t="n"/>
      <c r="AZ54" s="80" t="n"/>
      <c r="BA54" s="80" t="n"/>
      <c r="BB54" s="80" t="n"/>
      <c r="BC54" s="80" t="n"/>
      <c r="BD54" s="80" t="n"/>
      <c r="BE54" s="80" t="n"/>
      <c r="BF54" s="80" t="n"/>
      <c r="BG54" s="80" t="n"/>
      <c r="BH54" s="80" t="n"/>
      <c r="BI54" s="80" t="n"/>
      <c r="BJ54" s="80" t="n"/>
      <c r="BK54" s="80" t="n"/>
      <c r="BL54" s="80" t="n"/>
      <c r="BM54" s="80" t="n"/>
      <c r="BN54" s="80" t="n"/>
      <c r="BO54" s="80" t="n"/>
      <c r="BR54" t="s">
        <v>52</v>
      </c>
      <c r="BS54" t="s">
        <v>32</v>
      </c>
      <c r="BT54" t="n">
        <v>12</v>
      </c>
      <c r="BU54" t="n">
        <v>4</v>
      </c>
      <c r="BV54" t="n">
        <v>9</v>
      </c>
      <c r="BW54" t="n">
        <v>7</v>
      </c>
      <c r="BX54" t="n">
        <v>6</v>
      </c>
      <c r="BY54" t="n">
        <v>10</v>
      </c>
      <c r="BZ54" t="n">
        <v>6</v>
      </c>
      <c r="CA54" t="n">
        <v>10</v>
      </c>
      <c r="CB54" t="n">
        <v>2</v>
      </c>
      <c r="CC54" t="n">
        <v>14</v>
      </c>
      <c r="CD54" t="n">
        <v>1</v>
      </c>
      <c r="CE54" t="n">
        <v>15</v>
      </c>
      <c r="CF54" t="n">
        <v>14</v>
      </c>
      <c r="CG54" t="n">
        <v>2</v>
      </c>
      <c r="CH54" t="n">
        <v>13</v>
      </c>
      <c r="CI54" t="n">
        <v>3</v>
      </c>
      <c r="CJ54" t="n">
        <v>10</v>
      </c>
      <c r="CK54" t="n">
        <v>6</v>
      </c>
      <c r="CL54" t="n">
        <v>6</v>
      </c>
      <c r="CM54" t="n">
        <v>10</v>
      </c>
      <c r="CN54" t="n">
        <v>6</v>
      </c>
      <c r="CO54" t="n">
        <v>10</v>
      </c>
      <c r="CP54" t="n">
        <v>3</v>
      </c>
      <c r="CQ54" t="n">
        <v>13</v>
      </c>
      <c r="CR54" t="n">
        <v>2</v>
      </c>
      <c r="CS54" t="n">
        <v>14</v>
      </c>
      <c r="CT54" t="n">
        <v>1</v>
      </c>
      <c r="CU54" t="n">
        <v>15</v>
      </c>
      <c r="CV54" t="n">
        <v>12</v>
      </c>
      <c r="CW54" t="n">
        <v>4</v>
      </c>
      <c r="CX54" t="n">
        <v>9</v>
      </c>
      <c r="CY54" t="n">
        <v>7</v>
      </c>
      <c r="CZ54" t="n">
        <v>4</v>
      </c>
      <c r="DA54" t="n">
        <v>12</v>
      </c>
      <c r="DB54" t="n">
        <v>3</v>
      </c>
      <c r="DC54" t="n">
        <v>13</v>
      </c>
      <c r="DD54" t="n">
        <v>1</v>
      </c>
      <c r="DE54" t="n">
        <v>15</v>
      </c>
      <c r="DF54" t="n">
        <v>0</v>
      </c>
      <c r="DG54" t="n">
        <v>16</v>
      </c>
      <c r="DH54" t="n">
        <v>14</v>
      </c>
      <c r="DI54" t="n">
        <v>2</v>
      </c>
      <c r="DJ54" t="n">
        <v>13</v>
      </c>
      <c r="DK54" t="n">
        <v>3</v>
      </c>
      <c r="DL54" t="n">
        <v>11</v>
      </c>
      <c r="DM54" t="n">
        <v>5</v>
      </c>
      <c r="DN54" t="n">
        <v>6</v>
      </c>
      <c r="DO54" t="n">
        <v>10</v>
      </c>
      <c r="DP54" t="n">
        <v>5</v>
      </c>
      <c r="DQ54" t="n">
        <v>11</v>
      </c>
      <c r="DR54" t="n">
        <v>1</v>
      </c>
      <c r="DS54" t="n">
        <v>15</v>
      </c>
      <c r="DT54" t="n">
        <v>7</v>
      </c>
      <c r="DU54" t="n">
        <v>9</v>
      </c>
      <c r="DV54" t="n">
        <v>6</v>
      </c>
      <c r="DW54" t="n">
        <v>10</v>
      </c>
      <c r="DX54" t="n">
        <v>1</v>
      </c>
      <c r="DY54" t="n">
        <v>15</v>
      </c>
      <c r="DZ54" t="n">
        <v>2</v>
      </c>
      <c r="EA54" t="n">
        <v>14</v>
      </c>
      <c r="EB54" t="n">
        <v>0</v>
      </c>
      <c r="EC54" t="n">
        <v>16</v>
      </c>
      <c r="ED54" t="n">
        <v>0</v>
      </c>
      <c r="EE54" t="n">
        <v>16</v>
      </c>
      <c r="EF54" t="n">
        <v>9</v>
      </c>
      <c r="EG54" t="n">
        <v>7</v>
      </c>
      <c r="EH54" t="n">
        <v>11</v>
      </c>
      <c r="EI54" t="n">
        <v>5</v>
      </c>
      <c r="EJ54" t="n">
        <v>4</v>
      </c>
      <c r="EK54" t="n">
        <v>12</v>
      </c>
      <c r="EL54" t="n">
        <v>5</v>
      </c>
      <c r="EM54" t="n">
        <v>11</v>
      </c>
      <c r="EN54" t="n">
        <v>1</v>
      </c>
      <c r="EO54" t="n">
        <v>15</v>
      </c>
      <c r="EP54" s="89" t="n">
        <v>2</v>
      </c>
      <c r="EQ54" t="n">
        <v>14</v>
      </c>
      <c r="ER54" s="81" t="n"/>
      <c r="ES54" s="89" t="n"/>
      <c r="EU54" s="81" t="n"/>
      <c r="EV54" s="89" t="n"/>
      <c r="EX54" s="81" t="n"/>
      <c r="EY54" s="89" t="n"/>
      <c r="FA54" s="81" t="n"/>
      <c r="FB54" s="89" t="n"/>
      <c r="FD54" s="81" t="n"/>
      <c r="FE54" s="89" t="n"/>
      <c r="FG54" s="81" t="n"/>
      <c r="FH54" s="89" t="n"/>
      <c r="FJ54" s="81" t="n"/>
      <c r="FK54" s="89" t="n"/>
      <c r="FM54" s="81" t="n"/>
    </row>
    <row customHeight="1" ht="12" r="55" spans="1:201">
      <c r="A55" s="35" t="n">
        <v>43365</v>
      </c>
      <c r="B55" s="89" t="s">
        <v>50</v>
      </c>
      <c r="C55" s="89" t="s">
        <v>54</v>
      </c>
      <c r="D55" s="31" t="n">
        <v>6.94</v>
      </c>
      <c r="E55" s="81" t="n">
        <v>6.72</v>
      </c>
      <c r="F55" s="25" t="n">
        <v>479</v>
      </c>
      <c r="G55" s="80" t="n">
        <v>297</v>
      </c>
      <c r="H55" s="80" t="n">
        <v>378</v>
      </c>
      <c r="I55" s="80" t="n">
        <v>204</v>
      </c>
      <c r="J55" s="80" t="n">
        <v>8</v>
      </c>
      <c r="K55" s="80" t="n">
        <v>5</v>
      </c>
      <c r="L55" s="25" t="n">
        <v>1</v>
      </c>
      <c r="M55" s="80" t="n">
        <v>0</v>
      </c>
      <c r="N55" s="80" t="n">
        <v>0</v>
      </c>
      <c r="O55" s="80" t="n">
        <v>1</v>
      </c>
      <c r="P55" s="80" t="n">
        <v>3</v>
      </c>
      <c r="Q55" s="80" t="n">
        <v>2</v>
      </c>
      <c r="R55" s="16" t="n">
        <v>4</v>
      </c>
      <c r="S55" s="16" t="n">
        <v>3</v>
      </c>
      <c r="T55" s="16" t="n">
        <v>7</v>
      </c>
      <c r="U55" s="25" t="n">
        <v>0</v>
      </c>
      <c r="V55" s="80" t="n">
        <v>0</v>
      </c>
      <c r="W55" s="16" t="n">
        <v>0</v>
      </c>
      <c r="X55" s="25" t="n">
        <v>15</v>
      </c>
      <c r="Y55" s="80" t="n">
        <v>33</v>
      </c>
      <c r="Z55" s="27">
        <f>IF(U55="","",LOOKUP(U55-V55,{-9E+307,0,1},{2,"x",1}))</f>
        <v/>
      </c>
      <c r="AA55" s="14">
        <f>IF(U55="","",U55&amp;"-"&amp;V55)</f>
        <v/>
      </c>
      <c r="AB55" s="63" t="n"/>
      <c r="AW55" s="80" t="n"/>
      <c r="AX55" s="80" t="n"/>
      <c r="AY55" s="80" t="n"/>
      <c r="AZ55" s="80" t="n"/>
      <c r="BA55" s="80" t="n"/>
      <c r="BB55" s="80" t="n"/>
      <c r="BC55" s="80" t="n"/>
      <c r="BD55" s="80" t="n"/>
      <c r="BE55" s="80" t="n"/>
      <c r="BF55" s="80" t="n"/>
      <c r="BG55" s="80" t="n"/>
      <c r="BH55" s="80" t="n"/>
      <c r="BI55" s="80" t="n"/>
      <c r="BJ55" s="80" t="n"/>
      <c r="BK55" s="80" t="n"/>
      <c r="BL55" s="80" t="n"/>
      <c r="BM55" s="80" t="n"/>
      <c r="BN55" s="80" t="n"/>
      <c r="BO55" s="80" t="n"/>
      <c r="BR55" t="s">
        <v>51</v>
      </c>
      <c r="BS55" t="s">
        <v>63</v>
      </c>
      <c r="BT55" t="n">
        <v>10</v>
      </c>
      <c r="BU55" t="n">
        <v>6</v>
      </c>
      <c r="BV55" t="n">
        <v>12</v>
      </c>
      <c r="BW55" t="n">
        <v>4</v>
      </c>
      <c r="BX55" t="n">
        <v>6</v>
      </c>
      <c r="BY55" t="n">
        <v>10</v>
      </c>
      <c r="BZ55" t="n">
        <v>10</v>
      </c>
      <c r="CA55" t="n">
        <v>6</v>
      </c>
      <c r="CB55" t="n">
        <v>2</v>
      </c>
      <c r="CC55" t="n">
        <v>14</v>
      </c>
      <c r="CD55" t="n">
        <v>3</v>
      </c>
      <c r="CE55" t="n">
        <v>13</v>
      </c>
      <c r="CF55" t="n">
        <v>10</v>
      </c>
      <c r="CG55" t="n">
        <v>6</v>
      </c>
      <c r="CH55" t="n">
        <v>13</v>
      </c>
      <c r="CI55" t="n">
        <v>3</v>
      </c>
      <c r="CJ55" t="n">
        <v>5</v>
      </c>
      <c r="CK55" t="n">
        <v>11</v>
      </c>
      <c r="CL55" t="n">
        <v>11</v>
      </c>
      <c r="CM55" t="n">
        <v>5</v>
      </c>
      <c r="CN55" t="n">
        <v>2</v>
      </c>
      <c r="CO55" t="n">
        <v>14</v>
      </c>
      <c r="CP55" t="n">
        <v>7</v>
      </c>
      <c r="CQ55" t="n">
        <v>9</v>
      </c>
      <c r="CR55" t="n">
        <v>1</v>
      </c>
      <c r="CS55" t="n">
        <v>15</v>
      </c>
      <c r="CT55" t="n">
        <v>3</v>
      </c>
      <c r="CU55" t="n">
        <v>13</v>
      </c>
      <c r="CV55" t="n">
        <v>7</v>
      </c>
      <c r="CW55" t="n">
        <v>9</v>
      </c>
      <c r="CX55" t="n">
        <v>14</v>
      </c>
      <c r="CY55" t="n">
        <v>2</v>
      </c>
      <c r="CZ55" t="n">
        <v>2</v>
      </c>
      <c r="DA55" t="n">
        <v>14</v>
      </c>
      <c r="DB55" t="n">
        <v>2</v>
      </c>
      <c r="DC55" t="n">
        <v>14</v>
      </c>
      <c r="DD55" t="n">
        <v>0</v>
      </c>
      <c r="DE55" t="n">
        <v>16</v>
      </c>
      <c r="DF55" t="n">
        <v>0</v>
      </c>
      <c r="DG55" t="n">
        <v>16</v>
      </c>
      <c r="DH55" t="n">
        <v>9</v>
      </c>
      <c r="DI55" t="n">
        <v>7</v>
      </c>
      <c r="DJ55" t="n">
        <v>11</v>
      </c>
      <c r="DK55" t="n">
        <v>5</v>
      </c>
      <c r="DL55" t="n">
        <v>1</v>
      </c>
      <c r="DM55" t="n">
        <v>15</v>
      </c>
      <c r="DN55" t="n">
        <v>5</v>
      </c>
      <c r="DO55" t="n">
        <v>11</v>
      </c>
      <c r="DP55" t="n">
        <v>0</v>
      </c>
      <c r="DQ55" t="n">
        <v>16</v>
      </c>
      <c r="DR55" t="n">
        <v>1</v>
      </c>
      <c r="DS55" t="n">
        <v>15</v>
      </c>
      <c r="DT55" t="n">
        <v>8</v>
      </c>
      <c r="DU55" t="n">
        <v>8</v>
      </c>
      <c r="DV55" t="n">
        <v>13</v>
      </c>
      <c r="DW55" t="n">
        <v>3</v>
      </c>
      <c r="DX55" t="n">
        <v>2</v>
      </c>
      <c r="DY55" t="n">
        <v>14</v>
      </c>
      <c r="DZ55" t="n">
        <v>3</v>
      </c>
      <c r="EA55" t="n">
        <v>13</v>
      </c>
      <c r="EB55" t="n">
        <v>1</v>
      </c>
      <c r="EC55" t="n">
        <v>15</v>
      </c>
      <c r="ED55" t="n">
        <v>0</v>
      </c>
      <c r="EE55" t="n">
        <v>16</v>
      </c>
      <c r="EF55" t="n">
        <v>13</v>
      </c>
      <c r="EG55" t="n">
        <v>3</v>
      </c>
      <c r="EH55" t="n">
        <v>13</v>
      </c>
      <c r="EI55" t="n">
        <v>3</v>
      </c>
      <c r="EJ55" t="n">
        <v>6</v>
      </c>
      <c r="EK55" t="n">
        <v>10</v>
      </c>
      <c r="EL55" t="n">
        <v>11</v>
      </c>
      <c r="EM55" t="n">
        <v>5</v>
      </c>
      <c r="EN55" t="n">
        <v>3</v>
      </c>
      <c r="EO55" t="n">
        <v>13</v>
      </c>
      <c r="EP55" s="89" t="n">
        <v>6</v>
      </c>
      <c r="EQ55" t="n">
        <v>10</v>
      </c>
      <c r="ER55" s="81" t="n"/>
      <c r="ES55" s="89" t="n"/>
      <c r="EU55" s="81" t="n"/>
      <c r="EV55" s="89" t="n"/>
      <c r="EX55" s="81" t="n"/>
      <c r="EY55" s="89" t="n"/>
      <c r="FA55" s="81" t="n"/>
      <c r="FB55" s="89" t="n"/>
      <c r="FD55" s="81" t="n"/>
      <c r="FE55" s="89" t="n"/>
      <c r="FG55" s="81" t="n"/>
      <c r="FH55" s="89" t="n"/>
      <c r="FJ55" s="81" t="n"/>
      <c r="FK55" s="89" t="n"/>
      <c r="FM55" s="81" t="n"/>
    </row>
    <row customHeight="1" ht="12" r="56" spans="1:201">
      <c r="A56" s="35" t="n">
        <v>43365</v>
      </c>
      <c r="B56" s="89" t="s">
        <v>49</v>
      </c>
      <c r="C56" s="89" t="s">
        <v>57</v>
      </c>
      <c r="D56" s="31" t="n">
        <v>6.81</v>
      </c>
      <c r="E56" s="81" t="n">
        <v>6.64</v>
      </c>
      <c r="F56" s="25" t="n">
        <v>524</v>
      </c>
      <c r="G56" s="80" t="n">
        <v>335</v>
      </c>
      <c r="H56" s="80" t="n">
        <v>399</v>
      </c>
      <c r="I56" s="80" t="n">
        <v>218</v>
      </c>
      <c r="J56" s="80" t="n">
        <v>13</v>
      </c>
      <c r="K56" s="80" t="n">
        <v>6</v>
      </c>
      <c r="L56" s="25" t="n">
        <v>1</v>
      </c>
      <c r="M56" s="80" t="n">
        <v>1</v>
      </c>
      <c r="N56" s="80" t="n">
        <v>1</v>
      </c>
      <c r="O56" s="80" t="n">
        <v>4</v>
      </c>
      <c r="P56" s="80" t="n">
        <v>1</v>
      </c>
      <c r="Q56" s="80" t="n">
        <v>1</v>
      </c>
      <c r="R56" s="16" t="n">
        <v>3</v>
      </c>
      <c r="S56" s="16" t="n">
        <v>6</v>
      </c>
      <c r="T56" s="16" t="n">
        <v>9</v>
      </c>
      <c r="U56" s="25" t="n">
        <v>1</v>
      </c>
      <c r="V56" s="80" t="n">
        <v>1</v>
      </c>
      <c r="W56" s="16" t="n">
        <v>2</v>
      </c>
      <c r="X56" s="25" t="n">
        <v>35</v>
      </c>
      <c r="Y56" s="80" t="n">
        <v>25</v>
      </c>
      <c r="Z56" s="27">
        <f>IF(U56="","",LOOKUP(U56-V56,{-9E+307,0,1},{2,"x",1}))</f>
        <v/>
      </c>
      <c r="AA56" s="14">
        <f>IF(U56="","",U56&amp;"-"&amp;V56)</f>
        <v/>
      </c>
      <c r="AB56" s="63" t="n"/>
      <c r="AW56" s="80" t="n"/>
      <c r="AX56" s="80" t="n"/>
      <c r="AY56" s="80" t="n"/>
      <c r="AZ56" s="80" t="n"/>
      <c r="BA56" s="80" t="n"/>
      <c r="BB56" s="80" t="n"/>
      <c r="BC56" s="80" t="n"/>
      <c r="BD56" s="80" t="n"/>
      <c r="BE56" s="80" t="n"/>
      <c r="BF56" s="80" t="n"/>
      <c r="BG56" s="80" t="n"/>
      <c r="BH56" s="80" t="n"/>
      <c r="BI56" s="80" t="n"/>
      <c r="BJ56" s="80" t="n"/>
      <c r="BK56" s="80" t="n"/>
      <c r="BL56" s="80" t="n"/>
      <c r="BM56" s="80" t="n"/>
      <c r="BN56" s="80" t="n"/>
      <c r="BO56" s="80" t="n"/>
      <c r="BR56" t="s">
        <v>60</v>
      </c>
      <c r="BS56" t="s">
        <v>50</v>
      </c>
      <c r="BT56" t="n">
        <v>14</v>
      </c>
      <c r="BU56" t="n">
        <v>2</v>
      </c>
      <c r="BV56" t="n">
        <v>11</v>
      </c>
      <c r="BW56" t="n">
        <v>5</v>
      </c>
      <c r="BX56" t="n">
        <v>7</v>
      </c>
      <c r="BY56" t="n">
        <v>9</v>
      </c>
      <c r="BZ56" t="n">
        <v>2</v>
      </c>
      <c r="CA56" t="n">
        <v>14</v>
      </c>
      <c r="CB56" t="n">
        <v>3</v>
      </c>
      <c r="CC56" t="n">
        <v>13</v>
      </c>
      <c r="CD56" t="n">
        <v>0</v>
      </c>
      <c r="CE56" t="n">
        <v>16</v>
      </c>
      <c r="CF56" t="n">
        <v>14</v>
      </c>
      <c r="CG56" t="n">
        <v>2</v>
      </c>
      <c r="CH56" t="n">
        <v>10</v>
      </c>
      <c r="CI56" t="n">
        <v>6</v>
      </c>
      <c r="CJ56" t="n">
        <v>11</v>
      </c>
      <c r="CK56" t="n">
        <v>5</v>
      </c>
      <c r="CL56" t="n">
        <v>6</v>
      </c>
      <c r="CM56" t="n">
        <v>10</v>
      </c>
      <c r="CN56" t="n">
        <v>8</v>
      </c>
      <c r="CO56" t="n">
        <v>8</v>
      </c>
      <c r="CP56" t="n">
        <v>4</v>
      </c>
      <c r="CQ56" t="n">
        <v>12</v>
      </c>
      <c r="CR56" t="n">
        <v>4</v>
      </c>
      <c r="CS56" t="n">
        <v>12</v>
      </c>
      <c r="CT56" t="n">
        <v>1</v>
      </c>
      <c r="CU56" t="n">
        <v>15</v>
      </c>
      <c r="CV56" t="n">
        <v>15</v>
      </c>
      <c r="CW56" t="n">
        <v>1</v>
      </c>
      <c r="CX56" t="n">
        <v>7</v>
      </c>
      <c r="CY56" t="n">
        <v>9</v>
      </c>
      <c r="CZ56" t="n">
        <v>8</v>
      </c>
      <c r="DA56" t="n">
        <v>8</v>
      </c>
      <c r="DB56" t="n">
        <v>1</v>
      </c>
      <c r="DC56" t="n">
        <v>15</v>
      </c>
      <c r="DD56" t="n">
        <v>3</v>
      </c>
      <c r="DE56" t="n">
        <v>13</v>
      </c>
      <c r="DF56" t="n">
        <v>0</v>
      </c>
      <c r="DG56" t="n">
        <v>16</v>
      </c>
      <c r="DH56" t="n">
        <v>14</v>
      </c>
      <c r="DI56" t="n">
        <v>2</v>
      </c>
      <c r="DJ56" t="n">
        <v>9</v>
      </c>
      <c r="DK56" t="n">
        <v>7</v>
      </c>
      <c r="DL56" t="n">
        <v>12</v>
      </c>
      <c r="DM56" t="n">
        <v>4</v>
      </c>
      <c r="DN56" t="n">
        <v>3</v>
      </c>
      <c r="DO56" t="n">
        <v>13</v>
      </c>
      <c r="DP56" t="n">
        <v>9</v>
      </c>
      <c r="DQ56" t="n">
        <v>7</v>
      </c>
      <c r="DR56" t="n">
        <v>0</v>
      </c>
      <c r="DS56" t="n">
        <v>16</v>
      </c>
      <c r="DT56" t="n">
        <v>3</v>
      </c>
      <c r="DU56" t="n">
        <v>13</v>
      </c>
      <c r="DV56" t="n">
        <v>8</v>
      </c>
      <c r="DW56" t="n">
        <v>8</v>
      </c>
      <c r="DX56" t="n">
        <v>1</v>
      </c>
      <c r="DY56" t="n">
        <v>15</v>
      </c>
      <c r="DZ56" t="n">
        <v>0</v>
      </c>
      <c r="EA56" t="n">
        <v>16</v>
      </c>
      <c r="EB56" t="n">
        <v>0</v>
      </c>
      <c r="EC56" t="n">
        <v>16</v>
      </c>
      <c r="ED56" t="n">
        <v>0</v>
      </c>
      <c r="EE56" t="n">
        <v>16</v>
      </c>
      <c r="EF56" t="n">
        <v>9</v>
      </c>
      <c r="EG56" t="n">
        <v>7</v>
      </c>
      <c r="EH56" t="n">
        <v>11</v>
      </c>
      <c r="EI56" t="n">
        <v>5</v>
      </c>
      <c r="EJ56" t="n">
        <v>1</v>
      </c>
      <c r="EK56" t="n">
        <v>15</v>
      </c>
      <c r="EL56" t="n">
        <v>9</v>
      </c>
      <c r="EM56" t="n">
        <v>7</v>
      </c>
      <c r="EN56" t="n">
        <v>0</v>
      </c>
      <c r="EO56" t="n">
        <v>16</v>
      </c>
      <c r="EP56" s="89" t="n">
        <v>3</v>
      </c>
      <c r="EQ56" t="n">
        <v>13</v>
      </c>
      <c r="ER56" s="81" t="n"/>
      <c r="ES56" s="89" t="n"/>
      <c r="EU56" s="81" t="n"/>
      <c r="EV56" s="89" t="n"/>
      <c r="EX56" s="81" t="n"/>
      <c r="EY56" s="89" t="n"/>
      <c r="FA56" s="81" t="n"/>
      <c r="FB56" s="89" t="n"/>
      <c r="FD56" s="81" t="n"/>
      <c r="FE56" s="89" t="n"/>
      <c r="FG56" s="81" t="n"/>
      <c r="FH56" s="89" t="n"/>
      <c r="FJ56" s="81" t="n"/>
      <c r="FK56" s="89" t="n"/>
      <c r="FM56" s="81" t="n"/>
    </row>
    <row customHeight="1" ht="12" r="57" spans="1:201">
      <c r="A57" s="35" t="n">
        <v>43365</v>
      </c>
      <c r="B57" s="89" t="s">
        <v>32</v>
      </c>
      <c r="C57" s="89" t="s">
        <v>51</v>
      </c>
      <c r="D57" s="31" t="n">
        <v>7.2</v>
      </c>
      <c r="E57" s="81" t="n">
        <v>6.28</v>
      </c>
      <c r="F57" s="25" t="n">
        <v>589</v>
      </c>
      <c r="G57" s="80" t="n">
        <v>357</v>
      </c>
      <c r="H57" s="80" t="n">
        <v>505</v>
      </c>
      <c r="I57" s="80" t="n">
        <v>261</v>
      </c>
      <c r="J57" s="80" t="n">
        <v>15</v>
      </c>
      <c r="K57" s="80" t="n">
        <v>5</v>
      </c>
      <c r="L57" s="25" t="n">
        <v>0</v>
      </c>
      <c r="M57" s="80" t="n">
        <v>0</v>
      </c>
      <c r="N57" s="80" t="n">
        <v>5</v>
      </c>
      <c r="O57" s="80" t="n">
        <v>2</v>
      </c>
      <c r="P57" s="80" t="n">
        <v>3</v>
      </c>
      <c r="Q57" s="80" t="n">
        <v>0</v>
      </c>
      <c r="R57" s="16" t="n">
        <v>8</v>
      </c>
      <c r="S57" s="16" t="n">
        <v>2</v>
      </c>
      <c r="T57" s="16" t="n">
        <v>10</v>
      </c>
      <c r="U57" s="25" t="n">
        <v>3</v>
      </c>
      <c r="V57" s="80" t="n">
        <v>1</v>
      </c>
      <c r="W57" s="16" t="n">
        <v>4</v>
      </c>
      <c r="X57" s="25" t="n">
        <v>27</v>
      </c>
      <c r="Y57" s="80" t="n">
        <v>13</v>
      </c>
      <c r="Z57" s="27">
        <f>IF(U57="","",LOOKUP(U57-V57,{-9E+307,0,1},{2,"x",1}))</f>
        <v/>
      </c>
      <c r="AA57" s="14">
        <f>IF(U57="","",U57&amp;"-"&amp;V57)</f>
        <v/>
      </c>
      <c r="AB57" s="63" t="n"/>
      <c r="AW57" s="80" t="n"/>
      <c r="AX57" s="80" t="n"/>
      <c r="AY57" s="80" t="n"/>
      <c r="AZ57" s="80" t="n"/>
      <c r="BA57" s="80" t="n"/>
      <c r="BB57" s="80" t="n"/>
      <c r="BC57" s="80" t="n"/>
      <c r="BD57" s="80" t="n"/>
      <c r="BE57" s="80" t="n"/>
      <c r="BF57" s="80" t="n"/>
      <c r="BG57" s="80" t="n"/>
      <c r="BH57" s="80" t="n"/>
      <c r="BI57" s="80" t="n"/>
      <c r="BJ57" s="80" t="n"/>
      <c r="BK57" s="80" t="n"/>
      <c r="BL57" s="80" t="n"/>
      <c r="BM57" s="80" t="n"/>
      <c r="BN57" s="80" t="n"/>
      <c r="BO57" s="80" t="n"/>
      <c r="BR57" t="s">
        <v>54</v>
      </c>
      <c r="BS57" t="s">
        <v>49</v>
      </c>
      <c r="BT57" t="n">
        <v>11</v>
      </c>
      <c r="BU57" t="n">
        <v>5</v>
      </c>
      <c r="BV57" t="n">
        <v>13</v>
      </c>
      <c r="BW57" t="n">
        <v>3</v>
      </c>
      <c r="BX57" t="n">
        <v>5</v>
      </c>
      <c r="BY57" t="n">
        <v>11</v>
      </c>
      <c r="BZ57" t="n">
        <v>10</v>
      </c>
      <c r="CA57" t="n">
        <v>6</v>
      </c>
      <c r="CB57" t="n">
        <v>1</v>
      </c>
      <c r="CC57" t="n">
        <v>15</v>
      </c>
      <c r="CD57" t="n">
        <v>5</v>
      </c>
      <c r="CE57" t="n">
        <v>11</v>
      </c>
      <c r="CF57" t="n">
        <v>10</v>
      </c>
      <c r="CG57" t="n">
        <v>6</v>
      </c>
      <c r="CH57" t="n">
        <v>15</v>
      </c>
      <c r="CI57" t="n">
        <v>1</v>
      </c>
      <c r="CJ57" t="n">
        <v>8</v>
      </c>
      <c r="CK57" t="n">
        <v>8</v>
      </c>
      <c r="CL57" t="n">
        <v>10</v>
      </c>
      <c r="CM57" t="n">
        <v>6</v>
      </c>
      <c r="CN57" t="n">
        <v>1</v>
      </c>
      <c r="CO57" t="n">
        <v>15</v>
      </c>
      <c r="CP57" t="n">
        <v>7</v>
      </c>
      <c r="CQ57" t="n">
        <v>9</v>
      </c>
      <c r="CR57" t="n">
        <v>1</v>
      </c>
      <c r="CS57" t="n">
        <v>15</v>
      </c>
      <c r="CT57" t="n">
        <v>5</v>
      </c>
      <c r="CU57" t="n">
        <v>11</v>
      </c>
      <c r="CV57" t="n">
        <v>8</v>
      </c>
      <c r="CW57" t="n">
        <v>8</v>
      </c>
      <c r="CX57" t="n">
        <v>9</v>
      </c>
      <c r="CY57" t="n">
        <v>7</v>
      </c>
      <c r="CZ57" t="n">
        <v>1</v>
      </c>
      <c r="DA57" t="n">
        <v>15</v>
      </c>
      <c r="DB57" t="n">
        <v>2</v>
      </c>
      <c r="DC57" t="n">
        <v>14</v>
      </c>
      <c r="DD57" t="n">
        <v>0</v>
      </c>
      <c r="DE57" t="n">
        <v>16</v>
      </c>
      <c r="DF57" t="n">
        <v>1</v>
      </c>
      <c r="DG57" t="n">
        <v>15</v>
      </c>
      <c r="DH57" t="n">
        <v>10</v>
      </c>
      <c r="DI57" t="n">
        <v>6</v>
      </c>
      <c r="DJ57" t="n">
        <v>9</v>
      </c>
      <c r="DK57" t="n">
        <v>7</v>
      </c>
      <c r="DL57" t="n">
        <v>3</v>
      </c>
      <c r="DM57" t="n">
        <v>13</v>
      </c>
      <c r="DN57" t="n">
        <v>4</v>
      </c>
      <c r="DO57" t="n">
        <v>12</v>
      </c>
      <c r="DP57" t="n">
        <v>0</v>
      </c>
      <c r="DQ57" t="n">
        <v>16</v>
      </c>
      <c r="DR57" t="n">
        <v>2</v>
      </c>
      <c r="DS57" t="n">
        <v>14</v>
      </c>
      <c r="DT57" t="n">
        <v>10</v>
      </c>
      <c r="DU57" t="n">
        <v>6</v>
      </c>
      <c r="DV57" t="n">
        <v>13</v>
      </c>
      <c r="DW57" t="n">
        <v>3</v>
      </c>
      <c r="DX57" t="n">
        <v>2</v>
      </c>
      <c r="DY57" t="n">
        <v>14</v>
      </c>
      <c r="DZ57" t="n">
        <v>7</v>
      </c>
      <c r="EA57" t="n">
        <v>9</v>
      </c>
      <c r="EB57" t="n">
        <v>1</v>
      </c>
      <c r="EC57" t="n">
        <v>15</v>
      </c>
      <c r="ED57" t="n">
        <v>2</v>
      </c>
      <c r="EE57" t="n">
        <v>14</v>
      </c>
      <c r="EF57" t="n">
        <v>11</v>
      </c>
      <c r="EG57" t="n">
        <v>5</v>
      </c>
      <c r="EH57" t="n">
        <v>16</v>
      </c>
      <c r="EI57" t="n">
        <v>0</v>
      </c>
      <c r="EJ57" t="n">
        <v>7</v>
      </c>
      <c r="EK57" t="n">
        <v>9</v>
      </c>
      <c r="EL57" t="n">
        <v>13</v>
      </c>
      <c r="EM57" t="n">
        <v>3</v>
      </c>
      <c r="EN57" t="n">
        <v>2</v>
      </c>
      <c r="EO57" t="n">
        <v>14</v>
      </c>
      <c r="EP57" s="89" t="n">
        <v>7</v>
      </c>
      <c r="EQ57" t="n">
        <v>9</v>
      </c>
      <c r="ER57" s="81" t="n"/>
      <c r="ES57" s="89" t="n"/>
      <c r="EU57" s="81" t="n"/>
      <c r="EV57" s="89" t="n"/>
      <c r="EX57" s="81" t="n"/>
      <c r="EY57" s="89" t="n"/>
      <c r="FA57" s="81" t="n"/>
      <c r="FB57" s="89" t="n"/>
      <c r="FD57" s="81" t="n"/>
      <c r="FE57" s="89" t="n"/>
      <c r="FG57" s="81" t="n"/>
      <c r="FH57" s="89" t="n"/>
      <c r="FJ57" s="81" t="n"/>
      <c r="FK57" s="89" t="n"/>
      <c r="FM57" s="81" t="n"/>
    </row>
    <row customHeight="1" ht="12" r="58" spans="1:201">
      <c r="A58" s="35" t="n">
        <v>43365</v>
      </c>
      <c r="B58" s="89" t="s">
        <v>61</v>
      </c>
      <c r="C58" s="89" t="s">
        <v>63</v>
      </c>
      <c r="D58" s="31" t="n">
        <v>7.11</v>
      </c>
      <c r="E58" s="81" t="n">
        <v>6.26</v>
      </c>
      <c r="F58" s="25" t="n">
        <v>749</v>
      </c>
      <c r="G58" s="80" t="n">
        <v>478</v>
      </c>
      <c r="H58" s="80" t="n">
        <v>647</v>
      </c>
      <c r="I58" s="80" t="n">
        <v>387</v>
      </c>
      <c r="J58" s="80" t="n">
        <v>4</v>
      </c>
      <c r="K58" s="80" t="n">
        <v>5</v>
      </c>
      <c r="L58" s="25" t="n">
        <v>1</v>
      </c>
      <c r="M58" s="80" t="n">
        <v>0</v>
      </c>
      <c r="N58" s="80" t="n">
        <v>2</v>
      </c>
      <c r="O58" s="80" t="n">
        <v>1</v>
      </c>
      <c r="P58" s="80" t="n">
        <v>1</v>
      </c>
      <c r="Q58" s="80" t="n">
        <v>0</v>
      </c>
      <c r="R58" s="16" t="n">
        <v>4</v>
      </c>
      <c r="S58" s="16" t="n">
        <v>1</v>
      </c>
      <c r="T58" s="16" t="n">
        <v>5</v>
      </c>
      <c r="U58" s="25" t="n">
        <v>3</v>
      </c>
      <c r="V58" s="80" t="n">
        <v>0</v>
      </c>
      <c r="W58" s="16" t="n">
        <v>3</v>
      </c>
      <c r="X58" s="25" t="n">
        <v>12</v>
      </c>
      <c r="Y58" s="80" t="n">
        <v>35</v>
      </c>
      <c r="Z58" s="27">
        <f>IF(U58="","",LOOKUP(U58-V58,{-9E+307,0,1},{2,"x",1}))</f>
        <v/>
      </c>
      <c r="AA58" s="14">
        <f>IF(U58="","",U58&amp;"-"&amp;V58)</f>
        <v/>
      </c>
      <c r="AB58" s="63" t="n"/>
      <c r="AW58" s="80" t="n"/>
      <c r="AX58" s="80" t="n"/>
      <c r="AY58" s="80" t="n"/>
      <c r="AZ58" s="80" t="n"/>
      <c r="BA58" s="80" t="n"/>
      <c r="BB58" s="80" t="n"/>
      <c r="BC58" s="80" t="n"/>
      <c r="BD58" s="80" t="n"/>
      <c r="BE58" s="80" t="n"/>
      <c r="BF58" s="80" t="n"/>
      <c r="BG58" s="80" t="n"/>
      <c r="BH58" s="80" t="n"/>
      <c r="BI58" s="80" t="n"/>
      <c r="BJ58" s="80" t="n"/>
      <c r="BK58" s="80" t="n"/>
      <c r="BL58" s="80" t="n"/>
      <c r="BM58" s="80" t="n"/>
      <c r="BN58" s="80" t="n"/>
      <c r="BO58" s="80" t="n"/>
      <c r="BR58" t="s">
        <v>62</v>
      </c>
      <c r="BS58" t="s">
        <v>57</v>
      </c>
      <c r="BT58" t="n">
        <v>15</v>
      </c>
      <c r="BU58" t="n">
        <v>1</v>
      </c>
      <c r="BV58" t="n">
        <v>12</v>
      </c>
      <c r="BW58" t="n">
        <v>4</v>
      </c>
      <c r="BX58" t="n">
        <v>8</v>
      </c>
      <c r="BY58" t="n">
        <v>8</v>
      </c>
      <c r="BZ58" t="n">
        <v>5</v>
      </c>
      <c r="CA58" t="n">
        <v>11</v>
      </c>
      <c r="CB58" t="n">
        <v>3</v>
      </c>
      <c r="CC58" t="n">
        <v>13</v>
      </c>
      <c r="CD58" t="n">
        <v>2</v>
      </c>
      <c r="CE58" t="n">
        <v>14</v>
      </c>
      <c r="CF58" t="n">
        <v>12</v>
      </c>
      <c r="CG58" t="n">
        <v>4</v>
      </c>
      <c r="CH58" t="n">
        <v>15</v>
      </c>
      <c r="CI58" t="n">
        <v>1</v>
      </c>
      <c r="CJ58" t="n">
        <v>8</v>
      </c>
      <c r="CK58" t="n">
        <v>8</v>
      </c>
      <c r="CL58" t="n">
        <v>10</v>
      </c>
      <c r="CM58" t="n">
        <v>6</v>
      </c>
      <c r="CN58" t="n">
        <v>6</v>
      </c>
      <c r="CO58" t="n">
        <v>10</v>
      </c>
      <c r="CP58" t="n">
        <v>4</v>
      </c>
      <c r="CQ58" t="n">
        <v>12</v>
      </c>
      <c r="CR58" t="n">
        <v>2</v>
      </c>
      <c r="CS58" t="n">
        <v>14</v>
      </c>
      <c r="CT58" t="n">
        <v>1</v>
      </c>
      <c r="CU58" t="n">
        <v>15</v>
      </c>
      <c r="CV58" t="n">
        <v>11</v>
      </c>
      <c r="CW58" t="n">
        <v>5</v>
      </c>
      <c r="CX58" t="n">
        <v>9</v>
      </c>
      <c r="CY58" t="n">
        <v>7</v>
      </c>
      <c r="CZ58" t="n">
        <v>2</v>
      </c>
      <c r="DA58" t="n">
        <v>14</v>
      </c>
      <c r="DB58" t="n">
        <v>2</v>
      </c>
      <c r="DC58" t="n">
        <v>14</v>
      </c>
      <c r="DD58" t="n">
        <v>2</v>
      </c>
      <c r="DE58" t="n">
        <v>14</v>
      </c>
      <c r="DF58" t="n">
        <v>0</v>
      </c>
      <c r="DG58" t="n">
        <v>16</v>
      </c>
      <c r="DH58" t="n">
        <v>11</v>
      </c>
      <c r="DI58" t="n">
        <v>5</v>
      </c>
      <c r="DJ58" t="n">
        <v>11</v>
      </c>
      <c r="DK58" t="n">
        <v>5</v>
      </c>
      <c r="DL58" t="n">
        <v>7</v>
      </c>
      <c r="DM58" t="n">
        <v>9</v>
      </c>
      <c r="DN58" t="n">
        <v>7</v>
      </c>
      <c r="DO58" t="n">
        <v>9</v>
      </c>
      <c r="DP58" t="n">
        <v>5</v>
      </c>
      <c r="DQ58" t="n">
        <v>11</v>
      </c>
      <c r="DR58" t="n">
        <v>3</v>
      </c>
      <c r="DS58" t="n">
        <v>13</v>
      </c>
      <c r="DT58" t="n">
        <v>14</v>
      </c>
      <c r="DU58" t="n">
        <v>2</v>
      </c>
      <c r="DV58" t="n">
        <v>7</v>
      </c>
      <c r="DW58" t="n">
        <v>9</v>
      </c>
      <c r="DX58" t="n">
        <v>3</v>
      </c>
      <c r="DY58" t="n">
        <v>13</v>
      </c>
      <c r="DZ58" t="n">
        <v>4</v>
      </c>
      <c r="EA58" t="n">
        <v>12</v>
      </c>
      <c r="EB58" t="n">
        <v>1</v>
      </c>
      <c r="EC58" t="n">
        <v>15</v>
      </c>
      <c r="ED58" t="n">
        <v>0</v>
      </c>
      <c r="EE58" t="n">
        <v>16</v>
      </c>
      <c r="EF58" t="n">
        <v>12</v>
      </c>
      <c r="EG58" t="n">
        <v>4</v>
      </c>
      <c r="EH58" t="n">
        <v>14</v>
      </c>
      <c r="EI58" t="n">
        <v>2</v>
      </c>
      <c r="EJ58" t="n">
        <v>5</v>
      </c>
      <c r="EK58" t="n">
        <v>11</v>
      </c>
      <c r="EL58" t="n">
        <v>8</v>
      </c>
      <c r="EM58" t="n">
        <v>8</v>
      </c>
      <c r="EN58" t="n">
        <v>2</v>
      </c>
      <c r="EO58" t="n">
        <v>14</v>
      </c>
      <c r="EP58" s="89" t="n">
        <v>2</v>
      </c>
      <c r="EQ58" t="n">
        <v>14</v>
      </c>
      <c r="ER58" s="81" t="n"/>
      <c r="ES58" s="89" t="n"/>
      <c r="EU58" s="81" t="n"/>
      <c r="EV58" s="89" t="n"/>
      <c r="EX58" s="81" t="n"/>
      <c r="EY58" s="89" t="n"/>
      <c r="FA58" s="81" t="n"/>
      <c r="FB58" s="89" t="n"/>
      <c r="FD58" s="81" t="n"/>
      <c r="FE58" s="89" t="n"/>
      <c r="FG58" s="81" t="n"/>
      <c r="FH58" s="89" t="n"/>
      <c r="FJ58" s="81" t="n"/>
      <c r="FK58" s="89" t="n"/>
      <c r="FM58" s="81" t="n"/>
    </row>
    <row customHeight="1" ht="12" r="59" spans="1:201">
      <c r="A59" s="35" t="n">
        <v>43365</v>
      </c>
      <c r="B59" s="89" t="s">
        <v>31</v>
      </c>
      <c r="C59" s="89" t="s">
        <v>58</v>
      </c>
      <c r="D59" s="31" t="n">
        <v>6.75</v>
      </c>
      <c r="E59" s="81" t="n">
        <v>6.82</v>
      </c>
      <c r="F59" s="25" t="n">
        <v>684</v>
      </c>
      <c r="G59" s="80" t="n">
        <v>379</v>
      </c>
      <c r="H59" s="80" t="n">
        <v>583</v>
      </c>
      <c r="I59" s="80" t="n">
        <v>282</v>
      </c>
      <c r="J59" s="80" t="n">
        <v>9</v>
      </c>
      <c r="K59" s="80" t="n">
        <v>9</v>
      </c>
      <c r="L59" s="25" t="n">
        <v>1</v>
      </c>
      <c r="M59" s="80" t="n">
        <v>0</v>
      </c>
      <c r="N59" s="80" t="n">
        <v>2</v>
      </c>
      <c r="O59" s="80" t="n">
        <v>4</v>
      </c>
      <c r="P59" s="80" t="n">
        <v>3</v>
      </c>
      <c r="Q59" s="80" t="n">
        <v>4</v>
      </c>
      <c r="R59" s="16" t="n">
        <v>6</v>
      </c>
      <c r="S59" s="16" t="n">
        <v>8</v>
      </c>
      <c r="T59" s="16" t="n">
        <v>14</v>
      </c>
      <c r="U59" s="25" t="n">
        <v>1</v>
      </c>
      <c r="V59" s="80" t="n">
        <v>1</v>
      </c>
      <c r="W59" s="16" t="n">
        <v>2</v>
      </c>
      <c r="X59" s="25" t="n">
        <v>13</v>
      </c>
      <c r="Y59" s="80" t="n">
        <v>28</v>
      </c>
      <c r="Z59" s="27">
        <f>IF(U59="","",LOOKUP(U59-V59,{-9E+307,0,1},{2,"x",1}))</f>
        <v/>
      </c>
      <c r="AA59" s="14">
        <f>IF(U59="","",U59&amp;"-"&amp;V59)</f>
        <v/>
      </c>
      <c r="AB59" s="63" t="n"/>
      <c r="AW59" s="80" t="n"/>
      <c r="AX59" s="80" t="n"/>
      <c r="AY59" s="80" t="n"/>
      <c r="AZ59" s="80" t="n"/>
      <c r="BA59" s="80" t="n"/>
      <c r="BB59" s="80" t="n"/>
      <c r="BC59" s="80" t="n"/>
      <c r="BD59" s="80" t="n"/>
      <c r="BE59" s="80" t="n"/>
      <c r="BF59" s="80" t="n"/>
      <c r="BG59" s="80" t="n"/>
      <c r="BH59" s="80" t="n"/>
      <c r="BI59" s="80" t="n"/>
      <c r="BJ59" s="80" t="n"/>
      <c r="BK59" s="80" t="n"/>
      <c r="BL59" s="80" t="n"/>
      <c r="BM59" s="80" t="n"/>
      <c r="BN59" s="80" t="n"/>
      <c r="BO59" s="80" t="n"/>
      <c r="BR59" t="s">
        <v>59</v>
      </c>
      <c r="BS59" t="s">
        <v>55</v>
      </c>
      <c r="BT59" t="n">
        <v>12</v>
      </c>
      <c r="BU59" t="n">
        <v>4</v>
      </c>
      <c r="BV59" t="n">
        <v>11</v>
      </c>
      <c r="BW59" t="n">
        <v>5</v>
      </c>
      <c r="BX59" t="n">
        <v>4</v>
      </c>
      <c r="BY59" t="n">
        <v>12</v>
      </c>
      <c r="BZ59" t="n">
        <v>10</v>
      </c>
      <c r="CA59" t="n">
        <v>6</v>
      </c>
      <c r="CB59" t="n">
        <v>1</v>
      </c>
      <c r="CC59" t="n">
        <v>15</v>
      </c>
      <c r="CD59" t="n">
        <v>6</v>
      </c>
      <c r="CE59" t="n">
        <v>10</v>
      </c>
      <c r="CF59" t="n">
        <v>13</v>
      </c>
      <c r="CG59" t="n">
        <v>3</v>
      </c>
      <c r="CH59" t="n">
        <v>11</v>
      </c>
      <c r="CI59" t="n">
        <v>5</v>
      </c>
      <c r="CJ59" t="n">
        <v>9</v>
      </c>
      <c r="CK59" t="n">
        <v>7</v>
      </c>
      <c r="CL59" t="n">
        <v>9</v>
      </c>
      <c r="CM59" t="n">
        <v>7</v>
      </c>
      <c r="CN59" t="n">
        <v>5</v>
      </c>
      <c r="CO59" t="n">
        <v>11</v>
      </c>
      <c r="CP59" t="n">
        <v>5</v>
      </c>
      <c r="CQ59" t="n">
        <v>11</v>
      </c>
      <c r="CR59" t="n">
        <v>0</v>
      </c>
      <c r="CS59" t="n">
        <v>16</v>
      </c>
      <c r="CT59" t="n">
        <v>2</v>
      </c>
      <c r="CU59" t="n">
        <v>14</v>
      </c>
      <c r="CV59" t="n">
        <v>9</v>
      </c>
      <c r="CW59" t="n">
        <v>7</v>
      </c>
      <c r="CX59" t="n">
        <v>9</v>
      </c>
      <c r="CY59" t="n">
        <v>7</v>
      </c>
      <c r="CZ59" t="n">
        <v>3</v>
      </c>
      <c r="DA59" t="n">
        <v>13</v>
      </c>
      <c r="DB59" t="n">
        <v>6</v>
      </c>
      <c r="DC59" t="n">
        <v>10</v>
      </c>
      <c r="DD59" t="n">
        <v>0</v>
      </c>
      <c r="DE59" t="n">
        <v>16</v>
      </c>
      <c r="DF59" t="n">
        <v>1</v>
      </c>
      <c r="DG59" t="n">
        <v>15</v>
      </c>
      <c r="DH59" t="n">
        <v>13</v>
      </c>
      <c r="DI59" t="n">
        <v>3</v>
      </c>
      <c r="DJ59" t="n">
        <v>15</v>
      </c>
      <c r="DK59" t="n">
        <v>1</v>
      </c>
      <c r="DL59" t="n">
        <v>7</v>
      </c>
      <c r="DM59" t="n">
        <v>9</v>
      </c>
      <c r="DN59" t="n">
        <v>9</v>
      </c>
      <c r="DO59" t="n">
        <v>7</v>
      </c>
      <c r="DP59" t="n">
        <v>2</v>
      </c>
      <c r="DQ59" t="n">
        <v>14</v>
      </c>
      <c r="DR59" t="n">
        <v>5</v>
      </c>
      <c r="DS59" t="n">
        <v>11</v>
      </c>
      <c r="DT59" t="n">
        <v>9</v>
      </c>
      <c r="DU59" t="n">
        <v>7</v>
      </c>
      <c r="DV59" t="n">
        <v>11</v>
      </c>
      <c r="DW59" t="n">
        <v>5</v>
      </c>
      <c r="DX59" t="n">
        <v>1</v>
      </c>
      <c r="DY59" t="n">
        <v>15</v>
      </c>
      <c r="DZ59" t="n">
        <v>3</v>
      </c>
      <c r="EA59" t="n">
        <v>13</v>
      </c>
      <c r="EB59" t="n">
        <v>1</v>
      </c>
      <c r="EC59" t="n">
        <v>15</v>
      </c>
      <c r="ED59" t="n">
        <v>1</v>
      </c>
      <c r="EE59" t="n">
        <v>15</v>
      </c>
      <c r="EF59" t="n">
        <v>12</v>
      </c>
      <c r="EG59" t="n">
        <v>4</v>
      </c>
      <c r="EH59" t="n">
        <v>9</v>
      </c>
      <c r="EI59" t="n">
        <v>7</v>
      </c>
      <c r="EJ59" t="n">
        <v>6</v>
      </c>
      <c r="EK59" t="n">
        <v>10</v>
      </c>
      <c r="EL59" t="n">
        <v>4</v>
      </c>
      <c r="EM59" t="n">
        <v>12</v>
      </c>
      <c r="EN59" t="n">
        <v>2</v>
      </c>
      <c r="EO59" t="n">
        <v>14</v>
      </c>
      <c r="EP59" s="89" t="n">
        <v>1</v>
      </c>
      <c r="EQ59" t="n">
        <v>15</v>
      </c>
      <c r="ER59" s="81" t="n"/>
      <c r="ES59" s="89" t="n"/>
      <c r="EU59" s="81" t="n"/>
      <c r="EV59" s="89" t="n"/>
      <c r="EX59" s="81" t="n"/>
      <c r="EY59" s="89" t="n"/>
      <c r="FA59" s="81" t="n"/>
      <c r="FB59" s="89" t="n"/>
      <c r="FD59" s="81" t="n"/>
      <c r="FE59" s="89" t="n"/>
      <c r="FG59" s="81" t="n"/>
      <c r="FH59" s="89" t="n"/>
      <c r="FJ59" s="81" t="n"/>
      <c r="FK59" s="89" t="n"/>
      <c r="FM59" s="81" t="n"/>
    </row>
    <row customHeight="1" ht="12" r="60" spans="1:201">
      <c r="A60" s="35" t="n">
        <v>43366</v>
      </c>
      <c r="B60" s="89" t="s">
        <v>48</v>
      </c>
      <c r="C60" s="89" t="s">
        <v>59</v>
      </c>
      <c r="D60" s="31" t="n">
        <v>7.19</v>
      </c>
      <c r="E60" s="81" t="n">
        <v>6.53</v>
      </c>
      <c r="F60" s="25" t="n">
        <v>554</v>
      </c>
      <c r="G60" s="80" t="n">
        <v>317</v>
      </c>
      <c r="H60" s="80" t="n">
        <v>459</v>
      </c>
      <c r="I60" s="80" t="n">
        <v>237</v>
      </c>
      <c r="J60" s="80" t="n">
        <v>7</v>
      </c>
      <c r="K60" s="80" t="n">
        <v>8</v>
      </c>
      <c r="L60" s="25" t="n">
        <v>0</v>
      </c>
      <c r="M60" s="80" t="n">
        <v>0</v>
      </c>
      <c r="N60" s="80" t="n">
        <v>3</v>
      </c>
      <c r="O60" s="80" t="n">
        <v>3</v>
      </c>
      <c r="P60" s="80" t="n">
        <v>2</v>
      </c>
      <c r="Q60" s="80" t="n">
        <v>3</v>
      </c>
      <c r="R60" s="16" t="n">
        <v>5</v>
      </c>
      <c r="S60" s="16" t="n">
        <v>6</v>
      </c>
      <c r="T60" s="16" t="n">
        <v>11</v>
      </c>
      <c r="U60" s="25" t="n">
        <v>2</v>
      </c>
      <c r="V60" s="80" t="n">
        <v>0</v>
      </c>
      <c r="W60" s="16" t="n">
        <v>2</v>
      </c>
      <c r="X60" s="25" t="n">
        <v>27</v>
      </c>
      <c r="Y60" s="80" t="n">
        <v>28</v>
      </c>
      <c r="Z60" s="27">
        <f>IF(U60="","",LOOKUP(U60-V60,{-9E+307,0,1},{2,"x",1}))</f>
        <v/>
      </c>
      <c r="AA60" s="14">
        <f>IF(U60="","",U60&amp;"-"&amp;V60)</f>
        <v/>
      </c>
      <c r="AB60" s="63" t="n"/>
      <c r="AW60" s="80" t="n"/>
      <c r="AX60" s="80" t="n"/>
      <c r="AY60" s="80" t="n"/>
      <c r="AZ60" s="80" t="n"/>
      <c r="BA60" s="80" t="n"/>
      <c r="BB60" s="80" t="n"/>
      <c r="BC60" s="80" t="n"/>
      <c r="BD60" s="80" t="n"/>
      <c r="BE60" s="80" t="n"/>
      <c r="BF60" s="80" t="n"/>
      <c r="BG60" s="80" t="n"/>
      <c r="BH60" s="80" t="n"/>
      <c r="BI60" s="80" t="n"/>
      <c r="BJ60" s="80" t="n"/>
      <c r="BK60" s="80" t="n"/>
      <c r="BL60" s="80" t="n"/>
      <c r="BM60" s="80" t="n"/>
      <c r="BN60" s="80" t="n"/>
      <c r="BO60" s="80" t="n"/>
      <c r="EP60" s="89" t="n"/>
      <c r="ER60" s="81" t="n"/>
      <c r="ES60" s="89" t="n"/>
      <c r="EU60" s="81" t="n"/>
      <c r="EV60" s="89" t="n"/>
      <c r="EX60" s="81" t="n"/>
      <c r="EY60" s="89" t="n"/>
      <c r="FA60" s="81" t="n"/>
      <c r="FB60" s="89" t="n"/>
      <c r="FD60" s="81" t="n"/>
      <c r="FE60" s="89" t="n"/>
      <c r="FG60" s="81" t="n"/>
      <c r="FH60" s="89" t="n"/>
      <c r="FJ60" s="81" t="n"/>
      <c r="FK60" s="89" t="n"/>
      <c r="FM60" s="81" t="n"/>
    </row>
    <row customHeight="1" ht="12" r="61" spans="1:201">
      <c r="A61" s="35" t="n">
        <v>43366</v>
      </c>
      <c r="B61" s="89" t="s">
        <v>62</v>
      </c>
      <c r="C61" s="89" t="s">
        <v>52</v>
      </c>
      <c r="D61" s="31" t="n">
        <v>6.77</v>
      </c>
      <c r="E61" s="81" t="n">
        <v>6.67</v>
      </c>
      <c r="F61" s="25" t="n">
        <v>294</v>
      </c>
      <c r="G61" s="80" t="n">
        <v>757</v>
      </c>
      <c r="H61" s="80" t="n">
        <v>219</v>
      </c>
      <c r="I61" s="80" t="n">
        <v>663</v>
      </c>
      <c r="J61" s="80" t="n">
        <v>5</v>
      </c>
      <c r="K61" s="80" t="n">
        <v>16</v>
      </c>
      <c r="L61" s="25" t="n">
        <v>1</v>
      </c>
      <c r="M61" s="80" t="n">
        <v>0</v>
      </c>
      <c r="N61" s="80" t="n">
        <v>0</v>
      </c>
      <c r="O61" s="80" t="n">
        <v>3</v>
      </c>
      <c r="P61" s="80" t="n">
        <v>0</v>
      </c>
      <c r="Q61" s="80" t="n">
        <v>3</v>
      </c>
      <c r="R61" s="16" t="n">
        <v>1</v>
      </c>
      <c r="S61" s="16" t="n">
        <v>6</v>
      </c>
      <c r="T61" s="16" t="n">
        <v>7</v>
      </c>
      <c r="U61" s="25" t="n">
        <v>0</v>
      </c>
      <c r="V61" s="80" t="n">
        <v>0</v>
      </c>
      <c r="W61" s="16" t="n">
        <v>0</v>
      </c>
      <c r="X61" s="25" t="n">
        <v>45</v>
      </c>
      <c r="Y61" s="80" t="n">
        <v>8</v>
      </c>
      <c r="Z61" s="27">
        <f>IF(U61="","",LOOKUP(U61-V61,{-9E+307,0,1},{2,"x",1}))</f>
        <v/>
      </c>
      <c r="AA61" s="14">
        <f>IF(U61="","",U61&amp;"-"&amp;V61)</f>
        <v/>
      </c>
      <c r="AB61" s="63" t="n"/>
      <c r="AW61" s="80" t="n"/>
      <c r="AX61" s="80" t="n"/>
      <c r="AY61" s="80" t="n"/>
      <c r="AZ61" s="80" t="n"/>
      <c r="BA61" s="80" t="n"/>
      <c r="BB61" s="80" t="n"/>
      <c r="BC61" s="80" t="n"/>
      <c r="BD61" s="80" t="n"/>
      <c r="BE61" s="80" t="n"/>
      <c r="BF61" s="80" t="n"/>
      <c r="BG61" s="80" t="n"/>
      <c r="BH61" s="80" t="n"/>
      <c r="BI61" s="80" t="n"/>
      <c r="BJ61" s="80" t="n"/>
      <c r="BK61" s="80" t="n"/>
      <c r="BL61" s="80" t="n"/>
      <c r="BM61" s="80" t="n"/>
      <c r="BN61" s="80" t="n"/>
      <c r="BO61" s="80" t="n"/>
      <c r="EP61" s="89" t="n"/>
      <c r="ER61" s="81" t="n"/>
      <c r="ES61" s="89" t="n"/>
      <c r="EU61" s="81" t="n"/>
      <c r="EV61" s="89" t="n"/>
      <c r="EX61" s="81" t="n"/>
      <c r="EY61" s="89" t="n"/>
      <c r="FA61" s="81" t="n"/>
      <c r="FB61" s="89" t="n"/>
      <c r="FD61" s="81" t="n"/>
      <c r="FE61" s="89" t="n"/>
      <c r="FG61" s="81" t="n"/>
      <c r="FH61" s="89" t="n"/>
      <c r="FJ61" s="81" t="n"/>
      <c r="FK61" s="89" t="n"/>
      <c r="FM61" s="81" t="n"/>
    </row>
    <row customHeight="1" ht="12" r="62" spans="1:201">
      <c r="A62" s="35" t="n">
        <v>43372</v>
      </c>
      <c r="B62" s="89" t="s">
        <v>48</v>
      </c>
      <c r="C62" s="89" t="s">
        <v>57</v>
      </c>
      <c r="D62" s="31" t="n">
        <v>6.99</v>
      </c>
      <c r="E62" s="81" t="n">
        <v>6.41</v>
      </c>
      <c r="F62" s="25" t="n">
        <v>541</v>
      </c>
      <c r="G62" s="80" t="n">
        <v>299</v>
      </c>
      <c r="H62" s="80" t="n">
        <v>446</v>
      </c>
      <c r="I62" s="80" t="n">
        <v>208</v>
      </c>
      <c r="J62" s="80" t="n">
        <v>7</v>
      </c>
      <c r="K62" s="80" t="n">
        <v>10</v>
      </c>
      <c r="L62" s="25" t="n">
        <v>0</v>
      </c>
      <c r="M62" s="80" t="n">
        <v>3</v>
      </c>
      <c r="N62" s="80" t="n">
        <v>1</v>
      </c>
      <c r="O62" s="80" t="n">
        <v>2</v>
      </c>
      <c r="P62" s="80" t="n">
        <v>1</v>
      </c>
      <c r="Q62" s="80" t="n">
        <v>0</v>
      </c>
      <c r="R62" s="16" t="n">
        <v>2</v>
      </c>
      <c r="S62" s="16" t="n">
        <v>5</v>
      </c>
      <c r="T62" s="16" t="n">
        <v>7</v>
      </c>
      <c r="U62" s="25" t="n">
        <v>2</v>
      </c>
      <c r="V62" s="80" t="n">
        <v>0</v>
      </c>
      <c r="W62" s="16" t="n">
        <v>2</v>
      </c>
      <c r="X62" s="25" t="n">
        <v>36</v>
      </c>
      <c r="Y62" s="80" t="n">
        <v>22</v>
      </c>
      <c r="Z62" s="27">
        <f>IF(U62="","",LOOKUP(U62-V62,{-9E+307,0,1},{2,"x",1}))</f>
        <v/>
      </c>
      <c r="AA62" s="14">
        <f>IF(U62="","",U62&amp;"-"&amp;V62)</f>
        <v/>
      </c>
      <c r="AB62" s="63" t="n"/>
      <c r="AW62" s="80" t="n"/>
      <c r="AX62" s="80" t="n"/>
      <c r="AY62" s="80" t="n"/>
      <c r="AZ62" s="80" t="n"/>
      <c r="BA62" s="80" t="n"/>
      <c r="BB62" s="80" t="n"/>
      <c r="BC62" s="80" t="n"/>
      <c r="BD62" s="80" t="n"/>
      <c r="BE62" s="80" t="n"/>
      <c r="BF62" s="80" t="n"/>
      <c r="BG62" s="80" t="n"/>
      <c r="BH62" s="80" t="n"/>
      <c r="BI62" s="80" t="n"/>
      <c r="BJ62" s="80" t="n"/>
      <c r="BK62" s="80" t="n"/>
      <c r="BL62" s="80" t="n"/>
      <c r="BM62" s="80" t="n"/>
      <c r="BN62" s="80" t="n"/>
      <c r="BO62" s="80" t="n"/>
      <c r="BT62" s="80" t="n"/>
      <c r="BU62" s="80" t="n"/>
      <c r="BV62" s="80" t="n"/>
      <c r="BW62" s="80" t="n"/>
      <c r="BX62" s="80" t="n"/>
      <c r="BY62" s="80" t="n"/>
      <c r="BZ62" s="80" t="n"/>
      <c r="CA62" s="80" t="n"/>
      <c r="CB62" s="80" t="n"/>
      <c r="CC62" s="80" t="n"/>
      <c r="CD62" s="80" t="n"/>
      <c r="CE62" s="80" t="n"/>
      <c r="CF62" s="80" t="n"/>
      <c r="CG62" s="80" t="n"/>
      <c r="CH62" s="80" t="n"/>
      <c r="CI62" s="80" t="n"/>
      <c r="CJ62" s="80" t="n"/>
      <c r="CK62" s="80" t="n"/>
      <c r="CL62" s="80" t="n"/>
      <c r="CM62" s="80" t="n"/>
      <c r="CN62" s="80" t="n"/>
      <c r="CO62" s="80" t="n"/>
      <c r="CP62" s="80" t="n"/>
      <c r="CQ62" s="80" t="n"/>
      <c r="CR62" s="80" t="n"/>
      <c r="CS62" s="80" t="n"/>
      <c r="CT62" s="80" t="n"/>
      <c r="CU62" s="80" t="n"/>
      <c r="CV62" s="80" t="n"/>
      <c r="CW62" s="80" t="n"/>
      <c r="CX62" s="80" t="n"/>
      <c r="CY62" s="80" t="n"/>
      <c r="CZ62" s="80" t="n"/>
      <c r="DA62" s="80" t="n"/>
      <c r="DB62" s="80" t="n"/>
      <c r="DC62" s="80" t="n"/>
      <c r="DD62" s="80" t="n"/>
      <c r="DE62" s="80" t="n"/>
      <c r="DF62" s="80" t="n"/>
      <c r="DG62" s="80" t="n"/>
      <c r="DH62" s="80" t="n"/>
      <c r="DI62" s="80" t="n"/>
      <c r="DJ62" s="80" t="n"/>
      <c r="DK62" s="80" t="n"/>
      <c r="DL62" s="80" t="n"/>
      <c r="DM62" s="80" t="n"/>
      <c r="DN62" s="80" t="n"/>
      <c r="DO62" s="80" t="n"/>
      <c r="DP62" s="80" t="n"/>
      <c r="DQ62" s="80" t="n"/>
      <c r="DR62" s="80" t="n"/>
      <c r="DS62" s="80" t="n"/>
      <c r="DT62" s="80" t="n"/>
      <c r="DU62" s="80" t="n"/>
      <c r="DV62" s="80" t="n"/>
      <c r="DW62" s="80" t="n"/>
      <c r="DX62" s="80" t="n"/>
      <c r="DY62" s="80" t="n"/>
      <c r="DZ62" s="80" t="n"/>
      <c r="EA62" s="80" t="n"/>
      <c r="EB62" s="80" t="n"/>
      <c r="EC62" s="80" t="n"/>
      <c r="ED62" s="80" t="n"/>
      <c r="EE62" s="80" t="n"/>
      <c r="EF62" s="80" t="n"/>
      <c r="EG62" s="80" t="n"/>
      <c r="EH62" s="80" t="n"/>
      <c r="EI62" s="80" t="n"/>
      <c r="EJ62" s="80" t="n"/>
      <c r="EK62" s="80" t="n"/>
      <c r="EL62" s="80" t="n"/>
      <c r="EM62" s="80" t="n"/>
      <c r="EN62" s="80" t="n"/>
      <c r="EO62" s="80" t="n"/>
      <c r="EP62" s="80" t="n"/>
      <c r="EQ62" s="80" t="n"/>
      <c r="ER62" s="81" t="n"/>
      <c r="ES62" s="89" t="n"/>
      <c r="EU62" s="81" t="n"/>
      <c r="EV62" s="89" t="n"/>
      <c r="EX62" s="81" t="n"/>
      <c r="EY62" s="89" t="n"/>
      <c r="FA62" s="81" t="n"/>
      <c r="FB62" s="89" t="n"/>
      <c r="FD62" s="81" t="n"/>
      <c r="FE62" s="89" t="n"/>
      <c r="FG62" s="81" t="n"/>
      <c r="FH62" s="89" t="n"/>
      <c r="FJ62" s="81" t="n"/>
      <c r="FK62" s="89" t="n"/>
      <c r="FM62" s="81" t="n"/>
    </row>
    <row customHeight="1" ht="12" r="63" spans="1:201">
      <c r="A63" s="35" t="n">
        <v>43372</v>
      </c>
      <c r="B63" s="89" t="s">
        <v>52</v>
      </c>
      <c r="C63" s="89" t="s">
        <v>61</v>
      </c>
      <c r="D63" s="31" t="n">
        <v>6.67</v>
      </c>
      <c r="E63" s="81" t="n">
        <v>6.69</v>
      </c>
      <c r="F63" s="25" t="n">
        <v>558</v>
      </c>
      <c r="G63" s="80" t="n">
        <v>616</v>
      </c>
      <c r="H63" s="80" t="n">
        <v>465</v>
      </c>
      <c r="I63" s="80" t="n">
        <v>516</v>
      </c>
      <c r="J63" s="80" t="n">
        <v>8</v>
      </c>
      <c r="K63" s="80" t="n">
        <v>10</v>
      </c>
      <c r="L63" s="25" t="n">
        <v>0</v>
      </c>
      <c r="M63" s="80" t="n">
        <v>0</v>
      </c>
      <c r="N63" s="80" t="n">
        <v>3</v>
      </c>
      <c r="O63" s="80" t="n">
        <v>3</v>
      </c>
      <c r="P63" s="80" t="n">
        <v>1</v>
      </c>
      <c r="Q63" s="80" t="n">
        <v>3</v>
      </c>
      <c r="R63" s="16" t="n">
        <v>4</v>
      </c>
      <c r="S63" s="16" t="n">
        <v>6</v>
      </c>
      <c r="T63" s="16" t="n">
        <v>10</v>
      </c>
      <c r="U63" s="25" t="n">
        <v>1</v>
      </c>
      <c r="V63" s="80" t="n">
        <v>1</v>
      </c>
      <c r="W63" s="16" t="n">
        <v>2</v>
      </c>
      <c r="X63" s="25" t="n">
        <v>23</v>
      </c>
      <c r="Y63" s="80" t="n">
        <v>16</v>
      </c>
      <c r="Z63" s="27">
        <f>IF(U63="","",LOOKUP(U63-V63,{-9E+307,0,1},{2,"x",1}))</f>
        <v/>
      </c>
      <c r="AA63" s="14">
        <f>IF(U63="","",U63&amp;"-"&amp;V63)</f>
        <v/>
      </c>
      <c r="AB63" s="63" t="n"/>
      <c r="AW63" s="80" t="n"/>
      <c r="AX63" s="80" t="n"/>
      <c r="AY63" s="80" t="n"/>
      <c r="AZ63" s="80" t="n"/>
      <c r="BA63" s="80" t="n"/>
      <c r="BB63" s="80" t="n"/>
      <c r="BC63" s="80" t="n"/>
      <c r="BD63" s="80" t="n"/>
      <c r="BE63" s="80" t="n"/>
      <c r="BF63" s="80" t="n"/>
      <c r="BG63" s="80" t="n"/>
      <c r="BH63" s="80" t="n"/>
      <c r="BI63" s="80" t="n"/>
      <c r="BJ63" s="80" t="n"/>
      <c r="BK63" s="80" t="n"/>
      <c r="BL63" s="80" t="n"/>
      <c r="BM63" s="80" t="n"/>
      <c r="BN63" s="80" t="n"/>
      <c r="BO63" s="80" t="n"/>
      <c r="BT63" s="80" t="n"/>
      <c r="BU63" s="80" t="n"/>
      <c r="BV63" s="80" t="n"/>
      <c r="BW63" s="80" t="n"/>
      <c r="BX63" s="80" t="n"/>
      <c r="BY63" s="80" t="n"/>
      <c r="BZ63" s="80" t="n"/>
      <c r="CA63" s="80" t="n"/>
      <c r="CB63" s="80" t="n"/>
      <c r="CC63" s="80" t="n"/>
      <c r="CD63" s="80" t="n"/>
      <c r="CE63" s="80" t="n"/>
      <c r="CF63" s="80" t="n"/>
      <c r="CG63" s="80" t="n"/>
      <c r="CH63" s="80" t="n"/>
      <c r="CI63" s="80" t="n"/>
      <c r="CJ63" s="80" t="n"/>
      <c r="CK63" s="80" t="n"/>
      <c r="CL63" s="80" t="n"/>
      <c r="CM63" s="80" t="n"/>
      <c r="CN63" s="80" t="n"/>
      <c r="CO63" s="80" t="n"/>
      <c r="CP63" s="80" t="n"/>
      <c r="CQ63" s="80" t="n"/>
      <c r="CR63" s="80" t="n"/>
      <c r="CS63" s="80" t="n"/>
      <c r="CT63" s="80" t="n"/>
      <c r="CU63" s="80" t="n"/>
      <c r="CV63" s="80" t="n"/>
      <c r="CW63" s="80" t="n"/>
      <c r="CX63" s="80" t="n"/>
      <c r="CY63" s="80" t="n"/>
      <c r="CZ63" s="80" t="n"/>
      <c r="DA63" s="80" t="n"/>
      <c r="DB63" s="80" t="n"/>
      <c r="DC63" s="80" t="n"/>
      <c r="DD63" s="80" t="n"/>
      <c r="DE63" s="80" t="n"/>
      <c r="DF63" s="80" t="n"/>
      <c r="DG63" s="80" t="n"/>
      <c r="DH63" s="80" t="n"/>
      <c r="DI63" s="80" t="n"/>
      <c r="DJ63" s="80" t="n"/>
      <c r="DK63" s="80" t="n"/>
      <c r="DL63" s="80" t="n"/>
      <c r="DM63" s="80" t="n"/>
      <c r="DN63" s="80" t="n"/>
      <c r="DO63" s="80" t="n"/>
      <c r="DP63" s="80" t="n"/>
      <c r="DQ63" s="80" t="n"/>
      <c r="DR63" s="80" t="n"/>
      <c r="DS63" s="80" t="n"/>
      <c r="DT63" s="80" t="n"/>
      <c r="DU63" s="80" t="n"/>
      <c r="DV63" s="80" t="n"/>
      <c r="DW63" s="80" t="n"/>
      <c r="DX63" s="80" t="n"/>
      <c r="DY63" s="80" t="n"/>
      <c r="DZ63" s="80" t="n"/>
      <c r="EA63" s="80" t="n"/>
      <c r="EB63" s="80" t="n"/>
      <c r="EC63" s="80" t="n"/>
      <c r="ED63" s="80" t="n"/>
      <c r="EE63" s="80" t="n"/>
      <c r="EF63" s="80" t="n"/>
      <c r="EG63" s="80" t="n"/>
      <c r="EH63" s="80" t="n"/>
      <c r="EI63" s="80" t="n"/>
      <c r="EJ63" s="80" t="n"/>
      <c r="EK63" s="80" t="n"/>
      <c r="EL63" s="80" t="n"/>
      <c r="EM63" s="80" t="n"/>
      <c r="EN63" s="80" t="n"/>
      <c r="EO63" s="80" t="n"/>
      <c r="EP63" s="80" t="n"/>
      <c r="EQ63" s="80" t="n"/>
      <c r="ER63" s="81" t="n"/>
      <c r="ES63" s="89" t="n"/>
      <c r="EU63" s="81" t="n"/>
      <c r="EV63" s="89" t="n"/>
      <c r="EX63" s="81" t="n"/>
      <c r="EY63" s="89" t="n"/>
      <c r="FA63" s="81" t="n"/>
      <c r="FB63" s="89" t="n"/>
      <c r="FD63" s="81" t="n"/>
      <c r="FE63" s="89" t="n"/>
      <c r="FG63" s="81" t="n"/>
      <c r="FH63" s="89" t="n"/>
      <c r="FJ63" s="81" t="n"/>
      <c r="FK63" s="89" t="n"/>
      <c r="FM63" s="81" t="n"/>
    </row>
    <row customHeight="1" ht="12" r="64" spans="1:201">
      <c r="A64" s="35" t="n">
        <v>43372</v>
      </c>
      <c r="B64" s="89" t="s">
        <v>59</v>
      </c>
      <c r="C64" s="89" t="s">
        <v>49</v>
      </c>
      <c r="D64" s="31" t="n">
        <v>7.3</v>
      </c>
      <c r="E64" s="81" t="n">
        <v>6.3</v>
      </c>
      <c r="F64" s="25" t="n">
        <v>389</v>
      </c>
      <c r="G64" s="80" t="n">
        <v>389</v>
      </c>
      <c r="H64" s="80" t="n">
        <v>318</v>
      </c>
      <c r="I64" s="80" t="n">
        <v>314</v>
      </c>
      <c r="J64" s="80" t="n">
        <v>15</v>
      </c>
      <c r="K64" s="80" t="n">
        <v>7</v>
      </c>
      <c r="L64" s="25" t="n">
        <v>1</v>
      </c>
      <c r="M64" s="80" t="n">
        <v>0</v>
      </c>
      <c r="N64" s="80" t="n">
        <v>2</v>
      </c>
      <c r="O64" s="80" t="n">
        <v>0</v>
      </c>
      <c r="P64" s="80" t="n">
        <v>3</v>
      </c>
      <c r="Q64" s="80" t="n">
        <v>0</v>
      </c>
      <c r="R64" s="16" t="n">
        <v>6</v>
      </c>
      <c r="S64" s="16" t="n">
        <v>0</v>
      </c>
      <c r="T64" s="16" t="n">
        <v>6</v>
      </c>
      <c r="U64" s="25" t="n">
        <v>3</v>
      </c>
      <c r="V64" s="80" t="n">
        <v>0</v>
      </c>
      <c r="W64" s="16" t="n">
        <v>3</v>
      </c>
      <c r="X64" s="25" t="n">
        <v>13</v>
      </c>
      <c r="Y64" s="80" t="n">
        <v>32</v>
      </c>
      <c r="Z64" s="27">
        <f>IF(U64="","",LOOKUP(U64-V64,{-9E+307,0,1},{2,"x",1}))</f>
        <v/>
      </c>
      <c r="AA64" s="14">
        <f>IF(U64="","",U64&amp;"-"&amp;V64)</f>
        <v/>
      </c>
      <c r="AB64" s="63" t="n"/>
      <c r="AW64" s="80" t="n"/>
      <c r="AX64" s="80" t="n"/>
      <c r="AY64" s="80" t="n"/>
      <c r="AZ64" s="80" t="n"/>
      <c r="BA64" s="80" t="n"/>
      <c r="BB64" s="80" t="n"/>
      <c r="BC64" s="80" t="n"/>
      <c r="BD64" s="80" t="n"/>
      <c r="BE64" s="80" t="n"/>
      <c r="BF64" s="80" t="n"/>
      <c r="BG64" s="80" t="n"/>
      <c r="BH64" s="80" t="n"/>
      <c r="BI64" s="80" t="n"/>
      <c r="BJ64" s="80" t="n"/>
      <c r="BK64" s="80" t="n"/>
      <c r="BL64" s="80" t="n"/>
      <c r="BM64" s="80" t="n"/>
      <c r="BN64" s="80" t="n"/>
      <c r="BO64" s="80" t="n"/>
      <c r="BT64" s="80" t="n"/>
      <c r="BU64" s="80" t="n"/>
      <c r="BV64" s="80" t="n"/>
      <c r="BW64" s="80" t="n"/>
      <c r="BX64" s="80" t="n"/>
      <c r="BY64" s="80" t="n"/>
      <c r="BZ64" s="80" t="n"/>
      <c r="CA64" s="80" t="n"/>
      <c r="CB64" s="80" t="n"/>
      <c r="CC64" s="80" t="n"/>
      <c r="CD64" s="80" t="n"/>
      <c r="CE64" s="80" t="n"/>
      <c r="CF64" s="80" t="n"/>
      <c r="CG64" s="80" t="n"/>
      <c r="CH64" s="80" t="n"/>
      <c r="CI64" s="80" t="n"/>
      <c r="CJ64" s="80" t="n"/>
      <c r="CK64" s="80" t="n"/>
      <c r="CL64" s="80" t="n"/>
      <c r="CM64" s="80" t="n"/>
      <c r="CN64" s="80" t="n"/>
      <c r="CO64" s="80" t="n"/>
      <c r="CP64" s="80" t="n"/>
      <c r="CQ64" s="80" t="n"/>
      <c r="CR64" s="80" t="n"/>
      <c r="CS64" s="80" t="n"/>
      <c r="CT64" s="80" t="n"/>
      <c r="CU64" s="80" t="n"/>
      <c r="CV64" s="80" t="n"/>
      <c r="CW64" s="80" t="n"/>
      <c r="CX64" s="80" t="n"/>
      <c r="CY64" s="80" t="n"/>
      <c r="CZ64" s="80" t="n"/>
      <c r="DA64" s="80" t="n"/>
      <c r="DB64" s="80" t="n"/>
      <c r="DC64" s="80" t="n"/>
      <c r="DD64" s="80" t="n"/>
      <c r="DE64" s="80" t="n"/>
      <c r="DF64" s="80" t="n"/>
      <c r="DG64" s="80" t="n"/>
      <c r="DH64" s="80" t="n"/>
      <c r="DI64" s="80" t="n"/>
      <c r="DJ64" s="80" t="n"/>
      <c r="DK64" s="80" t="n"/>
      <c r="DL64" s="80" t="n"/>
      <c r="DM64" s="80" t="n"/>
      <c r="DN64" s="80" t="n"/>
      <c r="DO64" s="80" t="n"/>
      <c r="DP64" s="80" t="n"/>
      <c r="DQ64" s="80" t="n"/>
      <c r="DR64" s="80" t="n"/>
      <c r="DS64" s="80" t="n"/>
      <c r="DT64" s="80" t="n"/>
      <c r="DU64" s="80" t="n"/>
      <c r="DV64" s="80" t="n"/>
      <c r="DW64" s="80" t="n"/>
      <c r="DX64" s="80" t="n"/>
      <c r="DY64" s="80" t="n"/>
      <c r="DZ64" s="80" t="n"/>
      <c r="EA64" s="80" t="n"/>
      <c r="EB64" s="80" t="n"/>
      <c r="EC64" s="80" t="n"/>
      <c r="ED64" s="80" t="n"/>
      <c r="EE64" s="80" t="n"/>
      <c r="EF64" s="80" t="n"/>
      <c r="EG64" s="80" t="n"/>
      <c r="EH64" s="80" t="n"/>
      <c r="EI64" s="80" t="n"/>
      <c r="EJ64" s="80" t="n"/>
      <c r="EK64" s="80" t="n"/>
      <c r="EL64" s="80" t="n"/>
      <c r="EM64" s="80" t="n"/>
      <c r="EN64" s="80" t="n"/>
      <c r="EO64" s="80" t="n"/>
      <c r="EP64" s="80" t="n"/>
      <c r="EQ64" s="80" t="n"/>
      <c r="ER64" s="81" t="n"/>
      <c r="ES64" s="89" t="n"/>
      <c r="EU64" s="81" t="n"/>
      <c r="EV64" s="89" t="n"/>
      <c r="EX64" s="81" t="n"/>
      <c r="EY64" s="89" t="n"/>
      <c r="FA64" s="81" t="n"/>
      <c r="FB64" s="89" t="n"/>
      <c r="FD64" s="81" t="n"/>
      <c r="FE64" s="89" t="n"/>
      <c r="FG64" s="81" t="n"/>
      <c r="FH64" s="89" t="n"/>
      <c r="FJ64" s="81" t="n"/>
      <c r="FK64" s="89" t="n"/>
      <c r="FM64" s="81" t="n"/>
    </row>
    <row customHeight="1" ht="12" r="65" spans="1:201">
      <c r="A65" s="35" t="n">
        <v>43372</v>
      </c>
      <c r="B65" s="89" t="s">
        <v>51</v>
      </c>
      <c r="C65" s="89" t="s">
        <v>55</v>
      </c>
      <c r="D65" s="31" t="n">
        <v>6.37</v>
      </c>
      <c r="E65" s="81" t="n">
        <v>7.23</v>
      </c>
      <c r="F65" s="25" t="n">
        <v>421</v>
      </c>
      <c r="G65" s="80" t="n">
        <v>389</v>
      </c>
      <c r="H65" s="80" t="n">
        <v>310</v>
      </c>
      <c r="I65" s="80" t="n">
        <v>282</v>
      </c>
      <c r="J65" s="80" t="n">
        <v>5</v>
      </c>
      <c r="K65" s="80" t="n">
        <v>6</v>
      </c>
      <c r="L65" s="25" t="n">
        <v>0</v>
      </c>
      <c r="M65" s="80" t="n">
        <v>1</v>
      </c>
      <c r="N65" s="80" t="n">
        <v>3</v>
      </c>
      <c r="O65" s="80" t="n">
        <v>5</v>
      </c>
      <c r="P65" s="80" t="n">
        <v>2</v>
      </c>
      <c r="Q65" s="80" t="n">
        <v>0</v>
      </c>
      <c r="R65" s="16" t="n">
        <v>5</v>
      </c>
      <c r="S65" s="16" t="n">
        <v>6</v>
      </c>
      <c r="T65" s="16" t="n">
        <v>11</v>
      </c>
      <c r="U65" s="25" t="n">
        <v>0</v>
      </c>
      <c r="V65" s="80" t="n">
        <v>2</v>
      </c>
      <c r="W65" s="16" t="n">
        <v>2</v>
      </c>
      <c r="X65" s="25" t="n">
        <v>10</v>
      </c>
      <c r="Y65" s="80" t="n">
        <v>40</v>
      </c>
      <c r="Z65" s="27">
        <f>IF(U65="","",LOOKUP(U65-V65,{-9E+307,0,1},{2,"x",1}))</f>
        <v/>
      </c>
      <c r="AA65" s="14">
        <f>IF(U65="","",U65&amp;"-"&amp;V65)</f>
        <v/>
      </c>
      <c r="AB65" s="63" t="n"/>
      <c r="AW65" s="80" t="n"/>
      <c r="AX65" s="80" t="n"/>
      <c r="AY65" s="80" t="n"/>
      <c r="AZ65" s="80" t="n"/>
      <c r="BA65" s="80" t="n"/>
      <c r="BB65" s="80" t="n"/>
      <c r="BC65" s="80" t="n"/>
      <c r="BD65" s="80" t="n"/>
      <c r="BE65" s="80" t="n"/>
      <c r="BF65" s="80" t="n"/>
      <c r="BG65" s="80" t="n"/>
      <c r="BH65" s="80" t="n"/>
      <c r="BI65" s="80" t="n"/>
      <c r="BJ65" s="80" t="n"/>
      <c r="BK65" s="80" t="n"/>
      <c r="BL65" s="80" t="n"/>
      <c r="BM65" s="80" t="n"/>
      <c r="BN65" s="80" t="n"/>
      <c r="BO65" s="80" t="n"/>
      <c r="BT65" s="80" t="n"/>
      <c r="BU65" s="80" t="n"/>
      <c r="BV65" s="80" t="n"/>
      <c r="BW65" s="80" t="n"/>
      <c r="BX65" s="80" t="n"/>
      <c r="BY65" s="80" t="n"/>
      <c r="BZ65" s="80" t="n"/>
      <c r="CA65" s="80" t="n"/>
      <c r="CB65" s="80" t="n"/>
      <c r="CC65" s="80" t="n"/>
      <c r="CD65" s="80" t="n"/>
      <c r="CE65" s="80" t="n"/>
      <c r="CF65" s="80" t="n"/>
      <c r="CG65" s="80" t="n"/>
      <c r="CH65" s="80" t="n"/>
      <c r="CI65" s="80" t="n"/>
      <c r="CJ65" s="80" t="n"/>
      <c r="CK65" s="80" t="n"/>
      <c r="CL65" s="80" t="n"/>
      <c r="CM65" s="80" t="n"/>
      <c r="CN65" s="80" t="n"/>
      <c r="CO65" s="80" t="n"/>
      <c r="CP65" s="80" t="n"/>
      <c r="CQ65" s="80" t="n"/>
      <c r="CR65" s="80" t="n"/>
      <c r="CS65" s="80" t="n"/>
      <c r="CT65" s="80" t="n"/>
      <c r="CU65" s="80" t="n"/>
      <c r="CV65" s="80" t="n"/>
      <c r="CW65" s="80" t="n"/>
      <c r="CX65" s="80" t="n"/>
      <c r="CY65" s="80" t="n"/>
      <c r="CZ65" s="80" t="n"/>
      <c r="DA65" s="80" t="n"/>
      <c r="DB65" s="80" t="n"/>
      <c r="DC65" s="80" t="n"/>
      <c r="DD65" s="80" t="n"/>
      <c r="DE65" s="80" t="n"/>
      <c r="DF65" s="80" t="n"/>
      <c r="DG65" s="80" t="n"/>
      <c r="DH65" s="80" t="n"/>
      <c r="DI65" s="80" t="n"/>
      <c r="DJ65" s="80" t="n"/>
      <c r="DK65" s="80" t="n"/>
      <c r="DL65" s="80" t="n"/>
      <c r="DM65" s="80" t="n"/>
      <c r="DN65" s="80" t="n"/>
      <c r="DO65" s="80" t="n"/>
      <c r="DP65" s="80" t="n"/>
      <c r="DQ65" s="80" t="n"/>
      <c r="DR65" s="80" t="n"/>
      <c r="DS65" s="80" t="n"/>
      <c r="DT65" s="80" t="n"/>
      <c r="DU65" s="80" t="n"/>
      <c r="DV65" s="80" t="n"/>
      <c r="DW65" s="80" t="n"/>
      <c r="DX65" s="80" t="n"/>
      <c r="DY65" s="80" t="n"/>
      <c r="DZ65" s="80" t="n"/>
      <c r="EA65" s="80" t="n"/>
      <c r="EB65" s="80" t="n"/>
      <c r="EC65" s="80" t="n"/>
      <c r="ED65" s="80" t="n"/>
      <c r="EE65" s="80" t="n"/>
      <c r="EF65" s="80" t="n"/>
      <c r="EG65" s="80" t="n"/>
      <c r="EH65" s="80" t="n"/>
      <c r="EI65" s="80" t="n"/>
      <c r="EJ65" s="80" t="n"/>
      <c r="EK65" s="80" t="n"/>
      <c r="EL65" s="80" t="n"/>
      <c r="EM65" s="80" t="n"/>
      <c r="EN65" s="80" t="n"/>
      <c r="EO65" s="80" t="n"/>
      <c r="EP65" s="80" t="n"/>
      <c r="EQ65" s="80" t="n"/>
      <c r="ER65" s="81" t="n"/>
      <c r="ES65" s="89" t="n"/>
      <c r="EU65" s="81" t="n"/>
      <c r="EV65" s="89" t="n"/>
      <c r="EX65" s="81" t="n"/>
      <c r="EY65" s="89" t="n"/>
      <c r="FA65" s="81" t="n"/>
      <c r="FB65" s="89" t="n"/>
      <c r="FD65" s="81" t="n"/>
      <c r="FE65" s="89" t="n"/>
      <c r="FG65" s="81" t="n"/>
      <c r="FH65" s="89" t="n"/>
      <c r="FJ65" s="81" t="n"/>
      <c r="FK65" s="89" t="n"/>
      <c r="FM65" s="81" t="n"/>
    </row>
    <row customHeight="1" ht="12" r="66" spans="1:201">
      <c r="A66" s="35" t="n">
        <v>43372</v>
      </c>
      <c r="B66" s="89" t="s">
        <v>60</v>
      </c>
      <c r="C66" s="89" t="s">
        <v>53</v>
      </c>
      <c r="D66" s="31" t="n">
        <v>7.42</v>
      </c>
      <c r="E66" s="81" t="n">
        <v>6.22</v>
      </c>
      <c r="F66" s="25" t="n">
        <v>850</v>
      </c>
      <c r="G66" s="80" t="n">
        <v>210</v>
      </c>
      <c r="H66" s="80" t="n">
        <v>789</v>
      </c>
      <c r="I66" s="80" t="n">
        <v>137</v>
      </c>
      <c r="J66" s="80" t="n">
        <v>24</v>
      </c>
      <c r="K66" s="80" t="n">
        <v>4</v>
      </c>
      <c r="L66" s="25" t="n">
        <v>1</v>
      </c>
      <c r="M66" s="80" t="n">
        <v>0</v>
      </c>
      <c r="N66" s="80" t="n">
        <v>3</v>
      </c>
      <c r="O66" s="80" t="n">
        <v>1</v>
      </c>
      <c r="P66" s="80" t="n">
        <v>4</v>
      </c>
      <c r="Q66" s="80" t="n">
        <v>0</v>
      </c>
      <c r="R66" s="16" t="n">
        <v>8</v>
      </c>
      <c r="S66" s="16" t="n">
        <v>1</v>
      </c>
      <c r="T66" s="16" t="n">
        <v>9</v>
      </c>
      <c r="U66" s="25" t="n">
        <v>2</v>
      </c>
      <c r="V66" s="80" t="n">
        <v>0</v>
      </c>
      <c r="W66" s="16" t="n">
        <v>2</v>
      </c>
      <c r="X66" s="25" t="n">
        <v>7</v>
      </c>
      <c r="Y66" s="80" t="n">
        <v>34</v>
      </c>
      <c r="Z66" s="27">
        <f>IF(U66="","",LOOKUP(U66-V66,{-9E+307,0,1},{2,"x",1}))</f>
        <v/>
      </c>
      <c r="AA66" s="14">
        <f>IF(U66="","",U66&amp;"-"&amp;V66)</f>
        <v/>
      </c>
      <c r="AB66" s="63" t="n"/>
      <c r="AW66" s="80" t="n"/>
      <c r="AX66" s="80" t="n"/>
      <c r="AY66" s="80" t="n"/>
      <c r="AZ66" s="80" t="n"/>
      <c r="BA66" s="80" t="n"/>
      <c r="BB66" s="80" t="n"/>
      <c r="BC66" s="80" t="n"/>
      <c r="BD66" s="80" t="n"/>
      <c r="BE66" s="80" t="n"/>
      <c r="BF66" s="80" t="n"/>
      <c r="BG66" s="80" t="n"/>
      <c r="BH66" s="80" t="n"/>
      <c r="BI66" s="80" t="n"/>
      <c r="BJ66" s="80" t="n"/>
      <c r="BK66" s="80" t="n"/>
      <c r="BL66" s="80" t="n"/>
      <c r="BM66" s="80" t="n"/>
      <c r="BN66" s="80" t="n"/>
      <c r="BO66" s="80" t="n"/>
      <c r="BT66" s="80" t="n"/>
      <c r="BU66" s="80" t="n"/>
      <c r="BV66" s="80" t="n"/>
      <c r="BW66" s="80" t="n"/>
      <c r="BX66" s="80" t="n"/>
      <c r="BY66" s="80" t="n"/>
      <c r="BZ66" s="80" t="n"/>
      <c r="CA66" s="80" t="n"/>
      <c r="CB66" s="80" t="n"/>
      <c r="CC66" s="80" t="n"/>
      <c r="CD66" s="80" t="n"/>
      <c r="CE66" s="80" t="n"/>
      <c r="CF66" s="80" t="n"/>
      <c r="CG66" s="80" t="n"/>
      <c r="CH66" s="80" t="n"/>
      <c r="CI66" s="80" t="n"/>
      <c r="CJ66" s="80" t="n"/>
      <c r="CK66" s="80" t="n"/>
      <c r="CL66" s="80" t="n"/>
      <c r="CM66" s="80" t="n"/>
      <c r="CN66" s="80" t="n"/>
      <c r="CO66" s="80" t="n"/>
      <c r="CP66" s="80" t="n"/>
      <c r="CQ66" s="80" t="n"/>
      <c r="CR66" s="80" t="n"/>
      <c r="CS66" s="80" t="n"/>
      <c r="CT66" s="80" t="n"/>
      <c r="CU66" s="80" t="n"/>
      <c r="CV66" s="80" t="n"/>
      <c r="CW66" s="80" t="n"/>
      <c r="CX66" s="80" t="n"/>
      <c r="CY66" s="80" t="n"/>
      <c r="CZ66" s="80" t="n"/>
      <c r="DA66" s="80" t="n"/>
      <c r="DB66" s="80" t="n"/>
      <c r="DC66" s="80" t="n"/>
      <c r="DD66" s="80" t="n"/>
      <c r="DE66" s="80" t="n"/>
      <c r="DF66" s="80" t="n"/>
      <c r="DG66" s="80" t="n"/>
      <c r="DH66" s="80" t="n"/>
      <c r="DI66" s="80" t="n"/>
      <c r="DJ66" s="80" t="n"/>
      <c r="DK66" s="80" t="n"/>
      <c r="DL66" s="80" t="n"/>
      <c r="DM66" s="80" t="n"/>
      <c r="DN66" s="80" t="n"/>
      <c r="DO66" s="80" t="n"/>
      <c r="DP66" s="80" t="n"/>
      <c r="DQ66" s="80" t="n"/>
      <c r="DR66" s="80" t="n"/>
      <c r="DS66" s="80" t="n"/>
      <c r="DT66" s="80" t="n"/>
      <c r="DU66" s="80" t="n"/>
      <c r="DV66" s="80" t="n"/>
      <c r="DW66" s="80" t="n"/>
      <c r="DX66" s="80" t="n"/>
      <c r="DY66" s="80" t="n"/>
      <c r="DZ66" s="80" t="n"/>
      <c r="EA66" s="80" t="n"/>
      <c r="EB66" s="80" t="n"/>
      <c r="EC66" s="80" t="n"/>
      <c r="ED66" s="80" t="n"/>
      <c r="EE66" s="80" t="n"/>
      <c r="EF66" s="80" t="n"/>
      <c r="EG66" s="80" t="n"/>
      <c r="EH66" s="80" t="n"/>
      <c r="EI66" s="80" t="n"/>
      <c r="EJ66" s="80" t="n"/>
      <c r="EK66" s="80" t="n"/>
      <c r="EL66" s="80" t="n"/>
      <c r="EM66" s="80" t="n"/>
      <c r="EN66" s="80" t="n"/>
      <c r="EO66" s="80" t="n"/>
      <c r="EP66" s="80" t="n"/>
      <c r="EQ66" s="80" t="n"/>
      <c r="ER66" s="81" t="n"/>
      <c r="ES66" s="89" t="n"/>
      <c r="EU66" s="81" t="n"/>
      <c r="EV66" s="89" t="n"/>
      <c r="EX66" s="81" t="n"/>
      <c r="EY66" s="89" t="n"/>
      <c r="FA66" s="81" t="n"/>
      <c r="FB66" s="89" t="n"/>
      <c r="FD66" s="81" t="n"/>
      <c r="FE66" s="89" t="n"/>
      <c r="FG66" s="81" t="n"/>
      <c r="FH66" s="89" t="n"/>
      <c r="FJ66" s="81" t="n"/>
      <c r="FK66" s="89" t="n"/>
      <c r="FM66" s="81" t="n"/>
    </row>
    <row customHeight="1" ht="12" r="67" spans="1:201">
      <c r="A67" s="35" t="n">
        <v>43372</v>
      </c>
      <c r="B67" s="89" t="s">
        <v>54</v>
      </c>
      <c r="C67" s="89" t="s">
        <v>32</v>
      </c>
      <c r="D67" s="31" t="n">
        <v>6.31</v>
      </c>
      <c r="E67" s="81" t="n">
        <v>7.16</v>
      </c>
      <c r="F67" s="25" t="n">
        <v>374</v>
      </c>
      <c r="G67" s="80" t="n">
        <v>524</v>
      </c>
      <c r="H67" s="80" t="n">
        <v>272</v>
      </c>
      <c r="I67" s="80" t="n">
        <v>415</v>
      </c>
      <c r="J67" s="80" t="n">
        <v>4</v>
      </c>
      <c r="K67" s="80" t="n">
        <v>7</v>
      </c>
      <c r="L67" s="25" t="n">
        <v>0</v>
      </c>
      <c r="M67" s="80" t="n">
        <v>2</v>
      </c>
      <c r="N67" s="80" t="n">
        <v>0</v>
      </c>
      <c r="O67" s="80" t="n">
        <v>2</v>
      </c>
      <c r="P67" s="80" t="n">
        <v>1</v>
      </c>
      <c r="Q67" s="80" t="n">
        <v>1</v>
      </c>
      <c r="R67" s="16" t="n">
        <v>1</v>
      </c>
      <c r="S67" s="16" t="n">
        <v>5</v>
      </c>
      <c r="T67" s="16" t="n">
        <v>6</v>
      </c>
      <c r="U67" s="25" t="n">
        <v>0</v>
      </c>
      <c r="V67" s="80" t="n">
        <v>2</v>
      </c>
      <c r="W67" s="16" t="n">
        <v>2</v>
      </c>
      <c r="X67" s="25" t="n">
        <v>29</v>
      </c>
      <c r="Y67" s="80" t="n">
        <v>12</v>
      </c>
      <c r="Z67" s="27">
        <f>IF(U67="","",LOOKUP(U67-V67,{-9E+307,0,1},{2,"x",1}))</f>
        <v/>
      </c>
      <c r="AA67" s="14">
        <f>IF(U67="","",U67&amp;"-"&amp;V67)</f>
        <v/>
      </c>
      <c r="AB67" s="63" t="n"/>
      <c r="AW67" s="80" t="n"/>
      <c r="AX67" s="80" t="n"/>
      <c r="AY67" s="80" t="n"/>
      <c r="AZ67" s="80" t="n"/>
      <c r="BA67" s="80" t="n"/>
      <c r="BB67" s="80" t="n"/>
      <c r="BC67" s="80" t="n"/>
      <c r="BD67" s="80" t="n"/>
      <c r="BE67" s="80" t="n"/>
      <c r="BF67" s="80" t="n"/>
      <c r="BG67" s="80" t="n"/>
      <c r="BH67" s="80" t="n"/>
      <c r="BI67" s="80" t="n"/>
      <c r="BJ67" s="80" t="n"/>
      <c r="BK67" s="80" t="n"/>
      <c r="BL67" s="80" t="n"/>
      <c r="BM67" s="80" t="n"/>
      <c r="BN67" s="80" t="n"/>
      <c r="BO67" s="80" t="n"/>
      <c r="BT67" s="80" t="n"/>
      <c r="BU67" s="80" t="n"/>
      <c r="BV67" s="80" t="n"/>
      <c r="BW67" s="80" t="n"/>
      <c r="BX67" s="80" t="n"/>
      <c r="BY67" s="80" t="n"/>
      <c r="BZ67" s="80" t="n"/>
      <c r="CA67" s="80" t="n"/>
      <c r="CB67" s="80" t="n"/>
      <c r="CC67" s="80" t="n"/>
      <c r="CD67" s="80" t="n"/>
      <c r="CE67" s="80" t="n"/>
      <c r="CF67" s="80" t="n"/>
      <c r="CG67" s="80" t="n"/>
      <c r="CH67" s="80" t="n"/>
      <c r="CI67" s="80" t="n"/>
      <c r="CJ67" s="80" t="n"/>
      <c r="CK67" s="80" t="n"/>
      <c r="CL67" s="80" t="n"/>
      <c r="CM67" s="80" t="n"/>
      <c r="CN67" s="80" t="n"/>
      <c r="CO67" s="80" t="n"/>
      <c r="CP67" s="80" t="n"/>
      <c r="CQ67" s="80" t="n"/>
      <c r="CR67" s="80" t="n"/>
      <c r="CS67" s="80" t="n"/>
      <c r="CT67" s="80" t="n"/>
      <c r="CU67" s="80" t="n"/>
      <c r="CV67" s="80" t="n"/>
      <c r="CW67" s="80" t="n"/>
      <c r="CX67" s="80" t="n"/>
      <c r="CY67" s="80" t="n"/>
      <c r="CZ67" s="80" t="n"/>
      <c r="DA67" s="80" t="n"/>
      <c r="DB67" s="80" t="n"/>
      <c r="DC67" s="80" t="n"/>
      <c r="DD67" s="80" t="n"/>
      <c r="DE67" s="80" t="n"/>
      <c r="DF67" s="80" t="n"/>
      <c r="DG67" s="80" t="n"/>
      <c r="DH67" s="80" t="n"/>
      <c r="DI67" s="80" t="n"/>
      <c r="DJ67" s="80" t="n"/>
      <c r="DK67" s="80" t="n"/>
      <c r="DL67" s="80" t="n"/>
      <c r="DM67" s="80" t="n"/>
      <c r="DN67" s="80" t="n"/>
      <c r="DO67" s="80" t="n"/>
      <c r="DP67" s="80" t="n"/>
      <c r="DQ67" s="80" t="n"/>
      <c r="DR67" s="80" t="n"/>
      <c r="DS67" s="80" t="n"/>
      <c r="DT67" s="80" t="n"/>
      <c r="DU67" s="80" t="n"/>
      <c r="DV67" s="80" t="n"/>
      <c r="DW67" s="80" t="n"/>
      <c r="DX67" s="80" t="n"/>
      <c r="DY67" s="80" t="n"/>
      <c r="DZ67" s="80" t="n"/>
      <c r="EA67" s="80" t="n"/>
      <c r="EB67" s="80" t="n"/>
      <c r="EC67" s="80" t="n"/>
      <c r="ED67" s="80" t="n"/>
      <c r="EE67" s="80" t="n"/>
      <c r="EF67" s="80" t="n"/>
      <c r="EG67" s="80" t="n"/>
      <c r="EH67" s="80" t="n"/>
      <c r="EI67" s="80" t="n"/>
      <c r="EJ67" s="80" t="n"/>
      <c r="EK67" s="80" t="n"/>
      <c r="EL67" s="80" t="n"/>
      <c r="EM67" s="80" t="n"/>
      <c r="EN67" s="80" t="n"/>
      <c r="EO67" s="80" t="n"/>
      <c r="EP67" s="80" t="n"/>
      <c r="EQ67" s="80" t="n"/>
      <c r="ER67" s="81" t="n"/>
      <c r="ES67" s="89" t="n"/>
      <c r="EU67" s="81" t="n"/>
      <c r="EV67" s="89" t="n"/>
      <c r="EX67" s="81" t="n"/>
      <c r="EY67" s="89" t="n"/>
      <c r="FA67" s="81" t="n"/>
      <c r="FB67" s="89" t="n"/>
      <c r="FD67" s="81" t="n"/>
      <c r="FE67" s="89" t="n"/>
      <c r="FG67" s="81" t="n"/>
      <c r="FH67" s="89" t="n"/>
      <c r="FJ67" s="81" t="n"/>
      <c r="FK67" s="89" t="n"/>
      <c r="FM67" s="81" t="n"/>
    </row>
    <row customHeight="1" ht="12" r="68" spans="1:201">
      <c r="A68" s="35" t="n">
        <v>43372</v>
      </c>
      <c r="B68" s="89" t="s">
        <v>62</v>
      </c>
      <c r="C68" s="89" t="s">
        <v>31</v>
      </c>
      <c r="D68" s="31" t="n">
        <v>7.2</v>
      </c>
      <c r="E68" s="81" t="n">
        <v>6.6</v>
      </c>
      <c r="F68" s="25" t="n">
        <v>425</v>
      </c>
      <c r="G68" s="80" t="n">
        <v>444</v>
      </c>
      <c r="H68" s="80" t="n">
        <v>352</v>
      </c>
      <c r="I68" s="80" t="n">
        <v>365</v>
      </c>
      <c r="J68" s="80" t="n">
        <v>11</v>
      </c>
      <c r="K68" s="80" t="n">
        <v>10</v>
      </c>
      <c r="L68" s="25" t="n">
        <v>1</v>
      </c>
      <c r="M68" s="80" t="n">
        <v>0</v>
      </c>
      <c r="N68" s="80" t="n">
        <v>5</v>
      </c>
      <c r="O68" s="80" t="n">
        <v>3</v>
      </c>
      <c r="P68" s="80" t="n">
        <v>0</v>
      </c>
      <c r="Q68" s="80" t="n">
        <v>3</v>
      </c>
      <c r="R68" s="16" t="n">
        <v>6</v>
      </c>
      <c r="S68" s="16" t="n">
        <v>6</v>
      </c>
      <c r="T68" s="16" t="n">
        <v>12</v>
      </c>
      <c r="U68" s="25" t="n">
        <v>2</v>
      </c>
      <c r="V68" s="80" t="n">
        <v>0</v>
      </c>
      <c r="W68" s="16" t="n">
        <v>2</v>
      </c>
      <c r="X68" s="25" t="n">
        <v>24</v>
      </c>
      <c r="Y68" s="80" t="n">
        <v>16</v>
      </c>
      <c r="Z68" s="27">
        <f>IF(U68="","",LOOKUP(U68-V68,{-9E+307,0,1},{2,"x",1}))</f>
        <v/>
      </c>
      <c r="AA68" s="14">
        <f>IF(U68="","",U68&amp;"-"&amp;V68)</f>
        <v/>
      </c>
      <c r="AB68" s="63" t="n"/>
      <c r="AW68" s="80" t="n"/>
      <c r="AX68" s="80" t="n"/>
      <c r="AY68" s="80" t="n"/>
      <c r="AZ68" s="80" t="n"/>
      <c r="BA68" s="80" t="n"/>
      <c r="BB68" s="80" t="n"/>
      <c r="BC68" s="80" t="n"/>
      <c r="BD68" s="80" t="n"/>
      <c r="BE68" s="80" t="n"/>
      <c r="BF68" s="80" t="n"/>
      <c r="BG68" s="80" t="n"/>
      <c r="BH68" s="80" t="n"/>
      <c r="BI68" s="80" t="n"/>
      <c r="BJ68" s="80" t="n"/>
      <c r="BK68" s="80" t="n"/>
      <c r="BL68" s="80" t="n"/>
      <c r="BM68" s="80" t="n"/>
      <c r="BN68" s="80" t="n"/>
      <c r="BO68" s="80" t="n"/>
      <c r="BT68" s="80" t="n"/>
      <c r="BU68" s="80" t="n"/>
      <c r="BV68" s="80" t="n"/>
      <c r="BW68" s="80" t="n"/>
      <c r="BX68" s="80" t="n"/>
      <c r="BY68" s="80" t="n"/>
      <c r="BZ68" s="80" t="n"/>
      <c r="CA68" s="80" t="n"/>
      <c r="CB68" s="80" t="n"/>
      <c r="CC68" s="80" t="n"/>
      <c r="CD68" s="80" t="n"/>
      <c r="CE68" s="80" t="n"/>
      <c r="CF68" s="80" t="n"/>
      <c r="CG68" s="80" t="n"/>
      <c r="CH68" s="80" t="n"/>
      <c r="CI68" s="80" t="n"/>
      <c r="CJ68" s="80" t="n"/>
      <c r="CK68" s="80" t="n"/>
      <c r="CL68" s="80" t="n"/>
      <c r="CM68" s="80" t="n"/>
      <c r="CN68" s="80" t="n"/>
      <c r="CO68" s="80" t="n"/>
      <c r="CP68" s="80" t="n"/>
      <c r="CQ68" s="80" t="n"/>
      <c r="CR68" s="80" t="n"/>
      <c r="CS68" s="80" t="n"/>
      <c r="CT68" s="80" t="n"/>
      <c r="CU68" s="80" t="n"/>
      <c r="CV68" s="80" t="n"/>
      <c r="CW68" s="80" t="n"/>
      <c r="CX68" s="80" t="n"/>
      <c r="CY68" s="80" t="n"/>
      <c r="CZ68" s="80" t="n"/>
      <c r="DA68" s="80" t="n"/>
      <c r="DB68" s="80" t="n"/>
      <c r="DC68" s="80" t="n"/>
      <c r="DD68" s="80" t="n"/>
      <c r="DE68" s="80" t="n"/>
      <c r="DF68" s="80" t="n"/>
      <c r="DG68" s="80" t="n"/>
      <c r="DH68" s="80" t="n"/>
      <c r="DI68" s="80" t="n"/>
      <c r="DJ68" s="80" t="n"/>
      <c r="DK68" s="80" t="n"/>
      <c r="DL68" s="80" t="n"/>
      <c r="DM68" s="80" t="n"/>
      <c r="DN68" s="80" t="n"/>
      <c r="DO68" s="80" t="n"/>
      <c r="DP68" s="80" t="n"/>
      <c r="DQ68" s="80" t="n"/>
      <c r="DR68" s="80" t="n"/>
      <c r="DS68" s="80" t="n"/>
      <c r="DT68" s="80" t="n"/>
      <c r="DU68" s="80" t="n"/>
      <c r="DV68" s="80" t="n"/>
      <c r="DW68" s="80" t="n"/>
      <c r="DX68" s="80" t="n"/>
      <c r="DY68" s="80" t="n"/>
      <c r="DZ68" s="80" t="n"/>
      <c r="EA68" s="80" t="n"/>
      <c r="EB68" s="80" t="n"/>
      <c r="EC68" s="80" t="n"/>
      <c r="ED68" s="80" t="n"/>
      <c r="EE68" s="80" t="n"/>
      <c r="EF68" s="80" t="n"/>
      <c r="EG68" s="80" t="n"/>
      <c r="EH68" s="80" t="n"/>
      <c r="EI68" s="80" t="n"/>
      <c r="EJ68" s="80" t="n"/>
      <c r="EK68" s="80" t="n"/>
      <c r="EL68" s="80" t="n"/>
      <c r="EM68" s="80" t="n"/>
      <c r="EN68" s="80" t="n"/>
      <c r="EO68" s="80" t="n"/>
      <c r="EP68" s="80" t="n"/>
      <c r="EQ68" s="80" t="n"/>
      <c r="ER68" s="81" t="n"/>
      <c r="ES68" s="89" t="n"/>
      <c r="EU68" s="81" t="n"/>
      <c r="EV68" s="89" t="n"/>
      <c r="EX68" s="81" t="n"/>
      <c r="EY68" s="89" t="n"/>
      <c r="FA68" s="81" t="n"/>
      <c r="FB68" s="89" t="n"/>
      <c r="FD68" s="81" t="n"/>
      <c r="FE68" s="89" t="n"/>
      <c r="FG68" s="81" t="n"/>
      <c r="FH68" s="89" t="n"/>
      <c r="FJ68" s="81" t="n"/>
      <c r="FK68" s="89" t="n"/>
      <c r="FM68" s="81" t="n"/>
    </row>
    <row customHeight="1" ht="12" r="69" spans="1:201">
      <c r="A69" s="35" t="n">
        <v>43372</v>
      </c>
      <c r="B69" s="89" t="s">
        <v>58</v>
      </c>
      <c r="C69" s="89" t="s">
        <v>63</v>
      </c>
      <c r="D69" s="31" t="n">
        <v>6.94</v>
      </c>
      <c r="E69" s="81" t="n">
        <v>6.32</v>
      </c>
      <c r="F69" s="25" t="n">
        <v>455</v>
      </c>
      <c r="G69" s="80" t="n">
        <v>457</v>
      </c>
      <c r="H69" s="80" t="n">
        <v>374</v>
      </c>
      <c r="I69" s="80" t="n">
        <v>392</v>
      </c>
      <c r="J69" s="80" t="n">
        <v>8</v>
      </c>
      <c r="K69" s="80" t="n">
        <v>7</v>
      </c>
      <c r="L69" s="25" t="n">
        <v>1</v>
      </c>
      <c r="M69" s="80" t="n">
        <v>0</v>
      </c>
      <c r="N69" s="80" t="n">
        <v>1</v>
      </c>
      <c r="O69" s="80" t="n">
        <v>3</v>
      </c>
      <c r="P69" s="80" t="n">
        <v>1</v>
      </c>
      <c r="Q69" s="80" t="n">
        <v>1</v>
      </c>
      <c r="R69" s="16" t="n">
        <v>3</v>
      </c>
      <c r="S69" s="16" t="n">
        <v>4</v>
      </c>
      <c r="T69" s="16" t="n">
        <v>7</v>
      </c>
      <c r="U69" s="25" t="n">
        <v>3</v>
      </c>
      <c r="V69" s="80" t="n">
        <v>1</v>
      </c>
      <c r="W69" s="16" t="n">
        <v>4</v>
      </c>
      <c r="X69" s="25" t="n">
        <v>26</v>
      </c>
      <c r="Y69" s="80" t="n">
        <v>16</v>
      </c>
      <c r="Z69" s="27">
        <f>IF(U69="","",LOOKUP(U69-V69,{-9E+307,0,1},{2,"x",1}))</f>
        <v/>
      </c>
      <c r="AA69" s="14">
        <f>IF(U69="","",U69&amp;"-"&amp;V69)</f>
        <v/>
      </c>
      <c r="AB69" s="63" t="n"/>
      <c r="AW69" s="80" t="n"/>
      <c r="AX69" s="80" t="n"/>
      <c r="AY69" s="80" t="n"/>
      <c r="AZ69" s="80" t="n"/>
      <c r="BA69" s="80" t="n"/>
      <c r="BB69" s="80" t="n"/>
      <c r="BC69" s="80" t="n"/>
      <c r="BD69" s="80" t="n"/>
      <c r="BE69" s="80" t="n"/>
      <c r="BF69" s="80" t="n"/>
      <c r="BG69" s="80" t="n"/>
      <c r="BH69" s="80" t="n"/>
      <c r="BI69" s="80" t="n"/>
      <c r="BJ69" s="80" t="n"/>
      <c r="BK69" s="80" t="n"/>
      <c r="BL69" s="80" t="n"/>
      <c r="BM69" s="80" t="n"/>
      <c r="BN69" s="80" t="n"/>
      <c r="BO69" s="80" t="n"/>
      <c r="BT69" s="80" t="n"/>
      <c r="BU69" s="80" t="n"/>
      <c r="BV69" s="80" t="n"/>
      <c r="BW69" s="80" t="n"/>
      <c r="BX69" s="80" t="n"/>
      <c r="BY69" s="80" t="n"/>
      <c r="BZ69" s="80" t="n"/>
      <c r="CA69" s="80" t="n"/>
      <c r="CB69" s="80" t="n"/>
      <c r="CC69" s="80" t="n"/>
      <c r="CD69" s="80" t="n"/>
      <c r="CE69" s="80" t="n"/>
      <c r="CF69" s="80" t="n"/>
      <c r="CG69" s="80" t="n"/>
      <c r="CH69" s="80" t="n"/>
      <c r="CI69" s="80" t="n"/>
      <c r="CJ69" s="80" t="n"/>
      <c r="CK69" s="80" t="n"/>
      <c r="CL69" s="80" t="n"/>
      <c r="CM69" s="80" t="n"/>
      <c r="CN69" s="80" t="n"/>
      <c r="CO69" s="80" t="n"/>
      <c r="CP69" s="80" t="n"/>
      <c r="CQ69" s="80" t="n"/>
      <c r="CR69" s="80" t="n"/>
      <c r="CS69" s="80" t="n"/>
      <c r="CT69" s="80" t="n"/>
      <c r="CU69" s="80" t="n"/>
      <c r="CV69" s="80" t="n"/>
      <c r="CW69" s="80" t="n"/>
      <c r="CX69" s="80" t="n"/>
      <c r="CY69" s="80" t="n"/>
      <c r="CZ69" s="80" t="n"/>
      <c r="DA69" s="80" t="n"/>
      <c r="DB69" s="80" t="n"/>
      <c r="DC69" s="80" t="n"/>
      <c r="DD69" s="80" t="n"/>
      <c r="DE69" s="80" t="n"/>
      <c r="DF69" s="80" t="n"/>
      <c r="DG69" s="80" t="n"/>
      <c r="DH69" s="80" t="n"/>
      <c r="DI69" s="80" t="n"/>
      <c r="DJ69" s="80" t="n"/>
      <c r="DK69" s="80" t="n"/>
      <c r="DL69" s="80" t="n"/>
      <c r="DM69" s="80" t="n"/>
      <c r="DN69" s="80" t="n"/>
      <c r="DO69" s="80" t="n"/>
      <c r="DP69" s="80" t="n"/>
      <c r="DQ69" s="80" t="n"/>
      <c r="DR69" s="80" t="n"/>
      <c r="DS69" s="80" t="n"/>
      <c r="DT69" s="80" t="n"/>
      <c r="DU69" s="80" t="n"/>
      <c r="DV69" s="80" t="n"/>
      <c r="DW69" s="80" t="n"/>
      <c r="DX69" s="80" t="n"/>
      <c r="DY69" s="80" t="n"/>
      <c r="DZ69" s="80" t="n"/>
      <c r="EA69" s="80" t="n"/>
      <c r="EB69" s="80" t="n"/>
      <c r="EC69" s="80" t="n"/>
      <c r="ED69" s="80" t="n"/>
      <c r="EE69" s="80" t="n"/>
      <c r="EF69" s="80" t="n"/>
      <c r="EG69" s="80" t="n"/>
      <c r="EH69" s="80" t="n"/>
      <c r="EI69" s="80" t="n"/>
      <c r="EJ69" s="80" t="n"/>
      <c r="EK69" s="80" t="n"/>
      <c r="EL69" s="80" t="n"/>
      <c r="EM69" s="80" t="n"/>
      <c r="EN69" s="80" t="n"/>
      <c r="EO69" s="80" t="n"/>
      <c r="EP69" s="80" t="n"/>
      <c r="EQ69" s="80" t="n"/>
      <c r="ER69" s="81" t="n"/>
      <c r="ES69" s="89" t="n"/>
      <c r="EU69" s="81" t="n"/>
      <c r="EV69" s="89" t="n"/>
      <c r="EX69" s="81" t="n"/>
      <c r="EY69" s="89" t="n"/>
      <c r="FA69" s="81" t="n"/>
      <c r="FB69" s="89" t="n"/>
      <c r="FD69" s="81" t="n"/>
      <c r="FE69" s="89" t="n"/>
      <c r="FG69" s="81" t="n"/>
      <c r="FH69" s="89" t="n"/>
      <c r="FJ69" s="81" t="n"/>
      <c r="FK69" s="89" t="n"/>
      <c r="FM69" s="81" t="n"/>
    </row>
    <row customHeight="1" ht="12" r="70" spans="1:201">
      <c r="A70" s="35" t="n">
        <v>43373</v>
      </c>
      <c r="B70" s="89" t="s">
        <v>47</v>
      </c>
      <c r="C70" s="89" t="s">
        <v>56</v>
      </c>
      <c r="D70" s="31" t="n">
        <v>6.78</v>
      </c>
      <c r="E70" s="81" t="n">
        <v>7</v>
      </c>
      <c r="F70" s="25" t="n">
        <v>317</v>
      </c>
      <c r="G70" s="80" t="n">
        <v>286</v>
      </c>
      <c r="H70" s="80" t="n">
        <v>198</v>
      </c>
      <c r="I70" s="80" t="n">
        <v>160</v>
      </c>
      <c r="J70" s="80" t="n">
        <v>13</v>
      </c>
      <c r="K70" s="80" t="n">
        <v>3</v>
      </c>
      <c r="L70" s="25" t="n">
        <v>1</v>
      </c>
      <c r="M70" s="80" t="n">
        <v>1</v>
      </c>
      <c r="N70" s="80" t="n">
        <v>3</v>
      </c>
      <c r="O70" s="80" t="n">
        <v>1</v>
      </c>
      <c r="P70" s="80" t="n">
        <v>1</v>
      </c>
      <c r="Q70" s="80" t="n">
        <v>0</v>
      </c>
      <c r="R70" s="16" t="n">
        <v>5</v>
      </c>
      <c r="S70" s="16" t="n">
        <v>2</v>
      </c>
      <c r="T70" s="16" t="n">
        <v>7</v>
      </c>
      <c r="U70" s="25" t="n">
        <v>1</v>
      </c>
      <c r="V70" s="80" t="n">
        <v>2</v>
      </c>
      <c r="W70" s="16" t="n">
        <v>3</v>
      </c>
      <c r="X70" s="25" t="n">
        <v>24</v>
      </c>
      <c r="Y70" s="80" t="n">
        <v>68</v>
      </c>
      <c r="Z70" s="27">
        <f>IF(U70="","",LOOKUP(U70-V70,{-9E+307,0,1},{2,"x",1}))</f>
        <v/>
      </c>
      <c r="AA70" s="14">
        <f>IF(U70="","",U70&amp;"-"&amp;V70)</f>
        <v/>
      </c>
      <c r="AB70" s="63" t="n"/>
      <c r="AW70" s="80" t="n"/>
      <c r="AX70" s="80" t="n"/>
      <c r="AY70" s="80" t="n"/>
      <c r="AZ70" s="80" t="n"/>
      <c r="BA70" s="80" t="n"/>
      <c r="BB70" s="80" t="n"/>
      <c r="BC70" s="80" t="n"/>
      <c r="BD70" s="80" t="n"/>
      <c r="BE70" s="80" t="n"/>
      <c r="BF70" s="80" t="n"/>
      <c r="BG70" s="80" t="n"/>
      <c r="BH70" s="80" t="n"/>
      <c r="BI70" s="80" t="n"/>
      <c r="BJ70" s="80" t="n"/>
      <c r="BK70" s="80" t="n"/>
      <c r="BL70" s="80" t="n"/>
      <c r="BM70" s="80" t="n"/>
      <c r="BN70" s="80" t="n"/>
      <c r="BO70" s="80" t="n"/>
      <c r="BT70" s="80" t="n"/>
      <c r="BU70" s="80" t="n"/>
      <c r="BV70" s="80" t="n"/>
      <c r="BW70" s="80" t="n"/>
      <c r="BX70" s="80" t="n"/>
      <c r="BY70" s="80" t="n"/>
      <c r="BZ70" s="80" t="n"/>
      <c r="CA70" s="80" t="n"/>
      <c r="CB70" s="80" t="n"/>
      <c r="CC70" s="80" t="n"/>
      <c r="CD70" s="80" t="n"/>
      <c r="CE70" s="80" t="n"/>
      <c r="CF70" s="80" t="n"/>
      <c r="CG70" s="80" t="n"/>
      <c r="CH70" s="80" t="n"/>
      <c r="CI70" s="80" t="n"/>
      <c r="CJ70" s="80" t="n"/>
      <c r="CK70" s="80" t="n"/>
      <c r="CL70" s="80" t="n"/>
      <c r="CM70" s="80" t="n"/>
      <c r="CN70" s="80" t="n"/>
      <c r="CO70" s="80" t="n"/>
      <c r="CP70" s="80" t="n"/>
      <c r="CQ70" s="80" t="n"/>
      <c r="CR70" s="80" t="n"/>
      <c r="CS70" s="80" t="n"/>
      <c r="CT70" s="80" t="n"/>
      <c r="CU70" s="80" t="n"/>
      <c r="CV70" s="80" t="n"/>
      <c r="CW70" s="80" t="n"/>
      <c r="CX70" s="80" t="n"/>
      <c r="CY70" s="80" t="n"/>
      <c r="CZ70" s="80" t="n"/>
      <c r="DA70" s="80" t="n"/>
      <c r="DB70" s="80" t="n"/>
      <c r="DC70" s="80" t="n"/>
      <c r="DD70" s="80" t="n"/>
      <c r="DE70" s="80" t="n"/>
      <c r="DF70" s="80" t="n"/>
      <c r="DG70" s="80" t="n"/>
      <c r="DH70" s="80" t="n"/>
      <c r="DI70" s="80" t="n"/>
      <c r="DJ70" s="80" t="n"/>
      <c r="DK70" s="80" t="n"/>
      <c r="DL70" s="80" t="n"/>
      <c r="DM70" s="80" t="n"/>
      <c r="DN70" s="80" t="n"/>
      <c r="DO70" s="80" t="n"/>
      <c r="DP70" s="80" t="n"/>
      <c r="DQ70" s="80" t="n"/>
      <c r="DR70" s="80" t="n"/>
      <c r="DS70" s="80" t="n"/>
      <c r="DT70" s="80" t="n"/>
      <c r="DU70" s="80" t="n"/>
      <c r="DV70" s="80" t="n"/>
      <c r="DW70" s="80" t="n"/>
      <c r="DX70" s="80" t="n"/>
      <c r="DY70" s="80" t="n"/>
      <c r="DZ70" s="80" t="n"/>
      <c r="EA70" s="80" t="n"/>
      <c r="EB70" s="80" t="n"/>
      <c r="EC70" s="80" t="n"/>
      <c r="ED70" s="80" t="n"/>
      <c r="EE70" s="80" t="n"/>
      <c r="EF70" s="80" t="n"/>
      <c r="EG70" s="80" t="n"/>
      <c r="EH70" s="80" t="n"/>
      <c r="EI70" s="80" t="n"/>
      <c r="EJ70" s="80" t="n"/>
      <c r="EK70" s="80" t="n"/>
      <c r="EL70" s="80" t="n"/>
      <c r="EM70" s="80" t="n"/>
      <c r="EN70" s="80" t="n"/>
      <c r="EO70" s="80" t="n"/>
      <c r="EP70" s="80" t="n"/>
      <c r="EQ70" s="80" t="n"/>
      <c r="ER70" s="81" t="n"/>
      <c r="ES70" s="89" t="n"/>
      <c r="EU70" s="81" t="n"/>
      <c r="EV70" s="89" t="n"/>
      <c r="EX70" s="81" t="n"/>
      <c r="EY70" s="89" t="n"/>
      <c r="FA70" s="81" t="n"/>
      <c r="FB70" s="89" t="n"/>
      <c r="FD70" s="81" t="n"/>
      <c r="FE70" s="89" t="n"/>
      <c r="FG70" s="81" t="n"/>
      <c r="FH70" s="89" t="n"/>
      <c r="FJ70" s="81" t="n"/>
      <c r="FK70" s="89" t="n"/>
      <c r="FM70" s="81" t="n"/>
    </row>
    <row customHeight="1" ht="12" r="71" spans="1:201">
      <c r="A71" s="35" t="n">
        <v>43374</v>
      </c>
      <c r="B71" s="89" t="s">
        <v>46</v>
      </c>
      <c r="C71" s="89" t="s">
        <v>50</v>
      </c>
      <c r="D71" s="31" t="n">
        <v>6.73</v>
      </c>
      <c r="E71" s="81" t="n">
        <v>6.43</v>
      </c>
      <c r="F71" s="25" t="n">
        <v>425</v>
      </c>
      <c r="G71" s="80" t="n">
        <v>532</v>
      </c>
      <c r="H71" s="80" t="n">
        <v>335</v>
      </c>
      <c r="I71" s="80" t="n">
        <v>449</v>
      </c>
      <c r="J71" s="80" t="n">
        <v>8</v>
      </c>
      <c r="K71" s="80" t="n">
        <v>8</v>
      </c>
      <c r="L71" s="25" t="n">
        <v>0</v>
      </c>
      <c r="M71" s="80" t="n">
        <v>0</v>
      </c>
      <c r="N71" s="80" t="n">
        <v>5</v>
      </c>
      <c r="O71" s="80" t="n">
        <v>1</v>
      </c>
      <c r="P71" s="80" t="n">
        <v>0</v>
      </c>
      <c r="Q71" s="80" t="n">
        <v>1</v>
      </c>
      <c r="R71" s="16" t="n">
        <v>5</v>
      </c>
      <c r="S71" s="16" t="n">
        <v>2</v>
      </c>
      <c r="T71" s="16" t="n">
        <v>7</v>
      </c>
      <c r="U71" s="25" t="n">
        <v>2</v>
      </c>
      <c r="V71" s="80" t="n">
        <v>1</v>
      </c>
      <c r="W71" s="16" t="n">
        <v>3</v>
      </c>
      <c r="X71" s="25" t="n">
        <v>25</v>
      </c>
      <c r="Y71" s="80" t="n">
        <v>15</v>
      </c>
      <c r="Z71" s="27">
        <f>IF(U71="","",LOOKUP(U71-V71,{-9E+307,0,1},{2,"x",1}))</f>
        <v/>
      </c>
      <c r="AA71" s="14">
        <f>IF(U71="","",U71&amp;"-"&amp;V71)</f>
        <v/>
      </c>
      <c r="AB71" s="63" t="n"/>
      <c r="AW71" s="80" t="n"/>
      <c r="AX71" s="80" t="n"/>
      <c r="AY71" s="80" t="n"/>
      <c r="AZ71" s="80" t="n"/>
      <c r="BA71" s="80" t="n"/>
      <c r="BB71" s="80" t="n"/>
      <c r="BC71" s="80" t="n"/>
      <c r="BD71" s="80" t="n"/>
      <c r="BE71" s="80" t="n"/>
      <c r="BF71" s="80" t="n"/>
      <c r="BG71" s="80" t="n"/>
      <c r="BH71" s="80" t="n"/>
      <c r="BI71" s="80" t="n"/>
      <c r="BJ71" s="80" t="n"/>
      <c r="BK71" s="80" t="n"/>
      <c r="BL71" s="80" t="n"/>
      <c r="BM71" s="80" t="n"/>
      <c r="BN71" s="80" t="n"/>
      <c r="BO71" s="80" t="n"/>
      <c r="BT71" s="80" t="n"/>
      <c r="BU71" s="80" t="n"/>
      <c r="BV71" s="80" t="n"/>
      <c r="BW71" s="80" t="n"/>
      <c r="BX71" s="80" t="n"/>
      <c r="BY71" s="80" t="n"/>
      <c r="BZ71" s="80" t="n"/>
      <c r="CA71" s="80" t="n"/>
      <c r="CB71" s="80" t="n"/>
      <c r="CC71" s="80" t="n"/>
      <c r="CD71" s="80" t="n"/>
      <c r="CE71" s="80" t="n"/>
      <c r="CF71" s="80" t="n"/>
      <c r="CG71" s="80" t="n"/>
      <c r="CH71" s="80" t="n"/>
      <c r="CI71" s="80" t="n"/>
      <c r="CJ71" s="80" t="n"/>
      <c r="CK71" s="80" t="n"/>
      <c r="CL71" s="80" t="n"/>
      <c r="CM71" s="80" t="n"/>
      <c r="CN71" s="80" t="n"/>
      <c r="CO71" s="80" t="n"/>
      <c r="CP71" s="80" t="n"/>
      <c r="CQ71" s="80" t="n"/>
      <c r="CR71" s="80" t="n"/>
      <c r="CS71" s="80" t="n"/>
      <c r="CT71" s="80" t="n"/>
      <c r="CU71" s="80" t="n"/>
      <c r="CV71" s="80" t="n"/>
      <c r="CW71" s="80" t="n"/>
      <c r="CX71" s="80" t="n"/>
      <c r="CY71" s="80" t="n"/>
      <c r="CZ71" s="80" t="n"/>
      <c r="DA71" s="80" t="n"/>
      <c r="DB71" s="80" t="n"/>
      <c r="DC71" s="80" t="n"/>
      <c r="DD71" s="80" t="n"/>
      <c r="DE71" s="80" t="n"/>
      <c r="DF71" s="80" t="n"/>
      <c r="DG71" s="80" t="n"/>
      <c r="DH71" s="80" t="n"/>
      <c r="DI71" s="80" t="n"/>
      <c r="DJ71" s="80" t="n"/>
      <c r="DK71" s="80" t="n"/>
      <c r="DL71" s="80" t="n"/>
      <c r="DM71" s="80" t="n"/>
      <c r="DN71" s="80" t="n"/>
      <c r="DO71" s="80" t="n"/>
      <c r="DP71" s="80" t="n"/>
      <c r="DQ71" s="80" t="n"/>
      <c r="DR71" s="80" t="n"/>
      <c r="DS71" s="80" t="n"/>
      <c r="DT71" s="80" t="n"/>
      <c r="DU71" s="80" t="n"/>
      <c r="DV71" s="80" t="n"/>
      <c r="DW71" s="80" t="n"/>
      <c r="DX71" s="80" t="n"/>
      <c r="DY71" s="80" t="n"/>
      <c r="DZ71" s="80" t="n"/>
      <c r="EA71" s="80" t="n"/>
      <c r="EB71" s="80" t="n"/>
      <c r="EC71" s="80" t="n"/>
      <c r="ED71" s="80" t="n"/>
      <c r="EE71" s="80" t="n"/>
      <c r="EF71" s="80" t="n"/>
      <c r="EG71" s="80" t="n"/>
      <c r="EH71" s="80" t="n"/>
      <c r="EI71" s="80" t="n"/>
      <c r="EJ71" s="80" t="n"/>
      <c r="EK71" s="80" t="n"/>
      <c r="EL71" s="80" t="n"/>
      <c r="EM71" s="80" t="n"/>
      <c r="EN71" s="80" t="n"/>
      <c r="EO71" s="80" t="n"/>
      <c r="EP71" s="80" t="n"/>
      <c r="EQ71" s="80" t="n"/>
      <c r="ER71" s="81" t="n"/>
      <c r="ES71" s="89" t="n"/>
      <c r="EU71" s="81" t="n"/>
      <c r="EV71" s="89" t="n"/>
      <c r="EX71" s="81" t="n"/>
      <c r="EY71" s="89" t="n"/>
      <c r="FA71" s="81" t="n"/>
      <c r="FB71" s="89" t="n"/>
      <c r="FD71" s="81" t="n"/>
      <c r="FE71" s="89" t="n"/>
      <c r="FG71" s="81" t="n"/>
      <c r="FH71" s="89" t="n"/>
      <c r="FJ71" s="81" t="n"/>
      <c r="FK71" s="89" t="n"/>
      <c r="FM71" s="81" t="n"/>
    </row>
    <row customHeight="1" ht="12" r="72" spans="1:201">
      <c r="A72" s="35" t="n">
        <v>43378</v>
      </c>
      <c r="B72" s="89" t="s">
        <v>53</v>
      </c>
      <c r="C72" s="89" t="s">
        <v>62</v>
      </c>
      <c r="D72" s="31" t="n">
        <v>7.04</v>
      </c>
      <c r="E72" s="81" t="n">
        <v>6.4</v>
      </c>
      <c r="F72" s="25" t="n">
        <v>282</v>
      </c>
      <c r="G72" s="80" t="n">
        <v>514</v>
      </c>
      <c r="H72" s="80" t="n">
        <v>192</v>
      </c>
      <c r="I72" s="80" t="n">
        <v>431</v>
      </c>
      <c r="J72" s="80" t="n">
        <v>7</v>
      </c>
      <c r="K72" s="80" t="n">
        <v>12</v>
      </c>
      <c r="L72" s="25" t="n">
        <v>1</v>
      </c>
      <c r="M72" s="80" t="n">
        <v>0</v>
      </c>
      <c r="N72" s="80" t="n">
        <v>1</v>
      </c>
      <c r="O72" s="80" t="n">
        <v>2</v>
      </c>
      <c r="P72" s="80" t="n">
        <v>2</v>
      </c>
      <c r="Q72" s="80" t="n">
        <v>2</v>
      </c>
      <c r="R72" s="16" t="n">
        <v>4</v>
      </c>
      <c r="S72" s="16" t="n">
        <v>4</v>
      </c>
      <c r="T72" s="16" t="n">
        <v>8</v>
      </c>
      <c r="U72" s="25" t="n">
        <v>1</v>
      </c>
      <c r="V72" s="80" t="n">
        <v>0</v>
      </c>
      <c r="W72" s="16" t="n">
        <v>1</v>
      </c>
      <c r="X72" s="25" t="n">
        <v>28</v>
      </c>
      <c r="Y72" s="80" t="n">
        <v>17</v>
      </c>
      <c r="Z72" s="27">
        <f>IF(U72="","",LOOKUP(U72-V72,{-9E+307,0,1},{2,"x",1}))</f>
        <v/>
      </c>
      <c r="AA72" s="14">
        <f>IF(U72="","",U72&amp;"-"&amp;V72)</f>
        <v/>
      </c>
      <c r="AB72" s="63" t="n"/>
      <c r="AW72" s="80" t="n"/>
      <c r="AX72" s="80" t="n"/>
      <c r="AY72" s="80" t="n"/>
      <c r="AZ72" s="80" t="n"/>
      <c r="BA72" s="80" t="n"/>
      <c r="BB72" s="80" t="n"/>
      <c r="BC72" s="80" t="n"/>
      <c r="BD72" s="80" t="n"/>
      <c r="BE72" s="80" t="n"/>
      <c r="BF72" s="80" t="n"/>
      <c r="BG72" s="80" t="n"/>
      <c r="BH72" s="80" t="n"/>
      <c r="BI72" s="80" t="n"/>
      <c r="BJ72" s="80" t="n"/>
      <c r="BK72" s="80" t="n"/>
      <c r="BL72" s="80" t="n"/>
      <c r="BM72" s="80" t="n"/>
      <c r="BN72" s="80" t="n"/>
      <c r="BO72" s="80" t="n"/>
      <c r="BT72" s="80" t="n"/>
      <c r="BU72" s="80" t="n"/>
      <c r="BV72" s="80" t="n"/>
      <c r="BW72" s="80" t="n"/>
      <c r="BX72" s="80" t="n"/>
      <c r="BY72" s="80" t="n"/>
      <c r="BZ72" s="80" t="n"/>
      <c r="CA72" s="80" t="n"/>
      <c r="CB72" s="80" t="n"/>
      <c r="CC72" s="80" t="n"/>
      <c r="CD72" s="80" t="n"/>
      <c r="CE72" s="80" t="n"/>
      <c r="CF72" s="80" t="n"/>
      <c r="CG72" s="80" t="n"/>
      <c r="CH72" s="80" t="n"/>
      <c r="CI72" s="80" t="n"/>
      <c r="CJ72" s="80" t="n"/>
      <c r="CK72" s="80" t="n"/>
      <c r="CL72" s="80" t="n"/>
      <c r="CM72" s="80" t="n"/>
      <c r="CN72" s="80" t="n"/>
      <c r="CO72" s="80" t="n"/>
      <c r="CP72" s="80" t="n"/>
      <c r="CQ72" s="80" t="n"/>
      <c r="CR72" s="80" t="n"/>
      <c r="CS72" s="80" t="n"/>
      <c r="CT72" s="80" t="n"/>
      <c r="CU72" s="80" t="n"/>
      <c r="CV72" s="80" t="n"/>
      <c r="CW72" s="80" t="n"/>
      <c r="CX72" s="80" t="n"/>
      <c r="CY72" s="80" t="n"/>
      <c r="CZ72" s="80" t="n"/>
      <c r="DA72" s="80" t="n"/>
      <c r="DB72" s="80" t="n"/>
      <c r="DC72" s="80" t="n"/>
      <c r="DD72" s="80" t="n"/>
      <c r="DE72" s="80" t="n"/>
      <c r="DF72" s="80" t="n"/>
      <c r="DG72" s="80" t="n"/>
      <c r="DH72" s="80" t="n"/>
      <c r="DI72" s="80" t="n"/>
      <c r="DJ72" s="80" t="n"/>
      <c r="DK72" s="80" t="n"/>
      <c r="DL72" s="80" t="n"/>
      <c r="DM72" s="80" t="n"/>
      <c r="DN72" s="80" t="n"/>
      <c r="DO72" s="80" t="n"/>
      <c r="DP72" s="80" t="n"/>
      <c r="DQ72" s="80" t="n"/>
      <c r="DR72" s="80" t="n"/>
      <c r="DS72" s="80" t="n"/>
      <c r="DT72" s="80" t="n"/>
      <c r="DU72" s="80" t="n"/>
      <c r="DV72" s="80" t="n"/>
      <c r="DW72" s="80" t="n"/>
      <c r="DX72" s="80" t="n"/>
      <c r="DY72" s="80" t="n"/>
      <c r="DZ72" s="80" t="n"/>
      <c r="EA72" s="80" t="n"/>
      <c r="EB72" s="80" t="n"/>
      <c r="EC72" s="80" t="n"/>
      <c r="ED72" s="80" t="n"/>
      <c r="EE72" s="80" t="n"/>
      <c r="EF72" s="80" t="n"/>
      <c r="EG72" s="80" t="n"/>
      <c r="EH72" s="80" t="n"/>
      <c r="EI72" s="80" t="n"/>
      <c r="EJ72" s="80" t="n"/>
      <c r="EK72" s="80" t="n"/>
      <c r="EL72" s="80" t="n"/>
      <c r="EM72" s="80" t="n"/>
      <c r="EN72" s="80" t="n"/>
      <c r="EO72" s="80" t="n"/>
      <c r="EP72" s="80" t="n"/>
      <c r="EQ72" s="80" t="n"/>
      <c r="ER72" s="81" t="n"/>
      <c r="ES72" s="89" t="n"/>
      <c r="EU72" s="81" t="n"/>
      <c r="EV72" s="89" t="n"/>
      <c r="EX72" s="81" t="n"/>
      <c r="EY72" s="89" t="n"/>
      <c r="FA72" s="81" t="n"/>
      <c r="FB72" s="89" t="n"/>
      <c r="FD72" s="81" t="n"/>
      <c r="FE72" s="89" t="n"/>
      <c r="FG72" s="81" t="n"/>
      <c r="FH72" s="89" t="n"/>
      <c r="FJ72" s="81" t="n"/>
      <c r="FK72" s="89" t="n"/>
      <c r="FM72" s="81" t="n"/>
    </row>
    <row customHeight="1" ht="12" r="73" spans="1:201">
      <c r="A73" s="35" t="n">
        <v>43379</v>
      </c>
      <c r="B73" s="89" t="s">
        <v>56</v>
      </c>
      <c r="C73" s="89" t="s">
        <v>51</v>
      </c>
      <c r="D73" s="31" t="n">
        <v>6.7</v>
      </c>
      <c r="E73" s="81" t="n">
        <v>6.58</v>
      </c>
      <c r="F73" s="25" t="n">
        <v>275</v>
      </c>
      <c r="G73" s="80" t="n">
        <v>581</v>
      </c>
      <c r="H73" s="80" t="n">
        <v>168</v>
      </c>
      <c r="I73" s="80" t="n">
        <v>464</v>
      </c>
      <c r="J73" s="80" t="n">
        <v>6</v>
      </c>
      <c r="K73" s="80" t="n">
        <v>17</v>
      </c>
      <c r="L73" s="25" t="n">
        <v>0</v>
      </c>
      <c r="M73" s="80" t="n">
        <v>0</v>
      </c>
      <c r="N73" s="80" t="n">
        <v>3</v>
      </c>
      <c r="O73" s="80" t="n">
        <v>1</v>
      </c>
      <c r="P73" s="80" t="n">
        <v>0</v>
      </c>
      <c r="Q73" s="80" t="n">
        <v>1</v>
      </c>
      <c r="R73" s="16" t="n">
        <v>3</v>
      </c>
      <c r="S73" s="16" t="n">
        <v>2</v>
      </c>
      <c r="T73" s="16" t="n">
        <v>5</v>
      </c>
      <c r="U73" s="25" t="n">
        <v>1</v>
      </c>
      <c r="V73" s="80" t="n">
        <v>1</v>
      </c>
      <c r="W73" s="16" t="n">
        <v>2</v>
      </c>
      <c r="X73" s="25" t="n">
        <v>42</v>
      </c>
      <c r="Y73" s="80" t="n">
        <v>6</v>
      </c>
      <c r="Z73" s="27">
        <f>IF(U73="","",LOOKUP(U73-V73,{-9E+307,0,1},{2,"x",1}))</f>
        <v/>
      </c>
      <c r="AA73" s="14">
        <f>IF(U73="","",U73&amp;"-"&amp;V73)</f>
        <v/>
      </c>
      <c r="AB73" s="63" t="n"/>
      <c r="AW73" s="80" t="n"/>
      <c r="AX73" s="80" t="n"/>
      <c r="AY73" s="80" t="n"/>
      <c r="AZ73" s="80" t="n"/>
      <c r="BA73" s="80" t="n"/>
      <c r="BB73" s="80" t="n"/>
      <c r="BC73" s="80" t="n"/>
      <c r="BD73" s="80" t="n"/>
      <c r="BE73" s="80" t="n"/>
      <c r="BF73" s="80" t="n"/>
      <c r="BG73" s="80" t="n"/>
      <c r="BH73" s="80" t="n"/>
      <c r="BI73" s="80" t="n"/>
      <c r="BJ73" s="80" t="n"/>
      <c r="BK73" s="80" t="n"/>
      <c r="BL73" s="80" t="n"/>
      <c r="BM73" s="80" t="n"/>
      <c r="BN73" s="80" t="n"/>
      <c r="BO73" s="80" t="n"/>
      <c r="BT73" s="80" t="n"/>
      <c r="BU73" s="80" t="n"/>
      <c r="BV73" s="80" t="n"/>
      <c r="BW73" s="80" t="n"/>
      <c r="BX73" s="80" t="n"/>
      <c r="BY73" s="80" t="n"/>
      <c r="BZ73" s="80" t="n"/>
      <c r="CA73" s="80" t="n"/>
      <c r="CB73" s="80" t="n"/>
      <c r="CC73" s="80" t="n"/>
      <c r="CD73" s="80" t="n"/>
      <c r="CE73" s="80" t="n"/>
      <c r="CF73" s="80" t="n"/>
      <c r="CG73" s="80" t="n"/>
      <c r="CH73" s="80" t="n"/>
      <c r="CI73" s="80" t="n"/>
      <c r="CJ73" s="80" t="n"/>
      <c r="CK73" s="80" t="n"/>
      <c r="CL73" s="80" t="n"/>
      <c r="CM73" s="80" t="n"/>
      <c r="CN73" s="80" t="n"/>
      <c r="CO73" s="80" t="n"/>
      <c r="CP73" s="80" t="n"/>
      <c r="CQ73" s="80" t="n"/>
      <c r="CR73" s="80" t="n"/>
      <c r="CS73" s="80" t="n"/>
      <c r="CT73" s="80" t="n"/>
      <c r="CU73" s="80" t="n"/>
      <c r="CV73" s="80" t="n"/>
      <c r="CW73" s="80" t="n"/>
      <c r="CX73" s="80" t="n"/>
      <c r="CY73" s="80" t="n"/>
      <c r="CZ73" s="80" t="n"/>
      <c r="DA73" s="80" t="n"/>
      <c r="DB73" s="80" t="n"/>
      <c r="DC73" s="80" t="n"/>
      <c r="DD73" s="80" t="n"/>
      <c r="DE73" s="80" t="n"/>
      <c r="DF73" s="80" t="n"/>
      <c r="DG73" s="80" t="n"/>
      <c r="DH73" s="80" t="n"/>
      <c r="DI73" s="80" t="n"/>
      <c r="DJ73" s="80" t="n"/>
      <c r="DK73" s="80" t="n"/>
      <c r="DL73" s="80" t="n"/>
      <c r="DM73" s="80" t="n"/>
      <c r="DN73" s="80" t="n"/>
      <c r="DO73" s="80" t="n"/>
      <c r="DP73" s="80" t="n"/>
      <c r="DQ73" s="80" t="n"/>
      <c r="DR73" s="80" t="n"/>
      <c r="DS73" s="80" t="n"/>
      <c r="DT73" s="80" t="n"/>
      <c r="DU73" s="80" t="n"/>
      <c r="DV73" s="80" t="n"/>
      <c r="DW73" s="80" t="n"/>
      <c r="DX73" s="80" t="n"/>
      <c r="DY73" s="80" t="n"/>
      <c r="DZ73" s="80" t="n"/>
      <c r="EA73" s="80" t="n"/>
      <c r="EB73" s="80" t="n"/>
      <c r="EC73" s="80" t="n"/>
      <c r="ED73" s="80" t="n"/>
      <c r="EE73" s="80" t="n"/>
      <c r="EF73" s="80" t="n"/>
      <c r="EG73" s="80" t="n"/>
      <c r="EH73" s="80" t="n"/>
      <c r="EI73" s="80" t="n"/>
      <c r="EJ73" s="80" t="n"/>
      <c r="EK73" s="80" t="n"/>
      <c r="EL73" s="80" t="n"/>
      <c r="EM73" s="80" t="n"/>
      <c r="EN73" s="80" t="n"/>
      <c r="EO73" s="80" t="n"/>
      <c r="EP73" s="80" t="n"/>
      <c r="EQ73" s="80" t="n"/>
      <c r="ER73" s="81" t="n"/>
      <c r="ES73" s="89" t="n"/>
      <c r="EU73" s="81" t="n"/>
      <c r="EV73" s="89" t="n"/>
      <c r="EX73" s="81" t="n"/>
      <c r="EY73" s="89" t="n"/>
      <c r="FA73" s="81" t="n"/>
      <c r="FB73" s="89" t="n"/>
      <c r="FD73" s="81" t="n"/>
      <c r="FE73" s="89" t="n"/>
      <c r="FG73" s="81" t="n"/>
      <c r="FH73" s="89" t="n"/>
      <c r="FJ73" s="81" t="n"/>
      <c r="FK73" s="89" t="n"/>
      <c r="FM73" s="81" t="n"/>
    </row>
    <row customHeight="1" ht="12" r="74" spans="1:201">
      <c r="A74" s="35" t="n">
        <v>43379</v>
      </c>
      <c r="B74" s="89" t="s">
        <v>50</v>
      </c>
      <c r="C74" s="89" t="s">
        <v>58</v>
      </c>
      <c r="D74" s="31" t="n">
        <v>6.48</v>
      </c>
      <c r="E74" s="81" t="n">
        <v>6.87</v>
      </c>
      <c r="F74" s="25" t="n">
        <v>641</v>
      </c>
      <c r="G74" s="80" t="n">
        <v>314</v>
      </c>
      <c r="H74" s="80" t="n">
        <v>530</v>
      </c>
      <c r="I74" s="80" t="n">
        <v>213</v>
      </c>
      <c r="J74" s="80" t="n">
        <v>6</v>
      </c>
      <c r="K74" s="80" t="n">
        <v>5</v>
      </c>
      <c r="L74" s="25" t="n">
        <v>1</v>
      </c>
      <c r="M74" s="80" t="n">
        <v>0</v>
      </c>
      <c r="N74" s="80" t="n">
        <v>1</v>
      </c>
      <c r="O74" s="80" t="n">
        <v>2</v>
      </c>
      <c r="P74" s="80" t="n">
        <v>2</v>
      </c>
      <c r="Q74" s="80" t="n">
        <v>0</v>
      </c>
      <c r="R74" s="16" t="n">
        <v>4</v>
      </c>
      <c r="S74" s="16" t="n">
        <v>2</v>
      </c>
      <c r="T74" s="16" t="n">
        <v>6</v>
      </c>
      <c r="U74" s="25" t="n">
        <v>0</v>
      </c>
      <c r="V74" s="80" t="n">
        <v>1</v>
      </c>
      <c r="W74" s="16" t="n">
        <v>1</v>
      </c>
      <c r="X74" s="25" t="n">
        <v>17</v>
      </c>
      <c r="Y74" s="80" t="n">
        <v>24</v>
      </c>
      <c r="Z74" s="27">
        <f>IF(U74="","",LOOKUP(U74-V74,{-9E+307,0,1},{2,"x",1}))</f>
        <v/>
      </c>
      <c r="AA74" s="14">
        <f>IF(U74="","",U74&amp;"-"&amp;V74)</f>
        <v/>
      </c>
      <c r="AB74" s="63" t="n"/>
      <c r="EP74" s="89" t="n"/>
      <c r="ER74" s="81" t="n"/>
      <c r="ES74" s="89" t="n"/>
      <c r="EU74" s="81" t="n"/>
      <c r="EV74" s="89" t="n"/>
      <c r="EX74" s="81" t="n"/>
      <c r="EY74" s="89" t="n"/>
      <c r="FA74" s="81" t="n"/>
      <c r="FB74" s="89" t="n"/>
      <c r="FD74" s="81" t="n"/>
      <c r="FE74" s="89" t="n"/>
      <c r="FG74" s="81" t="n"/>
      <c r="FH74" s="89" t="n"/>
      <c r="FJ74" s="81" t="n"/>
      <c r="FK74" s="89" t="n"/>
      <c r="FM74" s="81" t="n"/>
    </row>
    <row customHeight="1" ht="12" r="75" spans="1:201">
      <c r="A75" s="35" t="n">
        <v>43379</v>
      </c>
      <c r="B75" s="89" t="s">
        <v>32</v>
      </c>
      <c r="C75" s="89" t="s">
        <v>59</v>
      </c>
      <c r="D75" s="31" t="n">
        <v>6.43</v>
      </c>
      <c r="E75" s="81" t="n">
        <v>6.83</v>
      </c>
      <c r="F75" s="25" t="n">
        <v>461</v>
      </c>
      <c r="G75" s="80" t="n">
        <v>422</v>
      </c>
      <c r="H75" s="80" t="n">
        <v>347</v>
      </c>
      <c r="I75" s="80" t="n">
        <v>312</v>
      </c>
      <c r="J75" s="80" t="n">
        <v>7</v>
      </c>
      <c r="K75" s="80" t="n">
        <v>12</v>
      </c>
      <c r="L75" s="25" t="n">
        <v>0</v>
      </c>
      <c r="M75" s="80" t="n">
        <v>0</v>
      </c>
      <c r="N75" s="80" t="n">
        <v>2</v>
      </c>
      <c r="O75" s="80" t="n">
        <v>4</v>
      </c>
      <c r="P75" s="80" t="n">
        <v>0</v>
      </c>
      <c r="Q75" s="80" t="n">
        <v>4</v>
      </c>
      <c r="R75" s="16" t="n">
        <v>2</v>
      </c>
      <c r="S75" s="16" t="n">
        <v>8</v>
      </c>
      <c r="T75" s="16" t="n">
        <v>10</v>
      </c>
      <c r="U75" s="25" t="n">
        <v>1</v>
      </c>
      <c r="V75" s="80" t="n">
        <v>2</v>
      </c>
      <c r="W75" s="16" t="n">
        <v>3</v>
      </c>
      <c r="X75" s="25" t="n">
        <v>33</v>
      </c>
      <c r="Y75" s="80" t="n">
        <v>16</v>
      </c>
      <c r="Z75" s="27">
        <f>IF(U75="","",LOOKUP(U75-V75,{-9E+307,0,1},{2,"x",1}))</f>
        <v/>
      </c>
      <c r="AA75" s="14">
        <f>IF(U75="","",U75&amp;"-"&amp;V75)</f>
        <v/>
      </c>
      <c r="AB75" s="63" t="n"/>
      <c r="EP75" s="89" t="n"/>
      <c r="ER75" s="81" t="n"/>
      <c r="ES75" s="89" t="n"/>
      <c r="EU75" s="81" t="n"/>
      <c r="EV75" s="89" t="n"/>
      <c r="EX75" s="81" t="n"/>
      <c r="EY75" s="89" t="n"/>
      <c r="FA75" s="81" t="n"/>
      <c r="FB75" s="89" t="n"/>
      <c r="FD75" s="81" t="n"/>
      <c r="FE75" s="89" t="n"/>
      <c r="FG75" s="81" t="n"/>
      <c r="FH75" s="89" t="n"/>
      <c r="FJ75" s="81" t="n"/>
      <c r="FK75" s="89" t="n"/>
      <c r="FM75" s="81" t="n"/>
    </row>
    <row customHeight="1" ht="12" r="76" spans="1:201">
      <c r="A76" s="35" t="n">
        <v>43379</v>
      </c>
      <c r="B76" s="89" t="s">
        <v>31</v>
      </c>
      <c r="C76" s="89" t="s">
        <v>54</v>
      </c>
      <c r="D76" s="31" t="n">
        <v>6.91</v>
      </c>
      <c r="E76" s="81" t="n">
        <v>6.89</v>
      </c>
      <c r="F76" s="25" t="n">
        <v>610</v>
      </c>
      <c r="G76" s="80" t="n">
        <v>222</v>
      </c>
      <c r="H76" s="80" t="n">
        <v>509</v>
      </c>
      <c r="I76" s="80" t="n">
        <v>129</v>
      </c>
      <c r="J76" s="80" t="n">
        <v>13</v>
      </c>
      <c r="K76" s="80" t="n">
        <v>11</v>
      </c>
      <c r="L76" s="25" t="n">
        <v>1</v>
      </c>
      <c r="M76" s="80" t="n">
        <v>2</v>
      </c>
      <c r="N76" s="80" t="n">
        <v>5</v>
      </c>
      <c r="O76" s="80" t="n">
        <v>2</v>
      </c>
      <c r="P76" s="80" t="n">
        <v>4</v>
      </c>
      <c r="Q76" s="80" t="n">
        <v>4</v>
      </c>
      <c r="R76" s="16" t="n">
        <v>10</v>
      </c>
      <c r="S76" s="16" t="n">
        <v>8</v>
      </c>
      <c r="T76" s="16" t="n">
        <v>18</v>
      </c>
      <c r="U76" s="25" t="n">
        <v>3</v>
      </c>
      <c r="V76" s="80" t="n">
        <v>2</v>
      </c>
      <c r="W76" s="16" t="n">
        <v>5</v>
      </c>
      <c r="X76" s="25" t="n">
        <v>19</v>
      </c>
      <c r="Y76" s="80" t="n">
        <v>52</v>
      </c>
      <c r="Z76" s="27">
        <f>IF(U76="","",LOOKUP(U76-V76,{-9E+307,0,1},{2,"x",1}))</f>
        <v/>
      </c>
      <c r="AA76" s="14">
        <f>IF(U76="","",U76&amp;"-"&amp;V76)</f>
        <v/>
      </c>
      <c r="AB76" s="63" t="n"/>
      <c r="EP76" s="89" t="n"/>
      <c r="ER76" s="81" t="n"/>
      <c r="ES76" s="89" t="n"/>
      <c r="EU76" s="81" t="n"/>
      <c r="EV76" s="89" t="n"/>
      <c r="EX76" s="81" t="n"/>
      <c r="EY76" s="89" t="n"/>
      <c r="FA76" s="81" t="n"/>
      <c r="FB76" s="89" t="n"/>
      <c r="FD76" s="81" t="n"/>
      <c r="FE76" s="89" t="n"/>
      <c r="FG76" s="81" t="n"/>
      <c r="FH76" s="89" t="n"/>
      <c r="FJ76" s="81" t="n"/>
      <c r="FK76" s="89" t="n"/>
      <c r="FM76" s="81" t="n"/>
    </row>
    <row customHeight="1" ht="12" r="77" spans="1:201">
      <c r="A77" s="35" t="n">
        <v>43379</v>
      </c>
      <c r="B77" s="89" t="s">
        <v>55</v>
      </c>
      <c r="C77" s="89" t="s">
        <v>47</v>
      </c>
      <c r="D77" s="31" t="n">
        <v>7.04</v>
      </c>
      <c r="E77" s="81" t="n">
        <v>6.49</v>
      </c>
      <c r="F77" s="25" t="n">
        <v>685</v>
      </c>
      <c r="G77" s="80" t="n">
        <v>222</v>
      </c>
      <c r="H77" s="80" t="n">
        <v>590</v>
      </c>
      <c r="I77" s="80" t="n">
        <v>138</v>
      </c>
      <c r="J77" s="80" t="n">
        <v>15</v>
      </c>
      <c r="K77" s="80" t="n">
        <v>5</v>
      </c>
      <c r="L77" s="25" t="n">
        <v>1</v>
      </c>
      <c r="M77" s="80" t="n">
        <v>1</v>
      </c>
      <c r="N77" s="80" t="n">
        <v>5</v>
      </c>
      <c r="O77" s="80" t="n">
        <v>3</v>
      </c>
      <c r="P77" s="80" t="n">
        <v>1</v>
      </c>
      <c r="Q77" s="80" t="n">
        <v>2</v>
      </c>
      <c r="R77" s="16" t="n">
        <v>7</v>
      </c>
      <c r="S77" s="16" t="n">
        <v>6</v>
      </c>
      <c r="T77" s="16" t="n">
        <v>13</v>
      </c>
      <c r="U77" s="25" t="n">
        <v>1</v>
      </c>
      <c r="V77" s="80" t="n">
        <v>0</v>
      </c>
      <c r="W77" s="16" t="n">
        <v>1</v>
      </c>
      <c r="X77" s="25" t="n">
        <v>24</v>
      </c>
      <c r="Y77" s="80" t="n">
        <v>37</v>
      </c>
      <c r="Z77" s="27">
        <f>IF(U77="","",LOOKUP(U77-V77,{-9E+307,0,1},{2,"x",1}))</f>
        <v/>
      </c>
      <c r="AA77" s="14">
        <f>IF(U77="","",U77&amp;"-"&amp;V77)</f>
        <v/>
      </c>
      <c r="AB77" s="63" t="n"/>
      <c r="EP77" s="89" t="n"/>
      <c r="ER77" s="81" t="n"/>
      <c r="ES77" s="89" t="n"/>
      <c r="EU77" s="81" t="n"/>
      <c r="EV77" s="89" t="n"/>
      <c r="EX77" s="81" t="n"/>
      <c r="EY77" s="89" t="n"/>
      <c r="FA77" s="81" t="n"/>
      <c r="FB77" s="89" t="n"/>
      <c r="FD77" s="81" t="n"/>
      <c r="FE77" s="89" t="n"/>
      <c r="FG77" s="81" t="n"/>
      <c r="FH77" s="89" t="n"/>
      <c r="FJ77" s="81" t="n"/>
      <c r="FK77" s="89" t="n"/>
      <c r="FM77" s="81" t="n"/>
    </row>
    <row r="78" spans="1:201">
      <c r="A78" s="35" t="n">
        <v>43379</v>
      </c>
      <c r="B78" s="89" t="s">
        <v>57</v>
      </c>
      <c r="C78" s="89" t="s">
        <v>46</v>
      </c>
      <c r="D78" s="31" t="n">
        <v>6</v>
      </c>
      <c r="E78" s="81" t="n">
        <v>7.4</v>
      </c>
      <c r="F78" s="25" t="n">
        <v>374</v>
      </c>
      <c r="G78" s="80" t="n">
        <v>428</v>
      </c>
      <c r="H78" s="80" t="n">
        <v>291</v>
      </c>
      <c r="I78" s="80" t="n">
        <v>355</v>
      </c>
      <c r="J78" s="80" t="n">
        <v>9</v>
      </c>
      <c r="K78" s="80" t="n">
        <v>7</v>
      </c>
      <c r="L78" s="25" t="n">
        <v>0</v>
      </c>
      <c r="M78" s="80" t="n">
        <v>4</v>
      </c>
      <c r="N78" s="80" t="n">
        <v>1</v>
      </c>
      <c r="O78" s="80" t="n">
        <v>3</v>
      </c>
      <c r="P78" s="80" t="n">
        <v>1</v>
      </c>
      <c r="Q78" s="80" t="n">
        <v>0</v>
      </c>
      <c r="R78" s="16" t="n">
        <v>2</v>
      </c>
      <c r="S78" s="16" t="n">
        <v>7</v>
      </c>
      <c r="T78" s="16" t="n">
        <v>9</v>
      </c>
      <c r="U78" s="25" t="n">
        <v>0</v>
      </c>
      <c r="V78" s="80" t="n">
        <v>4</v>
      </c>
      <c r="W78" s="16" t="n">
        <v>4</v>
      </c>
      <c r="X78" s="25" t="n">
        <v>12</v>
      </c>
      <c r="Y78" s="80" t="n">
        <v>37</v>
      </c>
      <c r="Z78" s="27">
        <f>IF(U78="","",LOOKUP(U78-V78,{-9E+307,0,1},{2,"x",1}))</f>
        <v/>
      </c>
      <c r="AA78" s="14">
        <f>IF(U78="","",U78&amp;"-"&amp;V78)</f>
        <v/>
      </c>
      <c r="AB78" s="63" t="n"/>
      <c r="EP78" s="89" t="n"/>
      <c r="ER78" s="81" t="n"/>
      <c r="ES78" s="89" t="n"/>
      <c r="EU78" s="81" t="n"/>
      <c r="EV78" s="89" t="n"/>
      <c r="EX78" s="81" t="n"/>
      <c r="EY78" s="89" t="n"/>
      <c r="FA78" s="81" t="n"/>
      <c r="FB78" s="89" t="n"/>
      <c r="FD78" s="81" t="n"/>
      <c r="FE78" s="89" t="n"/>
      <c r="FG78" s="81" t="n"/>
      <c r="FH78" s="89" t="n"/>
      <c r="FJ78" s="81" t="n"/>
      <c r="FK78" s="89" t="n"/>
      <c r="FM78" s="81" t="n"/>
    </row>
    <row customHeight="1" ht="12" r="79" spans="1:201">
      <c r="A79" s="35" t="n">
        <v>43380</v>
      </c>
      <c r="B79" s="89" t="s">
        <v>49</v>
      </c>
      <c r="C79" s="89" t="s">
        <v>48</v>
      </c>
      <c r="D79" s="31" t="n">
        <v>6.21</v>
      </c>
      <c r="E79" s="81" t="n">
        <v>7.34</v>
      </c>
      <c r="F79" s="25" t="n">
        <v>470</v>
      </c>
      <c r="G79" s="80" t="n">
        <v>506</v>
      </c>
      <c r="H79" s="80" t="n">
        <v>381</v>
      </c>
      <c r="I79" s="80" t="n">
        <v>399</v>
      </c>
      <c r="J79" s="80" t="n">
        <v>16</v>
      </c>
      <c r="K79" s="80" t="n">
        <v>7</v>
      </c>
      <c r="L79" s="25" t="n">
        <v>0</v>
      </c>
      <c r="M79" s="80" t="n">
        <v>1</v>
      </c>
      <c r="N79" s="80" t="n">
        <v>2</v>
      </c>
      <c r="O79" s="80" t="n">
        <v>5</v>
      </c>
      <c r="P79" s="80" t="n">
        <v>2</v>
      </c>
      <c r="Q79" s="80" t="n">
        <v>1</v>
      </c>
      <c r="R79" s="16" t="n">
        <v>4</v>
      </c>
      <c r="S79" s="16" t="n">
        <v>7</v>
      </c>
      <c r="T79" s="16" t="n">
        <v>11</v>
      </c>
      <c r="U79" s="25" t="n">
        <v>1</v>
      </c>
      <c r="V79" s="80" t="n">
        <v>5</v>
      </c>
      <c r="W79" s="16" t="n">
        <v>6</v>
      </c>
      <c r="X79" s="25" t="n">
        <v>22</v>
      </c>
      <c r="Y79" s="80" t="n">
        <v>17</v>
      </c>
      <c r="Z79" s="27">
        <f>IF(U79="","",LOOKUP(U79-V79,{-9E+307,0,1},{2,"x",1}))</f>
        <v/>
      </c>
      <c r="AA79" s="14">
        <f>IF(U79="","",U79&amp;"-"&amp;V79)</f>
        <v/>
      </c>
      <c r="AB79" s="63" t="n"/>
      <c r="EP79" s="89" t="n"/>
      <c r="ER79" s="81" t="n"/>
      <c r="ES79" s="89" t="n"/>
      <c r="EU79" s="81" t="n"/>
      <c r="EV79" s="89" t="n"/>
      <c r="EX79" s="81" t="n"/>
      <c r="EY79" s="89" t="n"/>
      <c r="FA79" s="81" t="n"/>
      <c r="FB79" s="89" t="n"/>
      <c r="FD79" s="81" t="n"/>
      <c r="FE79" s="89" t="n"/>
      <c r="FG79" s="81" t="n"/>
      <c r="FH79" s="89" t="n"/>
      <c r="FJ79" s="81" t="n"/>
      <c r="FK79" s="89" t="n"/>
      <c r="FM79" s="81" t="n"/>
    </row>
    <row customHeight="1" ht="12" r="80" spans="1:201">
      <c r="A80" s="35" t="n">
        <v>43380</v>
      </c>
      <c r="B80" s="89" t="s">
        <v>61</v>
      </c>
      <c r="C80" s="89" t="s">
        <v>60</v>
      </c>
      <c r="D80" s="31" t="n">
        <v>6.6</v>
      </c>
      <c r="E80" s="81" t="n">
        <v>6.75</v>
      </c>
      <c r="F80" s="25" t="n">
        <v>514</v>
      </c>
      <c r="G80" s="80" t="n">
        <v>527</v>
      </c>
      <c r="H80" s="80" t="n">
        <v>429</v>
      </c>
      <c r="I80" s="80" t="n">
        <v>440</v>
      </c>
      <c r="J80" s="80" t="n">
        <v>6</v>
      </c>
      <c r="K80" s="80" t="n">
        <v>4</v>
      </c>
      <c r="L80" s="25" t="n">
        <v>0</v>
      </c>
      <c r="M80" s="80" t="n">
        <v>0</v>
      </c>
      <c r="N80" s="80" t="n">
        <v>2</v>
      </c>
      <c r="O80" s="80" t="n">
        <v>2</v>
      </c>
      <c r="P80" s="80" t="n">
        <v>0</v>
      </c>
      <c r="Q80" s="80" t="n">
        <v>0</v>
      </c>
      <c r="R80" s="16" t="n">
        <v>2</v>
      </c>
      <c r="S80" s="16" t="n">
        <v>2</v>
      </c>
      <c r="T80" s="16" t="n">
        <v>4</v>
      </c>
      <c r="U80" s="25" t="n">
        <v>0</v>
      </c>
      <c r="V80" s="80" t="n">
        <v>0</v>
      </c>
      <c r="W80" s="16" t="n">
        <v>0</v>
      </c>
      <c r="X80" s="25" t="n">
        <v>19</v>
      </c>
      <c r="Y80" s="80" t="n">
        <v>26</v>
      </c>
      <c r="Z80" s="27">
        <f>IF(U80="","",LOOKUP(U80-V80,{-9E+307,0,1},{2,"x",1}))</f>
        <v/>
      </c>
      <c r="AA80" s="14">
        <f>IF(U80="","",U80&amp;"-"&amp;V80)</f>
        <v/>
      </c>
      <c r="AB80" s="63" t="n"/>
      <c r="EP80" s="89" t="n"/>
      <c r="ER80" s="81" t="n"/>
      <c r="ES80" s="89" t="n"/>
      <c r="EU80" s="81" t="n"/>
      <c r="EV80" s="89" t="n"/>
      <c r="EX80" s="81" t="n"/>
      <c r="EY80" s="89" t="n"/>
      <c r="FA80" s="81" t="n"/>
      <c r="FB80" s="89" t="n"/>
      <c r="FD80" s="81" t="n"/>
      <c r="FE80" s="89" t="n"/>
      <c r="FG80" s="81" t="n"/>
      <c r="FH80" s="89" t="n"/>
      <c r="FJ80" s="81" t="n"/>
      <c r="FK80" s="89" t="n"/>
      <c r="FM80" s="81" t="n"/>
    </row>
    <row customHeight="1" ht="12" r="81" spans="1:201">
      <c r="A81" s="35" t="n">
        <v>43380</v>
      </c>
      <c r="B81" s="89" t="s">
        <v>63</v>
      </c>
      <c r="C81" s="89" t="s">
        <v>52</v>
      </c>
      <c r="D81" s="31" t="n">
        <v>6.36</v>
      </c>
      <c r="E81" s="81" t="n">
        <v>7.26</v>
      </c>
      <c r="F81" s="25" t="n">
        <v>344</v>
      </c>
      <c r="G81" s="80" t="n">
        <v>652</v>
      </c>
      <c r="H81" s="80" t="n">
        <v>271</v>
      </c>
      <c r="I81" s="80" t="n">
        <v>576</v>
      </c>
      <c r="J81" s="80" t="n">
        <v>9</v>
      </c>
      <c r="K81" s="80" t="n">
        <v>16</v>
      </c>
      <c r="L81" s="25" t="n">
        <v>0</v>
      </c>
      <c r="M81" s="80" t="n">
        <v>2</v>
      </c>
      <c r="N81" s="80" t="n">
        <v>1</v>
      </c>
      <c r="O81" s="80" t="n">
        <v>3</v>
      </c>
      <c r="P81" s="80" t="n">
        <v>5</v>
      </c>
      <c r="Q81" s="80" t="n">
        <v>1</v>
      </c>
      <c r="R81" s="16" t="n">
        <v>6</v>
      </c>
      <c r="S81" s="16" t="n">
        <v>6</v>
      </c>
      <c r="T81" s="16" t="n">
        <v>12</v>
      </c>
      <c r="U81" s="25" t="n">
        <v>0</v>
      </c>
      <c r="V81" s="80" t="n">
        <v>3</v>
      </c>
      <c r="W81" s="16" t="n">
        <v>3</v>
      </c>
      <c r="X81" s="25" t="n">
        <v>36</v>
      </c>
      <c r="Y81" s="80" t="n">
        <v>17</v>
      </c>
      <c r="Z81" s="27">
        <f>IF(U81="","",LOOKUP(U81-V81,{-9E+307,0,1},{2,"x",1}))</f>
        <v/>
      </c>
      <c r="AA81" s="14">
        <f>IF(U81="","",U81&amp;"-"&amp;V81)</f>
        <v/>
      </c>
      <c r="AB81" s="63" t="n"/>
      <c r="EP81" s="89" t="n"/>
      <c r="ER81" s="81" t="n"/>
      <c r="ES81" s="89" t="n"/>
      <c r="EU81" s="81" t="n"/>
      <c r="EV81" s="89" t="n"/>
      <c r="EX81" s="81" t="n"/>
      <c r="EY81" s="89" t="n"/>
      <c r="FA81" s="81" t="n"/>
      <c r="FB81" s="89" t="n"/>
      <c r="FD81" s="81" t="n"/>
      <c r="FE81" s="89" t="n"/>
      <c r="FG81" s="81" t="n"/>
      <c r="FH81" s="89" t="n"/>
      <c r="FJ81" s="81" t="n"/>
      <c r="FK81" s="89" t="n"/>
      <c r="FM81" s="81" t="n"/>
    </row>
    <row customHeight="1" ht="12" r="82" spans="1:201">
      <c r="A82" s="35" t="n">
        <v>43393</v>
      </c>
      <c r="B82" s="89" t="s">
        <v>46</v>
      </c>
      <c r="C82" s="89" t="s">
        <v>63</v>
      </c>
      <c r="D82" s="31" t="n">
        <v>6.68</v>
      </c>
      <c r="E82" s="81" t="n">
        <v>6.76</v>
      </c>
      <c r="F82" s="25" t="n">
        <v>458</v>
      </c>
      <c r="G82" s="80" t="n">
        <v>346</v>
      </c>
      <c r="H82" s="80" t="n">
        <v>350</v>
      </c>
      <c r="I82" s="80" t="n">
        <v>250</v>
      </c>
      <c r="J82" s="80" t="n">
        <v>7</v>
      </c>
      <c r="K82" s="80" t="n">
        <v>6</v>
      </c>
      <c r="L82" s="25" t="n">
        <v>0</v>
      </c>
      <c r="M82" s="80" t="n">
        <v>0</v>
      </c>
      <c r="N82" s="80" t="n">
        <v>2</v>
      </c>
      <c r="O82" s="80" t="n">
        <v>1</v>
      </c>
      <c r="P82" s="80" t="n">
        <v>0</v>
      </c>
      <c r="Q82" s="80" t="n">
        <v>3</v>
      </c>
      <c r="R82" s="16" t="n">
        <v>2</v>
      </c>
      <c r="S82" s="16" t="n">
        <v>4</v>
      </c>
      <c r="T82" s="16" t="n">
        <v>6</v>
      </c>
      <c r="U82" s="25" t="n">
        <v>0</v>
      </c>
      <c r="V82" s="80" t="n">
        <v>0</v>
      </c>
      <c r="W82" s="16" t="n">
        <v>0</v>
      </c>
      <c r="X82" s="25" t="n">
        <v>30</v>
      </c>
      <c r="Y82" s="80" t="n">
        <v>29</v>
      </c>
      <c r="Z82" s="27">
        <f>IF(U82="","",LOOKUP(U82-V82,{-9E+307,0,1},{2,"x",1}))</f>
        <v/>
      </c>
      <c r="AA82" s="14">
        <f>IF(U82="","",U82&amp;"-"&amp;V82)</f>
        <v/>
      </c>
      <c r="AB82" s="63" t="n"/>
      <c r="EP82" s="89" t="n"/>
      <c r="ER82" s="81" t="n"/>
      <c r="ES82" s="89" t="n"/>
      <c r="EU82" s="81" t="n"/>
      <c r="EV82" s="89" t="n"/>
      <c r="EX82" s="81" t="n"/>
      <c r="EY82" s="89" t="n"/>
      <c r="FA82" s="81" t="n"/>
      <c r="FB82" s="89" t="n"/>
      <c r="FD82" s="81" t="n"/>
      <c r="FE82" s="89" t="n"/>
      <c r="FG82" s="81" t="n"/>
      <c r="FH82" s="89" t="n"/>
      <c r="FJ82" s="81" t="n"/>
      <c r="FK82" s="89" t="n"/>
      <c r="FM82" s="81" t="n"/>
    </row>
    <row customHeight="1" ht="12" r="83" spans="1:201">
      <c r="A83" s="35" t="n">
        <v>43393</v>
      </c>
      <c r="B83" s="89" t="s">
        <v>47</v>
      </c>
      <c r="C83" s="89" t="s">
        <v>49</v>
      </c>
      <c r="D83" s="31" t="n">
        <v>7.09</v>
      </c>
      <c r="E83" s="81" t="n">
        <v>6.4</v>
      </c>
      <c r="F83" s="25" t="n">
        <v>313</v>
      </c>
      <c r="G83" s="80" t="n">
        <v>479</v>
      </c>
      <c r="H83" s="80" t="n">
        <v>200</v>
      </c>
      <c r="I83" s="80" t="n">
        <v>368</v>
      </c>
      <c r="J83" s="80" t="n">
        <v>18</v>
      </c>
      <c r="K83" s="80" t="n">
        <v>7</v>
      </c>
      <c r="L83" s="25" t="n">
        <v>1</v>
      </c>
      <c r="M83" s="80" t="n">
        <v>0</v>
      </c>
      <c r="N83" s="80" t="n">
        <v>4</v>
      </c>
      <c r="O83" s="80" t="n">
        <v>2</v>
      </c>
      <c r="P83" s="80" t="n">
        <v>0</v>
      </c>
      <c r="Q83" s="80" t="n">
        <v>2</v>
      </c>
      <c r="R83" s="16" t="n">
        <v>5</v>
      </c>
      <c r="S83" s="16" t="n">
        <v>4</v>
      </c>
      <c r="T83" s="16" t="n">
        <v>9</v>
      </c>
      <c r="U83" s="25" t="n">
        <v>4</v>
      </c>
      <c r="V83" s="80" t="n">
        <v>2</v>
      </c>
      <c r="W83" s="16" t="n">
        <v>6</v>
      </c>
      <c r="X83" s="25" t="n">
        <v>21</v>
      </c>
      <c r="Y83" s="80" t="n">
        <v>32</v>
      </c>
      <c r="Z83" s="27">
        <f>IF(U83="","",LOOKUP(U83-V83,{-9E+307,0,1},{2,"x",1}))</f>
        <v/>
      </c>
      <c r="AA83" s="14">
        <f>IF(U83="","",U83&amp;"-"&amp;V83)</f>
        <v/>
      </c>
      <c r="AB83" s="63" t="n"/>
      <c r="EP83" s="89" t="n"/>
      <c r="ER83" s="81" t="n"/>
      <c r="ES83" s="89" t="n"/>
      <c r="EU83" s="81" t="n"/>
      <c r="EV83" s="89" t="n"/>
      <c r="EX83" s="81" t="n"/>
      <c r="EY83" s="89" t="n"/>
      <c r="FA83" s="81" t="n"/>
      <c r="FB83" s="89" t="n"/>
      <c r="FD83" s="81" t="n"/>
      <c r="FE83" s="89" t="n"/>
      <c r="FG83" s="81" t="n"/>
      <c r="FH83" s="89" t="n"/>
      <c r="FJ83" s="81" t="n"/>
      <c r="FK83" s="89" t="n"/>
      <c r="FM83" s="81" t="n"/>
    </row>
    <row customHeight="1" ht="12" r="84" spans="1:201">
      <c r="A84" s="35" t="n">
        <v>43393</v>
      </c>
      <c r="B84" s="89" t="s">
        <v>52</v>
      </c>
      <c r="C84" s="89" t="s">
        <v>31</v>
      </c>
      <c r="D84" s="31" t="n">
        <v>6.69</v>
      </c>
      <c r="E84" s="81" t="n">
        <v>6.73</v>
      </c>
      <c r="F84" s="25" t="n">
        <v>611</v>
      </c>
      <c r="G84" s="80" t="n">
        <v>371</v>
      </c>
      <c r="H84" s="80" t="n">
        <v>543</v>
      </c>
      <c r="I84" s="80" t="n">
        <v>282</v>
      </c>
      <c r="J84" s="80" t="n">
        <v>18</v>
      </c>
      <c r="K84" s="80" t="n">
        <v>4</v>
      </c>
      <c r="L84" s="25" t="n">
        <v>2</v>
      </c>
      <c r="M84" s="80" t="n">
        <v>0</v>
      </c>
      <c r="N84" s="80" t="n">
        <v>3</v>
      </c>
      <c r="O84" s="80" t="n">
        <v>4</v>
      </c>
      <c r="P84" s="80" t="n">
        <v>1</v>
      </c>
      <c r="Q84" s="80" t="n">
        <v>0</v>
      </c>
      <c r="R84" s="16" t="n">
        <v>6</v>
      </c>
      <c r="S84" s="16" t="n">
        <v>4</v>
      </c>
      <c r="T84" s="16" t="n">
        <v>10</v>
      </c>
      <c r="U84" s="25" t="n">
        <v>2</v>
      </c>
      <c r="V84" s="80" t="n">
        <v>2</v>
      </c>
      <c r="W84" s="16" t="n">
        <v>4</v>
      </c>
      <c r="X84" s="25" t="n">
        <v>23</v>
      </c>
      <c r="Y84" s="80" t="n">
        <v>29</v>
      </c>
      <c r="Z84" s="27">
        <f>IF(U84="","",LOOKUP(U84-V84,{-9E+307,0,1},{2,"x",1}))</f>
        <v/>
      </c>
      <c r="AA84" s="14">
        <f>IF(U84="","",U84&amp;"-"&amp;V84)</f>
        <v/>
      </c>
      <c r="AB84" s="63" t="n"/>
      <c r="EP84" s="89" t="n"/>
      <c r="ER84" s="81" t="n"/>
      <c r="ES84" s="89" t="n"/>
      <c r="EU84" s="81" t="n"/>
      <c r="EV84" s="89" t="n"/>
      <c r="EX84" s="81" t="n"/>
      <c r="EY84" s="89" t="n"/>
      <c r="FA84" s="81" t="n"/>
      <c r="FB84" s="89" t="n"/>
      <c r="FD84" s="81" t="n"/>
      <c r="FE84" s="89" t="n"/>
      <c r="FG84" s="81" t="n"/>
      <c r="FH84" s="89" t="n"/>
      <c r="FJ84" s="81" t="n"/>
      <c r="FK84" s="89" t="n"/>
      <c r="FM84" s="81" t="n"/>
    </row>
    <row customHeight="1" ht="12" r="85" spans="1:201">
      <c r="A85" s="35" t="n">
        <v>43393</v>
      </c>
      <c r="B85" s="89" t="s">
        <v>51</v>
      </c>
      <c r="C85" s="89" t="s">
        <v>61</v>
      </c>
      <c r="D85" s="31" t="n">
        <v>6.5</v>
      </c>
      <c r="E85" s="81" t="n">
        <v>6.91</v>
      </c>
      <c r="F85" s="25" t="n">
        <v>521</v>
      </c>
      <c r="G85" s="80" t="n">
        <v>585</v>
      </c>
      <c r="H85" s="80" t="n">
        <v>419</v>
      </c>
      <c r="I85" s="80" t="n">
        <v>472</v>
      </c>
      <c r="J85" s="80" t="n">
        <v>8</v>
      </c>
      <c r="K85" s="80" t="n">
        <v>9</v>
      </c>
      <c r="L85" s="25" t="n">
        <v>0</v>
      </c>
      <c r="M85" s="80" t="n">
        <v>1</v>
      </c>
      <c r="N85" s="80" t="n">
        <v>1</v>
      </c>
      <c r="O85" s="80" t="n">
        <v>1</v>
      </c>
      <c r="P85" s="80" t="n">
        <v>0</v>
      </c>
      <c r="Q85" s="80" t="n">
        <v>0</v>
      </c>
      <c r="R85" s="16" t="n">
        <v>1</v>
      </c>
      <c r="S85" s="16" t="n">
        <v>2</v>
      </c>
      <c r="T85" s="16" t="n">
        <v>3</v>
      </c>
      <c r="U85" s="25" t="n">
        <v>0</v>
      </c>
      <c r="V85" s="80" t="n">
        <v>1</v>
      </c>
      <c r="W85" s="16" t="n">
        <v>1</v>
      </c>
      <c r="X85" s="25" t="n">
        <v>21</v>
      </c>
      <c r="Y85" s="80" t="n">
        <v>32</v>
      </c>
      <c r="Z85" s="27">
        <f>IF(U85="","",LOOKUP(U85-V85,{-9E+307,0,1},{2,"x",1}))</f>
        <v/>
      </c>
      <c r="AA85" s="14">
        <f>IF(U85="","",U85&amp;"-"&amp;V85)</f>
        <v/>
      </c>
      <c r="AB85" s="63" t="n"/>
      <c r="EP85" s="89" t="n"/>
      <c r="ER85" s="81" t="n"/>
      <c r="ES85" s="89" t="n"/>
      <c r="EU85" s="81" t="n"/>
      <c r="EV85" s="89" t="n"/>
      <c r="EX85" s="81" t="n"/>
      <c r="EY85" s="89" t="n"/>
      <c r="FA85" s="81" t="n"/>
      <c r="FB85" s="89" t="n"/>
      <c r="FD85" s="81" t="n"/>
      <c r="FE85" s="89" t="n"/>
      <c r="FG85" s="81" t="n"/>
      <c r="FH85" s="89" t="n"/>
      <c r="FJ85" s="81" t="n"/>
      <c r="FK85" s="89" t="n"/>
      <c r="FM85" s="81" t="n"/>
    </row>
    <row customHeight="1" ht="12" r="86" spans="1:201">
      <c r="A86" s="35" t="n">
        <v>43393</v>
      </c>
      <c r="B86" s="89" t="s">
        <v>60</v>
      </c>
      <c r="C86" s="89" t="s">
        <v>56</v>
      </c>
      <c r="D86" s="31" t="n">
        <v>7.62</v>
      </c>
      <c r="E86" s="81" t="n">
        <v>5.92</v>
      </c>
      <c r="F86" s="25" t="n">
        <v>679</v>
      </c>
      <c r="G86" s="80" t="n">
        <v>302</v>
      </c>
      <c r="H86" s="80" t="n">
        <v>597</v>
      </c>
      <c r="I86" s="80" t="n">
        <v>226</v>
      </c>
      <c r="J86" s="80" t="n">
        <v>20</v>
      </c>
      <c r="K86" s="80" t="n">
        <v>3</v>
      </c>
      <c r="L86" s="25" t="n">
        <v>2</v>
      </c>
      <c r="M86" s="80" t="n">
        <v>0</v>
      </c>
      <c r="N86" s="80" t="n">
        <v>6</v>
      </c>
      <c r="O86" s="80" t="n">
        <v>0</v>
      </c>
      <c r="P86" s="80" t="n">
        <v>2</v>
      </c>
      <c r="Q86" s="80" t="n">
        <v>0</v>
      </c>
      <c r="R86" s="16" t="n">
        <v>10</v>
      </c>
      <c r="S86" s="16" t="n">
        <v>0</v>
      </c>
      <c r="T86" s="16" t="n">
        <v>10</v>
      </c>
      <c r="U86" s="10" t="n">
        <v>5</v>
      </c>
      <c r="V86" s="89" t="n">
        <v>0</v>
      </c>
      <c r="W86" s="16" t="n">
        <v>5</v>
      </c>
      <c r="X86" s="25" t="n">
        <v>10</v>
      </c>
      <c r="Y86" s="80" t="n">
        <v>19</v>
      </c>
      <c r="Z86" s="27">
        <f>IF(U86="","",LOOKUP(U86-V86,{-9E+307,0,1},{2,"x",1}))</f>
        <v/>
      </c>
      <c r="AA86" s="14">
        <f>IF(U86="","",U86&amp;"-"&amp;V86)</f>
        <v/>
      </c>
      <c r="AB86" s="63" t="n"/>
      <c r="EP86" s="89" t="n"/>
      <c r="ER86" s="81" t="n"/>
      <c r="ES86" s="89" t="n"/>
      <c r="EU86" s="81" t="n"/>
      <c r="EV86" s="89" t="n"/>
      <c r="EX86" s="81" t="n"/>
      <c r="EY86" s="89" t="n"/>
      <c r="FA86" s="81" t="n"/>
      <c r="FB86" s="89" t="n"/>
      <c r="FD86" s="81" t="n"/>
      <c r="FE86" s="89" t="n"/>
      <c r="FG86" s="81" t="n"/>
      <c r="FH86" s="89" t="n"/>
      <c r="FJ86" s="81" t="n"/>
      <c r="FK86" s="89" t="n"/>
      <c r="FM86" s="81" t="n"/>
    </row>
    <row customHeight="1" ht="12" r="87" spans="1:201">
      <c r="A87" s="35" t="n">
        <v>43393</v>
      </c>
      <c r="B87" s="89" t="s">
        <v>54</v>
      </c>
      <c r="C87" s="89" t="s">
        <v>53</v>
      </c>
      <c r="D87" s="31" t="n">
        <v>6.71</v>
      </c>
      <c r="E87" s="81" t="n">
        <v>7.01</v>
      </c>
      <c r="F87" s="25" t="n">
        <v>504</v>
      </c>
      <c r="G87" s="80" t="n">
        <v>247</v>
      </c>
      <c r="H87" s="80" t="n">
        <v>414</v>
      </c>
      <c r="I87" s="80" t="n">
        <v>151</v>
      </c>
      <c r="J87" s="80" t="n">
        <v>17</v>
      </c>
      <c r="K87" s="80" t="n">
        <v>6</v>
      </c>
      <c r="L87" s="25" t="n">
        <v>0</v>
      </c>
      <c r="M87" s="80" t="n">
        <v>0</v>
      </c>
      <c r="N87" s="80" t="n">
        <v>3</v>
      </c>
      <c r="O87" s="80" t="n">
        <v>2</v>
      </c>
      <c r="P87" s="80" t="n">
        <v>3</v>
      </c>
      <c r="Q87" s="80" t="n">
        <v>0</v>
      </c>
      <c r="R87" s="16" t="n">
        <v>6</v>
      </c>
      <c r="S87" s="16" t="n">
        <v>2</v>
      </c>
      <c r="T87" s="16" t="n">
        <v>8</v>
      </c>
      <c r="U87" s="10" t="n">
        <v>0</v>
      </c>
      <c r="V87" s="89" t="n">
        <v>1</v>
      </c>
      <c r="W87" s="16" t="n">
        <v>1</v>
      </c>
      <c r="X87" s="25" t="n">
        <v>15</v>
      </c>
      <c r="Y87" s="80" t="n">
        <v>49</v>
      </c>
      <c r="Z87" s="27">
        <f>IF(U87="","",LOOKUP(U87-V87,{-9E+307,0,1},{2,"x",1}))</f>
        <v/>
      </c>
      <c r="AA87" s="14">
        <f>IF(U87="","",U87&amp;"-"&amp;V87)</f>
        <v/>
      </c>
      <c r="AB87" s="63" t="n"/>
      <c r="EP87" s="89" t="n"/>
      <c r="ER87" s="81" t="n"/>
      <c r="ES87" s="89" t="n"/>
      <c r="EU87" s="81" t="n"/>
      <c r="EV87" s="89" t="n"/>
      <c r="EX87" s="81" t="n"/>
      <c r="EY87" s="89" t="n"/>
      <c r="FA87" s="81" t="n"/>
      <c r="FB87" s="89" t="n"/>
      <c r="FD87" s="81" t="n"/>
      <c r="FE87" s="89" t="n"/>
      <c r="FG87" s="81" t="n"/>
      <c r="FH87" s="89" t="n"/>
      <c r="FJ87" s="81" t="n"/>
      <c r="FK87" s="89" t="n"/>
      <c r="FM87" s="81" t="n"/>
    </row>
    <row customHeight="1" ht="12" r="88" spans="1:201">
      <c r="A88" s="35" t="n">
        <v>43393</v>
      </c>
      <c r="B88" s="89" t="s">
        <v>62</v>
      </c>
      <c r="C88" s="89" t="s">
        <v>55</v>
      </c>
      <c r="D88" s="31" t="n">
        <v>6.67</v>
      </c>
      <c r="E88" s="81" t="n">
        <v>6.88</v>
      </c>
      <c r="F88" s="25" t="n">
        <v>377</v>
      </c>
      <c r="G88" s="80" t="n">
        <v>506</v>
      </c>
      <c r="H88" s="80" t="n">
        <v>307</v>
      </c>
      <c r="I88" s="80" t="n">
        <v>437</v>
      </c>
      <c r="J88" s="80" t="n">
        <v>12</v>
      </c>
      <c r="K88" s="80" t="n">
        <v>8</v>
      </c>
      <c r="L88" s="25" t="n">
        <v>0</v>
      </c>
      <c r="M88" s="80" t="n">
        <v>0</v>
      </c>
      <c r="N88" s="80" t="n">
        <v>3</v>
      </c>
      <c r="O88" s="80" t="n">
        <v>2</v>
      </c>
      <c r="P88" s="80" t="n">
        <v>1</v>
      </c>
      <c r="Q88" s="80" t="n">
        <v>0</v>
      </c>
      <c r="R88" s="16" t="n">
        <v>4</v>
      </c>
      <c r="S88" s="16" t="n">
        <v>2</v>
      </c>
      <c r="T88" s="16" t="n">
        <v>6</v>
      </c>
      <c r="U88" s="10" t="n">
        <v>0</v>
      </c>
      <c r="V88" s="89" t="n">
        <v>1</v>
      </c>
      <c r="W88" s="16" t="n">
        <v>1</v>
      </c>
      <c r="X88" s="25" t="n">
        <v>14</v>
      </c>
      <c r="Y88" s="80" t="n">
        <v>25</v>
      </c>
      <c r="Z88" s="27">
        <f>IF(U88="","",LOOKUP(U88-V88,{-9E+307,0,1},{2,"x",1}))</f>
        <v/>
      </c>
      <c r="AA88" s="14">
        <f>IF(U88="","",U88&amp;"-"&amp;V88)</f>
        <v/>
      </c>
      <c r="AB88" s="63" t="n"/>
      <c r="EP88" s="89" t="n"/>
      <c r="ER88" s="81" t="n"/>
      <c r="ES88" s="89" t="n"/>
      <c r="EU88" s="81" t="n"/>
      <c r="EV88" s="89" t="n"/>
      <c r="EX88" s="81" t="n"/>
      <c r="EY88" s="89" t="n"/>
      <c r="FA88" s="81" t="n"/>
      <c r="FB88" s="89" t="n"/>
      <c r="FD88" s="81" t="n"/>
      <c r="FE88" s="89" t="n"/>
      <c r="FG88" s="81" t="n"/>
      <c r="FH88" s="89" t="n"/>
      <c r="FJ88" s="81" t="n"/>
      <c r="FK88" s="89" t="n"/>
      <c r="FM88" s="81" t="n"/>
    </row>
    <row customHeight="1" ht="12" r="89" spans="1:201">
      <c r="A89" s="35" t="n">
        <v>43393</v>
      </c>
      <c r="B89" s="89" t="s">
        <v>58</v>
      </c>
      <c r="C89" s="89" t="s">
        <v>57</v>
      </c>
      <c r="D89" s="31" t="n">
        <v>6.32</v>
      </c>
      <c r="E89" s="81" t="n">
        <v>7.13</v>
      </c>
      <c r="F89" s="25" t="n">
        <v>420</v>
      </c>
      <c r="G89" s="80" t="n">
        <v>550</v>
      </c>
      <c r="H89" s="80" t="n">
        <v>325</v>
      </c>
      <c r="I89" s="80" t="n">
        <v>463</v>
      </c>
      <c r="J89" s="80" t="n">
        <v>8</v>
      </c>
      <c r="K89" s="80" t="n">
        <v>7</v>
      </c>
      <c r="L89" s="25" t="n">
        <v>0</v>
      </c>
      <c r="M89" s="80" t="n">
        <v>0</v>
      </c>
      <c r="N89" s="80" t="n">
        <v>1</v>
      </c>
      <c r="O89" s="80" t="n">
        <v>2</v>
      </c>
      <c r="P89" s="80" t="n">
        <v>0</v>
      </c>
      <c r="Q89" s="80" t="n">
        <v>1</v>
      </c>
      <c r="R89" s="16" t="n">
        <v>1</v>
      </c>
      <c r="S89" s="16" t="n">
        <v>3</v>
      </c>
      <c r="T89" s="16" t="n">
        <v>4</v>
      </c>
      <c r="U89" s="10" t="n">
        <v>0</v>
      </c>
      <c r="V89" s="89" t="n">
        <v>2</v>
      </c>
      <c r="W89" s="16" t="n">
        <v>2</v>
      </c>
      <c r="X89" s="25" t="n">
        <v>13</v>
      </c>
      <c r="Y89" s="80" t="n">
        <v>29</v>
      </c>
      <c r="Z89" s="27">
        <f>IF(U89="","",LOOKUP(U89-V89,{-9E+307,0,1},{2,"x",1}))</f>
        <v/>
      </c>
      <c r="AA89" s="14">
        <f>IF(U89="","",U89&amp;"-"&amp;V89)</f>
        <v/>
      </c>
      <c r="AB89" s="63" t="n"/>
      <c r="EP89" s="89" t="n"/>
      <c r="ER89" s="81" t="n"/>
      <c r="ES89" s="89" t="n"/>
      <c r="EU89" s="81" t="n"/>
      <c r="EV89" s="89" t="n"/>
      <c r="EX89" s="81" t="n"/>
      <c r="EY89" s="89" t="n"/>
      <c r="FA89" s="81" t="n"/>
      <c r="FB89" s="89" t="n"/>
      <c r="FD89" s="81" t="n"/>
      <c r="FE89" s="89" t="n"/>
      <c r="FG89" s="81" t="n"/>
      <c r="FH89" s="89" t="n"/>
      <c r="FJ89" s="81" t="n"/>
      <c r="FK89" s="89" t="n"/>
      <c r="FM89" s="81" t="n"/>
    </row>
    <row r="90" spans="1:201">
      <c r="A90" s="35" t="n">
        <v>43394</v>
      </c>
      <c r="B90" s="89" t="s">
        <v>59</v>
      </c>
      <c r="C90" s="89" t="s">
        <v>50</v>
      </c>
      <c r="D90" s="31" t="n">
        <v>7.18</v>
      </c>
      <c r="E90" s="81" t="n">
        <v>6.41</v>
      </c>
      <c r="F90" s="25" t="n">
        <v>514</v>
      </c>
      <c r="G90" s="80" t="n">
        <v>352</v>
      </c>
      <c r="H90" s="80" t="n">
        <v>431</v>
      </c>
      <c r="I90" s="80" t="n">
        <v>255</v>
      </c>
      <c r="J90" s="80" t="n">
        <v>16</v>
      </c>
      <c r="K90" s="80" t="n">
        <v>4</v>
      </c>
      <c r="L90" s="25" t="n">
        <v>0</v>
      </c>
      <c r="M90" s="80" t="n">
        <v>0</v>
      </c>
      <c r="N90" s="80" t="n">
        <v>4</v>
      </c>
      <c r="O90" s="80" t="n">
        <v>1</v>
      </c>
      <c r="P90" s="80" t="n">
        <v>0</v>
      </c>
      <c r="Q90" s="80" t="n">
        <v>2</v>
      </c>
      <c r="R90" s="16" t="n">
        <v>4</v>
      </c>
      <c r="S90" s="16" t="n">
        <v>3</v>
      </c>
      <c r="T90" s="16" t="n">
        <v>7</v>
      </c>
      <c r="U90" s="10" t="n">
        <v>2</v>
      </c>
      <c r="V90" s="89" t="n">
        <v>0</v>
      </c>
      <c r="W90" s="16" t="n">
        <v>2</v>
      </c>
      <c r="X90" s="25" t="n">
        <v>19</v>
      </c>
      <c r="Y90" s="80" t="n">
        <v>21</v>
      </c>
      <c r="Z90" s="27">
        <f>IF(U90="","",LOOKUP(U90-V90,{-9E+307,0,1},{2,"x",1}))</f>
        <v/>
      </c>
      <c r="AA90" s="14">
        <f>IF(U90="","",U90&amp;"-"&amp;V90)</f>
        <v/>
      </c>
      <c r="AB90" s="63" t="n"/>
      <c r="EP90" s="89" t="n"/>
      <c r="ER90" s="81" t="n"/>
      <c r="ES90" s="89" t="n"/>
      <c r="EU90" s="81" t="n"/>
      <c r="EV90" s="89" t="n"/>
      <c r="EX90" s="81" t="n"/>
      <c r="EY90" s="89" t="n"/>
      <c r="FA90" s="81" t="n"/>
      <c r="FB90" s="89" t="n"/>
      <c r="FD90" s="81" t="n"/>
      <c r="FE90" s="89" t="n"/>
      <c r="FG90" s="81" t="n"/>
      <c r="FH90" s="89" t="n"/>
      <c r="FJ90" s="81" t="n"/>
      <c r="FK90" s="89" t="n"/>
      <c r="FM90" s="81" t="n"/>
    </row>
    <row customHeight="1" ht="12" r="91" spans="1:201">
      <c r="A91" s="35" t="n">
        <v>43395</v>
      </c>
      <c r="B91" s="89" t="s">
        <v>48</v>
      </c>
      <c r="C91" s="89" t="s">
        <v>32</v>
      </c>
      <c r="D91" s="31" t="n">
        <v>7.06</v>
      </c>
      <c r="E91" s="81" t="n">
        <v>6.29</v>
      </c>
      <c r="F91" s="25" t="n">
        <v>703</v>
      </c>
      <c r="G91" s="80" t="n">
        <v>309</v>
      </c>
      <c r="H91" s="80" t="n">
        <v>602</v>
      </c>
      <c r="I91" s="80" t="n">
        <v>228</v>
      </c>
      <c r="J91" s="80" t="n">
        <v>10</v>
      </c>
      <c r="K91" s="80" t="n">
        <v>6</v>
      </c>
      <c r="L91" s="25" t="n">
        <v>3</v>
      </c>
      <c r="M91" s="80" t="n">
        <v>0</v>
      </c>
      <c r="N91" s="80" t="n">
        <v>2</v>
      </c>
      <c r="O91" s="80" t="n">
        <v>1</v>
      </c>
      <c r="P91" s="80" t="n">
        <v>1</v>
      </c>
      <c r="Q91" s="80" t="n">
        <v>1</v>
      </c>
      <c r="R91" s="16" t="n">
        <v>6</v>
      </c>
      <c r="S91" s="16" t="n">
        <v>2</v>
      </c>
      <c r="T91" s="16" t="n">
        <v>8</v>
      </c>
      <c r="U91" s="10" t="n">
        <v>3</v>
      </c>
      <c r="V91" s="89" t="n">
        <v>1</v>
      </c>
      <c r="W91" s="16" t="n">
        <v>4</v>
      </c>
      <c r="X91" s="25" t="n">
        <v>12</v>
      </c>
      <c r="Y91" s="80" t="n">
        <v>18</v>
      </c>
      <c r="Z91" s="27">
        <f>IF(U91="","",LOOKUP(U91-V91,{-9E+307,0,1},{2,"x",1}))</f>
        <v/>
      </c>
      <c r="AA91" s="14">
        <f>IF(U91="","",U91&amp;"-"&amp;V91)</f>
        <v/>
      </c>
      <c r="AB91" s="63" t="n"/>
      <c r="EP91" s="89" t="n"/>
      <c r="ER91" s="81" t="n"/>
      <c r="ES91" s="89" t="n"/>
      <c r="EU91" s="81" t="n"/>
      <c r="EV91" s="89" t="n"/>
      <c r="EX91" s="81" t="n"/>
      <c r="EY91" s="89" t="n"/>
      <c r="FA91" s="81" t="n"/>
      <c r="FB91" s="89" t="n"/>
      <c r="FD91" s="81" t="n"/>
      <c r="FE91" s="89" t="n"/>
      <c r="FG91" s="81" t="n"/>
      <c r="FH91" s="89" t="n"/>
      <c r="FJ91" s="81" t="n"/>
      <c r="FK91" s="89" t="n"/>
      <c r="FM91" s="81" t="n"/>
    </row>
    <row customHeight="1" ht="12" r="92" spans="1:201">
      <c r="A92" s="35" t="n">
        <v>43400</v>
      </c>
      <c r="B92" s="89" t="s">
        <v>53</v>
      </c>
      <c r="C92" s="89" t="s">
        <v>58</v>
      </c>
      <c r="D92" s="31" t="n">
        <v>7.08</v>
      </c>
      <c r="E92" s="81" t="n">
        <v>6.64</v>
      </c>
      <c r="F92" s="25" t="n">
        <v>362</v>
      </c>
      <c r="G92" s="80" t="n">
        <v>523</v>
      </c>
      <c r="H92" s="80" t="n">
        <v>262</v>
      </c>
      <c r="I92" s="80" t="n">
        <v>439</v>
      </c>
      <c r="J92" s="80" t="n">
        <v>5</v>
      </c>
      <c r="K92" s="80" t="n">
        <v>19</v>
      </c>
      <c r="L92" s="25" t="n">
        <v>0</v>
      </c>
      <c r="M92" s="80" t="n">
        <v>0</v>
      </c>
      <c r="N92" s="80" t="n">
        <v>1</v>
      </c>
      <c r="O92" s="80" t="n">
        <v>3</v>
      </c>
      <c r="P92" s="80" t="n">
        <v>0</v>
      </c>
      <c r="Q92" s="80" t="n">
        <v>4</v>
      </c>
      <c r="R92" s="16" t="n">
        <v>1</v>
      </c>
      <c r="S92" s="16" t="n">
        <v>7</v>
      </c>
      <c r="T92" s="16" t="n">
        <v>8</v>
      </c>
      <c r="U92" s="10" t="n">
        <v>1</v>
      </c>
      <c r="V92" s="89" t="n">
        <v>0</v>
      </c>
      <c r="W92" s="16" t="n">
        <v>1</v>
      </c>
      <c r="X92" s="25" t="n">
        <v>33</v>
      </c>
      <c r="Y92" s="80" t="n">
        <v>10</v>
      </c>
      <c r="Z92" s="27">
        <f>IF(U92="","",LOOKUP(U92-V92,{-9E+307,0,1},{2,"x",1}))</f>
        <v/>
      </c>
      <c r="AA92" s="14">
        <f>IF(U92="","",U92&amp;"-"&amp;V92)</f>
        <v/>
      </c>
      <c r="AB92" s="63" t="n"/>
      <c r="EP92" s="89" t="n"/>
      <c r="ER92" s="81" t="n"/>
      <c r="ES92" s="89" t="n"/>
      <c r="EU92" s="81" t="n"/>
      <c r="EV92" s="89" t="n"/>
      <c r="EX92" s="81" t="n"/>
      <c r="EY92" s="89" t="n"/>
      <c r="FA92" s="81" t="n"/>
      <c r="FB92" s="89" t="n"/>
      <c r="FD92" s="81" t="n"/>
      <c r="FE92" s="89" t="n"/>
      <c r="FG92" s="81" t="n"/>
      <c r="FH92" s="89" t="n"/>
      <c r="FJ92" s="81" t="n"/>
      <c r="FK92" s="89" t="n"/>
      <c r="FM92" s="81" t="n"/>
    </row>
    <row customHeight="1" ht="12" r="93" spans="1:201">
      <c r="A93" s="35" t="n">
        <v>43400</v>
      </c>
      <c r="B93" s="89" t="s">
        <v>49</v>
      </c>
      <c r="C93" s="89" t="s">
        <v>46</v>
      </c>
      <c r="D93" s="31" t="n">
        <v>6.23</v>
      </c>
      <c r="E93" s="81" t="n">
        <v>7.13</v>
      </c>
      <c r="F93" s="25" t="n">
        <v>547</v>
      </c>
      <c r="G93" s="80" t="n">
        <v>495</v>
      </c>
      <c r="H93" s="80" t="n">
        <v>453</v>
      </c>
      <c r="I93" s="80" t="n">
        <v>421</v>
      </c>
      <c r="J93" s="80" t="n">
        <v>10</v>
      </c>
      <c r="K93" s="80" t="n">
        <v>10</v>
      </c>
      <c r="L93" s="25" t="n">
        <v>0</v>
      </c>
      <c r="M93" s="80" t="n">
        <v>0</v>
      </c>
      <c r="N93" s="80" t="n">
        <v>0</v>
      </c>
      <c r="O93" s="80" t="n">
        <v>3</v>
      </c>
      <c r="P93" s="80" t="n">
        <v>1</v>
      </c>
      <c r="Q93" s="80" t="n">
        <v>2</v>
      </c>
      <c r="R93" s="16" t="n">
        <v>1</v>
      </c>
      <c r="S93" s="16" t="n">
        <v>5</v>
      </c>
      <c r="T93" s="16" t="n">
        <v>6</v>
      </c>
      <c r="U93" s="10" t="n">
        <v>0</v>
      </c>
      <c r="V93" s="89" t="n">
        <v>3</v>
      </c>
      <c r="W93" s="16" t="n">
        <v>3</v>
      </c>
      <c r="X93" s="25" t="n">
        <v>34</v>
      </c>
      <c r="Y93" s="80" t="n">
        <v>24</v>
      </c>
      <c r="Z93" s="27">
        <f>IF(U93="","",LOOKUP(U93-V93,{-9E+307,0,1},{2,"x",1}))</f>
        <v/>
      </c>
      <c r="AA93" s="14">
        <f>IF(U93="","",U93&amp;"-"&amp;V93)</f>
        <v/>
      </c>
      <c r="AB93" s="63" t="n"/>
      <c r="EP93" s="89" t="n"/>
      <c r="ER93" s="81" t="n"/>
      <c r="ES93" s="89" t="n"/>
      <c r="EU93" s="81" t="n"/>
      <c r="EV93" s="89" t="n"/>
      <c r="EX93" s="81" t="n"/>
      <c r="EY93" s="89" t="n"/>
      <c r="FA93" s="81" t="n"/>
      <c r="FB93" s="89" t="n"/>
      <c r="FD93" s="81" t="n"/>
      <c r="FE93" s="89" t="n"/>
      <c r="FG93" s="81" t="n"/>
      <c r="FH93" s="89" t="n"/>
      <c r="FJ93" s="81" t="n"/>
      <c r="FK93" s="89" t="n"/>
      <c r="FM93" s="81" t="n"/>
    </row>
    <row customHeight="1" ht="12" r="94" spans="1:201">
      <c r="A94" s="35" t="n">
        <v>43400</v>
      </c>
      <c r="B94" s="89" t="s">
        <v>32</v>
      </c>
      <c r="C94" s="89" t="s">
        <v>62</v>
      </c>
      <c r="D94" s="31" t="n">
        <v>6.8</v>
      </c>
      <c r="E94" s="81" t="n">
        <v>6.79</v>
      </c>
      <c r="F94" s="25" t="n">
        <v>552</v>
      </c>
      <c r="G94" s="80" t="n">
        <v>327</v>
      </c>
      <c r="H94" s="80" t="n">
        <v>457</v>
      </c>
      <c r="I94" s="80" t="n">
        <v>227</v>
      </c>
      <c r="J94" s="80" t="n">
        <v>15</v>
      </c>
      <c r="K94" s="80" t="n">
        <v>5</v>
      </c>
      <c r="L94" s="25" t="n">
        <v>1</v>
      </c>
      <c r="M94" s="80" t="n">
        <v>1</v>
      </c>
      <c r="N94" s="80" t="n">
        <v>5</v>
      </c>
      <c r="O94" s="80" t="n">
        <v>2</v>
      </c>
      <c r="P94" s="80" t="n">
        <v>1</v>
      </c>
      <c r="Q94" s="80" t="n">
        <v>0</v>
      </c>
      <c r="R94" s="16" t="n">
        <v>7</v>
      </c>
      <c r="S94" s="16" t="n">
        <v>3</v>
      </c>
      <c r="T94" s="16" t="n">
        <v>10</v>
      </c>
      <c r="U94" s="10" t="n">
        <v>1</v>
      </c>
      <c r="V94" s="89" t="n">
        <v>1</v>
      </c>
      <c r="W94" s="16" t="n">
        <v>2</v>
      </c>
      <c r="X94" s="25" t="n">
        <v>6</v>
      </c>
      <c r="Y94" s="80" t="n">
        <v>47</v>
      </c>
      <c r="Z94" s="27">
        <f>IF(U94="","",LOOKUP(U94-V94,{-9E+307,0,1},{2,"x",1}))</f>
        <v/>
      </c>
      <c r="AA94" s="14">
        <f>IF(U94="","",U94&amp;"-"&amp;V94)</f>
        <v/>
      </c>
      <c r="AB94" s="63" t="n"/>
      <c r="EP94" s="89" t="n"/>
      <c r="ER94" s="81" t="n"/>
      <c r="ES94" s="89" t="n"/>
      <c r="EU94" s="81" t="n"/>
      <c r="EV94" s="89" t="n"/>
      <c r="EX94" s="81" t="n"/>
      <c r="EY94" s="89" t="n"/>
      <c r="FA94" s="81" t="n"/>
      <c r="FB94" s="89" t="n"/>
      <c r="FD94" s="81" t="n"/>
      <c r="FE94" s="89" t="n"/>
      <c r="FG94" s="81" t="n"/>
      <c r="FH94" s="89" t="n"/>
      <c r="FJ94" s="81" t="n"/>
      <c r="FK94" s="89" t="n"/>
      <c r="FM94" s="81" t="n"/>
    </row>
    <row customHeight="1" ht="12" r="95" spans="1:201">
      <c r="A95" s="35" t="n">
        <v>43400</v>
      </c>
      <c r="B95" s="89" t="s">
        <v>61</v>
      </c>
      <c r="C95" s="89" t="s">
        <v>47</v>
      </c>
      <c r="D95" s="31" t="n">
        <v>7.2</v>
      </c>
      <c r="E95" s="81" t="n">
        <v>6.24</v>
      </c>
      <c r="F95" s="25" t="n">
        <v>818</v>
      </c>
      <c r="G95" s="80" t="n">
        <v>207</v>
      </c>
      <c r="H95" s="80" t="n">
        <v>727</v>
      </c>
      <c r="I95" s="80" t="n">
        <v>122</v>
      </c>
      <c r="J95" s="80" t="n">
        <v>14</v>
      </c>
      <c r="K95" s="80" t="n">
        <v>1</v>
      </c>
      <c r="L95" s="25" t="n">
        <v>1</v>
      </c>
      <c r="M95" s="80" t="n">
        <v>1</v>
      </c>
      <c r="N95" s="80" t="n">
        <v>4</v>
      </c>
      <c r="O95" s="80" t="n">
        <v>0</v>
      </c>
      <c r="P95" s="80" t="n">
        <v>2</v>
      </c>
      <c r="Q95" s="80" t="n">
        <v>0</v>
      </c>
      <c r="R95" s="16" t="n">
        <v>7</v>
      </c>
      <c r="S95" s="16" t="n">
        <v>1</v>
      </c>
      <c r="T95" s="16" t="n">
        <v>8</v>
      </c>
      <c r="U95" s="10" t="n">
        <v>4</v>
      </c>
      <c r="V95" s="89" t="n">
        <v>1</v>
      </c>
      <c r="W95" s="16" t="n">
        <v>5</v>
      </c>
      <c r="X95" s="25" t="n">
        <v>11</v>
      </c>
      <c r="Y95" s="80" t="n">
        <v>41</v>
      </c>
      <c r="Z95" s="27">
        <f>IF(U95="","",LOOKUP(U95-V95,{-9E+307,0,1},{2,"x",1}))</f>
        <v/>
      </c>
      <c r="AA95" s="14">
        <f>IF(U95="","",U95&amp;"-"&amp;V95)</f>
        <v/>
      </c>
      <c r="AB95" s="63" t="n"/>
      <c r="EP95" s="89" t="n"/>
      <c r="ER95" s="81" t="n"/>
      <c r="ES95" s="89" t="n"/>
      <c r="EU95" s="81" t="n"/>
      <c r="EV95" s="89" t="n"/>
      <c r="EX95" s="81" t="n"/>
      <c r="EY95" s="89" t="n"/>
      <c r="FA95" s="81" t="n"/>
      <c r="FB95" s="89" t="n"/>
      <c r="FD95" s="81" t="n"/>
      <c r="FE95" s="89" t="n"/>
      <c r="FG95" s="81" t="n"/>
      <c r="FH95" s="89" t="n"/>
      <c r="FJ95" s="81" t="n"/>
      <c r="FK95" s="89" t="n"/>
      <c r="FM95" s="81" t="n"/>
    </row>
    <row customHeight="1" ht="12" r="96" spans="1:201">
      <c r="A96" s="35" t="n">
        <v>43400</v>
      </c>
      <c r="B96" s="89" t="s">
        <v>63</v>
      </c>
      <c r="C96" s="89" t="s">
        <v>54</v>
      </c>
      <c r="D96" s="31" t="n">
        <v>6.95</v>
      </c>
      <c r="E96" s="81" t="n">
        <v>6.77</v>
      </c>
      <c r="F96" s="25" t="n">
        <v>405</v>
      </c>
      <c r="G96" s="80" t="n">
        <v>414</v>
      </c>
      <c r="H96" s="80" t="n">
        <v>302</v>
      </c>
      <c r="I96" s="80" t="n">
        <v>297</v>
      </c>
      <c r="J96" s="80" t="n">
        <v>20</v>
      </c>
      <c r="K96" s="80" t="n">
        <v>5</v>
      </c>
      <c r="L96" s="25" t="n">
        <v>0</v>
      </c>
      <c r="M96" s="80" t="n">
        <v>0</v>
      </c>
      <c r="N96" s="80" t="n">
        <v>3</v>
      </c>
      <c r="O96" s="80" t="n">
        <v>0</v>
      </c>
      <c r="P96" s="80" t="n">
        <v>1</v>
      </c>
      <c r="Q96" s="80" t="n">
        <v>0</v>
      </c>
      <c r="R96" s="16" t="n">
        <v>4</v>
      </c>
      <c r="S96" s="16" t="n">
        <v>0</v>
      </c>
      <c r="T96" s="16" t="n">
        <v>4</v>
      </c>
      <c r="U96" s="10" t="n">
        <v>0</v>
      </c>
      <c r="V96" s="89" t="n">
        <v>0</v>
      </c>
      <c r="W96" s="16" t="n">
        <v>0</v>
      </c>
      <c r="X96" s="25" t="n">
        <v>23</v>
      </c>
      <c r="Y96" s="80" t="n">
        <v>48</v>
      </c>
      <c r="Z96" s="27">
        <f>IF(U96="","",LOOKUP(U96-V96,{-9E+307,0,1},{2,"x",1}))</f>
        <v/>
      </c>
      <c r="AA96" s="14">
        <f>IF(U96="","",U96&amp;"-"&amp;V96)</f>
        <v/>
      </c>
      <c r="AB96" s="63" t="n"/>
      <c r="EP96" s="89" t="n"/>
      <c r="ER96" s="81" t="n"/>
      <c r="ES96" s="89" t="n"/>
      <c r="EU96" s="81" t="n"/>
      <c r="EV96" s="89" t="n"/>
      <c r="EX96" s="81" t="n"/>
      <c r="EY96" s="89" t="n"/>
      <c r="FA96" s="81" t="n"/>
      <c r="FB96" s="89" t="n"/>
      <c r="FD96" s="81" t="n"/>
      <c r="FE96" s="89" t="n"/>
      <c r="FG96" s="81" t="n"/>
      <c r="FH96" s="89" t="n"/>
      <c r="FJ96" s="81" t="n"/>
      <c r="FK96" s="89" t="n"/>
      <c r="FM96" s="81" t="n"/>
    </row>
    <row customHeight="1" ht="12" r="97" spans="1:201">
      <c r="A97" s="35" t="n">
        <v>43400</v>
      </c>
      <c r="B97" s="89" t="s">
        <v>57</v>
      </c>
      <c r="C97" s="89" t="s">
        <v>51</v>
      </c>
      <c r="D97" s="31" t="n">
        <v>7.35</v>
      </c>
      <c r="E97" s="81" t="n">
        <v>6.47</v>
      </c>
      <c r="F97" s="25" t="n">
        <v>467</v>
      </c>
      <c r="G97" s="80" t="n">
        <v>498</v>
      </c>
      <c r="H97" s="80" t="n">
        <v>366</v>
      </c>
      <c r="I97" s="80" t="n">
        <v>399</v>
      </c>
      <c r="J97" s="80" t="n">
        <v>12</v>
      </c>
      <c r="K97" s="80" t="n">
        <v>12</v>
      </c>
      <c r="L97" s="25" t="n">
        <v>1</v>
      </c>
      <c r="M97" s="80" t="n">
        <v>0</v>
      </c>
      <c r="N97" s="80" t="n">
        <v>4</v>
      </c>
      <c r="O97" s="80" t="n">
        <v>4</v>
      </c>
      <c r="P97" s="80" t="n">
        <v>1</v>
      </c>
      <c r="Q97" s="80" t="n">
        <v>3</v>
      </c>
      <c r="R97" s="16" t="n">
        <v>6</v>
      </c>
      <c r="S97" s="16" t="n">
        <v>7</v>
      </c>
      <c r="T97" s="16" t="n">
        <v>13</v>
      </c>
      <c r="U97" s="10" t="n">
        <v>3</v>
      </c>
      <c r="V97" s="89" t="n">
        <v>0</v>
      </c>
      <c r="W97" s="16" t="n">
        <v>3</v>
      </c>
      <c r="X97" s="25" t="n">
        <v>23</v>
      </c>
      <c r="Y97" s="80" t="n">
        <v>13</v>
      </c>
      <c r="Z97" s="27">
        <f>IF(U97="","",LOOKUP(U97-V97,{-9E+307,0,1},{2,"x",1}))</f>
        <v/>
      </c>
      <c r="AA97" s="14">
        <f>IF(U97="","",U97&amp;"-"&amp;V97)</f>
        <v/>
      </c>
      <c r="AB97" s="63" t="n"/>
      <c r="EP97" s="89" t="n"/>
      <c r="ER97" s="81" t="n"/>
      <c r="ES97" s="89" t="n"/>
      <c r="EU97" s="81" t="n"/>
      <c r="EV97" s="89" t="n"/>
      <c r="EX97" s="81" t="n"/>
      <c r="EY97" s="89" t="n"/>
      <c r="FA97" s="81" t="n"/>
      <c r="FB97" s="89" t="n"/>
      <c r="FD97" s="81" t="n"/>
      <c r="FE97" s="89" t="n"/>
      <c r="FG97" s="81" t="n"/>
      <c r="FH97" s="89" t="n"/>
      <c r="FJ97" s="81" t="n"/>
      <c r="FK97" s="89" t="n"/>
      <c r="FM97" s="81" t="n"/>
    </row>
    <row customHeight="1" ht="12" r="98" spans="1:201">
      <c r="A98" s="35" t="n">
        <v>43401</v>
      </c>
      <c r="B98" s="89" t="s">
        <v>56</v>
      </c>
      <c r="C98" s="89" t="s">
        <v>52</v>
      </c>
      <c r="D98" s="31" t="n">
        <v>5.94</v>
      </c>
      <c r="E98" s="81" t="n">
        <v>7.49</v>
      </c>
      <c r="F98" s="25" t="n">
        <v>325</v>
      </c>
      <c r="G98" s="80" t="n">
        <v>796</v>
      </c>
      <c r="H98" s="80" t="n">
        <v>266</v>
      </c>
      <c r="I98" s="80" t="n">
        <v>720</v>
      </c>
      <c r="J98" s="80" t="n">
        <v>3</v>
      </c>
      <c r="K98" s="80" t="n">
        <v>18</v>
      </c>
      <c r="L98" s="25" t="n">
        <v>0</v>
      </c>
      <c r="M98" s="80" t="n">
        <v>0</v>
      </c>
      <c r="N98" s="80" t="n">
        <v>1</v>
      </c>
      <c r="O98" s="80" t="n">
        <v>6</v>
      </c>
      <c r="P98" s="80" t="n">
        <v>0</v>
      </c>
      <c r="Q98" s="80" t="n">
        <v>2</v>
      </c>
      <c r="R98" s="16" t="n">
        <v>1</v>
      </c>
      <c r="S98" s="16" t="n">
        <v>8</v>
      </c>
      <c r="T98" s="16" t="n">
        <v>9</v>
      </c>
      <c r="U98" s="10" t="n">
        <v>0</v>
      </c>
      <c r="V98" s="89" t="n">
        <v>4</v>
      </c>
      <c r="W98" s="16" t="n">
        <v>4</v>
      </c>
      <c r="X98" s="25" t="n">
        <v>14</v>
      </c>
      <c r="Y98" s="80" t="n">
        <v>23</v>
      </c>
      <c r="Z98" s="27">
        <f>IF(U98="","",LOOKUP(U98-V98,{-9E+307,0,1},{2,"x",1}))</f>
        <v/>
      </c>
      <c r="AA98" s="14">
        <f>IF(U98="","",U98&amp;"-"&amp;V98)</f>
        <v/>
      </c>
      <c r="AB98" s="63" t="n"/>
      <c r="EP98" s="89" t="n"/>
      <c r="ER98" s="81" t="n"/>
      <c r="ES98" s="89" t="n"/>
      <c r="EU98" s="81" t="n"/>
      <c r="EV98" s="89" t="n"/>
      <c r="EX98" s="81" t="n"/>
      <c r="EY98" s="89" t="n"/>
      <c r="FA98" s="81" t="n"/>
      <c r="FB98" s="89" t="n"/>
      <c r="FD98" s="81" t="n"/>
      <c r="FE98" s="89" t="n"/>
      <c r="FG98" s="81" t="n"/>
      <c r="FH98" s="89" t="n"/>
      <c r="FJ98" s="81" t="n"/>
      <c r="FK98" s="89" t="n"/>
      <c r="FM98" s="81" t="n"/>
    </row>
    <row customHeight="1" ht="12" r="99" spans="1:201">
      <c r="A99" s="35" t="n">
        <v>43401</v>
      </c>
      <c r="B99" s="89" t="s">
        <v>50</v>
      </c>
      <c r="C99" s="89" t="s">
        <v>48</v>
      </c>
      <c r="D99" s="31" t="n">
        <v>6.59</v>
      </c>
      <c r="E99" s="81" t="n">
        <v>6.59</v>
      </c>
      <c r="F99" s="25" t="n">
        <v>399</v>
      </c>
      <c r="G99" s="80" t="n">
        <v>555</v>
      </c>
      <c r="H99" s="80" t="n">
        <v>311</v>
      </c>
      <c r="I99" s="80" t="n">
        <v>463</v>
      </c>
      <c r="J99" s="80" t="n">
        <v>11</v>
      </c>
      <c r="K99" s="80" t="n">
        <v>3</v>
      </c>
      <c r="L99" s="25" t="n">
        <v>0</v>
      </c>
      <c r="M99" s="80" t="n">
        <v>1</v>
      </c>
      <c r="N99" s="80" t="n">
        <v>2</v>
      </c>
      <c r="O99" s="80" t="n">
        <v>0</v>
      </c>
      <c r="P99" s="80" t="n">
        <v>1</v>
      </c>
      <c r="Q99" s="80" t="n">
        <v>1</v>
      </c>
      <c r="R99" s="16" t="n">
        <v>3</v>
      </c>
      <c r="S99" s="16" t="n">
        <v>2</v>
      </c>
      <c r="T99" s="16" t="n">
        <v>5</v>
      </c>
      <c r="U99" s="10" t="n">
        <v>2</v>
      </c>
      <c r="V99" s="89" t="n">
        <v>2</v>
      </c>
      <c r="W99" s="16" t="n">
        <v>4</v>
      </c>
      <c r="X99" s="25" t="n">
        <v>9</v>
      </c>
      <c r="Y99" s="80" t="n">
        <v>33</v>
      </c>
      <c r="Z99" s="27">
        <f>IF(U99="","",LOOKUP(U99-V99,{-9E+307,0,1},{2,"x",1}))</f>
        <v/>
      </c>
      <c r="AA99" s="14">
        <f>IF(U99="","",U99&amp;"-"&amp;V99)</f>
        <v/>
      </c>
      <c r="AB99" s="63" t="n"/>
      <c r="EP99" s="89" t="n"/>
      <c r="ER99" s="81" t="n"/>
      <c r="ES99" s="89" t="n"/>
      <c r="EU99" s="81" t="n"/>
      <c r="EV99" s="89" t="n"/>
      <c r="EX99" s="81" t="n"/>
      <c r="EY99" s="89" t="n"/>
      <c r="FA99" s="81" t="n"/>
      <c r="FB99" s="89" t="n"/>
      <c r="FD99" s="81" t="n"/>
      <c r="FE99" s="89" t="n"/>
      <c r="FG99" s="81" t="n"/>
      <c r="FH99" s="89" t="n"/>
      <c r="FJ99" s="81" t="n"/>
      <c r="FK99" s="89" t="n"/>
      <c r="FM99" s="81" t="n"/>
    </row>
    <row customHeight="1" ht="12" r="100" spans="1:201">
      <c r="A100" s="35" t="n">
        <v>43401</v>
      </c>
      <c r="B100" s="89" t="s">
        <v>31</v>
      </c>
      <c r="C100" s="89" t="s">
        <v>59</v>
      </c>
      <c r="D100" s="31" t="n">
        <v>6.71</v>
      </c>
      <c r="E100" s="81" t="n">
        <v>6.66</v>
      </c>
      <c r="F100" s="25" t="n">
        <v>486</v>
      </c>
      <c r="G100" s="80" t="n">
        <v>413</v>
      </c>
      <c r="H100" s="80" t="n">
        <v>391</v>
      </c>
      <c r="I100" s="80" t="n">
        <v>332</v>
      </c>
      <c r="J100" s="80" t="n">
        <v>12</v>
      </c>
      <c r="K100" s="80" t="n">
        <v>10</v>
      </c>
      <c r="L100" s="25" t="n">
        <v>0</v>
      </c>
      <c r="M100" s="80" t="n">
        <v>0</v>
      </c>
      <c r="N100" s="80" t="n">
        <v>7</v>
      </c>
      <c r="O100" s="80" t="n">
        <v>4</v>
      </c>
      <c r="P100" s="80" t="n">
        <v>3</v>
      </c>
      <c r="Q100" s="80" t="n">
        <v>2</v>
      </c>
      <c r="R100" s="16" t="n">
        <v>10</v>
      </c>
      <c r="S100" s="16" t="n">
        <v>6</v>
      </c>
      <c r="T100" s="16" t="n">
        <v>16</v>
      </c>
      <c r="U100" s="10" t="n">
        <v>2</v>
      </c>
      <c r="V100" s="89" t="n">
        <v>1</v>
      </c>
      <c r="W100" s="16" t="n">
        <v>3</v>
      </c>
      <c r="X100" s="25" t="n">
        <v>10</v>
      </c>
      <c r="Y100" s="80" t="n">
        <v>24</v>
      </c>
      <c r="Z100" s="27">
        <f>IF(U100="","",LOOKUP(U100-V100,{-9E+307,0,1},{2,"x",1}))</f>
        <v/>
      </c>
      <c r="AA100" s="14">
        <f>IF(U100="","",U100&amp;"-"&amp;V100)</f>
        <v/>
      </c>
      <c r="AB100" s="63" t="n"/>
      <c r="EP100" s="89" t="n"/>
      <c r="ER100" s="81" t="n"/>
      <c r="ES100" s="89" t="n"/>
      <c r="EU100" s="81" t="n"/>
      <c r="EV100" s="89" t="n"/>
      <c r="EX100" s="81" t="n"/>
      <c r="EY100" s="89" t="n"/>
      <c r="FA100" s="81" t="n"/>
      <c r="FB100" s="89" t="n"/>
      <c r="FD100" s="81" t="n"/>
      <c r="FE100" s="89" t="n"/>
      <c r="FG100" s="81" t="n"/>
      <c r="FH100" s="89" t="n"/>
      <c r="FJ100" s="81" t="n"/>
      <c r="FK100" s="89" t="n"/>
      <c r="FM100" s="81" t="n"/>
    </row>
    <row customHeight="1" ht="12" r="101" spans="1:201">
      <c r="A101" s="35" t="n">
        <v>43402</v>
      </c>
      <c r="B101" s="89" t="s">
        <v>55</v>
      </c>
      <c r="C101" s="89" t="s">
        <v>60</v>
      </c>
      <c r="D101" s="31" t="n">
        <v>6.33</v>
      </c>
      <c r="E101" s="81" t="n">
        <v>6.85</v>
      </c>
      <c r="F101" s="25" t="n">
        <v>476</v>
      </c>
      <c r="G101" s="80" t="n">
        <v>514</v>
      </c>
      <c r="H101" s="80" t="n">
        <v>383</v>
      </c>
      <c r="I101" s="80" t="n">
        <v>429</v>
      </c>
      <c r="J101" s="80" t="n">
        <v>4</v>
      </c>
      <c r="K101" s="80" t="n">
        <v>9</v>
      </c>
      <c r="L101" s="25" t="n">
        <v>1</v>
      </c>
      <c r="M101" s="80" t="n">
        <v>0</v>
      </c>
      <c r="N101" s="80" t="n">
        <v>0</v>
      </c>
      <c r="O101" s="80" t="n">
        <v>5</v>
      </c>
      <c r="P101" s="80" t="n">
        <v>0</v>
      </c>
      <c r="Q101" s="80" t="n">
        <v>1</v>
      </c>
      <c r="R101" s="16" t="n">
        <v>1</v>
      </c>
      <c r="S101" s="16" t="n">
        <v>6</v>
      </c>
      <c r="T101" s="16" t="n">
        <v>7</v>
      </c>
      <c r="U101" s="10" t="n">
        <v>0</v>
      </c>
      <c r="V101" s="89" t="n">
        <v>1</v>
      </c>
      <c r="W101" s="16" t="n">
        <v>1</v>
      </c>
      <c r="X101" s="25" t="n">
        <v>20</v>
      </c>
      <c r="Y101" s="80" t="n">
        <v>22</v>
      </c>
      <c r="Z101" s="27">
        <f>IF(U101="","",LOOKUP(U101-V101,{-9E+307,0,1},{2,"x",1}))</f>
        <v/>
      </c>
      <c r="AA101" s="14">
        <f>IF(U101="","",U101&amp;"-"&amp;V101)</f>
        <v/>
      </c>
      <c r="AB101" s="63" t="n"/>
      <c r="EP101" s="89" t="n"/>
      <c r="ER101" s="81" t="n"/>
      <c r="ES101" s="89" t="n"/>
      <c r="EU101" s="81" t="n"/>
      <c r="EV101" s="89" t="n"/>
      <c r="EX101" s="81" t="n"/>
      <c r="EY101" s="89" t="n"/>
      <c r="FA101" s="81" t="n"/>
      <c r="FB101" s="89" t="n"/>
      <c r="FD101" s="81" t="n"/>
      <c r="FE101" s="89" t="n"/>
      <c r="FG101" s="81" t="n"/>
      <c r="FH101" s="89" t="n"/>
      <c r="FJ101" s="81" t="n"/>
      <c r="FK101" s="89" t="n"/>
      <c r="FM101" s="81" t="n"/>
    </row>
    <row customHeight="1" ht="12" r="102" spans="1:201">
      <c r="A102" s="35" t="n">
        <v>43407</v>
      </c>
      <c r="B102" s="89" t="s">
        <v>48</v>
      </c>
      <c r="C102" s="89" t="s">
        <v>61</v>
      </c>
      <c r="D102" s="31" t="n">
        <v>6.7</v>
      </c>
      <c r="E102" s="81" t="n">
        <v>6.75</v>
      </c>
      <c r="F102" s="25" t="n">
        <v>586</v>
      </c>
      <c r="G102" s="80" t="n">
        <v>356</v>
      </c>
      <c r="H102" s="80" t="n">
        <v>501</v>
      </c>
      <c r="I102" s="80" t="n">
        <v>276</v>
      </c>
      <c r="J102" s="80" t="n">
        <v>12</v>
      </c>
      <c r="K102" s="80" t="n">
        <v>11</v>
      </c>
      <c r="L102" s="25" t="n">
        <v>1</v>
      </c>
      <c r="M102" s="80" t="n">
        <v>0</v>
      </c>
      <c r="N102" s="80" t="n">
        <v>2</v>
      </c>
      <c r="O102" s="80" t="n">
        <v>4</v>
      </c>
      <c r="P102" s="80" t="n">
        <v>1</v>
      </c>
      <c r="Q102" s="80" t="n">
        <v>0</v>
      </c>
      <c r="R102" s="16" t="n">
        <v>4</v>
      </c>
      <c r="S102" s="16" t="n">
        <v>4</v>
      </c>
      <c r="T102" s="16" t="n">
        <v>8</v>
      </c>
      <c r="U102" s="10" t="n">
        <v>1</v>
      </c>
      <c r="V102" s="89" t="n">
        <v>1</v>
      </c>
      <c r="W102" s="16" t="n">
        <v>2</v>
      </c>
      <c r="X102" s="25" t="n">
        <v>28</v>
      </c>
      <c r="Y102" s="80" t="n">
        <v>29</v>
      </c>
      <c r="Z102" s="27">
        <f>IF(U102="","",LOOKUP(U102-V102,{-9E+307,0,1},{2,"x",1}))</f>
        <v/>
      </c>
      <c r="AA102" s="19">
        <f>IF(U102="","",U102&amp;"-"&amp;V102)</f>
        <v/>
      </c>
      <c r="EP102" s="89" t="n"/>
      <c r="ER102" s="81" t="n"/>
      <c r="ES102" s="89" t="n"/>
      <c r="EU102" s="81" t="n"/>
      <c r="EV102" s="89" t="n"/>
      <c r="EX102" s="81" t="n"/>
      <c r="EY102" s="89" t="n"/>
      <c r="FA102" s="81" t="n"/>
      <c r="FB102" s="89" t="n"/>
      <c r="FD102" s="81" t="n"/>
      <c r="FE102" s="89" t="n"/>
      <c r="FG102" s="81" t="n"/>
      <c r="FH102" s="89" t="n"/>
      <c r="FJ102" s="81" t="n"/>
      <c r="FK102" s="89" t="n"/>
      <c r="FM102" s="81" t="n"/>
    </row>
    <row customHeight="1" ht="12" r="103" spans="1:201">
      <c r="A103" s="35" t="n">
        <v>43407</v>
      </c>
      <c r="B103" s="89" t="s">
        <v>46</v>
      </c>
      <c r="C103" s="89" t="s">
        <v>31</v>
      </c>
      <c r="D103" s="31" t="n">
        <v>6.62</v>
      </c>
      <c r="E103" s="81" t="n">
        <v>6.9</v>
      </c>
      <c r="F103" s="25" t="n">
        <v>412</v>
      </c>
      <c r="G103" s="80" t="n">
        <v>448</v>
      </c>
      <c r="H103" s="80" t="n">
        <v>317</v>
      </c>
      <c r="I103" s="80" t="n">
        <v>356</v>
      </c>
      <c r="J103" s="80" t="n">
        <v>12</v>
      </c>
      <c r="K103" s="80" t="n">
        <v>14</v>
      </c>
      <c r="L103" s="25" t="n">
        <v>1</v>
      </c>
      <c r="M103" s="80" t="n">
        <v>3</v>
      </c>
      <c r="N103" s="80" t="n">
        <v>5</v>
      </c>
      <c r="O103" s="80" t="n">
        <v>4</v>
      </c>
      <c r="P103" s="80" t="n">
        <v>1</v>
      </c>
      <c r="Q103" s="80" t="n">
        <v>1</v>
      </c>
      <c r="R103" s="16" t="n">
        <v>7</v>
      </c>
      <c r="S103" s="16" t="n">
        <v>8</v>
      </c>
      <c r="T103" s="16" t="n">
        <v>15</v>
      </c>
      <c r="U103" s="10" t="n">
        <v>1</v>
      </c>
      <c r="V103" s="89" t="n">
        <v>2</v>
      </c>
      <c r="W103" s="16" t="n">
        <v>3</v>
      </c>
      <c r="X103" s="25" t="n">
        <v>36</v>
      </c>
      <c r="Y103" s="80" t="n">
        <v>27</v>
      </c>
      <c r="Z103" s="27">
        <f>IF(U103="","",LOOKUP(U103-V103,{-9E+307,0,1},{2,"x",1}))</f>
        <v/>
      </c>
      <c r="AA103" s="19">
        <f>IF(U103="","",U103&amp;"-"&amp;V103)</f>
        <v/>
      </c>
      <c r="EP103" s="89" t="n"/>
      <c r="ER103" s="81" t="n"/>
      <c r="ES103" s="89" t="n"/>
      <c r="EU103" s="81" t="n"/>
      <c r="EV103" s="89" t="n"/>
      <c r="EX103" s="81" t="n"/>
      <c r="EY103" s="89" t="n"/>
      <c r="FA103" s="81" t="n"/>
      <c r="FB103" s="89" t="n"/>
      <c r="FD103" s="81" t="n"/>
      <c r="FE103" s="89" t="n"/>
      <c r="FG103" s="81" t="n"/>
      <c r="FH103" s="89" t="n"/>
      <c r="FJ103" s="81" t="n"/>
      <c r="FK103" s="89" t="n"/>
      <c r="FM103" s="81" t="n"/>
    </row>
    <row customHeight="1" ht="12" r="104" spans="1:201">
      <c r="A104" s="35" t="n">
        <v>43407</v>
      </c>
      <c r="B104" s="89" t="s">
        <v>47</v>
      </c>
      <c r="C104" s="89" t="s">
        <v>32</v>
      </c>
      <c r="D104" s="31" t="n">
        <v>6.55</v>
      </c>
      <c r="E104" s="81" t="n">
        <v>6.98</v>
      </c>
      <c r="F104" s="25" t="n">
        <v>271</v>
      </c>
      <c r="G104" s="80" t="n">
        <v>403</v>
      </c>
      <c r="H104" s="80" t="n">
        <v>166</v>
      </c>
      <c r="I104" s="80" t="n">
        <v>305</v>
      </c>
      <c r="J104" s="80" t="n">
        <v>8</v>
      </c>
      <c r="K104" s="80" t="n">
        <v>8</v>
      </c>
      <c r="L104" s="25" t="n">
        <v>0</v>
      </c>
      <c r="M104" s="80" t="n">
        <v>1</v>
      </c>
      <c r="N104" s="80" t="n">
        <v>1</v>
      </c>
      <c r="O104" s="80" t="n">
        <v>4</v>
      </c>
      <c r="P104" s="80" t="n">
        <v>1</v>
      </c>
      <c r="Q104" s="80" t="n">
        <v>0</v>
      </c>
      <c r="R104" s="16" t="n">
        <v>2</v>
      </c>
      <c r="S104" s="16" t="n">
        <v>5</v>
      </c>
      <c r="T104" s="16" t="n">
        <v>7</v>
      </c>
      <c r="U104" s="10" t="n">
        <v>0</v>
      </c>
      <c r="V104" s="89" t="n">
        <v>1</v>
      </c>
      <c r="W104" s="16" t="n">
        <v>1</v>
      </c>
      <c r="X104" s="25" t="n">
        <v>27</v>
      </c>
      <c r="Y104" s="80" t="n">
        <v>38</v>
      </c>
      <c r="Z104" s="27">
        <f>IF(U104="","",LOOKUP(U104-V104,{-9E+307,0,1},{2,"x",1}))</f>
        <v/>
      </c>
      <c r="AA104" s="19">
        <f>IF(U104="","",U104&amp;"-"&amp;V104)</f>
        <v/>
      </c>
      <c r="EP104" s="89" t="n"/>
      <c r="ER104" s="81" t="n"/>
      <c r="ES104" s="89" t="n"/>
      <c r="EU104" s="81" t="n"/>
      <c r="EV104" s="89" t="n"/>
      <c r="EX104" s="81" t="n"/>
      <c r="EY104" s="89" t="n"/>
      <c r="FA104" s="81" t="n"/>
      <c r="FB104" s="89" t="n"/>
      <c r="FD104" s="81" t="n"/>
      <c r="FE104" s="89" t="n"/>
      <c r="FG104" s="81" t="n"/>
      <c r="FH104" s="89" t="n"/>
      <c r="FJ104" s="81" t="n"/>
      <c r="FK104" s="89" t="n"/>
      <c r="FM104" s="81" t="n"/>
    </row>
    <row customHeight="1" ht="12" r="105" spans="1:201">
      <c r="A105" s="35" t="n">
        <v>43407</v>
      </c>
      <c r="B105" s="89" t="s">
        <v>59</v>
      </c>
      <c r="C105" s="89" t="s">
        <v>53</v>
      </c>
      <c r="D105" s="31" t="n">
        <v>6.97</v>
      </c>
      <c r="E105" s="81" t="n">
        <v>6.21</v>
      </c>
      <c r="F105" s="25" t="n">
        <v>491</v>
      </c>
      <c r="G105" s="80" t="n">
        <v>315</v>
      </c>
      <c r="H105" s="80" t="n">
        <v>408</v>
      </c>
      <c r="I105" s="80" t="n">
        <v>215</v>
      </c>
      <c r="J105" s="80" t="n">
        <v>11</v>
      </c>
      <c r="K105" s="80" t="n">
        <v>5</v>
      </c>
      <c r="L105" s="25" t="n">
        <v>1</v>
      </c>
      <c r="M105" s="80" t="n">
        <v>1</v>
      </c>
      <c r="N105" s="80" t="n">
        <v>1</v>
      </c>
      <c r="O105" s="80" t="n">
        <v>1</v>
      </c>
      <c r="P105" s="80" t="n">
        <v>1</v>
      </c>
      <c r="Q105" s="80" t="n">
        <v>1</v>
      </c>
      <c r="R105" s="16" t="n">
        <v>3</v>
      </c>
      <c r="S105" s="16" t="n">
        <v>3</v>
      </c>
      <c r="T105" s="16" t="n">
        <v>6</v>
      </c>
      <c r="U105" s="10" t="n">
        <v>3</v>
      </c>
      <c r="V105" s="89" t="n">
        <v>1</v>
      </c>
      <c r="W105" s="16" t="n">
        <v>4</v>
      </c>
      <c r="X105" s="25" t="n">
        <v>15</v>
      </c>
      <c r="Y105" s="80" t="n">
        <v>30</v>
      </c>
      <c r="Z105" s="27">
        <f>IF(U105="","",LOOKUP(U105-V105,{-9E+307,0,1},{2,"x",1}))</f>
        <v/>
      </c>
      <c r="AA105" s="19">
        <f>IF(U105="","",U105&amp;"-"&amp;V105)</f>
        <v/>
      </c>
      <c r="EP105" s="89" t="n"/>
      <c r="ER105" s="81" t="n"/>
      <c r="ES105" s="89" t="n"/>
      <c r="EU105" s="81" t="n"/>
      <c r="EV105" s="89" t="n"/>
      <c r="EX105" s="81" t="n"/>
      <c r="EY105" s="89" t="n"/>
      <c r="FA105" s="81" t="n"/>
      <c r="FB105" s="89" t="n"/>
      <c r="FD105" s="81" t="n"/>
      <c r="FE105" s="89" t="n"/>
      <c r="FG105" s="81" t="n"/>
      <c r="FH105" s="89" t="n"/>
      <c r="FJ105" s="81" t="n"/>
      <c r="FK105" s="89" t="n"/>
      <c r="FM105" s="81" t="n"/>
    </row>
    <row customHeight="1" ht="12" r="106" spans="1:201">
      <c r="A106" s="35" t="n">
        <v>43407</v>
      </c>
      <c r="B106" s="89" t="s">
        <v>54</v>
      </c>
      <c r="C106" s="89" t="s">
        <v>57</v>
      </c>
      <c r="D106" s="31" t="n">
        <v>6.92</v>
      </c>
      <c r="E106" s="81" t="n">
        <v>6.43</v>
      </c>
      <c r="F106" s="25" t="n">
        <v>326</v>
      </c>
      <c r="G106" s="80" t="n">
        <v>452</v>
      </c>
      <c r="H106" s="80" t="n">
        <v>221</v>
      </c>
      <c r="I106" s="80" t="n">
        <v>359</v>
      </c>
      <c r="J106" s="80" t="n">
        <v>4</v>
      </c>
      <c r="K106" s="80" t="n">
        <v>12</v>
      </c>
      <c r="L106" s="25" t="n">
        <v>0</v>
      </c>
      <c r="M106" s="80" t="n">
        <v>0</v>
      </c>
      <c r="N106" s="80" t="n">
        <v>2</v>
      </c>
      <c r="O106" s="80" t="n">
        <v>1</v>
      </c>
      <c r="P106" s="80" t="n">
        <v>0</v>
      </c>
      <c r="Q106" s="80" t="n">
        <v>0</v>
      </c>
      <c r="R106" s="16" t="n">
        <v>2</v>
      </c>
      <c r="S106" s="16" t="n">
        <v>1</v>
      </c>
      <c r="T106" s="16" t="n">
        <v>3</v>
      </c>
      <c r="U106" s="10" t="n">
        <v>1</v>
      </c>
      <c r="V106" s="89" t="n">
        <v>0</v>
      </c>
      <c r="W106" s="16" t="n">
        <v>1</v>
      </c>
      <c r="X106" s="25" t="n">
        <v>29</v>
      </c>
      <c r="Y106" s="80" t="n">
        <v>35</v>
      </c>
      <c r="Z106" s="27">
        <f>IF(U106="","",LOOKUP(U106-V106,{-9E+307,0,1},{2,"x",1}))</f>
        <v/>
      </c>
      <c r="AA106" s="19">
        <f>IF(U106="","",U106&amp;"-"&amp;V106)</f>
        <v/>
      </c>
      <c r="EP106" s="89" t="n"/>
      <c r="ER106" s="81" t="n"/>
      <c r="ES106" s="89" t="n"/>
      <c r="EU106" s="81" t="n"/>
      <c r="EV106" s="89" t="n"/>
      <c r="EX106" s="81" t="n"/>
      <c r="EY106" s="89" t="n"/>
      <c r="FA106" s="81" t="n"/>
      <c r="FB106" s="89" t="n"/>
      <c r="FD106" s="81" t="n"/>
      <c r="FE106" s="89" t="n"/>
      <c r="FG106" s="81" t="n"/>
      <c r="FH106" s="89" t="n"/>
      <c r="FJ106" s="81" t="n"/>
      <c r="FK106" s="89" t="n"/>
      <c r="FM106" s="81" t="n"/>
    </row>
    <row customHeight="1" ht="12" r="107" spans="1:201">
      <c r="A107" s="35" t="n">
        <v>43407</v>
      </c>
      <c r="B107" s="89" t="s">
        <v>62</v>
      </c>
      <c r="C107" s="89" t="s">
        <v>56</v>
      </c>
      <c r="D107" s="31" t="n">
        <v>7.05</v>
      </c>
      <c r="E107" s="81" t="n">
        <v>6.48</v>
      </c>
      <c r="F107" s="25" t="n">
        <v>527</v>
      </c>
      <c r="G107" s="80" t="n">
        <v>312</v>
      </c>
      <c r="H107" s="80" t="n">
        <v>426</v>
      </c>
      <c r="I107" s="80" t="n">
        <v>197</v>
      </c>
      <c r="J107" s="80" t="n">
        <v>17</v>
      </c>
      <c r="K107" s="80" t="n">
        <v>5</v>
      </c>
      <c r="L107" s="25" t="n">
        <v>0</v>
      </c>
      <c r="M107" s="80" t="n">
        <v>0</v>
      </c>
      <c r="N107" s="80" t="n">
        <v>6</v>
      </c>
      <c r="O107" s="80" t="n">
        <v>3</v>
      </c>
      <c r="P107" s="80" t="n">
        <v>4</v>
      </c>
      <c r="Q107" s="80" t="n">
        <v>0</v>
      </c>
      <c r="R107" s="16" t="n">
        <v>10</v>
      </c>
      <c r="S107" s="16" t="n">
        <v>3</v>
      </c>
      <c r="T107" s="16" t="n">
        <v>13</v>
      </c>
      <c r="U107" s="10" t="n">
        <v>4</v>
      </c>
      <c r="V107" s="89" t="n">
        <v>2</v>
      </c>
      <c r="W107" s="16" t="n">
        <v>6</v>
      </c>
      <c r="X107" s="25" t="n">
        <v>25</v>
      </c>
      <c r="Y107" s="80" t="n">
        <v>34</v>
      </c>
      <c r="Z107" s="27">
        <f>IF(U107="","",LOOKUP(U107-V107,{-9E+307,0,1},{2,"x",1}))</f>
        <v/>
      </c>
      <c r="AA107" s="19">
        <f>IF(U107="","",U107&amp;"-"&amp;V107)</f>
        <v/>
      </c>
      <c r="EP107" s="89" t="n"/>
      <c r="ER107" s="81" t="n"/>
      <c r="ES107" s="89" t="n"/>
      <c r="EU107" s="81" t="n"/>
      <c r="EV107" s="89" t="n"/>
      <c r="EX107" s="81" t="n"/>
      <c r="EY107" s="89" t="n"/>
      <c r="FA107" s="81" t="n"/>
      <c r="FB107" s="89" t="n"/>
      <c r="FD107" s="81" t="n"/>
      <c r="FE107" s="89" t="n"/>
      <c r="FG107" s="81" t="n"/>
      <c r="FH107" s="89" t="n"/>
      <c r="FJ107" s="81" t="n"/>
      <c r="FK107" s="89" t="n"/>
      <c r="FM107" s="81" t="n"/>
    </row>
    <row customHeight="1" ht="12" r="108" spans="1:201">
      <c r="A108" s="35" t="n">
        <v>43407</v>
      </c>
      <c r="B108" s="89" t="s">
        <v>58</v>
      </c>
      <c r="C108" s="89" t="s">
        <v>55</v>
      </c>
      <c r="D108" s="31" t="n">
        <v>6.67</v>
      </c>
      <c r="E108" s="81" t="n">
        <v>6.87</v>
      </c>
      <c r="F108" s="25" t="n">
        <v>458</v>
      </c>
      <c r="G108" s="80" t="n">
        <v>505</v>
      </c>
      <c r="H108" s="80" t="n">
        <v>374</v>
      </c>
      <c r="I108" s="80" t="n">
        <v>417</v>
      </c>
      <c r="J108" s="80" t="n">
        <v>10</v>
      </c>
      <c r="K108" s="80" t="n">
        <v>8</v>
      </c>
      <c r="L108" s="25" t="n">
        <v>0</v>
      </c>
      <c r="M108" s="80" t="n">
        <v>2</v>
      </c>
      <c r="N108" s="80" t="n">
        <v>5</v>
      </c>
      <c r="O108" s="80" t="n">
        <v>3</v>
      </c>
      <c r="P108" s="80" t="n">
        <v>2</v>
      </c>
      <c r="Q108" s="80" t="n">
        <v>3</v>
      </c>
      <c r="R108" s="16" t="n">
        <v>7</v>
      </c>
      <c r="S108" s="16" t="n">
        <v>8</v>
      </c>
      <c r="T108" s="16" t="n">
        <v>15</v>
      </c>
      <c r="U108" s="10" t="n">
        <v>2</v>
      </c>
      <c r="V108" s="89" t="n">
        <v>3</v>
      </c>
      <c r="W108" s="16" t="n">
        <v>5</v>
      </c>
      <c r="X108" s="25" t="n">
        <v>7</v>
      </c>
      <c r="Y108" s="80" t="n">
        <v>23</v>
      </c>
      <c r="Z108" s="27">
        <f>IF(U108="","",LOOKUP(U108-V108,{-9E+307,0,1},{2,"x",1}))</f>
        <v/>
      </c>
      <c r="AA108" s="19">
        <f>IF(U108="","",U108&amp;"-"&amp;V108)</f>
        <v/>
      </c>
      <c r="EP108" s="89" t="n"/>
      <c r="ER108" s="81" t="n"/>
      <c r="ES108" s="89" t="n"/>
      <c r="EU108" s="81" t="n"/>
      <c r="EV108" s="89" t="n"/>
      <c r="EX108" s="81" t="n"/>
      <c r="EY108" s="89" t="n"/>
      <c r="FA108" s="81" t="n"/>
      <c r="FB108" s="89" t="n"/>
      <c r="FD108" s="81" t="n"/>
      <c r="FE108" s="89" t="n"/>
      <c r="FG108" s="81" t="n"/>
      <c r="FH108" s="89" t="n"/>
      <c r="FJ108" s="81" t="n"/>
      <c r="FK108" s="89" t="n"/>
      <c r="FM108" s="81" t="n"/>
    </row>
    <row customHeight="1" ht="12" r="109" spans="1:201">
      <c r="A109" s="35" t="n">
        <v>43408</v>
      </c>
      <c r="B109" s="89" t="s">
        <v>52</v>
      </c>
      <c r="C109" s="89" t="s">
        <v>50</v>
      </c>
      <c r="D109" s="31" t="n">
        <v>7.12</v>
      </c>
      <c r="E109" s="81" t="n">
        <v>6.48</v>
      </c>
      <c r="F109" s="25" t="n">
        <v>883</v>
      </c>
      <c r="G109" s="80" t="n">
        <v>313</v>
      </c>
      <c r="H109" s="80" t="n">
        <v>799</v>
      </c>
      <c r="I109" s="80" t="n">
        <v>242</v>
      </c>
      <c r="J109" s="80" t="n">
        <v>15</v>
      </c>
      <c r="K109" s="80" t="n">
        <v>5</v>
      </c>
      <c r="L109" s="25" t="n">
        <v>0</v>
      </c>
      <c r="M109" s="80" t="n">
        <v>0</v>
      </c>
      <c r="N109" s="80" t="n">
        <v>4</v>
      </c>
      <c r="O109" s="80" t="n">
        <v>2</v>
      </c>
      <c r="P109" s="80" t="n">
        <v>2</v>
      </c>
      <c r="Q109" s="80" t="n">
        <v>0</v>
      </c>
      <c r="R109" s="16" t="n">
        <v>6</v>
      </c>
      <c r="S109" s="16" t="n">
        <v>2</v>
      </c>
      <c r="T109" s="16" t="n">
        <v>8</v>
      </c>
      <c r="U109" s="10" t="n">
        <v>3</v>
      </c>
      <c r="V109" s="89" t="n">
        <v>1</v>
      </c>
      <c r="W109" s="16" t="n">
        <v>4</v>
      </c>
      <c r="X109" s="25" t="n">
        <v>11</v>
      </c>
      <c r="Y109" s="80" t="n">
        <v>16</v>
      </c>
      <c r="Z109" s="27">
        <f>IF(U109="","",LOOKUP(U109-V109,{-9E+307,0,1},{2,"x",1}))</f>
        <v/>
      </c>
      <c r="AA109" s="19">
        <f>IF(U109="","",U109&amp;"-"&amp;V109)</f>
        <v/>
      </c>
      <c r="EP109" s="89" t="n"/>
      <c r="ER109" s="81" t="n"/>
      <c r="ES109" s="89" t="n"/>
      <c r="EU109" s="81" t="n"/>
      <c r="EV109" s="89" t="n"/>
      <c r="EX109" s="81" t="n"/>
      <c r="EY109" s="89" t="n"/>
      <c r="FA109" s="81" t="n"/>
      <c r="FB109" s="89" t="n"/>
      <c r="FD109" s="81" t="n"/>
      <c r="FE109" s="89" t="n"/>
      <c r="FG109" s="81" t="n"/>
      <c r="FH109" s="89" t="n"/>
      <c r="FJ109" s="81" t="n"/>
      <c r="FK109" s="89" t="n"/>
      <c r="FM109" s="81" t="n"/>
    </row>
    <row r="110" spans="1:201">
      <c r="A110" s="35" t="n">
        <v>43408</v>
      </c>
      <c r="B110" s="89" t="s">
        <v>60</v>
      </c>
      <c r="C110" s="89" t="s">
        <v>63</v>
      </c>
      <c r="D110" s="31" t="n">
        <v>7.59</v>
      </c>
      <c r="E110" s="81" t="n">
        <v>5.97</v>
      </c>
      <c r="F110" s="25" t="n">
        <v>729</v>
      </c>
      <c r="G110" s="80" t="n">
        <v>341</v>
      </c>
      <c r="H110" s="80" t="n">
        <v>664</v>
      </c>
      <c r="I110" s="80" t="n">
        <v>269</v>
      </c>
      <c r="J110" s="80" t="n">
        <v>17</v>
      </c>
      <c r="K110" s="80" t="n">
        <v>8</v>
      </c>
      <c r="L110" s="25" t="n">
        <v>1</v>
      </c>
      <c r="M110" s="80" t="n">
        <v>1</v>
      </c>
      <c r="N110" s="80" t="n">
        <v>6</v>
      </c>
      <c r="O110" s="80" t="n">
        <v>3</v>
      </c>
      <c r="P110" s="80" t="n">
        <v>1</v>
      </c>
      <c r="Q110" s="80" t="n">
        <v>2</v>
      </c>
      <c r="R110" s="16" t="n">
        <v>8</v>
      </c>
      <c r="S110" s="16" t="n">
        <v>6</v>
      </c>
      <c r="T110" s="16" t="n">
        <v>14</v>
      </c>
      <c r="U110" s="10" t="n">
        <v>6</v>
      </c>
      <c r="V110" s="89" t="n">
        <v>1</v>
      </c>
      <c r="W110" s="16" t="n">
        <v>7</v>
      </c>
      <c r="X110" s="25" t="n">
        <v>17</v>
      </c>
      <c r="Y110" s="80" t="n">
        <v>19</v>
      </c>
      <c r="Z110" s="27">
        <f>IF(U110="","",LOOKUP(U110-V110,{-9E+307,0,1},{2,"x",1}))</f>
        <v/>
      </c>
      <c r="AA110" s="19">
        <f>IF(U110="","",U110&amp;"-"&amp;V110)</f>
        <v/>
      </c>
      <c r="EP110" s="89" t="n"/>
      <c r="ER110" s="81" t="n"/>
      <c r="ES110" s="89" t="n"/>
      <c r="EU110" s="81" t="n"/>
      <c r="EV110" s="89" t="n"/>
      <c r="EX110" s="81" t="n"/>
      <c r="EY110" s="89" t="n"/>
      <c r="FA110" s="81" t="n"/>
      <c r="FB110" s="89" t="n"/>
      <c r="FD110" s="81" t="n"/>
      <c r="FE110" s="89" t="n"/>
      <c r="FG110" s="81" t="n"/>
      <c r="FH110" s="89" t="n"/>
      <c r="FJ110" s="81" t="n"/>
      <c r="FK110" s="89" t="n"/>
      <c r="FM110" s="81" t="n"/>
    </row>
    <row customHeight="1" ht="12" r="111" spans="1:201">
      <c r="A111" s="35" t="n">
        <v>43409</v>
      </c>
      <c r="B111" s="89" t="s">
        <v>51</v>
      </c>
      <c r="C111" s="89" t="s">
        <v>49</v>
      </c>
      <c r="D111" s="31" t="n">
        <v>6.85</v>
      </c>
      <c r="E111" s="81" t="n">
        <v>6.38</v>
      </c>
      <c r="F111" s="25" t="n">
        <v>388</v>
      </c>
      <c r="G111" s="80" t="n">
        <v>490</v>
      </c>
      <c r="H111" s="80" t="n">
        <v>264</v>
      </c>
      <c r="I111" s="80" t="n">
        <v>353</v>
      </c>
      <c r="J111" s="80" t="n">
        <v>7</v>
      </c>
      <c r="K111" s="80" t="n">
        <v>6</v>
      </c>
      <c r="L111" s="25" t="n">
        <v>0</v>
      </c>
      <c r="M111" s="80" t="n">
        <v>0</v>
      </c>
      <c r="N111" s="80" t="n">
        <v>0</v>
      </c>
      <c r="O111" s="80" t="n">
        <v>1</v>
      </c>
      <c r="P111" s="80" t="n">
        <v>2</v>
      </c>
      <c r="Q111" s="80" t="n">
        <v>0</v>
      </c>
      <c r="R111" s="16" t="n">
        <v>2</v>
      </c>
      <c r="S111" s="16" t="n">
        <v>1</v>
      </c>
      <c r="T111" s="16" t="n">
        <v>3</v>
      </c>
      <c r="U111" s="10" t="n">
        <v>1</v>
      </c>
      <c r="V111" s="89" t="n">
        <v>0</v>
      </c>
      <c r="W111" s="16" t="n">
        <v>1</v>
      </c>
      <c r="X111" s="25" t="n">
        <v>11</v>
      </c>
      <c r="Y111" s="80" t="n">
        <v>16</v>
      </c>
      <c r="Z111" s="27">
        <f>IF(U111="","",LOOKUP(U111-V111,{-9E+307,0,1},{2,"x",1}))</f>
        <v/>
      </c>
      <c r="AA111" s="19">
        <f>IF(U111="","",U111&amp;"-"&amp;V111)</f>
        <v/>
      </c>
      <c r="EP111" s="89" t="n"/>
      <c r="ER111" s="81" t="n"/>
      <c r="ES111" s="89" t="n"/>
      <c r="EU111" s="81" t="n"/>
      <c r="EV111" s="89" t="n"/>
      <c r="EX111" s="81" t="n"/>
      <c r="EY111" s="89" t="n"/>
      <c r="FA111" s="81" t="n"/>
      <c r="FB111" s="89" t="n"/>
      <c r="FD111" s="81" t="n"/>
      <c r="FE111" s="89" t="n"/>
      <c r="FG111" s="81" t="n"/>
      <c r="FH111" s="89" t="n"/>
      <c r="FJ111" s="81" t="n"/>
      <c r="FK111" s="89" t="n"/>
      <c r="FM111" s="81" t="n"/>
    </row>
    <row customHeight="1" ht="12" r="112" spans="1:201">
      <c r="A112" s="35" t="n">
        <v>43414</v>
      </c>
      <c r="B112" s="89" t="s">
        <v>47</v>
      </c>
      <c r="C112" s="89" t="s">
        <v>53</v>
      </c>
      <c r="D112" s="31" t="n">
        <v>6.66</v>
      </c>
      <c r="E112" s="81" t="n">
        <v>6.63</v>
      </c>
      <c r="F112" s="25" t="n">
        <v>472</v>
      </c>
      <c r="G112" s="80" t="n">
        <v>315</v>
      </c>
      <c r="H112" s="80" t="n">
        <v>362</v>
      </c>
      <c r="I112" s="80" t="n">
        <v>202</v>
      </c>
      <c r="J112" s="80" t="n">
        <v>12</v>
      </c>
      <c r="K112" s="80" t="n">
        <v>6</v>
      </c>
      <c r="L112" s="25" t="n">
        <v>2</v>
      </c>
      <c r="M112" s="80" t="n">
        <v>1</v>
      </c>
      <c r="N112" s="80" t="n">
        <v>2</v>
      </c>
      <c r="O112" s="80" t="n">
        <v>1</v>
      </c>
      <c r="P112" s="80" t="n">
        <v>2</v>
      </c>
      <c r="Q112" s="80" t="n">
        <v>1</v>
      </c>
      <c r="R112" s="16" t="n">
        <v>6</v>
      </c>
      <c r="S112" s="16" t="n">
        <v>3</v>
      </c>
      <c r="T112" s="16" t="n">
        <v>9</v>
      </c>
      <c r="U112" s="10" t="n">
        <v>2</v>
      </c>
      <c r="V112" s="89" t="n">
        <v>1</v>
      </c>
      <c r="W112" s="16" t="n">
        <v>3</v>
      </c>
      <c r="X112" s="25" t="n">
        <v>7</v>
      </c>
      <c r="Y112" s="80" t="n">
        <v>36</v>
      </c>
      <c r="Z112" s="27">
        <f>IF(U112="","",LOOKUP(U112-V112,{-9E+307,0,1},{2,"x",1}))</f>
        <v/>
      </c>
      <c r="AA112" s="14">
        <f>IF(U112="","",U112&amp;"-"&amp;V112)</f>
        <v/>
      </c>
      <c r="AB112" s="63" t="n"/>
      <c r="EP112" s="89" t="n"/>
      <c r="ER112" s="81" t="n"/>
      <c r="ES112" s="89" t="n"/>
      <c r="EU112" s="81" t="n"/>
      <c r="EV112" s="89" t="n"/>
      <c r="EX112" s="81" t="n"/>
      <c r="EY112" s="89" t="n"/>
      <c r="FA112" s="81" t="n"/>
      <c r="FB112" s="89" t="n"/>
      <c r="FD112" s="81" t="n"/>
      <c r="FE112" s="89" t="n"/>
      <c r="FG112" s="81" t="n"/>
      <c r="FH112" s="89" t="n"/>
      <c r="FJ112" s="81" t="n"/>
      <c r="FK112" s="89" t="n"/>
      <c r="FM112" s="81" t="n"/>
    </row>
    <row customHeight="1" ht="12" r="113" spans="1:201">
      <c r="A113" s="35" t="n">
        <v>43414</v>
      </c>
      <c r="B113" s="89" t="s">
        <v>50</v>
      </c>
      <c r="C113" s="89" t="s">
        <v>55</v>
      </c>
      <c r="D113" s="31" t="n">
        <v>6.48</v>
      </c>
      <c r="E113" s="81" t="n">
        <v>6.93</v>
      </c>
      <c r="F113" s="25" t="n">
        <v>303</v>
      </c>
      <c r="G113" s="80" t="n">
        <v>584</v>
      </c>
      <c r="H113" s="80" t="n">
        <v>201</v>
      </c>
      <c r="I113" s="80" t="n">
        <v>486</v>
      </c>
      <c r="J113" s="80" t="n">
        <v>5</v>
      </c>
      <c r="K113" s="80" t="n">
        <v>7</v>
      </c>
      <c r="L113" s="25" t="n">
        <v>0</v>
      </c>
      <c r="M113" s="80" t="n">
        <v>1</v>
      </c>
      <c r="N113" s="80" t="n">
        <v>3</v>
      </c>
      <c r="O113" s="80" t="n">
        <v>0</v>
      </c>
      <c r="P113" s="80" t="n">
        <v>1</v>
      </c>
      <c r="Q113" s="80" t="n">
        <v>1</v>
      </c>
      <c r="R113" s="16" t="n">
        <v>4</v>
      </c>
      <c r="S113" s="16" t="n">
        <v>2</v>
      </c>
      <c r="T113" s="16" t="n">
        <v>6</v>
      </c>
      <c r="U113" s="10" t="n">
        <v>0</v>
      </c>
      <c r="V113" s="89" t="n">
        <v>1</v>
      </c>
      <c r="W113" s="16" t="n">
        <v>1</v>
      </c>
      <c r="X113" s="25" t="n">
        <v>24</v>
      </c>
      <c r="Y113" s="80" t="n">
        <v>33</v>
      </c>
      <c r="Z113" s="27">
        <f>IF(U113="","",LOOKUP(U113-V113,{-9E+307,0,1},{2,"x",1}))</f>
        <v/>
      </c>
      <c r="AA113" s="14">
        <f>IF(U113="","",U113&amp;"-"&amp;V113)</f>
        <v/>
      </c>
      <c r="AB113" s="63" t="n"/>
      <c r="EP113" s="89" t="n"/>
      <c r="ER113" s="81" t="n"/>
      <c r="ES113" s="89" t="n"/>
      <c r="EU113" s="81" t="n"/>
      <c r="EV113" s="89" t="n"/>
      <c r="EX113" s="81" t="n"/>
      <c r="EY113" s="89" t="n"/>
      <c r="FA113" s="81" t="n"/>
      <c r="FB113" s="89" t="n"/>
      <c r="FD113" s="81" t="n"/>
      <c r="FE113" s="89" t="n"/>
      <c r="FG113" s="81" t="n"/>
      <c r="FH113" s="89" t="n"/>
      <c r="FJ113" s="81" t="n"/>
      <c r="FK113" s="89" t="n"/>
      <c r="FM113" s="81" t="n"/>
    </row>
    <row customHeight="1" ht="12" r="114" spans="1:201">
      <c r="A114" s="35" t="n">
        <v>43414</v>
      </c>
      <c r="B114" s="89" t="s">
        <v>51</v>
      </c>
      <c r="C114" s="89" t="s">
        <v>62</v>
      </c>
      <c r="D114" s="31" t="n">
        <v>6.85</v>
      </c>
      <c r="E114" s="81" t="n">
        <v>6.63</v>
      </c>
      <c r="F114" s="25" t="n">
        <v>354</v>
      </c>
      <c r="G114" s="80" t="n">
        <v>448</v>
      </c>
      <c r="H114" s="80" t="n">
        <v>257</v>
      </c>
      <c r="I114" s="80" t="n">
        <v>345</v>
      </c>
      <c r="J114" s="80" t="n">
        <v>10</v>
      </c>
      <c r="K114" s="80" t="n">
        <v>6</v>
      </c>
      <c r="L114" s="25" t="n">
        <v>0</v>
      </c>
      <c r="M114" s="80" t="n">
        <v>1</v>
      </c>
      <c r="N114" s="80" t="n">
        <v>4</v>
      </c>
      <c r="O114" s="80" t="n">
        <v>4</v>
      </c>
      <c r="P114" s="80" t="n">
        <v>3</v>
      </c>
      <c r="Q114" s="80" t="n">
        <v>0</v>
      </c>
      <c r="R114" s="16" t="n">
        <v>7</v>
      </c>
      <c r="S114" s="16" t="n">
        <v>5</v>
      </c>
      <c r="T114" s="16" t="n">
        <v>12</v>
      </c>
      <c r="U114" s="10" t="n">
        <v>1</v>
      </c>
      <c r="V114" s="89" t="n">
        <v>1</v>
      </c>
      <c r="W114" s="16" t="n">
        <v>2</v>
      </c>
      <c r="X114" s="25" t="n">
        <v>26</v>
      </c>
      <c r="Y114" s="80" t="n">
        <v>22</v>
      </c>
      <c r="Z114" s="27">
        <f>IF(U114="","",LOOKUP(U114-V114,{-9E+307,0,1},{2,"x",1}))</f>
        <v/>
      </c>
      <c r="AA114" s="14">
        <f>IF(U114="","",U114&amp;"-"&amp;V114)</f>
        <v/>
      </c>
      <c r="AB114" s="63" t="n"/>
      <c r="EP114" s="89" t="n"/>
      <c r="ER114" s="81" t="n"/>
      <c r="ES114" s="89" t="n"/>
      <c r="EU114" s="81" t="n"/>
      <c r="EV114" s="89" t="n"/>
      <c r="EX114" s="81" t="n"/>
      <c r="EY114" s="89" t="n"/>
      <c r="FA114" s="81" t="n"/>
      <c r="FB114" s="89" t="n"/>
      <c r="FD114" s="81" t="n"/>
      <c r="FE114" s="89" t="n"/>
      <c r="FG114" s="81" t="n"/>
      <c r="FH114" s="89" t="n"/>
      <c r="FJ114" s="81" t="n"/>
      <c r="FK114" s="89" t="n"/>
      <c r="FM114" s="81" t="n"/>
    </row>
    <row customHeight="1" ht="12" r="115" spans="1:201">
      <c r="A115" s="35" t="n">
        <v>43414</v>
      </c>
      <c r="B115" s="89" t="s">
        <v>32</v>
      </c>
      <c r="C115" s="89" t="s">
        <v>56</v>
      </c>
      <c r="D115" s="31" t="n">
        <v>6.84</v>
      </c>
      <c r="E115" s="81" t="n">
        <v>6.74</v>
      </c>
      <c r="F115" s="25" t="n">
        <v>479</v>
      </c>
      <c r="G115" s="80" t="n">
        <v>298</v>
      </c>
      <c r="H115" s="80" t="n">
        <v>377</v>
      </c>
      <c r="I115" s="80" t="n">
        <v>189</v>
      </c>
      <c r="J115" s="80" t="n">
        <v>16</v>
      </c>
      <c r="K115" s="80" t="n">
        <v>3</v>
      </c>
      <c r="L115" s="25" t="n">
        <v>0</v>
      </c>
      <c r="M115" s="80" t="n">
        <v>0</v>
      </c>
      <c r="N115" s="80" t="n">
        <v>3</v>
      </c>
      <c r="O115" s="80" t="n">
        <v>1</v>
      </c>
      <c r="P115" s="80" t="n">
        <v>2</v>
      </c>
      <c r="Q115" s="80" t="n">
        <v>0</v>
      </c>
      <c r="R115" s="16" t="n">
        <v>5</v>
      </c>
      <c r="S115" s="16" t="n">
        <v>1</v>
      </c>
      <c r="T115" s="16" t="n">
        <v>6</v>
      </c>
      <c r="U115" s="10" t="n">
        <v>0</v>
      </c>
      <c r="V115" s="89" t="n">
        <v>0</v>
      </c>
      <c r="W115" s="16" t="n">
        <v>0</v>
      </c>
      <c r="X115" s="25" t="n">
        <v>17</v>
      </c>
      <c r="Y115" s="80" t="n">
        <v>36</v>
      </c>
      <c r="Z115" s="27">
        <f>IF(U115="","",LOOKUP(U115-V115,{-9E+307,0,1},{2,"x",1}))</f>
        <v/>
      </c>
      <c r="AA115" s="14">
        <f>IF(U115="","",U115&amp;"-"&amp;V115)</f>
        <v/>
      </c>
      <c r="AB115" s="63" t="n"/>
      <c r="EP115" s="89" t="n"/>
      <c r="ER115" s="81" t="n"/>
      <c r="ES115" s="89" t="n"/>
      <c r="EU115" s="81" t="n"/>
      <c r="EV115" s="89" t="n"/>
      <c r="EX115" s="81" t="n"/>
      <c r="EY115" s="89" t="n"/>
      <c r="FA115" s="81" t="n"/>
      <c r="FB115" s="89" t="n"/>
      <c r="FD115" s="81" t="n"/>
      <c r="FE115" s="89" t="n"/>
      <c r="FG115" s="81" t="n"/>
      <c r="FH115" s="89" t="n"/>
      <c r="FJ115" s="81" t="n"/>
      <c r="FK115" s="89" t="n"/>
      <c r="FM115" s="81" t="n"/>
    </row>
    <row customHeight="1" ht="12" r="116" spans="1:201">
      <c r="A116" s="35" t="n">
        <v>43414</v>
      </c>
      <c r="B116" s="89" t="s">
        <v>54</v>
      </c>
      <c r="C116" s="89" t="s">
        <v>46</v>
      </c>
      <c r="D116" s="31" t="n">
        <v>6.95</v>
      </c>
      <c r="E116" s="81" t="n">
        <v>6.68</v>
      </c>
      <c r="F116" s="25" t="n">
        <v>323</v>
      </c>
      <c r="G116" s="80" t="n">
        <v>505</v>
      </c>
      <c r="H116" s="80" t="n">
        <v>222</v>
      </c>
      <c r="I116" s="80" t="n">
        <v>401</v>
      </c>
      <c r="J116" s="80" t="n">
        <v>11</v>
      </c>
      <c r="K116" s="80" t="n">
        <v>9</v>
      </c>
      <c r="L116" s="25" t="n">
        <v>1</v>
      </c>
      <c r="M116" s="80" t="n">
        <v>1</v>
      </c>
      <c r="N116" s="80" t="n">
        <v>5</v>
      </c>
      <c r="O116" s="80" t="n">
        <v>2</v>
      </c>
      <c r="P116" s="80" t="n">
        <v>0</v>
      </c>
      <c r="Q116" s="80" t="n">
        <v>1</v>
      </c>
      <c r="R116" s="16" t="n">
        <v>6</v>
      </c>
      <c r="S116" s="16" t="n">
        <v>4</v>
      </c>
      <c r="T116" s="16" t="n">
        <v>10</v>
      </c>
      <c r="U116" s="10" t="n">
        <v>2</v>
      </c>
      <c r="V116" s="89" t="n">
        <v>1</v>
      </c>
      <c r="W116" s="16" t="n">
        <v>3</v>
      </c>
      <c r="X116" s="25" t="n">
        <v>33</v>
      </c>
      <c r="Y116" s="80" t="n">
        <v>40</v>
      </c>
      <c r="Z116" s="27">
        <f>IF(U116="","",LOOKUP(U116-V116,{-9E+307,0,1},{2,"x",1}))</f>
        <v/>
      </c>
      <c r="AA116" s="14">
        <f>IF(U116="","",U116&amp;"-"&amp;V116)</f>
        <v/>
      </c>
      <c r="AB116" s="63" t="n"/>
      <c r="EP116" s="89" t="n"/>
      <c r="ER116" s="81" t="n"/>
      <c r="ES116" s="89" t="n"/>
      <c r="EU116" s="81" t="n"/>
      <c r="EV116" s="89" t="n"/>
      <c r="EX116" s="81" t="n"/>
      <c r="EY116" s="89" t="n"/>
      <c r="FA116" s="81" t="n"/>
      <c r="FB116" s="89" t="n"/>
      <c r="FD116" s="81" t="n"/>
      <c r="FE116" s="89" t="n"/>
      <c r="FG116" s="81" t="n"/>
      <c r="FH116" s="89" t="n"/>
      <c r="FJ116" s="81" t="n"/>
      <c r="FK116" s="89" t="n"/>
      <c r="FM116" s="81" t="n"/>
    </row>
    <row customHeight="1" ht="12" r="117" spans="1:201">
      <c r="A117" s="35" t="n">
        <v>43414</v>
      </c>
      <c r="B117" s="89" t="s">
        <v>63</v>
      </c>
      <c r="C117" s="89" t="s">
        <v>57</v>
      </c>
      <c r="D117" s="31" t="n">
        <v>6.85</v>
      </c>
      <c r="E117" s="81" t="n">
        <v>6.49</v>
      </c>
      <c r="F117" s="25" t="n">
        <v>306</v>
      </c>
      <c r="G117" s="80" t="n">
        <v>421</v>
      </c>
      <c r="H117" s="80" t="n">
        <v>209</v>
      </c>
      <c r="I117" s="80" t="n">
        <v>303</v>
      </c>
      <c r="J117" s="80" t="n">
        <v>10</v>
      </c>
      <c r="K117" s="80" t="n">
        <v>9</v>
      </c>
      <c r="L117" s="25" t="n">
        <v>0</v>
      </c>
      <c r="M117" s="80" t="n">
        <v>0</v>
      </c>
      <c r="N117" s="80" t="n">
        <v>3</v>
      </c>
      <c r="O117" s="80" t="n">
        <v>5</v>
      </c>
      <c r="P117" s="80" t="n">
        <v>1</v>
      </c>
      <c r="Q117" s="80" t="n">
        <v>1</v>
      </c>
      <c r="R117" s="16" t="n">
        <v>4</v>
      </c>
      <c r="S117" s="16" t="n">
        <v>6</v>
      </c>
      <c r="T117" s="16" t="n">
        <v>10</v>
      </c>
      <c r="U117" s="10" t="n">
        <v>1</v>
      </c>
      <c r="V117" s="89" t="n">
        <v>1</v>
      </c>
      <c r="W117" s="16" t="n">
        <v>2</v>
      </c>
      <c r="X117" s="25" t="n">
        <v>36</v>
      </c>
      <c r="Y117" s="80" t="n">
        <v>16</v>
      </c>
      <c r="Z117" s="27">
        <f>IF(U117="","",LOOKUP(U117-V117,{-9E+307,0,1},{2,"x",1}))</f>
        <v/>
      </c>
      <c r="AA117" s="14">
        <f>IF(U117="","",U117&amp;"-"&amp;V117)</f>
        <v/>
      </c>
      <c r="AB117" s="63" t="n"/>
      <c r="EP117" s="89" t="n"/>
      <c r="ER117" s="81" t="n"/>
      <c r="ES117" s="89" t="n"/>
      <c r="EU117" s="81" t="n"/>
      <c r="EV117" s="89" t="n"/>
      <c r="EX117" s="81" t="n"/>
      <c r="EY117" s="89" t="n"/>
      <c r="FA117" s="81" t="n"/>
      <c r="FB117" s="89" t="n"/>
      <c r="FD117" s="81" t="n"/>
      <c r="FE117" s="89" t="n"/>
      <c r="FG117" s="81" t="n"/>
      <c r="FH117" s="89" t="n"/>
      <c r="FJ117" s="81" t="n"/>
      <c r="FK117" s="89" t="n"/>
      <c r="FM117" s="81" t="n"/>
    </row>
    <row customHeight="1" ht="12" r="118" spans="1:201">
      <c r="A118" s="35" t="n">
        <v>43415</v>
      </c>
      <c r="B118" s="89" t="s">
        <v>48</v>
      </c>
      <c r="C118" s="89" t="s">
        <v>58</v>
      </c>
      <c r="D118" s="31" t="n">
        <v>6.46</v>
      </c>
      <c r="E118" s="81" t="n">
        <v>6.87</v>
      </c>
      <c r="F118" s="25" t="n">
        <v>734</v>
      </c>
      <c r="G118" s="80" t="n">
        <v>292</v>
      </c>
      <c r="H118" s="80" t="n">
        <v>635</v>
      </c>
      <c r="I118" s="80" t="n">
        <v>208</v>
      </c>
      <c r="J118" s="80" t="n">
        <v>5</v>
      </c>
      <c r="K118" s="80" t="n">
        <v>12</v>
      </c>
      <c r="L118" s="25" t="n">
        <v>0</v>
      </c>
      <c r="M118" s="80" t="n">
        <v>0</v>
      </c>
      <c r="N118" s="80" t="n">
        <v>1</v>
      </c>
      <c r="O118" s="80" t="n">
        <v>4</v>
      </c>
      <c r="P118" s="80" t="n">
        <v>2</v>
      </c>
      <c r="Q118" s="80" t="n">
        <v>1</v>
      </c>
      <c r="R118" s="16" t="n">
        <v>3</v>
      </c>
      <c r="S118" s="16" t="n">
        <v>5</v>
      </c>
      <c r="T118" s="16" t="n">
        <v>8</v>
      </c>
      <c r="U118" s="10" t="n">
        <v>1</v>
      </c>
      <c r="V118" s="89" t="n">
        <v>1</v>
      </c>
      <c r="W118" s="16" t="n">
        <v>2</v>
      </c>
      <c r="X118" s="25" t="n">
        <v>4</v>
      </c>
      <c r="Y118" s="80" t="n">
        <v>26</v>
      </c>
      <c r="Z118" s="27">
        <f>IF(U118="","",LOOKUP(U118-V118,{-9E+307,0,1},{2,"x",1}))</f>
        <v/>
      </c>
      <c r="AA118" s="14">
        <f>IF(U118="","",U118&amp;"-"&amp;V118)</f>
        <v/>
      </c>
      <c r="AB118" s="63" t="n"/>
      <c r="EP118" s="89" t="n"/>
      <c r="ER118" s="81" t="n"/>
      <c r="ES118" s="89" t="n"/>
      <c r="EU118" s="81" t="n"/>
      <c r="EV118" s="89" t="n"/>
      <c r="EX118" s="81" t="n"/>
      <c r="EY118" s="89" t="n"/>
      <c r="FA118" s="81" t="n"/>
      <c r="FB118" s="89" t="n"/>
      <c r="FD118" s="81" t="n"/>
      <c r="FE118" s="89" t="n"/>
      <c r="FG118" s="81" t="n"/>
      <c r="FH118" s="89" t="n"/>
      <c r="FJ118" s="81" t="n"/>
      <c r="FK118" s="89" t="n"/>
      <c r="FM118" s="81" t="n"/>
    </row>
    <row customHeight="1" ht="12" r="119" spans="1:201">
      <c r="A119" s="35" t="n">
        <v>43415</v>
      </c>
      <c r="B119" s="89" t="s">
        <v>52</v>
      </c>
      <c r="C119" s="89" t="s">
        <v>59</v>
      </c>
      <c r="D119" s="31" t="n">
        <v>6.69</v>
      </c>
      <c r="E119" s="81" t="n">
        <v>6.78</v>
      </c>
      <c r="F119" s="25" t="n">
        <v>688</v>
      </c>
      <c r="G119" s="80" t="n">
        <v>310</v>
      </c>
      <c r="H119" s="80" t="n">
        <v>615</v>
      </c>
      <c r="I119" s="80" t="n">
        <v>234</v>
      </c>
      <c r="J119" s="80" t="n">
        <v>14</v>
      </c>
      <c r="K119" s="80" t="n">
        <v>6</v>
      </c>
      <c r="L119" s="25" t="n">
        <v>1</v>
      </c>
      <c r="M119" s="80" t="n">
        <v>0</v>
      </c>
      <c r="N119" s="80" t="n">
        <v>1</v>
      </c>
      <c r="O119" s="80" t="n">
        <v>0</v>
      </c>
      <c r="P119" s="80" t="n">
        <v>2</v>
      </c>
      <c r="Q119" s="80" t="n">
        <v>1</v>
      </c>
      <c r="R119" s="16" t="n">
        <v>4</v>
      </c>
      <c r="S119" s="16" t="n">
        <v>1</v>
      </c>
      <c r="T119" s="16" t="n">
        <v>5</v>
      </c>
      <c r="U119" s="10" t="n">
        <v>0</v>
      </c>
      <c r="V119" s="89" t="n">
        <v>0</v>
      </c>
      <c r="W119" s="16" t="n">
        <v>0</v>
      </c>
      <c r="X119" s="25" t="n">
        <v>13</v>
      </c>
      <c r="Y119" s="80" t="n">
        <v>21</v>
      </c>
      <c r="Z119" s="27">
        <f>IF(U119="","",LOOKUP(U119-V119,{-9E+307,0,1},{2,"x",1}))</f>
        <v/>
      </c>
      <c r="AA119" s="14">
        <f>IF(U119="","",U119&amp;"-"&amp;V119)</f>
        <v/>
      </c>
      <c r="AB119" s="63" t="n"/>
      <c r="EP119" s="89" t="n"/>
      <c r="ER119" s="81" t="n"/>
      <c r="ES119" s="89" t="n"/>
      <c r="EU119" s="81" t="n"/>
      <c r="EV119" s="89" t="n"/>
      <c r="EX119" s="81" t="n"/>
      <c r="EY119" s="89" t="n"/>
      <c r="FA119" s="81" t="n"/>
      <c r="FB119" s="89" t="n"/>
      <c r="FD119" s="81" t="n"/>
      <c r="FE119" s="89" t="n"/>
      <c r="FG119" s="81" t="n"/>
      <c r="FH119" s="89" t="n"/>
      <c r="FJ119" s="81" t="n"/>
      <c r="FK119" s="89" t="n"/>
      <c r="FM119" s="81" t="n"/>
    </row>
    <row customHeight="1" ht="12" r="120" spans="1:201">
      <c r="A120" s="35" t="n">
        <v>43415</v>
      </c>
      <c r="B120" s="89" t="s">
        <v>61</v>
      </c>
      <c r="C120" s="89" t="s">
        <v>49</v>
      </c>
      <c r="D120" s="31" t="n">
        <v>7.11</v>
      </c>
      <c r="E120" s="81" t="n">
        <v>6.35</v>
      </c>
      <c r="F120" s="25" t="n">
        <v>725</v>
      </c>
      <c r="G120" s="80" t="n">
        <v>263</v>
      </c>
      <c r="H120" s="80" t="n">
        <v>631</v>
      </c>
      <c r="I120" s="80" t="n">
        <v>186</v>
      </c>
      <c r="J120" s="80" t="n">
        <v>15</v>
      </c>
      <c r="K120" s="80" t="n">
        <v>5</v>
      </c>
      <c r="L120" s="25" t="n">
        <v>0</v>
      </c>
      <c r="M120" s="80" t="n">
        <v>0</v>
      </c>
      <c r="N120" s="80" t="n">
        <v>6</v>
      </c>
      <c r="O120" s="80" t="n">
        <v>1</v>
      </c>
      <c r="P120" s="80" t="n">
        <v>1</v>
      </c>
      <c r="Q120" s="80" t="n">
        <v>2</v>
      </c>
      <c r="R120" s="16" t="n">
        <v>7</v>
      </c>
      <c r="S120" s="16" t="n">
        <v>3</v>
      </c>
      <c r="T120" s="16" t="n">
        <v>10</v>
      </c>
      <c r="U120" s="10" t="n">
        <v>2</v>
      </c>
      <c r="V120" s="89" t="n">
        <v>0</v>
      </c>
      <c r="W120" s="16" t="n">
        <v>2</v>
      </c>
      <c r="X120" s="25" t="n">
        <v>13</v>
      </c>
      <c r="Y120" s="80" t="n">
        <v>32</v>
      </c>
      <c r="Z120" s="27">
        <f>IF(U120="","",LOOKUP(U120-V120,{-9E+307,0,1},{2,"x",1}))</f>
        <v/>
      </c>
      <c r="AA120" s="14">
        <f>IF(U120="","",U120&amp;"-"&amp;V120)</f>
        <v/>
      </c>
      <c r="AB120" s="63" t="n"/>
      <c r="EP120" s="89" t="n"/>
      <c r="ER120" s="81" t="n"/>
      <c r="ES120" s="89" t="n"/>
      <c r="EU120" s="81" t="n"/>
      <c r="EV120" s="89" t="n"/>
      <c r="EX120" s="81" t="n"/>
      <c r="EY120" s="89" t="n"/>
      <c r="FA120" s="81" t="n"/>
      <c r="FB120" s="89" t="n"/>
      <c r="FD120" s="81" t="n"/>
      <c r="FE120" s="89" t="n"/>
      <c r="FG120" s="81" t="n"/>
      <c r="FH120" s="89" t="n"/>
      <c r="FJ120" s="81" t="n"/>
      <c r="FK120" s="89" t="n"/>
      <c r="FM120" s="81" t="n"/>
    </row>
    <row customHeight="1" ht="12" r="121" spans="1:201">
      <c r="A121" s="35" t="n">
        <v>43415</v>
      </c>
      <c r="B121" s="89" t="s">
        <v>60</v>
      </c>
      <c r="C121" s="89" t="s">
        <v>31</v>
      </c>
      <c r="D121" s="31" t="n">
        <v>7.03</v>
      </c>
      <c r="E121" s="81" t="n">
        <v>6.25</v>
      </c>
      <c r="F121" s="25" t="n">
        <v>700</v>
      </c>
      <c r="G121" s="80" t="n">
        <v>380</v>
      </c>
      <c r="H121" s="80" t="n">
        <v>642</v>
      </c>
      <c r="I121" s="80" t="n">
        <v>319</v>
      </c>
      <c r="J121" s="80" t="n">
        <v>16</v>
      </c>
      <c r="K121" s="80" t="n">
        <v>4</v>
      </c>
      <c r="L121" s="25" t="n">
        <v>1</v>
      </c>
      <c r="M121" s="80" t="n">
        <v>0</v>
      </c>
      <c r="N121" s="80" t="n">
        <v>2</v>
      </c>
      <c r="O121" s="80" t="n">
        <v>1</v>
      </c>
      <c r="P121" s="80" t="n">
        <v>2</v>
      </c>
      <c r="Q121" s="80" t="n">
        <v>0</v>
      </c>
      <c r="R121" s="16" t="n">
        <v>5</v>
      </c>
      <c r="S121" s="16" t="n">
        <v>1</v>
      </c>
      <c r="T121" s="16" t="n">
        <v>6</v>
      </c>
      <c r="U121" s="10" t="n">
        <v>3</v>
      </c>
      <c r="V121" s="89" t="n">
        <v>1</v>
      </c>
      <c r="W121" s="16" t="n">
        <v>4</v>
      </c>
      <c r="X121" s="25" t="n">
        <v>14</v>
      </c>
      <c r="Y121" s="80" t="n">
        <v>29</v>
      </c>
      <c r="Z121" s="27">
        <f>IF(U121="","",LOOKUP(U121-V121,{-9E+307,0,1},{2,"x",1}))</f>
        <v/>
      </c>
      <c r="AA121" s="14">
        <f>IF(U121="","",U121&amp;"-"&amp;V121)</f>
        <v/>
      </c>
      <c r="AB121" s="63" t="n"/>
      <c r="EP121" s="89" t="n"/>
      <c r="ER121" s="81" t="n"/>
      <c r="ES121" s="89" t="n"/>
      <c r="EU121" s="81" t="n"/>
      <c r="EV121" s="89" t="n"/>
      <c r="EX121" s="81" t="n"/>
      <c r="EY121" s="89" t="n"/>
      <c r="FA121" s="81" t="n"/>
      <c r="FB121" s="89" t="n"/>
      <c r="FD121" s="81" t="n"/>
      <c r="FE121" s="89" t="n"/>
      <c r="FG121" s="81" t="n"/>
      <c r="FH121" s="89" t="n"/>
      <c r="FJ121" s="81" t="n"/>
      <c r="FK121" s="89" t="n"/>
      <c r="FM121" s="81" t="n"/>
    </row>
    <row customHeight="1" ht="12" r="122" spans="1:201">
      <c r="A122" s="35" t="n">
        <v>43428</v>
      </c>
      <c r="B122" s="89" t="s">
        <v>53</v>
      </c>
      <c r="C122" s="89" t="s">
        <v>32</v>
      </c>
      <c r="D122" s="31" t="n">
        <v>6.54</v>
      </c>
      <c r="E122" s="81" t="n">
        <v>6.48</v>
      </c>
      <c r="F122" s="25" t="n">
        <v>431</v>
      </c>
      <c r="G122" s="80" t="n">
        <v>369</v>
      </c>
      <c r="H122" s="80" t="n">
        <v>336</v>
      </c>
      <c r="I122" s="80" t="n">
        <v>274</v>
      </c>
      <c r="J122" s="80" t="n">
        <v>12</v>
      </c>
      <c r="K122" s="80" t="n">
        <v>5</v>
      </c>
      <c r="L122" s="25" t="n">
        <v>1</v>
      </c>
      <c r="M122" s="80" t="n">
        <v>0</v>
      </c>
      <c r="N122" s="80" t="n">
        <v>2</v>
      </c>
      <c r="O122" s="80" t="n">
        <v>3</v>
      </c>
      <c r="P122" s="80" t="n">
        <v>0</v>
      </c>
      <c r="Q122" s="80" t="n">
        <v>0</v>
      </c>
      <c r="R122" s="16" t="n">
        <v>3</v>
      </c>
      <c r="S122" s="16" t="n">
        <v>3</v>
      </c>
      <c r="T122" s="16" t="n">
        <v>6</v>
      </c>
      <c r="U122" s="10" t="n">
        <v>1</v>
      </c>
      <c r="V122" s="89" t="n">
        <v>1</v>
      </c>
      <c r="W122" s="16" t="n">
        <v>2</v>
      </c>
      <c r="X122" s="25" t="n">
        <v>11</v>
      </c>
      <c r="Y122" s="80" t="n">
        <v>20</v>
      </c>
      <c r="Z122" s="27">
        <f>IF(U122="","",LOOKUP(U122-V122,{-9E+307,0,1},{2,"x",1}))</f>
        <v/>
      </c>
      <c r="AA122" s="14">
        <f>IF(U122="","",U122&amp;"-"&amp;V122)</f>
        <v/>
      </c>
      <c r="AB122" s="63" t="n"/>
      <c r="EP122" s="89" t="n"/>
      <c r="ER122" s="81" t="n"/>
      <c r="ES122" s="89" t="n"/>
      <c r="EU122" s="81" t="n"/>
      <c r="EV122" s="89" t="n"/>
      <c r="EX122" s="81" t="n"/>
      <c r="EY122" s="89" t="n"/>
      <c r="FA122" s="81" t="n"/>
      <c r="FB122" s="89" t="n"/>
      <c r="FD122" s="81" t="n"/>
      <c r="FE122" s="89" t="n"/>
      <c r="FG122" s="81" t="n"/>
      <c r="FH122" s="89" t="n"/>
      <c r="FJ122" s="81" t="n"/>
      <c r="FK122" s="89" t="n"/>
      <c r="FM122" s="81" t="n"/>
    </row>
    <row customHeight="1" ht="12" r="123" spans="1:201">
      <c r="A123" s="35" t="n">
        <v>43428</v>
      </c>
      <c r="B123" s="89" t="s">
        <v>59</v>
      </c>
      <c r="C123" s="89" t="s">
        <v>47</v>
      </c>
      <c r="D123" s="31" t="n">
        <v>6.94</v>
      </c>
      <c r="E123" s="81" t="n">
        <v>6.47</v>
      </c>
      <c r="F123" s="25" t="n">
        <v>517</v>
      </c>
      <c r="G123" s="80" t="n">
        <v>220</v>
      </c>
      <c r="H123" s="80" t="n">
        <v>412</v>
      </c>
      <c r="I123" s="80" t="n">
        <v>115</v>
      </c>
      <c r="J123" s="80" t="n">
        <v>11</v>
      </c>
      <c r="K123" s="80" t="n">
        <v>6</v>
      </c>
      <c r="L123" s="25" t="n">
        <v>0</v>
      </c>
      <c r="M123" s="80" t="n">
        <v>0</v>
      </c>
      <c r="N123" s="80" t="n">
        <v>8</v>
      </c>
      <c r="O123" s="80" t="n">
        <v>0</v>
      </c>
      <c r="P123" s="80" t="n">
        <v>0</v>
      </c>
      <c r="Q123" s="80" t="n">
        <v>1</v>
      </c>
      <c r="R123" s="16" t="n">
        <v>8</v>
      </c>
      <c r="S123" s="16" t="n">
        <v>1</v>
      </c>
      <c r="T123" s="16" t="n">
        <v>9</v>
      </c>
      <c r="U123" s="10" t="n">
        <v>1</v>
      </c>
      <c r="V123" s="89" t="n">
        <v>0</v>
      </c>
      <c r="W123" s="16" t="n">
        <v>1</v>
      </c>
      <c r="X123" s="25" t="n">
        <v>23</v>
      </c>
      <c r="Y123" s="80" t="n">
        <v>35</v>
      </c>
      <c r="Z123" s="27">
        <f>IF(U123="","",LOOKUP(U123-V123,{-9E+307,0,1},{2,"x",1}))</f>
        <v/>
      </c>
      <c r="AA123" s="14">
        <f>IF(U123="","",U123&amp;"-"&amp;V123)</f>
        <v/>
      </c>
      <c r="AB123" s="63" t="n"/>
      <c r="EP123" s="89" t="n"/>
      <c r="ER123" s="81" t="n"/>
      <c r="ES123" s="89" t="n"/>
      <c r="EU123" s="81" t="n"/>
      <c r="EV123" s="89" t="n"/>
      <c r="EX123" s="81" t="n"/>
      <c r="EY123" s="89" t="n"/>
      <c r="FA123" s="81" t="n"/>
      <c r="FB123" s="89" t="n"/>
      <c r="FD123" s="81" t="n"/>
      <c r="FE123" s="89" t="n"/>
      <c r="FG123" s="81" t="n"/>
      <c r="FH123" s="89" t="n"/>
      <c r="FJ123" s="81" t="n"/>
      <c r="FK123" s="89" t="n"/>
      <c r="FM123" s="81" t="n"/>
    </row>
    <row customHeight="1" ht="12" r="124" spans="1:201">
      <c r="A124" s="35" t="n">
        <v>43428</v>
      </c>
      <c r="B124" s="89" t="s">
        <v>49</v>
      </c>
      <c r="C124" s="89" t="s">
        <v>63</v>
      </c>
      <c r="D124" s="31" t="n">
        <v>7.06</v>
      </c>
      <c r="E124" s="81" t="n">
        <v>6.63</v>
      </c>
      <c r="F124" s="25" t="n">
        <v>370</v>
      </c>
      <c r="G124" s="80" t="n">
        <v>600</v>
      </c>
      <c r="H124" s="80" t="n">
        <v>264</v>
      </c>
      <c r="I124" s="80" t="n">
        <v>480</v>
      </c>
      <c r="J124" s="80" t="n">
        <v>10</v>
      </c>
      <c r="K124" s="80" t="n">
        <v>12</v>
      </c>
      <c r="L124" s="25" t="n">
        <v>0</v>
      </c>
      <c r="M124" s="80" t="n">
        <v>0</v>
      </c>
      <c r="N124" s="80" t="n">
        <v>5</v>
      </c>
      <c r="O124" s="80" t="n">
        <v>4</v>
      </c>
      <c r="P124" s="80" t="n">
        <v>0</v>
      </c>
      <c r="Q124" s="80" t="n">
        <v>4</v>
      </c>
      <c r="R124" s="16" t="n">
        <v>5</v>
      </c>
      <c r="S124" s="16" t="n">
        <v>8</v>
      </c>
      <c r="T124" s="16" t="n">
        <v>13</v>
      </c>
      <c r="U124" s="10" t="n">
        <v>3</v>
      </c>
      <c r="V124" s="89" t="n">
        <v>2</v>
      </c>
      <c r="W124" s="16" t="n">
        <v>5</v>
      </c>
      <c r="X124" s="25" t="n">
        <v>43</v>
      </c>
      <c r="Y124" s="80" t="n">
        <v>11</v>
      </c>
      <c r="Z124" s="27">
        <f>IF(U124="","",LOOKUP(U124-V124,{-9E+307,0,1},{2,"x",1}))</f>
        <v/>
      </c>
      <c r="AA124" s="14">
        <f>IF(U124="","",U124&amp;"-"&amp;V124)</f>
        <v/>
      </c>
      <c r="AB124" s="63" t="n"/>
      <c r="EP124" s="89" t="n"/>
      <c r="ER124" s="81" t="n"/>
      <c r="ES124" s="89" t="n"/>
      <c r="EU124" s="81" t="n"/>
      <c r="EV124" s="89" t="n"/>
      <c r="EX124" s="81" t="n"/>
      <c r="EY124" s="89" t="n"/>
      <c r="FA124" s="81" t="n"/>
      <c r="FB124" s="89" t="n"/>
      <c r="FD124" s="81" t="n"/>
      <c r="FE124" s="89" t="n"/>
      <c r="FG124" s="81" t="n"/>
      <c r="FH124" s="89" t="n"/>
      <c r="FJ124" s="81" t="n"/>
      <c r="FK124" s="89" t="n"/>
      <c r="FM124" s="81" t="n"/>
    </row>
    <row customHeight="1" ht="12" r="125" spans="1:201">
      <c r="A125" s="35" t="n">
        <v>43428</v>
      </c>
      <c r="B125" s="89" t="s">
        <v>31</v>
      </c>
      <c r="C125" s="89" t="s">
        <v>50</v>
      </c>
      <c r="D125" s="31" t="n">
        <v>6.69</v>
      </c>
      <c r="E125" s="81" t="n">
        <v>6.95</v>
      </c>
      <c r="F125" s="25" t="n">
        <v>509</v>
      </c>
      <c r="G125" s="80" t="n">
        <v>351</v>
      </c>
      <c r="H125" s="80" t="n">
        <v>421</v>
      </c>
      <c r="I125" s="80" t="n">
        <v>264</v>
      </c>
      <c r="J125" s="80" t="n">
        <v>10</v>
      </c>
      <c r="K125" s="80" t="n">
        <v>9</v>
      </c>
      <c r="L125" s="25" t="n">
        <v>0</v>
      </c>
      <c r="M125" s="80" t="n">
        <v>0</v>
      </c>
      <c r="N125" s="80" t="n">
        <v>3</v>
      </c>
      <c r="O125" s="80" t="n">
        <v>1</v>
      </c>
      <c r="P125" s="80" t="n">
        <v>2</v>
      </c>
      <c r="Q125" s="80" t="n">
        <v>1</v>
      </c>
      <c r="R125" s="16" t="n">
        <v>5</v>
      </c>
      <c r="S125" s="16" t="n">
        <v>2</v>
      </c>
      <c r="T125" s="16" t="n">
        <v>7</v>
      </c>
      <c r="U125" s="10" t="n">
        <v>0</v>
      </c>
      <c r="V125" s="89" t="n">
        <v>0</v>
      </c>
      <c r="W125" s="16" t="n">
        <v>0</v>
      </c>
      <c r="X125" s="25" t="n">
        <v>17</v>
      </c>
      <c r="Y125" s="80" t="n">
        <v>39</v>
      </c>
      <c r="Z125" s="27">
        <f>IF(U125="","",LOOKUP(U125-V125,{-9E+307,0,1},{2,"x",1}))</f>
        <v/>
      </c>
      <c r="AA125" s="14">
        <f>IF(U125="","",U125&amp;"-"&amp;V125)</f>
        <v/>
      </c>
      <c r="AB125" s="63" t="n"/>
      <c r="EP125" s="89" t="n"/>
      <c r="ER125" s="81" t="n"/>
      <c r="ES125" s="89" t="n"/>
      <c r="EU125" s="81" t="n"/>
      <c r="EV125" s="89" t="n"/>
      <c r="EX125" s="81" t="n"/>
      <c r="EY125" s="89" t="n"/>
      <c r="FA125" s="81" t="n"/>
      <c r="FB125" s="89" t="n"/>
      <c r="FD125" s="81" t="n"/>
      <c r="FE125" s="89" t="n"/>
      <c r="FG125" s="81" t="n"/>
      <c r="FH125" s="89" t="n"/>
      <c r="FJ125" s="81" t="n"/>
      <c r="FK125" s="89" t="n"/>
      <c r="FM125" s="81" t="n"/>
    </row>
    <row customHeight="1" ht="12" r="126" spans="1:201">
      <c r="A126" s="35" t="n">
        <v>43428</v>
      </c>
      <c r="B126" s="89" t="s">
        <v>55</v>
      </c>
      <c r="C126" s="89" t="s">
        <v>52</v>
      </c>
      <c r="D126" s="31" t="n">
        <v>7.17</v>
      </c>
      <c r="E126" s="81" t="n">
        <v>6.55</v>
      </c>
      <c r="F126" s="25" t="n">
        <v>369</v>
      </c>
      <c r="G126" s="80" t="n">
        <v>549</v>
      </c>
      <c r="H126" s="80" t="n">
        <v>279</v>
      </c>
      <c r="I126" s="80" t="n">
        <v>467</v>
      </c>
      <c r="J126" s="80" t="n">
        <v>16</v>
      </c>
      <c r="K126" s="80" t="n">
        <v>11</v>
      </c>
      <c r="L126" s="25" t="n">
        <v>3</v>
      </c>
      <c r="M126" s="80" t="n">
        <v>0</v>
      </c>
      <c r="N126" s="80" t="n">
        <v>4</v>
      </c>
      <c r="O126" s="80" t="n">
        <v>1</v>
      </c>
      <c r="P126" s="80" t="n">
        <v>2</v>
      </c>
      <c r="Q126" s="80" t="n">
        <v>1</v>
      </c>
      <c r="R126" s="16" t="n">
        <v>9</v>
      </c>
      <c r="S126" s="16" t="n">
        <v>2</v>
      </c>
      <c r="T126" s="16" t="n">
        <v>11</v>
      </c>
      <c r="U126" s="10" t="n">
        <v>3</v>
      </c>
      <c r="V126" s="89" t="n">
        <v>1</v>
      </c>
      <c r="W126" s="16" t="n">
        <v>4</v>
      </c>
      <c r="X126" s="25" t="n">
        <v>22</v>
      </c>
      <c r="Y126" s="80" t="n">
        <v>8</v>
      </c>
      <c r="Z126" s="27">
        <f>IF(U126="","",LOOKUP(U126-V126,{-9E+307,0,1},{2,"x",1}))</f>
        <v/>
      </c>
      <c r="AA126" s="14">
        <f>IF(U126="","",U126&amp;"-"&amp;V126)</f>
        <v/>
      </c>
      <c r="AB126" s="63" t="n"/>
      <c r="EP126" s="89" t="n"/>
      <c r="ER126" s="81" t="n"/>
      <c r="ES126" s="89" t="n"/>
      <c r="EU126" s="81" t="n"/>
      <c r="EV126" s="89" t="n"/>
      <c r="EX126" s="81" t="n"/>
      <c r="EY126" s="89" t="n"/>
      <c r="FA126" s="81" t="n"/>
      <c r="FB126" s="89" t="n"/>
      <c r="FD126" s="81" t="n"/>
      <c r="FE126" s="89" t="n"/>
      <c r="FG126" s="81" t="n"/>
      <c r="FH126" s="89" t="n"/>
      <c r="FJ126" s="81" t="n"/>
      <c r="FK126" s="89" t="n"/>
      <c r="FM126" s="81" t="n"/>
    </row>
    <row customHeight="1" ht="12" r="127" spans="1:201">
      <c r="A127" s="35" t="n">
        <v>43428</v>
      </c>
      <c r="B127" s="89" t="s">
        <v>57</v>
      </c>
      <c r="C127" s="89" t="s">
        <v>61</v>
      </c>
      <c r="D127" s="31" t="n">
        <v>6.22</v>
      </c>
      <c r="E127" s="81" t="n">
        <v>7.13</v>
      </c>
      <c r="F127" s="25" t="n">
        <v>360</v>
      </c>
      <c r="G127" s="80" t="n">
        <v>637</v>
      </c>
      <c r="H127" s="80" t="n">
        <v>250</v>
      </c>
      <c r="I127" s="80" t="n">
        <v>526</v>
      </c>
      <c r="J127" s="80" t="n">
        <v>4</v>
      </c>
      <c r="K127" s="80" t="n">
        <v>6</v>
      </c>
      <c r="L127" s="25" t="n">
        <v>0</v>
      </c>
      <c r="M127" s="80" t="n">
        <v>1</v>
      </c>
      <c r="N127" s="80" t="n">
        <v>1</v>
      </c>
      <c r="O127" s="80" t="n">
        <v>5</v>
      </c>
      <c r="P127" s="80" t="n">
        <v>0</v>
      </c>
      <c r="Q127" s="80" t="n">
        <v>1</v>
      </c>
      <c r="R127" s="16" t="n">
        <v>1</v>
      </c>
      <c r="S127" s="16" t="n">
        <v>7</v>
      </c>
      <c r="T127" s="16" t="n">
        <v>8</v>
      </c>
      <c r="U127" s="10" t="n">
        <v>0</v>
      </c>
      <c r="V127" s="89" t="n">
        <v>3</v>
      </c>
      <c r="W127" s="16" t="n">
        <v>3</v>
      </c>
      <c r="X127" s="25" t="n">
        <v>25</v>
      </c>
      <c r="Y127" s="80" t="n">
        <v>22</v>
      </c>
      <c r="Z127" s="27">
        <f>IF(U127="","",LOOKUP(U127-V127,{-9E+307,0,1},{2,"x",1}))</f>
        <v/>
      </c>
      <c r="AA127" s="14">
        <f>IF(U127="","",U127&amp;"-"&amp;V127)</f>
        <v/>
      </c>
      <c r="AB127" s="63" t="n"/>
      <c r="EP127" s="89" t="n"/>
      <c r="ER127" s="81" t="n"/>
      <c r="ES127" s="89" t="n"/>
      <c r="EU127" s="81" t="n"/>
      <c r="EV127" s="89" t="n"/>
      <c r="EX127" s="81" t="n"/>
      <c r="EY127" s="89" t="n"/>
      <c r="FA127" s="81" t="n"/>
      <c r="FB127" s="89" t="n"/>
      <c r="FD127" s="81" t="n"/>
      <c r="FE127" s="89" t="n"/>
      <c r="FG127" s="81" t="n"/>
      <c r="FH127" s="89" t="n"/>
      <c r="FJ127" s="81" t="n"/>
      <c r="FK127" s="89" t="n"/>
      <c r="FM127" s="81" t="n"/>
    </row>
    <row customHeight="1" ht="12" r="128" spans="1:201">
      <c r="A128" s="35" t="n">
        <v>43428</v>
      </c>
      <c r="B128" s="89" t="s">
        <v>62</v>
      </c>
      <c r="C128" s="89" t="s">
        <v>60</v>
      </c>
      <c r="D128" s="31" t="n">
        <v>6.09</v>
      </c>
      <c r="E128" s="81" t="n">
        <v>7.38</v>
      </c>
      <c r="F128" s="25" t="n">
        <v>359</v>
      </c>
      <c r="G128" s="80" t="n">
        <v>839</v>
      </c>
      <c r="H128" s="80" t="n">
        <v>269</v>
      </c>
      <c r="I128" s="80" t="n">
        <v>747</v>
      </c>
      <c r="J128" s="80" t="n">
        <v>8</v>
      </c>
      <c r="K128" s="80" t="n">
        <v>8</v>
      </c>
      <c r="L128" s="25" t="n">
        <v>0</v>
      </c>
      <c r="M128" s="80" t="n">
        <v>3</v>
      </c>
      <c r="N128" s="80" t="n">
        <v>1</v>
      </c>
      <c r="O128" s="80" t="n">
        <v>3</v>
      </c>
      <c r="P128" s="80" t="n">
        <v>0</v>
      </c>
      <c r="Q128" s="80" t="n">
        <v>0</v>
      </c>
      <c r="R128" s="16" t="n">
        <v>1</v>
      </c>
      <c r="S128" s="16" t="n">
        <v>6</v>
      </c>
      <c r="T128" s="16" t="n">
        <v>7</v>
      </c>
      <c r="U128" s="10" t="n">
        <v>0</v>
      </c>
      <c r="V128" s="89" t="n">
        <v>4</v>
      </c>
      <c r="W128" s="16" t="n">
        <v>4</v>
      </c>
      <c r="X128" s="25" t="n">
        <v>11</v>
      </c>
      <c r="Y128" s="80" t="n">
        <v>14</v>
      </c>
      <c r="Z128" s="27">
        <f>IF(U128="","",LOOKUP(U128-V128,{-9E+307,0,1},{2,"x",1}))</f>
        <v/>
      </c>
      <c r="AA128" s="14">
        <f>IF(U128="","",U128&amp;"-"&amp;V128)</f>
        <v/>
      </c>
      <c r="AB128" s="63" t="n"/>
      <c r="EP128" s="89" t="n"/>
      <c r="ER128" s="81" t="n"/>
      <c r="ES128" s="89" t="n"/>
      <c r="EU128" s="81" t="n"/>
      <c r="EV128" s="89" t="n"/>
      <c r="EX128" s="81" t="n"/>
      <c r="EY128" s="89" t="n"/>
      <c r="FA128" s="81" t="n"/>
      <c r="FB128" s="89" t="n"/>
      <c r="FD128" s="81" t="n"/>
      <c r="FE128" s="89" t="n"/>
      <c r="FG128" s="81" t="n"/>
      <c r="FH128" s="89" t="n"/>
      <c r="FJ128" s="81" t="n"/>
      <c r="FK128" s="89" t="n"/>
      <c r="FM128" s="81" t="n"/>
    </row>
    <row r="129" spans="1:201">
      <c r="A129" s="35" t="n">
        <v>43429</v>
      </c>
      <c r="B129" s="89" t="s">
        <v>46</v>
      </c>
      <c r="C129" s="89" t="s">
        <v>48</v>
      </c>
      <c r="D129" s="31" t="n">
        <v>6.56</v>
      </c>
      <c r="E129" s="81" t="n">
        <v>6.77</v>
      </c>
      <c r="F129" s="25" t="n">
        <v>394</v>
      </c>
      <c r="G129" s="80" t="n">
        <v>574</v>
      </c>
      <c r="H129" s="80" t="n">
        <v>295</v>
      </c>
      <c r="I129" s="80" t="n">
        <v>464</v>
      </c>
      <c r="J129" s="80" t="n">
        <v>10</v>
      </c>
      <c r="K129" s="80" t="n">
        <v>11</v>
      </c>
      <c r="L129" s="25" t="n">
        <v>0</v>
      </c>
      <c r="M129" s="80" t="n">
        <v>1</v>
      </c>
      <c r="N129" s="80" t="n">
        <v>4</v>
      </c>
      <c r="O129" s="80" t="n">
        <v>2</v>
      </c>
      <c r="P129" s="80" t="n">
        <v>1</v>
      </c>
      <c r="Q129" s="80" t="n">
        <v>1</v>
      </c>
      <c r="R129" s="16" t="n">
        <v>5</v>
      </c>
      <c r="S129" s="16" t="n">
        <v>4</v>
      </c>
      <c r="T129" s="16" t="n">
        <v>9</v>
      </c>
      <c r="U129" s="10" t="n">
        <v>1</v>
      </c>
      <c r="V129" s="89" t="n">
        <v>2</v>
      </c>
      <c r="W129" s="16" t="n">
        <v>3</v>
      </c>
      <c r="X129" s="25" t="n">
        <v>30</v>
      </c>
      <c r="Y129" s="80" t="n">
        <v>20</v>
      </c>
      <c r="Z129" s="27">
        <f>IF(U129="","",LOOKUP(U129-V129,{-9E+307,0,1},{2,"x",1}))</f>
        <v/>
      </c>
      <c r="AA129" s="14">
        <f>IF(U129="","",U129&amp;"-"&amp;V129)</f>
        <v/>
      </c>
      <c r="AB129" s="63" t="n"/>
      <c r="EP129" s="89" t="n"/>
      <c r="ER129" s="81" t="n"/>
      <c r="ES129" s="89" t="n"/>
      <c r="EU129" s="81" t="n"/>
      <c r="EV129" s="89" t="n"/>
      <c r="EX129" s="81" t="n"/>
      <c r="EY129" s="89" t="n"/>
      <c r="FA129" s="81" t="n"/>
      <c r="FB129" s="89" t="n"/>
      <c r="FD129" s="81" t="n"/>
      <c r="FE129" s="89" t="n"/>
      <c r="FG129" s="81" t="n"/>
      <c r="FH129" s="89" t="n"/>
      <c r="FJ129" s="81" t="n"/>
      <c r="FK129" s="89" t="n"/>
      <c r="FM129" s="81" t="n"/>
    </row>
    <row customHeight="1" ht="12" r="130" spans="1:201">
      <c r="A130" s="35" t="n">
        <v>43429</v>
      </c>
      <c r="B130" s="89" t="s">
        <v>58</v>
      </c>
      <c r="C130" s="89" t="s">
        <v>51</v>
      </c>
      <c r="D130" s="31" t="n">
        <v>6.34</v>
      </c>
      <c r="E130" s="81" t="n">
        <v>7.33</v>
      </c>
      <c r="F130" s="25" t="n">
        <v>441</v>
      </c>
      <c r="G130" s="80" t="n">
        <v>549</v>
      </c>
      <c r="H130" s="80" t="n">
        <v>331</v>
      </c>
      <c r="I130" s="80" t="n">
        <v>434</v>
      </c>
      <c r="J130" s="80" t="n">
        <v>8</v>
      </c>
      <c r="K130" s="80" t="n">
        <v>10</v>
      </c>
      <c r="L130" s="25" t="n">
        <v>2</v>
      </c>
      <c r="M130" s="80" t="n">
        <v>1</v>
      </c>
      <c r="N130" s="80" t="n">
        <v>1</v>
      </c>
      <c r="O130" s="80" t="n">
        <v>2</v>
      </c>
      <c r="P130" s="80" t="n">
        <v>0</v>
      </c>
      <c r="Q130" s="80" t="n">
        <v>3</v>
      </c>
      <c r="R130" s="16" t="n">
        <v>3</v>
      </c>
      <c r="S130" s="16" t="n">
        <v>6</v>
      </c>
      <c r="T130" s="16" t="n">
        <v>9</v>
      </c>
      <c r="U130" s="10" t="n">
        <v>0</v>
      </c>
      <c r="V130" s="89" t="n">
        <v>2</v>
      </c>
      <c r="W130" s="16" t="n">
        <v>2</v>
      </c>
      <c r="X130" s="25" t="n">
        <v>18</v>
      </c>
      <c r="Y130" s="80" t="n">
        <v>19</v>
      </c>
      <c r="Z130" s="27">
        <f>IF(U130="","",LOOKUP(U130-V130,{-9E+307,0,1},{2,"x",1}))</f>
        <v/>
      </c>
      <c r="AA130" s="14">
        <f>IF(U130="","",U130&amp;"-"&amp;V130)</f>
        <v/>
      </c>
      <c r="AB130" s="63" t="n"/>
      <c r="EP130" s="89" t="n"/>
      <c r="ER130" s="81" t="n"/>
      <c r="ES130" s="89" t="n"/>
      <c r="EU130" s="81" t="n"/>
      <c r="EV130" s="89" t="n"/>
      <c r="EX130" s="81" t="n"/>
      <c r="EY130" s="89" t="n"/>
      <c r="FA130" s="81" t="n"/>
      <c r="FB130" s="89" t="n"/>
      <c r="FD130" s="81" t="n"/>
      <c r="FE130" s="89" t="n"/>
      <c r="FG130" s="81" t="n"/>
      <c r="FH130" s="89" t="n"/>
      <c r="FJ130" s="81" t="n"/>
      <c r="FK130" s="89" t="n"/>
      <c r="FM130" s="81" t="n"/>
    </row>
    <row customHeight="1" ht="12" r="131" spans="1:201">
      <c r="A131" s="35" t="n">
        <v>43430</v>
      </c>
      <c r="B131" s="89" t="s">
        <v>56</v>
      </c>
      <c r="C131" s="89" t="s">
        <v>54</v>
      </c>
      <c r="D131" s="31" t="n">
        <v>6.76</v>
      </c>
      <c r="E131" s="81" t="n">
        <v>6.95</v>
      </c>
      <c r="F131" s="25" t="n">
        <v>585</v>
      </c>
      <c r="G131" s="80" t="n">
        <v>450</v>
      </c>
      <c r="H131" s="80" t="n">
        <v>487</v>
      </c>
      <c r="I131" s="80" t="n">
        <v>365</v>
      </c>
      <c r="J131" s="80" t="n">
        <v>11</v>
      </c>
      <c r="K131" s="80" t="n">
        <v>14</v>
      </c>
      <c r="L131" s="25" t="n">
        <v>0</v>
      </c>
      <c r="M131" s="80" t="n">
        <v>1</v>
      </c>
      <c r="N131" s="80" t="n">
        <v>3</v>
      </c>
      <c r="O131" s="80" t="n">
        <v>1</v>
      </c>
      <c r="P131" s="80" t="n">
        <v>1</v>
      </c>
      <c r="Q131" s="80" t="n">
        <v>1</v>
      </c>
      <c r="R131" s="16" t="n">
        <v>4</v>
      </c>
      <c r="S131" s="16" t="n">
        <v>3</v>
      </c>
      <c r="T131" s="16" t="n">
        <v>7</v>
      </c>
      <c r="U131" s="10" t="n">
        <v>1</v>
      </c>
      <c r="V131" s="89" t="n">
        <v>2</v>
      </c>
      <c r="W131" s="16" t="n">
        <v>3</v>
      </c>
      <c r="X131" s="25" t="n">
        <v>21</v>
      </c>
      <c r="Y131" s="80" t="n">
        <v>45</v>
      </c>
      <c r="Z131" s="27">
        <f>IF(U131="","",LOOKUP(U131-V131,{-9E+307,0,1},{2,"x",1}))</f>
        <v/>
      </c>
      <c r="AA131" s="14">
        <f>IF(U131="","",U131&amp;"-"&amp;V131)</f>
        <v/>
      </c>
      <c r="AB131" s="63" t="n"/>
      <c r="EP131" s="89" t="n"/>
      <c r="ER131" s="81" t="n"/>
      <c r="ES131" s="89" t="n"/>
      <c r="EU131" s="81" t="n"/>
      <c r="EV131" s="89" t="n"/>
      <c r="EX131" s="81" t="n"/>
      <c r="EY131" s="89" t="n"/>
      <c r="FA131" s="81" t="n"/>
      <c r="FB131" s="89" t="n"/>
      <c r="FD131" s="81" t="n"/>
      <c r="FE131" s="89" t="n"/>
      <c r="FG131" s="81" t="n"/>
      <c r="FH131" s="89" t="n"/>
      <c r="FJ131" s="81" t="n"/>
      <c r="FK131" s="89" t="n"/>
      <c r="FM131" s="81" t="n"/>
    </row>
    <row customHeight="1" ht="12" r="132" spans="1:201">
      <c r="A132" s="35" t="n">
        <v>43434</v>
      </c>
      <c r="B132" s="89" t="s">
        <v>47</v>
      </c>
      <c r="C132" s="89" t="s">
        <v>58</v>
      </c>
      <c r="D132" s="31" t="n">
        <v>7.04</v>
      </c>
      <c r="E132" s="81" t="n">
        <v>6.63</v>
      </c>
      <c r="F132" s="25" t="n">
        <v>312</v>
      </c>
      <c r="G132" s="80" t="n">
        <v>345</v>
      </c>
      <c r="H132" s="80" t="n">
        <v>190</v>
      </c>
      <c r="I132" s="80" t="n">
        <v>236</v>
      </c>
      <c r="J132" s="80" t="n">
        <v>7</v>
      </c>
      <c r="K132" s="80" t="n">
        <v>11</v>
      </c>
      <c r="L132" s="25" t="n">
        <v>1</v>
      </c>
      <c r="M132" s="80" t="n">
        <v>1</v>
      </c>
      <c r="N132" s="80" t="n">
        <v>1</v>
      </c>
      <c r="O132" s="80" t="n">
        <v>2</v>
      </c>
      <c r="P132" s="80" t="n">
        <v>1</v>
      </c>
      <c r="Q132" s="80" t="n">
        <v>1</v>
      </c>
      <c r="R132" s="16" t="n">
        <v>3</v>
      </c>
      <c r="S132" s="16" t="n">
        <v>4</v>
      </c>
      <c r="T132" s="16" t="n">
        <v>7</v>
      </c>
      <c r="U132" s="10" t="n">
        <v>2</v>
      </c>
      <c r="V132" s="89" t="n">
        <v>1</v>
      </c>
      <c r="W132" s="16" t="n">
        <v>3</v>
      </c>
      <c r="X132" s="25" t="n">
        <v>21</v>
      </c>
      <c r="Y132" s="80" t="n">
        <v>48</v>
      </c>
      <c r="Z132" s="27">
        <f>IF(U132="","",LOOKUP(U132-V132,{-9E+307,0,1},{2,"x",1}))</f>
        <v/>
      </c>
      <c r="AA132" s="14">
        <f>IF(U132="","",U132&amp;"-"&amp;V132)</f>
        <v/>
      </c>
      <c r="AB132" s="63" t="n"/>
      <c r="EP132" s="89" t="n"/>
      <c r="ER132" s="81" t="n"/>
      <c r="ES132" s="89" t="n"/>
      <c r="EU132" s="81" t="n"/>
      <c r="EV132" s="89" t="n"/>
      <c r="EX132" s="81" t="n"/>
      <c r="EY132" s="89" t="n"/>
      <c r="FA132" s="81" t="n"/>
      <c r="FB132" s="89" t="n"/>
      <c r="FD132" s="81" t="n"/>
      <c r="FE132" s="89" t="n"/>
      <c r="FG132" s="81" t="n"/>
      <c r="FH132" s="89" t="n"/>
      <c r="FJ132" s="81" t="n"/>
      <c r="FK132" s="89" t="n"/>
      <c r="FM132" s="81" t="n"/>
    </row>
    <row customHeight="1" ht="12" r="133" spans="1:201">
      <c r="A133" s="35" t="n">
        <v>43435</v>
      </c>
      <c r="B133" s="89" t="s">
        <v>50</v>
      </c>
      <c r="C133" s="89" t="s">
        <v>56</v>
      </c>
      <c r="D133" s="31" t="n">
        <v>7.23</v>
      </c>
      <c r="E133" s="81" t="n">
        <v>6.43</v>
      </c>
      <c r="F133" s="25" t="n">
        <v>518</v>
      </c>
      <c r="G133" s="80" t="n">
        <v>357</v>
      </c>
      <c r="H133" s="80" t="n">
        <v>415</v>
      </c>
      <c r="I133" s="80" t="n">
        <v>268</v>
      </c>
      <c r="J133" s="80" t="n">
        <v>23</v>
      </c>
      <c r="K133" s="80" t="n">
        <v>4</v>
      </c>
      <c r="L133" s="25" t="n">
        <v>0</v>
      </c>
      <c r="M133" s="80" t="n">
        <v>0</v>
      </c>
      <c r="N133" s="80" t="n">
        <v>5</v>
      </c>
      <c r="O133" s="80" t="n">
        <v>0</v>
      </c>
      <c r="P133" s="80" t="n">
        <v>4</v>
      </c>
      <c r="Q133" s="80" t="n">
        <v>0</v>
      </c>
      <c r="R133" s="16" t="n">
        <v>9</v>
      </c>
      <c r="S133" s="16" t="n">
        <v>0</v>
      </c>
      <c r="T133" s="16" t="n">
        <v>9</v>
      </c>
      <c r="U133" s="10" t="n">
        <v>2</v>
      </c>
      <c r="V133" s="89" t="n">
        <v>0</v>
      </c>
      <c r="W133" s="16" t="n">
        <v>2</v>
      </c>
      <c r="X133" s="25" t="n">
        <v>19</v>
      </c>
      <c r="Y133" s="80" t="n">
        <v>33</v>
      </c>
      <c r="Z133" s="27">
        <f>IF(U133="","",LOOKUP(U133-V133,{-9E+307,0,1},{2,"x",1}))</f>
        <v/>
      </c>
      <c r="AA133" s="14">
        <f>IF(U133="","",U133&amp;"-"&amp;V133)</f>
        <v/>
      </c>
      <c r="AB133" s="63" t="n"/>
      <c r="EP133" s="89" t="n"/>
      <c r="ER133" s="81" t="n"/>
      <c r="ES133" s="89" t="n"/>
      <c r="EU133" s="81" t="n"/>
      <c r="EV133" s="89" t="n"/>
      <c r="EX133" s="81" t="n"/>
      <c r="EY133" s="89" t="n"/>
      <c r="FA133" s="81" t="n"/>
      <c r="FB133" s="89" t="n"/>
      <c r="FD133" s="81" t="n"/>
      <c r="FE133" s="89" t="n"/>
      <c r="FG133" s="81" t="n"/>
      <c r="FH133" s="89" t="n"/>
      <c r="FJ133" s="81" t="n"/>
      <c r="FK133" s="89" t="n"/>
      <c r="FM133" s="81" t="n"/>
    </row>
    <row customHeight="1" ht="12" r="134" spans="1:201">
      <c r="A134" s="35" t="n">
        <v>43435</v>
      </c>
      <c r="B134" s="89" t="s">
        <v>51</v>
      </c>
      <c r="C134" s="89" t="s">
        <v>53</v>
      </c>
      <c r="D134" s="31" t="n">
        <v>6.3</v>
      </c>
      <c r="E134" s="81" t="n">
        <v>6.88</v>
      </c>
      <c r="F134" s="25" t="n">
        <v>265</v>
      </c>
      <c r="G134" s="80" t="n">
        <v>568</v>
      </c>
      <c r="H134" s="80" t="n">
        <v>182</v>
      </c>
      <c r="I134" s="80" t="n">
        <v>478</v>
      </c>
      <c r="J134" s="80" t="n">
        <v>3</v>
      </c>
      <c r="K134" s="80" t="n">
        <v>11</v>
      </c>
      <c r="L134" s="25" t="n">
        <v>0</v>
      </c>
      <c r="M134" s="80" t="n">
        <v>0</v>
      </c>
      <c r="N134" s="80" t="n">
        <v>1</v>
      </c>
      <c r="O134" s="80" t="n">
        <v>5</v>
      </c>
      <c r="P134" s="80" t="n">
        <v>1</v>
      </c>
      <c r="Q134" s="80" t="n">
        <v>1</v>
      </c>
      <c r="R134" s="16" t="n">
        <v>2</v>
      </c>
      <c r="S134" s="16" t="n">
        <v>6</v>
      </c>
      <c r="T134" s="16" t="n">
        <v>8</v>
      </c>
      <c r="U134" s="10" t="n">
        <v>1</v>
      </c>
      <c r="V134" s="89" t="n">
        <v>2</v>
      </c>
      <c r="W134" s="16" t="n">
        <v>3</v>
      </c>
      <c r="X134" s="25" t="n">
        <v>18</v>
      </c>
      <c r="Y134" s="80" t="n">
        <v>29</v>
      </c>
      <c r="Z134" s="27">
        <f>IF(U134="","",LOOKUP(U134-V134,{-9E+307,0,1},{2,"x",1}))</f>
        <v/>
      </c>
      <c r="AA134" s="14">
        <f>IF(U134="","",U134&amp;"-"&amp;V134)</f>
        <v/>
      </c>
      <c r="AB134" s="63" t="n"/>
      <c r="EP134" s="89" t="n"/>
      <c r="ER134" s="81" t="n"/>
      <c r="ES134" s="89" t="n"/>
      <c r="EU134" s="81" t="n"/>
      <c r="EV134" s="89" t="n"/>
      <c r="EX134" s="81" t="n"/>
      <c r="EY134" s="89" t="n"/>
      <c r="FA134" s="81" t="n"/>
      <c r="FB134" s="89" t="n"/>
      <c r="FD134" s="81" t="n"/>
      <c r="FE134" s="89" t="n"/>
      <c r="FG134" s="81" t="n"/>
      <c r="FH134" s="89" t="n"/>
      <c r="FJ134" s="81" t="n"/>
      <c r="FK134" s="89" t="n"/>
      <c r="FM134" s="81" t="n"/>
    </row>
    <row customHeight="1" ht="12" r="135" spans="1:201">
      <c r="A135" s="35" t="n">
        <v>43435</v>
      </c>
      <c r="B135" s="89" t="s">
        <v>32</v>
      </c>
      <c r="C135" s="89" t="s">
        <v>57</v>
      </c>
      <c r="D135" s="31" t="n">
        <v>7.28</v>
      </c>
      <c r="E135" s="81" t="n">
        <v>5.99</v>
      </c>
      <c r="F135" s="25" t="n">
        <v>303</v>
      </c>
      <c r="G135" s="80" t="n">
        <v>496</v>
      </c>
      <c r="H135" s="80" t="n">
        <v>208</v>
      </c>
      <c r="I135" s="80" t="n">
        <v>406</v>
      </c>
      <c r="J135" s="80" t="n">
        <v>4</v>
      </c>
      <c r="K135" s="80" t="n">
        <v>6</v>
      </c>
      <c r="L135" s="25" t="n">
        <v>0</v>
      </c>
      <c r="M135" s="80" t="n">
        <v>0</v>
      </c>
      <c r="N135" s="80" t="n">
        <v>2</v>
      </c>
      <c r="O135" s="80" t="n">
        <v>0</v>
      </c>
      <c r="P135" s="80" t="n">
        <v>1</v>
      </c>
      <c r="Q135" s="80" t="n">
        <v>0</v>
      </c>
      <c r="R135" s="16" t="n">
        <v>3</v>
      </c>
      <c r="S135" s="16" t="n">
        <v>0</v>
      </c>
      <c r="T135" s="16" t="n">
        <v>3</v>
      </c>
      <c r="U135" s="10" t="n">
        <v>2</v>
      </c>
      <c r="V135" s="89" t="n">
        <v>0</v>
      </c>
      <c r="W135" s="16" t="n">
        <v>2</v>
      </c>
      <c r="X135" s="25" t="n">
        <v>48</v>
      </c>
      <c r="Y135" s="80" t="n">
        <v>16</v>
      </c>
      <c r="Z135" s="27">
        <f>IF(U135="","",LOOKUP(U135-V135,{-9E+307,0,1},{2,"x",1}))</f>
        <v/>
      </c>
      <c r="AA135" s="14">
        <f>IF(U135="","",U135&amp;"-"&amp;V135)</f>
        <v/>
      </c>
      <c r="AB135" s="63" t="n"/>
      <c r="EP135" s="89" t="n"/>
      <c r="ER135" s="81" t="n"/>
      <c r="ES135" s="89" t="n"/>
      <c r="EU135" s="81" t="n"/>
      <c r="EV135" s="89" t="n"/>
      <c r="EX135" s="81" t="n"/>
      <c r="EY135" s="89" t="n"/>
      <c r="FA135" s="81" t="n"/>
      <c r="FB135" s="89" t="n"/>
      <c r="FD135" s="81" t="n"/>
      <c r="FE135" s="89" t="n"/>
      <c r="FG135" s="81" t="n"/>
      <c r="FH135" s="89" t="n"/>
      <c r="FJ135" s="81" t="n"/>
      <c r="FK135" s="89" t="n"/>
      <c r="FM135" s="81" t="n"/>
    </row>
    <row customHeight="1" ht="12" r="136" spans="1:201">
      <c r="A136" s="35" t="n">
        <v>43435</v>
      </c>
      <c r="B136" s="89" t="s">
        <v>60</v>
      </c>
      <c r="C136" s="89" t="s">
        <v>46</v>
      </c>
      <c r="D136" s="31" t="n">
        <v>7.04</v>
      </c>
      <c r="E136" s="81" t="n">
        <v>6.41</v>
      </c>
      <c r="F136" s="25" t="n">
        <v>786</v>
      </c>
      <c r="G136" s="80" t="n">
        <v>286</v>
      </c>
      <c r="H136" s="80" t="n">
        <v>712</v>
      </c>
      <c r="I136" s="80" t="n">
        <v>210</v>
      </c>
      <c r="J136" s="80" t="n">
        <v>12</v>
      </c>
      <c r="K136" s="80" t="n">
        <v>4</v>
      </c>
      <c r="L136" s="25" t="n">
        <v>2</v>
      </c>
      <c r="M136" s="80" t="n">
        <v>0</v>
      </c>
      <c r="N136" s="80" t="n">
        <v>4</v>
      </c>
      <c r="O136" s="80" t="n">
        <v>1</v>
      </c>
      <c r="P136" s="80" t="n">
        <v>0</v>
      </c>
      <c r="Q136" s="80" t="n">
        <v>0</v>
      </c>
      <c r="R136" s="16" t="n">
        <v>6</v>
      </c>
      <c r="S136" s="16" t="n">
        <v>1</v>
      </c>
      <c r="T136" s="16" t="n">
        <v>7</v>
      </c>
      <c r="U136" s="10" t="n">
        <v>3</v>
      </c>
      <c r="V136" s="89" t="n">
        <v>1</v>
      </c>
      <c r="W136" s="16" t="n">
        <v>4</v>
      </c>
      <c r="X136" s="25" t="n">
        <v>21</v>
      </c>
      <c r="Y136" s="80" t="n">
        <v>36</v>
      </c>
      <c r="Z136" s="27">
        <f>IF(U136="","",LOOKUP(U136-V136,{-9E+307,0,1},{2,"x",1}))</f>
        <v/>
      </c>
      <c r="AA136" s="14">
        <f>IF(U136="","",U136&amp;"-"&amp;V136)</f>
        <v/>
      </c>
      <c r="AB136" s="63" t="n"/>
      <c r="EP136" s="89" t="n"/>
      <c r="ER136" s="81" t="n"/>
      <c r="ES136" s="89" t="n"/>
      <c r="EU136" s="81" t="n"/>
      <c r="EV136" s="89" t="n"/>
      <c r="EX136" s="81" t="n"/>
      <c r="EY136" s="89" t="n"/>
      <c r="FA136" s="81" t="n"/>
      <c r="FB136" s="89" t="n"/>
      <c r="FD136" s="81" t="n"/>
      <c r="FE136" s="89" t="n"/>
      <c r="FG136" s="81" t="n"/>
      <c r="FH136" s="89" t="n"/>
      <c r="FJ136" s="81" t="n"/>
      <c r="FK136" s="89" t="n"/>
      <c r="FM136" s="81" t="n"/>
    </row>
    <row customHeight="1" ht="12" r="137" spans="1:201">
      <c r="A137" s="35" t="n">
        <v>43435</v>
      </c>
      <c r="B137" s="89" t="s">
        <v>54</v>
      </c>
      <c r="C137" s="89" t="s">
        <v>62</v>
      </c>
      <c r="D137" s="31" t="n">
        <v>6.14</v>
      </c>
      <c r="E137" s="81" t="n">
        <v>7.51</v>
      </c>
      <c r="F137" s="25" t="n">
        <v>492</v>
      </c>
      <c r="G137" s="80" t="n">
        <v>358</v>
      </c>
      <c r="H137" s="80" t="n">
        <v>405</v>
      </c>
      <c r="I137" s="80" t="n">
        <v>250</v>
      </c>
      <c r="J137" s="80" t="n">
        <v>14</v>
      </c>
      <c r="K137" s="80" t="n">
        <v>8</v>
      </c>
      <c r="L137" s="25" t="n">
        <v>0</v>
      </c>
      <c r="M137" s="80" t="n">
        <v>1</v>
      </c>
      <c r="N137" s="80" t="n">
        <v>1</v>
      </c>
      <c r="O137" s="80" t="n">
        <v>3</v>
      </c>
      <c r="P137" s="80" t="n">
        <v>3</v>
      </c>
      <c r="Q137" s="80" t="n">
        <v>0</v>
      </c>
      <c r="R137" s="16" t="n">
        <v>4</v>
      </c>
      <c r="S137" s="16" t="n">
        <v>4</v>
      </c>
      <c r="T137" s="16" t="n">
        <v>8</v>
      </c>
      <c r="U137" s="10" t="n">
        <v>0</v>
      </c>
      <c r="V137" s="89" t="n">
        <v>3</v>
      </c>
      <c r="W137" s="16" t="n">
        <v>3</v>
      </c>
      <c r="X137" s="25" t="n">
        <v>12</v>
      </c>
      <c r="Y137" s="80" t="n">
        <v>39</v>
      </c>
      <c r="Z137" s="27">
        <f>IF(U137="","",LOOKUP(U137-V137,{-9E+307,0,1},{2,"x",1}))</f>
        <v/>
      </c>
      <c r="AA137" s="14">
        <f>IF(U137="","",U137&amp;"-"&amp;V137)</f>
        <v/>
      </c>
      <c r="AB137" s="63" t="n"/>
      <c r="EP137" s="89" t="n"/>
      <c r="ER137" s="81" t="n"/>
      <c r="ES137" s="89" t="n"/>
      <c r="EU137" s="81" t="n"/>
      <c r="EV137" s="89" t="n"/>
      <c r="EX137" s="81" t="n"/>
      <c r="EY137" s="89" t="n"/>
      <c r="FA137" s="81" t="n"/>
      <c r="FB137" s="89" t="n"/>
      <c r="FD137" s="81" t="n"/>
      <c r="FE137" s="89" t="n"/>
      <c r="FG137" s="81" t="n"/>
      <c r="FH137" s="89" t="n"/>
      <c r="FJ137" s="81" t="n"/>
      <c r="FK137" s="89" t="n"/>
      <c r="FM137" s="81" t="n"/>
    </row>
    <row customHeight="1" ht="12" r="138" spans="1:201">
      <c r="A138" s="35" t="n">
        <v>43435</v>
      </c>
      <c r="B138" s="89" t="s">
        <v>63</v>
      </c>
      <c r="C138" s="89" t="s">
        <v>31</v>
      </c>
      <c r="D138" s="31" t="n">
        <v>6.75</v>
      </c>
      <c r="E138" s="81" t="n">
        <v>6.82</v>
      </c>
      <c r="F138" s="25" t="n">
        <v>358</v>
      </c>
      <c r="G138" s="80" t="n">
        <v>520</v>
      </c>
      <c r="H138" s="80" t="n">
        <v>278</v>
      </c>
      <c r="I138" s="80" t="n">
        <v>436</v>
      </c>
      <c r="J138" s="80" t="n">
        <v>8</v>
      </c>
      <c r="K138" s="80" t="n">
        <v>10</v>
      </c>
      <c r="L138" s="25" t="n">
        <v>0</v>
      </c>
      <c r="M138" s="80" t="n">
        <v>1</v>
      </c>
      <c r="N138" s="80" t="n">
        <v>2</v>
      </c>
      <c r="O138" s="80" t="n">
        <v>3</v>
      </c>
      <c r="P138" s="80" t="n">
        <v>4</v>
      </c>
      <c r="Q138" s="80" t="n">
        <v>1</v>
      </c>
      <c r="R138" s="16" t="n">
        <v>6</v>
      </c>
      <c r="S138" s="16" t="n">
        <v>5</v>
      </c>
      <c r="T138" s="16" t="n">
        <v>11</v>
      </c>
      <c r="U138" s="10" t="n">
        <v>2</v>
      </c>
      <c r="V138" s="89" t="n">
        <v>2</v>
      </c>
      <c r="W138" s="16" t="n">
        <v>4</v>
      </c>
      <c r="X138" s="25" t="n">
        <v>23</v>
      </c>
      <c r="Y138" s="80" t="n">
        <v>15</v>
      </c>
      <c r="Z138" s="27">
        <f>IF(U138="","",LOOKUP(U138-V138,{-9E+307,0,1},{2,"x",1}))</f>
        <v/>
      </c>
      <c r="AA138" s="14">
        <f>IF(U138="","",U138&amp;"-"&amp;V138)</f>
        <v/>
      </c>
      <c r="AB138" s="63" t="n"/>
      <c r="EP138" s="89" t="n"/>
      <c r="ER138" s="81" t="n"/>
      <c r="ES138" s="89" t="n"/>
      <c r="EU138" s="81" t="n"/>
      <c r="EV138" s="89" t="n"/>
      <c r="EX138" s="81" t="n"/>
      <c r="EY138" s="89" t="n"/>
      <c r="FA138" s="81" t="n"/>
      <c r="FB138" s="89" t="n"/>
      <c r="FD138" s="81" t="n"/>
      <c r="FE138" s="89" t="n"/>
      <c r="FG138" s="81" t="n"/>
      <c r="FH138" s="89" t="n"/>
      <c r="FJ138" s="81" t="n"/>
      <c r="FK138" s="89" t="n"/>
      <c r="FM138" s="81" t="n"/>
    </row>
    <row customHeight="1" ht="12" r="139" spans="1:201">
      <c r="A139" s="35" t="n">
        <v>43436</v>
      </c>
      <c r="B139" s="89" t="s">
        <v>48</v>
      </c>
      <c r="C139" s="89" t="s">
        <v>55</v>
      </c>
      <c r="D139" s="31" t="n">
        <v>7.01</v>
      </c>
      <c r="E139" s="81" t="n">
        <v>6.27</v>
      </c>
      <c r="F139" s="25" t="n">
        <v>476</v>
      </c>
      <c r="G139" s="80" t="n">
        <v>329</v>
      </c>
      <c r="H139" s="80" t="n">
        <v>403</v>
      </c>
      <c r="I139" s="80" t="n">
        <v>236</v>
      </c>
      <c r="J139" s="80" t="n">
        <v>16</v>
      </c>
      <c r="K139" s="80" t="n">
        <v>6</v>
      </c>
      <c r="L139" s="25" t="n">
        <v>0</v>
      </c>
      <c r="M139" s="80" t="n">
        <v>0</v>
      </c>
      <c r="N139" s="80" t="n">
        <v>5</v>
      </c>
      <c r="O139" s="80" t="n">
        <v>4</v>
      </c>
      <c r="P139" s="80" t="n">
        <v>2</v>
      </c>
      <c r="Q139" s="80" t="n">
        <v>2</v>
      </c>
      <c r="R139" s="16" t="n">
        <v>7</v>
      </c>
      <c r="S139" s="16" t="n">
        <v>6</v>
      </c>
      <c r="T139" s="16" t="n">
        <v>13</v>
      </c>
      <c r="U139" s="10" t="n">
        <v>4</v>
      </c>
      <c r="V139" s="89" t="n">
        <v>2</v>
      </c>
      <c r="W139" s="16" t="n">
        <v>6</v>
      </c>
      <c r="X139" s="25" t="n">
        <v>20</v>
      </c>
      <c r="Y139" s="80" t="n">
        <v>16</v>
      </c>
      <c r="Z139" s="27">
        <f>IF(U139="","",LOOKUP(U139-V139,{-9E+307,0,1},{2,"x",1}))</f>
        <v/>
      </c>
      <c r="AA139" s="14">
        <f>IF(U139="","",U139&amp;"-"&amp;V139)</f>
        <v/>
      </c>
      <c r="AB139" s="63" t="n"/>
      <c r="EP139" s="89" t="n"/>
      <c r="ER139" s="81" t="n"/>
      <c r="ES139" s="89" t="n"/>
      <c r="EU139" s="81" t="n"/>
      <c r="EV139" s="89" t="n"/>
      <c r="EX139" s="81" t="n"/>
      <c r="EY139" s="89" t="n"/>
      <c r="FA139" s="81" t="n"/>
      <c r="FB139" s="89" t="n"/>
      <c r="FD139" s="81" t="n"/>
      <c r="FE139" s="89" t="n"/>
      <c r="FG139" s="81" t="n"/>
      <c r="FH139" s="89" t="n"/>
      <c r="FJ139" s="81" t="n"/>
      <c r="FK139" s="89" t="n"/>
      <c r="FM139" s="81" t="n"/>
    </row>
    <row customHeight="1" ht="12" r="140" spans="1:201">
      <c r="A140" s="35" t="n">
        <v>43436</v>
      </c>
      <c r="B140" s="89" t="s">
        <v>52</v>
      </c>
      <c r="C140" s="89" t="s">
        <v>49</v>
      </c>
      <c r="D140" s="31" t="n">
        <v>7.19</v>
      </c>
      <c r="E140" s="81" t="n">
        <v>6.31</v>
      </c>
      <c r="F140" s="25" t="n">
        <v>726</v>
      </c>
      <c r="G140" s="80" t="n">
        <v>359</v>
      </c>
      <c r="H140" s="80" t="n">
        <v>647</v>
      </c>
      <c r="I140" s="80" t="n">
        <v>261</v>
      </c>
      <c r="J140" s="80" t="n">
        <v>8</v>
      </c>
      <c r="K140" s="80" t="n">
        <v>8</v>
      </c>
      <c r="L140" s="25" t="n">
        <v>1</v>
      </c>
      <c r="M140" s="80" t="n">
        <v>1</v>
      </c>
      <c r="N140" s="80" t="n">
        <v>4</v>
      </c>
      <c r="O140" s="80" t="n">
        <v>1</v>
      </c>
      <c r="P140" s="80" t="n">
        <v>4</v>
      </c>
      <c r="Q140" s="80" t="n">
        <v>2</v>
      </c>
      <c r="R140" s="16" t="n">
        <v>9</v>
      </c>
      <c r="S140" s="16" t="n">
        <v>4</v>
      </c>
      <c r="T140" s="16" t="n">
        <v>13</v>
      </c>
      <c r="U140" s="10" t="n">
        <v>2</v>
      </c>
      <c r="V140" s="89" t="n">
        <v>0</v>
      </c>
      <c r="W140" s="16" t="n">
        <v>2</v>
      </c>
      <c r="X140" s="25" t="n">
        <v>17</v>
      </c>
      <c r="Y140" s="80" t="n">
        <v>18</v>
      </c>
      <c r="Z140" s="27">
        <f>IF(U140="","",LOOKUP(U140-V140,{-9E+307,0,1},{2,"x",1}))</f>
        <v/>
      </c>
      <c r="AA140" s="14">
        <f>IF(U140="","",U140&amp;"-"&amp;V140)</f>
        <v/>
      </c>
      <c r="AB140" s="63" t="n"/>
      <c r="EP140" s="89" t="n"/>
      <c r="ER140" s="81" t="n"/>
      <c r="ES140" s="89" t="n"/>
      <c r="EU140" s="81" t="n"/>
      <c r="EV140" s="89" t="n"/>
      <c r="EX140" s="81" t="n"/>
      <c r="EY140" s="89" t="n"/>
      <c r="FA140" s="81" t="n"/>
      <c r="FB140" s="89" t="n"/>
      <c r="FD140" s="81" t="n"/>
      <c r="FE140" s="89" t="n"/>
      <c r="FG140" s="81" t="n"/>
      <c r="FH140" s="89" t="n"/>
      <c r="FJ140" s="81" t="n"/>
      <c r="FK140" s="89" t="n"/>
      <c r="FM140" s="81" t="n"/>
    </row>
    <row customHeight="1" ht="12" r="141" spans="1:201">
      <c r="A141" s="35" t="n">
        <v>43436</v>
      </c>
      <c r="B141" s="89" t="s">
        <v>61</v>
      </c>
      <c r="C141" s="89" t="s">
        <v>59</v>
      </c>
      <c r="D141" s="31" t="n">
        <v>6.81</v>
      </c>
      <c r="E141" s="81" t="n">
        <v>6.39</v>
      </c>
      <c r="F141" s="25" t="n">
        <v>525</v>
      </c>
      <c r="G141" s="80" t="n">
        <v>390</v>
      </c>
      <c r="H141" s="80" t="n">
        <v>418</v>
      </c>
      <c r="I141" s="80" t="n">
        <v>282</v>
      </c>
      <c r="J141" s="80" t="n">
        <v>11</v>
      </c>
      <c r="K141" s="80" t="n">
        <v>5</v>
      </c>
      <c r="L141" s="25" t="n">
        <v>1</v>
      </c>
      <c r="M141" s="80" t="n">
        <v>1</v>
      </c>
      <c r="N141" s="80" t="n">
        <v>1</v>
      </c>
      <c r="O141" s="80" t="n">
        <v>0</v>
      </c>
      <c r="P141" s="80" t="n">
        <v>1</v>
      </c>
      <c r="Q141" s="80" t="n">
        <v>2</v>
      </c>
      <c r="R141" s="16" t="n">
        <v>3</v>
      </c>
      <c r="S141" s="16" t="n">
        <v>3</v>
      </c>
      <c r="T141" s="16" t="n">
        <v>6</v>
      </c>
      <c r="U141" s="10" t="n">
        <v>1</v>
      </c>
      <c r="V141" s="89" t="n">
        <v>0</v>
      </c>
      <c r="W141" s="16" t="n">
        <v>1</v>
      </c>
      <c r="X141" s="25" t="n">
        <v>17</v>
      </c>
      <c r="Y141" s="80" t="n">
        <v>40</v>
      </c>
      <c r="Z141" s="27">
        <f>IF(U141="","",LOOKUP(U141-V141,{-9E+307,0,1},{2,"x",1}))</f>
        <v/>
      </c>
      <c r="AA141" s="14">
        <f>IF(U141="","",U141&amp;"-"&amp;V141)</f>
        <v/>
      </c>
      <c r="AB141" s="63" t="n"/>
      <c r="EP141" s="89" t="n"/>
      <c r="ER141" s="81" t="n"/>
      <c r="ES141" s="89" t="n"/>
      <c r="EU141" s="81" t="n"/>
      <c r="EV141" s="89" t="n"/>
      <c r="EX141" s="81" t="n"/>
      <c r="EY141" s="89" t="n"/>
      <c r="FA141" s="81" t="n"/>
      <c r="FB141" s="89" t="n"/>
      <c r="FD141" s="81" t="n"/>
      <c r="FE141" s="89" t="n"/>
      <c r="FG141" s="81" t="n"/>
      <c r="FH141" s="89" t="n"/>
      <c r="FJ141" s="81" t="n"/>
      <c r="FK141" s="89" t="n"/>
      <c r="FM141" s="81" t="n"/>
    </row>
    <row customHeight="1" ht="12" r="142" spans="1:201">
      <c r="A142" s="35" t="n">
        <v>43438</v>
      </c>
      <c r="B142" s="89" t="s">
        <v>46</v>
      </c>
      <c r="C142" s="89" t="s">
        <v>51</v>
      </c>
      <c r="D142" s="31" t="n">
        <v>6.97</v>
      </c>
      <c r="E142" s="81" t="n">
        <v>6.67</v>
      </c>
      <c r="F142" s="25" t="n">
        <v>304</v>
      </c>
      <c r="G142" s="80" t="n">
        <v>608</v>
      </c>
      <c r="H142" s="80" t="n">
        <v>218</v>
      </c>
      <c r="I142" s="80" t="n">
        <v>499</v>
      </c>
      <c r="J142" s="80" t="n">
        <v>6</v>
      </c>
      <c r="K142" s="80" t="n">
        <v>16</v>
      </c>
      <c r="L142" s="25" t="n">
        <v>0</v>
      </c>
      <c r="M142" s="80" t="n">
        <v>1</v>
      </c>
      <c r="N142" s="80" t="n">
        <v>2</v>
      </c>
      <c r="O142" s="80" t="n">
        <v>3</v>
      </c>
      <c r="P142" s="80" t="n">
        <v>0</v>
      </c>
      <c r="Q142" s="80" t="n">
        <v>2</v>
      </c>
      <c r="R142" s="16" t="n">
        <v>2</v>
      </c>
      <c r="S142" s="16" t="n">
        <v>6</v>
      </c>
      <c r="T142" s="16" t="n">
        <v>8</v>
      </c>
      <c r="U142" s="10" t="n">
        <v>2</v>
      </c>
      <c r="V142" s="89" t="n">
        <v>1</v>
      </c>
      <c r="W142" s="16" t="n">
        <v>3</v>
      </c>
      <c r="X142" s="25" t="n">
        <v>54</v>
      </c>
      <c r="Y142" s="80" t="n">
        <v>7</v>
      </c>
      <c r="Z142" s="27">
        <f>IF(U142="","",LOOKUP(U142-V142,{-9E+307,0,1},{2,"x",1}))</f>
        <v/>
      </c>
      <c r="AA142" s="14">
        <f>IF(U142="","",U142&amp;"-"&amp;V142)</f>
        <v/>
      </c>
      <c r="AB142" s="63" t="n"/>
      <c r="EP142" s="89" t="n"/>
      <c r="ER142" s="81" t="n"/>
      <c r="ES142" s="89" t="n"/>
      <c r="EU142" s="81" t="n"/>
      <c r="EV142" s="89" t="n"/>
      <c r="EX142" s="81" t="n"/>
      <c r="EY142" s="89" t="n"/>
      <c r="FA142" s="81" t="n"/>
      <c r="FB142" s="89" t="n"/>
      <c r="FD142" s="81" t="n"/>
      <c r="FE142" s="89" t="n"/>
      <c r="FG142" s="81" t="n"/>
      <c r="FH142" s="89" t="n"/>
      <c r="FJ142" s="81" t="n"/>
      <c r="FK142" s="89" t="n"/>
      <c r="FM142" s="81" t="n"/>
    </row>
    <row customHeight="1" ht="12" r="143" spans="1:201">
      <c r="A143" s="35" t="n">
        <v>43438</v>
      </c>
      <c r="B143" s="89" t="s">
        <v>53</v>
      </c>
      <c r="C143" s="89" t="s">
        <v>50</v>
      </c>
      <c r="D143" s="31" t="n">
        <v>6.96</v>
      </c>
      <c r="E143" s="81" t="n">
        <v>6.25</v>
      </c>
      <c r="F143" s="25" t="n">
        <v>269</v>
      </c>
      <c r="G143" s="80" t="n">
        <v>594</v>
      </c>
      <c r="H143" s="80" t="n">
        <v>190</v>
      </c>
      <c r="I143" s="80" t="n">
        <v>502</v>
      </c>
      <c r="J143" s="80" t="n">
        <v>5</v>
      </c>
      <c r="K143" s="80" t="n">
        <v>15</v>
      </c>
      <c r="L143" s="25" t="n">
        <v>0</v>
      </c>
      <c r="M143" s="80" t="n">
        <v>0</v>
      </c>
      <c r="N143" s="80" t="n">
        <v>3</v>
      </c>
      <c r="O143" s="80" t="n">
        <v>4</v>
      </c>
      <c r="P143" s="80" t="n">
        <v>0</v>
      </c>
      <c r="Q143" s="80" t="n">
        <v>1</v>
      </c>
      <c r="R143" s="16" t="n">
        <v>3</v>
      </c>
      <c r="S143" s="16" t="n">
        <v>5</v>
      </c>
      <c r="T143" s="16" t="n">
        <v>8</v>
      </c>
      <c r="U143" s="10" t="n">
        <v>3</v>
      </c>
      <c r="V143" s="89" t="n">
        <v>1</v>
      </c>
      <c r="W143" s="16" t="n">
        <v>4</v>
      </c>
      <c r="X143" s="25" t="n">
        <v>31</v>
      </c>
      <c r="Y143" s="80" t="n">
        <v>13</v>
      </c>
      <c r="Z143" s="27">
        <f>IF(U143="","",LOOKUP(U143-V143,{-9E+307,0,1},{2,"x",1}))</f>
        <v/>
      </c>
      <c r="AA143" s="14">
        <f>IF(U143="","",U143&amp;"-"&amp;V143)</f>
        <v/>
      </c>
      <c r="AB143" s="63" t="n"/>
      <c r="EP143" s="89" t="n"/>
      <c r="ER143" s="81" t="n"/>
      <c r="ES143" s="89" t="n"/>
      <c r="EU143" s="81" t="n"/>
      <c r="EV143" s="89" t="n"/>
      <c r="EX143" s="81" t="n"/>
      <c r="EY143" s="89" t="n"/>
      <c r="FA143" s="81" t="n"/>
      <c r="FB143" s="89" t="n"/>
      <c r="FD143" s="81" t="n"/>
      <c r="FE143" s="89" t="n"/>
      <c r="FG143" s="81" t="n"/>
      <c r="FH143" s="89" t="n"/>
      <c r="FJ143" s="81" t="n"/>
      <c r="FK143" s="89" t="n"/>
      <c r="FM143" s="81" t="n"/>
    </row>
    <row customHeight="1" ht="12" r="144" spans="1:201">
      <c r="A144" s="35" t="n">
        <v>43438</v>
      </c>
      <c r="B144" s="89" t="s">
        <v>57</v>
      </c>
      <c r="C144" s="89" t="s">
        <v>60</v>
      </c>
      <c r="D144" s="31" t="n">
        <v>6.68</v>
      </c>
      <c r="E144" s="81" t="n">
        <v>7.02</v>
      </c>
      <c r="F144" s="25" t="n">
        <v>306</v>
      </c>
      <c r="G144" s="80" t="n">
        <v>712</v>
      </c>
      <c r="H144" s="80" t="n">
        <v>203</v>
      </c>
      <c r="I144" s="80" t="n">
        <v>627</v>
      </c>
      <c r="J144" s="80" t="n">
        <v>8</v>
      </c>
      <c r="K144" s="80" t="n">
        <v>11</v>
      </c>
      <c r="L144" s="25" t="n">
        <v>2</v>
      </c>
      <c r="M144" s="80" t="n">
        <v>1</v>
      </c>
      <c r="N144" s="80" t="n">
        <v>4</v>
      </c>
      <c r="O144" s="80" t="n">
        <v>5</v>
      </c>
      <c r="P144" s="80" t="n">
        <v>1</v>
      </c>
      <c r="Q144" s="80" t="n">
        <v>1</v>
      </c>
      <c r="R144" s="16" t="n">
        <v>7</v>
      </c>
      <c r="S144" s="16" t="n">
        <v>7</v>
      </c>
      <c r="T144" s="16" t="n">
        <v>14</v>
      </c>
      <c r="U144" s="10" t="n">
        <v>1</v>
      </c>
      <c r="V144" s="89" t="n">
        <v>2</v>
      </c>
      <c r="W144" s="16" t="n">
        <v>3</v>
      </c>
      <c r="X144" s="25" t="n">
        <v>35</v>
      </c>
      <c r="Y144" s="80" t="n">
        <v>28</v>
      </c>
      <c r="Z144" s="27">
        <f>IF(U144="","",LOOKUP(U144-V144,{-9E+307,0,1},{2,"x",1}))</f>
        <v/>
      </c>
      <c r="AA144" s="14">
        <f>IF(U144="","",U144&amp;"-"&amp;V144)</f>
        <v/>
      </c>
      <c r="AB144" s="63" t="n"/>
      <c r="EP144" s="89" t="n"/>
      <c r="ER144" s="81" t="n"/>
      <c r="ES144" s="89" t="n"/>
      <c r="EU144" s="81" t="n"/>
      <c r="EV144" s="89" t="n"/>
      <c r="EX144" s="81" t="n"/>
      <c r="EY144" s="89" t="n"/>
      <c r="FA144" s="81" t="n"/>
      <c r="FB144" s="89" t="n"/>
      <c r="FD144" s="81" t="n"/>
      <c r="FE144" s="89" t="n"/>
      <c r="FG144" s="81" t="n"/>
      <c r="FH144" s="89" t="n"/>
      <c r="FJ144" s="81" t="n"/>
      <c r="FK144" s="89" t="n"/>
      <c r="FM144" s="81" t="n"/>
    </row>
    <row customHeight="1" ht="12" r="145" spans="1:201">
      <c r="A145" s="35" t="n">
        <v>43438</v>
      </c>
      <c r="B145" s="89" t="s">
        <v>62</v>
      </c>
      <c r="C145" s="89" t="s">
        <v>47</v>
      </c>
      <c r="D145" s="31" t="n">
        <v>7.11</v>
      </c>
      <c r="E145" s="81" t="n">
        <v>6.45</v>
      </c>
      <c r="F145" s="25" t="n">
        <v>463</v>
      </c>
      <c r="G145" s="80" t="n">
        <v>295</v>
      </c>
      <c r="H145" s="80" t="n">
        <v>356</v>
      </c>
      <c r="I145" s="80" t="n">
        <v>201</v>
      </c>
      <c r="J145" s="80" t="n">
        <v>14</v>
      </c>
      <c r="K145" s="80" t="n">
        <v>5</v>
      </c>
      <c r="L145" s="25" t="n">
        <v>1</v>
      </c>
      <c r="M145" s="80" t="n">
        <v>2</v>
      </c>
      <c r="N145" s="80" t="n">
        <v>10</v>
      </c>
      <c r="O145" s="80" t="n">
        <v>1</v>
      </c>
      <c r="P145" s="80" t="n">
        <v>0</v>
      </c>
      <c r="Q145" s="80" t="n">
        <v>2</v>
      </c>
      <c r="R145" s="16" t="n">
        <v>11</v>
      </c>
      <c r="S145" s="16" t="n">
        <v>5</v>
      </c>
      <c r="T145" s="16" t="n">
        <v>16</v>
      </c>
      <c r="U145" s="10" t="n">
        <v>3</v>
      </c>
      <c r="V145" s="89" t="n">
        <v>1</v>
      </c>
      <c r="W145" s="16" t="n">
        <v>4</v>
      </c>
      <c r="X145" s="25" t="n">
        <v>11</v>
      </c>
      <c r="Y145" s="80" t="n">
        <v>20</v>
      </c>
      <c r="Z145" s="27">
        <f>IF(U145="","",LOOKUP(U145-V145,{-9E+307,0,1},{2,"x",1}))</f>
        <v/>
      </c>
      <c r="AA145" s="14">
        <f>IF(U145="","",U145&amp;"-"&amp;V145)</f>
        <v/>
      </c>
      <c r="AB145" s="63" t="n"/>
      <c r="EP145" s="89" t="n"/>
      <c r="ER145" s="81" t="n"/>
      <c r="ES145" s="89" t="n"/>
      <c r="EU145" s="81" t="n"/>
      <c r="EV145" s="89" t="n"/>
      <c r="EX145" s="81" t="n"/>
      <c r="EY145" s="89" t="n"/>
      <c r="FA145" s="81" t="n"/>
      <c r="FB145" s="89" t="n"/>
      <c r="FD145" s="81" t="n"/>
      <c r="FE145" s="89" t="n"/>
      <c r="FG145" s="81" t="n"/>
      <c r="FH145" s="89" t="n"/>
      <c r="FJ145" s="81" t="n"/>
      <c r="FK145" s="89" t="n"/>
      <c r="FM145" s="81" t="n"/>
    </row>
    <row customHeight="1" ht="12" r="146" spans="1:201">
      <c r="A146" s="35" t="n">
        <v>43439</v>
      </c>
      <c r="B146" s="89" t="s">
        <v>56</v>
      </c>
      <c r="C146" s="89" t="s">
        <v>61</v>
      </c>
      <c r="D146" s="31" t="n">
        <v>6.43</v>
      </c>
      <c r="E146" s="81" t="n">
        <v>7.15</v>
      </c>
      <c r="F146" s="25" t="n">
        <v>229</v>
      </c>
      <c r="G146" s="80" t="n">
        <v>680</v>
      </c>
      <c r="H146" s="80" t="n">
        <v>137</v>
      </c>
      <c r="I146" s="80" t="n">
        <v>581</v>
      </c>
      <c r="J146" s="80" t="n">
        <v>6</v>
      </c>
      <c r="K146" s="80" t="n">
        <v>14</v>
      </c>
      <c r="L146" s="25" t="n">
        <v>2</v>
      </c>
      <c r="M146" s="80" t="n">
        <v>2</v>
      </c>
      <c r="N146" s="80" t="n">
        <v>2</v>
      </c>
      <c r="O146" s="80" t="n">
        <v>6</v>
      </c>
      <c r="P146" s="80" t="n">
        <v>2</v>
      </c>
      <c r="Q146" s="80" t="n">
        <v>4</v>
      </c>
      <c r="R146" s="16" t="n">
        <v>6</v>
      </c>
      <c r="S146" s="16" t="n">
        <v>12</v>
      </c>
      <c r="T146" s="16" t="n">
        <v>18</v>
      </c>
      <c r="U146" s="10" t="n">
        <v>1</v>
      </c>
      <c r="V146" s="89" t="n">
        <v>3</v>
      </c>
      <c r="W146" s="16" t="n">
        <v>4</v>
      </c>
      <c r="X146" s="25" t="n">
        <v>22</v>
      </c>
      <c r="Y146" s="80" t="n">
        <v>17</v>
      </c>
      <c r="Z146" s="27">
        <f>IF(U146="","",LOOKUP(U146-V146,{-9E+307,0,1},{2,"x",1}))</f>
        <v/>
      </c>
      <c r="AA146" s="14">
        <f>IF(U146="","",U146&amp;"-"&amp;V146)</f>
        <v/>
      </c>
      <c r="AB146" s="63" t="n"/>
      <c r="EP146" s="89" t="n"/>
      <c r="ER146" s="81" t="n"/>
      <c r="ES146" s="89" t="n"/>
      <c r="EU146" s="81" t="n"/>
      <c r="EV146" s="89" t="n"/>
      <c r="EX146" s="81" t="n"/>
      <c r="EY146" s="89" t="n"/>
      <c r="FA146" s="81" t="n"/>
      <c r="FB146" s="89" t="n"/>
      <c r="FD146" s="81" t="n"/>
      <c r="FE146" s="89" t="n"/>
      <c r="FG146" s="81" t="n"/>
      <c r="FH146" s="89" t="n"/>
      <c r="FJ146" s="81" t="n"/>
      <c r="FK146" s="89" t="n"/>
      <c r="FM146" s="81" t="n"/>
    </row>
    <row customHeight="1" ht="12" r="147" spans="1:201">
      <c r="A147" s="35" t="n">
        <v>43439</v>
      </c>
      <c r="B147" s="89" t="s">
        <v>59</v>
      </c>
      <c r="C147" s="89" t="s">
        <v>54</v>
      </c>
      <c r="D147" s="31" t="n">
        <v>6.66</v>
      </c>
      <c r="E147" s="81" t="n">
        <v>6.9</v>
      </c>
      <c r="F147" s="25" t="n">
        <v>647</v>
      </c>
      <c r="G147" s="80" t="n">
        <v>205</v>
      </c>
      <c r="H147" s="80" t="n">
        <v>540</v>
      </c>
      <c r="I147" s="80" t="n">
        <v>129</v>
      </c>
      <c r="J147" s="80" t="n">
        <v>12</v>
      </c>
      <c r="K147" s="80" t="n">
        <v>8</v>
      </c>
      <c r="L147" s="25" t="n">
        <v>2</v>
      </c>
      <c r="M147" s="80" t="n">
        <v>1</v>
      </c>
      <c r="N147" s="80" t="n">
        <v>1</v>
      </c>
      <c r="O147" s="80" t="n">
        <v>4</v>
      </c>
      <c r="P147" s="80" t="n">
        <v>0</v>
      </c>
      <c r="Q147" s="80" t="n">
        <v>0</v>
      </c>
      <c r="R147" s="16" t="n">
        <v>3</v>
      </c>
      <c r="S147" s="16" t="n">
        <v>5</v>
      </c>
      <c r="T147" s="16" t="n">
        <v>8</v>
      </c>
      <c r="U147" s="10" t="n">
        <v>1</v>
      </c>
      <c r="V147" s="89" t="n">
        <v>1</v>
      </c>
      <c r="W147" s="16" t="n">
        <v>2</v>
      </c>
      <c r="X147" s="25" t="n">
        <v>6</v>
      </c>
      <c r="Y147" s="80" t="n">
        <v>63</v>
      </c>
      <c r="Z147" s="27">
        <f>IF(U147="","",LOOKUP(U147-V147,{-9E+307,0,1},{2,"x",1}))</f>
        <v/>
      </c>
      <c r="AA147" s="14">
        <f>IF(U147="","",U147&amp;"-"&amp;V147)</f>
        <v/>
      </c>
      <c r="AB147" s="63" t="n"/>
      <c r="EP147" s="89" t="n"/>
      <c r="ER147" s="81" t="n"/>
      <c r="ES147" s="89" t="n"/>
      <c r="EU147" s="81" t="n"/>
      <c r="EV147" s="89" t="n"/>
      <c r="EX147" s="81" t="n"/>
      <c r="EY147" s="89" t="n"/>
      <c r="FA147" s="81" t="n"/>
      <c r="FB147" s="89" t="n"/>
      <c r="FD147" s="81" t="n"/>
      <c r="FE147" s="89" t="n"/>
      <c r="FG147" s="81" t="n"/>
      <c r="FH147" s="89" t="n"/>
      <c r="FJ147" s="81" t="n"/>
      <c r="FK147" s="89" t="n"/>
      <c r="FM147" s="81" t="n"/>
    </row>
    <row customHeight="1" ht="12" r="148" spans="1:201">
      <c r="A148" s="35" t="n">
        <v>43439</v>
      </c>
      <c r="B148" s="89" t="s">
        <v>49</v>
      </c>
      <c r="C148" s="89" t="s">
        <v>32</v>
      </c>
      <c r="D148" s="31" t="n">
        <v>6.76</v>
      </c>
      <c r="E148" s="81" t="n">
        <v>6.66</v>
      </c>
      <c r="F148" s="25" t="n">
        <v>314</v>
      </c>
      <c r="G148" s="80" t="n">
        <v>382</v>
      </c>
      <c r="H148" s="80" t="n">
        <v>209</v>
      </c>
      <c r="I148" s="80" t="n">
        <v>257</v>
      </c>
      <c r="J148" s="80" t="n">
        <v>21</v>
      </c>
      <c r="K148" s="80" t="n">
        <v>11</v>
      </c>
      <c r="L148" s="25" t="n">
        <v>0</v>
      </c>
      <c r="M148" s="80" t="n">
        <v>1</v>
      </c>
      <c r="N148" s="80" t="n">
        <v>4</v>
      </c>
      <c r="O148" s="80" t="n">
        <v>3</v>
      </c>
      <c r="P148" s="80" t="n">
        <v>3</v>
      </c>
      <c r="Q148" s="80" t="n">
        <v>1</v>
      </c>
      <c r="R148" s="16" t="n">
        <v>7</v>
      </c>
      <c r="S148" s="16" t="n">
        <v>5</v>
      </c>
      <c r="T148" s="16" t="n">
        <v>12</v>
      </c>
      <c r="U148" s="10" t="n">
        <v>1</v>
      </c>
      <c r="V148" s="89" t="n">
        <v>1</v>
      </c>
      <c r="W148" s="16" t="n">
        <v>2</v>
      </c>
      <c r="X148" s="25" t="n">
        <v>13</v>
      </c>
      <c r="Y148" s="80" t="n">
        <v>26</v>
      </c>
      <c r="Z148" s="27">
        <f>IF(U148="","",LOOKUP(U148-V148,{-9E+307,0,1},{2,"x",1}))</f>
        <v/>
      </c>
      <c r="AA148" s="14">
        <f>IF(U148="","",U148&amp;"-"&amp;V148)</f>
        <v/>
      </c>
      <c r="AB148" s="63" t="n"/>
      <c r="EP148" s="89" t="n"/>
      <c r="ER148" s="81" t="n"/>
      <c r="ES148" s="89" t="n"/>
      <c r="EU148" s="81" t="n"/>
      <c r="EV148" s="89" t="n"/>
      <c r="EX148" s="81" t="n"/>
      <c r="EY148" s="89" t="n"/>
      <c r="FA148" s="81" t="n"/>
      <c r="FB148" s="89" t="n"/>
      <c r="FD148" s="81" t="n"/>
      <c r="FE148" s="89" t="n"/>
      <c r="FG148" s="81" t="n"/>
      <c r="FH148" s="89" t="n"/>
      <c r="FJ148" s="81" t="n"/>
      <c r="FK148" s="89" t="n"/>
      <c r="FM148" s="81" t="n"/>
    </row>
    <row customHeight="1" ht="12" r="149" spans="1:201">
      <c r="A149" s="35" t="n">
        <v>43439</v>
      </c>
      <c r="B149" s="89" t="s">
        <v>31</v>
      </c>
      <c r="C149" s="89" t="s">
        <v>48</v>
      </c>
      <c r="D149" s="31" t="n">
        <v>6.55</v>
      </c>
      <c r="E149" s="81" t="n">
        <v>6.47</v>
      </c>
      <c r="F149" s="25" t="n">
        <v>446</v>
      </c>
      <c r="G149" s="80" t="n">
        <v>545</v>
      </c>
      <c r="H149" s="80" t="n">
        <v>353</v>
      </c>
      <c r="I149" s="80" t="n">
        <v>446</v>
      </c>
      <c r="J149" s="80" t="n">
        <v>7</v>
      </c>
      <c r="K149" s="80" t="n">
        <v>7</v>
      </c>
      <c r="L149" s="25" t="n">
        <v>1</v>
      </c>
      <c r="M149" s="80" t="n">
        <v>0</v>
      </c>
      <c r="N149" s="80" t="n">
        <v>1</v>
      </c>
      <c r="O149" s="80" t="n">
        <v>3</v>
      </c>
      <c r="P149" s="80" t="n">
        <v>5</v>
      </c>
      <c r="Q149" s="80" t="n">
        <v>1</v>
      </c>
      <c r="R149" s="16" t="n">
        <v>7</v>
      </c>
      <c r="S149" s="16" t="n">
        <v>4</v>
      </c>
      <c r="T149" s="16" t="n">
        <v>11</v>
      </c>
      <c r="U149" s="10" t="n">
        <v>2</v>
      </c>
      <c r="V149" s="89" t="n">
        <v>2</v>
      </c>
      <c r="W149" s="16" t="n">
        <v>4</v>
      </c>
      <c r="X149" s="25" t="n">
        <v>18</v>
      </c>
      <c r="Y149" s="80" t="n">
        <v>21</v>
      </c>
      <c r="Z149" s="27">
        <f>IF(U149="","",LOOKUP(U149-V149,{-9E+307,0,1},{2,"x",1}))</f>
        <v/>
      </c>
      <c r="AA149" s="14">
        <f>IF(U149="","",U149&amp;"-"&amp;V149)</f>
        <v/>
      </c>
      <c r="AB149" s="63" t="n"/>
      <c r="EP149" s="89" t="n"/>
      <c r="ER149" s="81" t="n"/>
      <c r="ES149" s="89" t="n"/>
      <c r="EU149" s="81" t="n"/>
      <c r="EV149" s="89" t="n"/>
      <c r="EX149" s="81" t="n"/>
      <c r="EY149" s="89" t="n"/>
      <c r="FA149" s="81" t="n"/>
      <c r="FB149" s="89" t="n"/>
      <c r="FD149" s="81" t="n"/>
      <c r="FE149" s="89" t="n"/>
      <c r="FG149" s="81" t="n"/>
      <c r="FH149" s="89" t="n"/>
      <c r="FJ149" s="81" t="n"/>
      <c r="FK149" s="89" t="n"/>
      <c r="FM149" s="81" t="n"/>
    </row>
    <row customHeight="1" ht="12" r="150" spans="1:201">
      <c r="A150" s="35" t="n">
        <v>43439</v>
      </c>
      <c r="B150" s="89" t="s">
        <v>55</v>
      </c>
      <c r="C150" s="89" t="s">
        <v>63</v>
      </c>
      <c r="D150" s="31" t="n">
        <v>7.04</v>
      </c>
      <c r="E150" s="81" t="n">
        <v>6.43</v>
      </c>
      <c r="F150" s="25" t="n">
        <v>527</v>
      </c>
      <c r="G150" s="80" t="n">
        <v>473</v>
      </c>
      <c r="H150" s="80" t="n">
        <v>435</v>
      </c>
      <c r="I150" s="80" t="n">
        <v>381</v>
      </c>
      <c r="J150" s="80" t="n">
        <v>9</v>
      </c>
      <c r="K150" s="80" t="n">
        <v>14</v>
      </c>
      <c r="L150" s="25" t="n">
        <v>2</v>
      </c>
      <c r="M150" s="80" t="n">
        <v>0</v>
      </c>
      <c r="N150" s="80" t="n">
        <v>4</v>
      </c>
      <c r="O150" s="80" t="n">
        <v>3</v>
      </c>
      <c r="P150" s="80" t="n">
        <v>2</v>
      </c>
      <c r="Q150" s="80" t="n">
        <v>2</v>
      </c>
      <c r="R150" s="16" t="n">
        <v>8</v>
      </c>
      <c r="S150" s="16" t="n">
        <v>5</v>
      </c>
      <c r="T150" s="16" t="n">
        <v>13</v>
      </c>
      <c r="U150" s="10" t="n">
        <v>3</v>
      </c>
      <c r="V150" s="89" t="n">
        <v>1</v>
      </c>
      <c r="W150" s="16" t="n">
        <v>4</v>
      </c>
      <c r="X150" s="25" t="n">
        <v>30</v>
      </c>
      <c r="Y150" s="80" t="n">
        <v>21</v>
      </c>
      <c r="Z150" s="27">
        <f>IF(U150="","",LOOKUP(U150-V150,{-9E+307,0,1},{2,"x",1}))</f>
        <v/>
      </c>
      <c r="AA150" s="14">
        <f>IF(U150="","",U150&amp;"-"&amp;V150)</f>
        <v/>
      </c>
      <c r="AB150" s="63" t="n"/>
      <c r="EP150" s="89" t="n"/>
      <c r="ER150" s="81" t="n"/>
      <c r="ES150" s="89" t="n"/>
      <c r="EU150" s="81" t="n"/>
      <c r="EV150" s="89" t="n"/>
      <c r="EX150" s="81" t="n"/>
      <c r="EY150" s="89" t="n"/>
      <c r="FA150" s="81" t="n"/>
      <c r="FB150" s="89" t="n"/>
      <c r="FD150" s="81" t="n"/>
      <c r="FE150" s="89" t="n"/>
      <c r="FG150" s="81" t="n"/>
      <c r="FH150" s="89" t="n"/>
      <c r="FJ150" s="81" t="n"/>
      <c r="FK150" s="89" t="n"/>
      <c r="FM150" s="81" t="n"/>
    </row>
    <row customHeight="1" ht="12" r="151" spans="1:201">
      <c r="A151" s="35" t="n">
        <v>43439</v>
      </c>
      <c r="B151" s="89" t="s">
        <v>58</v>
      </c>
      <c r="C151" s="89" t="s">
        <v>52</v>
      </c>
      <c r="D151" s="31" t="n">
        <v>6.77</v>
      </c>
      <c r="E151" s="81" t="n">
        <v>6.53</v>
      </c>
      <c r="F151" s="25" t="n">
        <v>281</v>
      </c>
      <c r="G151" s="80" t="n">
        <v>678</v>
      </c>
      <c r="H151" s="80" t="n">
        <v>204</v>
      </c>
      <c r="I151" s="80" t="n">
        <v>596</v>
      </c>
      <c r="J151" s="80" t="n">
        <v>3</v>
      </c>
      <c r="K151" s="80" t="n">
        <v>14</v>
      </c>
      <c r="L151" s="25" t="n">
        <v>1</v>
      </c>
      <c r="M151" s="80" t="n">
        <v>0</v>
      </c>
      <c r="N151" s="80" t="n">
        <v>1</v>
      </c>
      <c r="O151" s="80" t="n">
        <v>1</v>
      </c>
      <c r="P151" s="80" t="n">
        <v>0</v>
      </c>
      <c r="Q151" s="80" t="n">
        <v>2</v>
      </c>
      <c r="R151" s="16" t="n">
        <v>2</v>
      </c>
      <c r="S151" s="16" t="n">
        <v>3</v>
      </c>
      <c r="T151" s="16" t="n">
        <v>5</v>
      </c>
      <c r="U151" s="10" t="n">
        <v>2</v>
      </c>
      <c r="V151" s="89" t="n">
        <v>1</v>
      </c>
      <c r="W151" s="16" t="n">
        <v>3</v>
      </c>
      <c r="X151" s="25" t="n">
        <v>19</v>
      </c>
      <c r="Y151" s="80" t="n">
        <v>19</v>
      </c>
      <c r="Z151" s="27">
        <f>IF(U151="","",LOOKUP(U151-V151,{-9E+307,0,1},{2,"x",1}))</f>
        <v/>
      </c>
      <c r="AA151" s="14">
        <f>IF(U151="","",U151&amp;"-"&amp;V151)</f>
        <v/>
      </c>
      <c r="AB151" s="63" t="n"/>
      <c r="EP151" s="89" t="n"/>
      <c r="ER151" s="81" t="n"/>
      <c r="ES151" s="89" t="n"/>
      <c r="EU151" s="81" t="n"/>
      <c r="EV151" s="89" t="n"/>
      <c r="EX151" s="81" t="n"/>
      <c r="EY151" s="89" t="n"/>
      <c r="FA151" s="81" t="n"/>
      <c r="FB151" s="89" t="n"/>
      <c r="FD151" s="81" t="n"/>
      <c r="FE151" s="89" t="n"/>
      <c r="FG151" s="81" t="n"/>
      <c r="FH151" s="89" t="n"/>
      <c r="FJ151" s="81" t="n"/>
      <c r="FK151" s="89" t="n"/>
      <c r="FM151" s="81" t="n"/>
    </row>
    <row customHeight="1" ht="12" r="152" spans="1:201">
      <c r="A152" s="35" t="n">
        <v>43442</v>
      </c>
      <c r="B152" s="89" t="s">
        <v>48</v>
      </c>
      <c r="C152" s="89" t="s">
        <v>51</v>
      </c>
      <c r="D152" s="31" t="n">
        <v>6.82</v>
      </c>
      <c r="E152" s="81" t="n">
        <v>6.47</v>
      </c>
      <c r="F152" s="25" t="n">
        <v>525</v>
      </c>
      <c r="G152" s="80" t="n">
        <v>323</v>
      </c>
      <c r="H152" s="80" t="n">
        <v>424</v>
      </c>
      <c r="I152" s="80" t="n">
        <v>218</v>
      </c>
      <c r="J152" s="80" t="n">
        <v>13</v>
      </c>
      <c r="K152" s="80" t="n">
        <v>5</v>
      </c>
      <c r="L152" s="25" t="n">
        <v>1</v>
      </c>
      <c r="M152" s="80" t="n">
        <v>0</v>
      </c>
      <c r="N152" s="80" t="n">
        <v>0</v>
      </c>
      <c r="O152" s="80" t="n">
        <v>0</v>
      </c>
      <c r="P152" s="80" t="n">
        <v>1</v>
      </c>
      <c r="Q152" s="80" t="n">
        <v>0</v>
      </c>
      <c r="R152" s="16" t="n">
        <v>2</v>
      </c>
      <c r="S152" s="16" t="n">
        <v>0</v>
      </c>
      <c r="T152" s="16" t="n">
        <v>2</v>
      </c>
      <c r="U152" s="10" t="n">
        <v>1</v>
      </c>
      <c r="V152" s="89" t="n">
        <v>0</v>
      </c>
      <c r="W152" s="16" t="n">
        <v>1</v>
      </c>
      <c r="X152" s="25" t="n">
        <v>14</v>
      </c>
      <c r="Y152" s="80" t="n">
        <v>22</v>
      </c>
      <c r="Z152" s="27">
        <f>IF(U152="","",LOOKUP(U152-V152,{-9E+307,0,1},{2,"x",1}))</f>
        <v/>
      </c>
      <c r="AA152" s="14">
        <f>IF(U152="","",U152&amp;"-"&amp;V152)</f>
        <v/>
      </c>
      <c r="AB152" s="63" t="n"/>
      <c r="EP152" s="89" t="n"/>
      <c r="ER152" s="81" t="n"/>
      <c r="ES152" s="89" t="n"/>
      <c r="EU152" s="81" t="n"/>
      <c r="EV152" s="89" t="n"/>
      <c r="EX152" s="81" t="n"/>
      <c r="EY152" s="89" t="n"/>
      <c r="FA152" s="81" t="n"/>
      <c r="FB152" s="89" t="n"/>
      <c r="FD152" s="81" t="n"/>
      <c r="FE152" s="89" t="n"/>
      <c r="FG152" s="81" t="n"/>
      <c r="FH152" s="89" t="n"/>
      <c r="FJ152" s="81" t="n"/>
      <c r="FK152" s="89" t="n"/>
      <c r="FM152" s="81" t="n"/>
    </row>
    <row customHeight="1" ht="12" r="153" spans="1:201">
      <c r="A153" s="35" t="n">
        <v>43442</v>
      </c>
      <c r="B153" s="89" t="s">
        <v>46</v>
      </c>
      <c r="C153" s="89" t="s">
        <v>61</v>
      </c>
      <c r="D153" s="31" t="n">
        <v>5.89</v>
      </c>
      <c r="E153" s="81" t="n">
        <v>7.24</v>
      </c>
      <c r="F153" s="25" t="n">
        <v>424</v>
      </c>
      <c r="G153" s="80" t="n">
        <v>634</v>
      </c>
      <c r="H153" s="80" t="n">
        <v>328</v>
      </c>
      <c r="I153" s="80" t="n">
        <v>531</v>
      </c>
      <c r="J153" s="80" t="n">
        <v>2</v>
      </c>
      <c r="K153" s="80" t="n">
        <v>6</v>
      </c>
      <c r="L153" s="25" t="n">
        <v>0</v>
      </c>
      <c r="M153" s="80" t="n">
        <v>1</v>
      </c>
      <c r="N153" s="80" t="n">
        <v>1</v>
      </c>
      <c r="O153" s="80" t="n">
        <v>2</v>
      </c>
      <c r="P153" s="80" t="n">
        <v>1</v>
      </c>
      <c r="Q153" s="80" t="n">
        <v>1</v>
      </c>
      <c r="R153" s="16" t="n">
        <v>2</v>
      </c>
      <c r="S153" s="16" t="n">
        <v>4</v>
      </c>
      <c r="T153" s="16" t="n">
        <v>6</v>
      </c>
      <c r="U153" s="10" t="n">
        <v>0</v>
      </c>
      <c r="V153" s="89" t="n">
        <v>4</v>
      </c>
      <c r="W153" s="16" t="n">
        <v>4</v>
      </c>
      <c r="X153" s="25" t="n">
        <v>16</v>
      </c>
      <c r="Y153" s="80" t="n">
        <v>18</v>
      </c>
      <c r="Z153" s="27">
        <f>IF(U153="","",LOOKUP(U153-V153,{-9E+307,0,1},{2,"x",1}))</f>
        <v/>
      </c>
      <c r="AA153" s="14">
        <f>IF(U153="","",U153&amp;"-"&amp;V153)</f>
        <v/>
      </c>
      <c r="AB153" s="63" t="n"/>
      <c r="EP153" s="89" t="n"/>
      <c r="ER153" s="81" t="n"/>
      <c r="ES153" s="89" t="n"/>
      <c r="EU153" s="81" t="n"/>
      <c r="EV153" s="89" t="n"/>
      <c r="EX153" s="81" t="n"/>
      <c r="EY153" s="89" t="n"/>
      <c r="FA153" s="81" t="n"/>
      <c r="FB153" s="89" t="n"/>
      <c r="FD153" s="81" t="n"/>
      <c r="FE153" s="89" t="n"/>
      <c r="FG153" s="81" t="n"/>
      <c r="FH153" s="89" t="n"/>
      <c r="FJ153" s="81" t="n"/>
      <c r="FK153" s="89" t="n"/>
      <c r="FM153" s="81" t="n"/>
    </row>
    <row customHeight="1" ht="12" r="154" spans="1:201">
      <c r="A154" s="35" t="n">
        <v>43442</v>
      </c>
      <c r="B154" s="89" t="s">
        <v>56</v>
      </c>
      <c r="C154" s="89" t="s">
        <v>53</v>
      </c>
      <c r="D154" s="31" t="n">
        <v>6.85</v>
      </c>
      <c r="E154" s="81" t="n">
        <v>6.57</v>
      </c>
      <c r="F154" s="25" t="n">
        <v>307</v>
      </c>
      <c r="G154" s="80" t="n">
        <v>515</v>
      </c>
      <c r="H154" s="80" t="n">
        <v>200</v>
      </c>
      <c r="I154" s="80" t="n">
        <v>387</v>
      </c>
      <c r="J154" s="80" t="n">
        <v>9</v>
      </c>
      <c r="K154" s="80" t="n">
        <v>12</v>
      </c>
      <c r="L154" s="25" t="n">
        <v>3</v>
      </c>
      <c r="M154" s="80" t="n">
        <v>0</v>
      </c>
      <c r="N154" s="80" t="n">
        <v>0</v>
      </c>
      <c r="O154" s="80" t="n">
        <v>1</v>
      </c>
      <c r="P154" s="80" t="n">
        <v>1</v>
      </c>
      <c r="Q154" s="80" t="n">
        <v>0</v>
      </c>
      <c r="R154" s="16" t="n">
        <v>4</v>
      </c>
      <c r="S154" s="16" t="n">
        <v>1</v>
      </c>
      <c r="T154" s="16" t="n">
        <v>5</v>
      </c>
      <c r="U154" s="10" t="n">
        <v>1</v>
      </c>
      <c r="V154" s="89" t="n">
        <v>0</v>
      </c>
      <c r="W154" s="16" t="n">
        <v>1</v>
      </c>
      <c r="X154" s="25" t="n">
        <v>21</v>
      </c>
      <c r="Y154" s="80" t="n">
        <v>20</v>
      </c>
      <c r="Z154" s="27">
        <f>IF(U154="","",LOOKUP(U154-V154,{-9E+307,0,1},{2,"x",1}))</f>
        <v/>
      </c>
      <c r="AA154" s="14">
        <f>IF(U154="","",U154&amp;"-"&amp;V154)</f>
        <v/>
      </c>
      <c r="AB154" s="63" t="n"/>
      <c r="EP154" s="89" t="n"/>
      <c r="ER154" s="81" t="n"/>
      <c r="ES154" s="89" t="n"/>
      <c r="EU154" s="81" t="n"/>
      <c r="EV154" s="89" t="n"/>
      <c r="EX154" s="81" t="n"/>
      <c r="EY154" s="89" t="n"/>
      <c r="FA154" s="81" t="n"/>
      <c r="FB154" s="89" t="n"/>
      <c r="FD154" s="81" t="n"/>
      <c r="FE154" s="89" t="n"/>
      <c r="FG154" s="81" t="n"/>
      <c r="FH154" s="89" t="n"/>
      <c r="FJ154" s="81" t="n"/>
      <c r="FK154" s="89" t="n"/>
      <c r="FM154" s="81" t="n"/>
    </row>
    <row customHeight="1" ht="12" r="155" spans="1:201">
      <c r="A155" s="35" t="n">
        <v>43442</v>
      </c>
      <c r="B155" s="89" t="s">
        <v>47</v>
      </c>
      <c r="C155" s="89" t="s">
        <v>63</v>
      </c>
      <c r="D155" s="31" t="n">
        <v>7.02</v>
      </c>
      <c r="E155" s="81" t="n">
        <v>6.46</v>
      </c>
      <c r="F155" s="25" t="n">
        <v>248</v>
      </c>
      <c r="G155" s="80" t="n">
        <v>448</v>
      </c>
      <c r="H155" s="80" t="n">
        <v>149</v>
      </c>
      <c r="I155" s="80" t="n">
        <v>332</v>
      </c>
      <c r="J155" s="80" t="n">
        <v>10</v>
      </c>
      <c r="K155" s="80" t="n">
        <v>8</v>
      </c>
      <c r="L155" s="25" t="n">
        <v>0</v>
      </c>
      <c r="M155" s="80" t="n">
        <v>0</v>
      </c>
      <c r="N155" s="80" t="n">
        <v>4</v>
      </c>
      <c r="O155" s="80" t="n">
        <v>1</v>
      </c>
      <c r="P155" s="80" t="n">
        <v>0</v>
      </c>
      <c r="Q155" s="80" t="n">
        <v>0</v>
      </c>
      <c r="R155" s="16" t="n">
        <v>4</v>
      </c>
      <c r="S155" s="16" t="n">
        <v>1</v>
      </c>
      <c r="T155" s="16" t="n">
        <v>5</v>
      </c>
      <c r="U155" s="10" t="n">
        <v>1</v>
      </c>
      <c r="V155" s="89" t="n">
        <v>0</v>
      </c>
      <c r="W155" s="16" t="n">
        <v>1</v>
      </c>
      <c r="X155" s="25" t="n">
        <v>28</v>
      </c>
      <c r="Y155" s="80" t="n">
        <v>34</v>
      </c>
      <c r="Z155" s="27">
        <f>IF(U155="","",LOOKUP(U155-V155,{-9E+307,0,1},{2,"x",1}))</f>
        <v/>
      </c>
      <c r="AA155" s="14">
        <f>IF(U155="","",U155&amp;"-"&amp;V155)</f>
        <v/>
      </c>
      <c r="AB155" s="63" t="n"/>
      <c r="EP155" s="89" t="n"/>
      <c r="ER155" s="81" t="n"/>
      <c r="ES155" s="89" t="n"/>
      <c r="EU155" s="81" t="n"/>
      <c r="EV155" s="89" t="n"/>
      <c r="EX155" s="81" t="n"/>
      <c r="EY155" s="89" t="n"/>
      <c r="FA155" s="81" t="n"/>
      <c r="FB155" s="89" t="n"/>
      <c r="FD155" s="81" t="n"/>
      <c r="FE155" s="89" t="n"/>
      <c r="FG155" s="81" t="n"/>
      <c r="FH155" s="89" t="n"/>
      <c r="FJ155" s="81" t="n"/>
      <c r="FK155" s="89" t="n"/>
      <c r="FM155" s="81" t="n"/>
    </row>
    <row customHeight="1" ht="12" r="156" spans="1:201">
      <c r="A156" s="35" t="n">
        <v>43442</v>
      </c>
      <c r="B156" s="89" t="s">
        <v>52</v>
      </c>
      <c r="C156" s="89" t="s">
        <v>60</v>
      </c>
      <c r="D156" s="31" t="n">
        <v>7.29</v>
      </c>
      <c r="E156" s="81" t="n">
        <v>6.41</v>
      </c>
      <c r="F156" s="25" t="n">
        <v>410</v>
      </c>
      <c r="G156" s="80" t="n">
        <v>640</v>
      </c>
      <c r="H156" s="80" t="n">
        <v>334</v>
      </c>
      <c r="I156" s="80" t="n">
        <v>563</v>
      </c>
      <c r="J156" s="80" t="n">
        <v>7</v>
      </c>
      <c r="K156" s="80" t="n">
        <v>9</v>
      </c>
      <c r="L156" s="25" t="n">
        <v>1</v>
      </c>
      <c r="M156" s="80" t="n">
        <v>0</v>
      </c>
      <c r="N156" s="80" t="n">
        <v>2</v>
      </c>
      <c r="O156" s="80" t="n">
        <v>2</v>
      </c>
      <c r="P156" s="80" t="n">
        <v>2</v>
      </c>
      <c r="Q156" s="80" t="n">
        <v>2</v>
      </c>
      <c r="R156" s="16" t="n">
        <v>5</v>
      </c>
      <c r="S156" s="16" t="n">
        <v>4</v>
      </c>
      <c r="T156" s="16" t="n">
        <v>9</v>
      </c>
      <c r="U156" s="10" t="n">
        <v>2</v>
      </c>
      <c r="V156" s="89" t="n">
        <v>0</v>
      </c>
      <c r="W156" s="16" t="n">
        <v>2</v>
      </c>
      <c r="X156" s="25" t="n">
        <v>31</v>
      </c>
      <c r="Y156" s="80" t="n">
        <v>11</v>
      </c>
      <c r="Z156" s="27">
        <f>IF(U156="","",LOOKUP(U156-V156,{-9E+307,0,1},{2,"x",1}))</f>
        <v/>
      </c>
      <c r="AA156" s="14">
        <f>IF(U156="","",U156&amp;"-"&amp;V156)</f>
        <v/>
      </c>
      <c r="AB156" s="63" t="n"/>
      <c r="EP156" s="89" t="n"/>
      <c r="ER156" s="81" t="n"/>
      <c r="ES156" s="89" t="n"/>
      <c r="EU156" s="81" t="n"/>
      <c r="EV156" s="89" t="n"/>
      <c r="EX156" s="81" t="n"/>
      <c r="EY156" s="89" t="n"/>
      <c r="FA156" s="81" t="n"/>
      <c r="FB156" s="89" t="n"/>
      <c r="FD156" s="81" t="n"/>
      <c r="FE156" s="89" t="n"/>
      <c r="FG156" s="81" t="n"/>
      <c r="FH156" s="89" t="n"/>
      <c r="FJ156" s="81" t="n"/>
      <c r="FK156" s="89" t="n"/>
      <c r="FM156" s="81" t="n"/>
    </row>
    <row customHeight="1" ht="12" r="157" spans="1:201">
      <c r="A157" s="35" t="n">
        <v>43442</v>
      </c>
      <c r="B157" s="89" t="s">
        <v>32</v>
      </c>
      <c r="C157" s="89" t="s">
        <v>55</v>
      </c>
      <c r="D157" s="31" t="n">
        <v>6.27</v>
      </c>
      <c r="E157" s="81" t="n">
        <v>7.17</v>
      </c>
      <c r="F157" s="25" t="n">
        <v>410</v>
      </c>
      <c r="G157" s="80" t="n">
        <v>578</v>
      </c>
      <c r="H157" s="80" t="n">
        <v>327</v>
      </c>
      <c r="I157" s="80" t="n">
        <v>466</v>
      </c>
      <c r="J157" s="80" t="n">
        <v>8</v>
      </c>
      <c r="K157" s="80" t="n">
        <v>5</v>
      </c>
      <c r="L157" s="25" t="n">
        <v>0</v>
      </c>
      <c r="M157" s="80" t="n">
        <v>1</v>
      </c>
      <c r="N157" s="80" t="n">
        <v>1</v>
      </c>
      <c r="O157" s="80" t="n">
        <v>0</v>
      </c>
      <c r="P157" s="80" t="n">
        <v>2</v>
      </c>
      <c r="Q157" s="80" t="n">
        <v>1</v>
      </c>
      <c r="R157" s="16" t="n">
        <v>3</v>
      </c>
      <c r="S157" s="16" t="n">
        <v>2</v>
      </c>
      <c r="T157" s="16" t="n">
        <v>5</v>
      </c>
      <c r="U157" s="10" t="n">
        <v>0</v>
      </c>
      <c r="V157" s="89" t="n">
        <v>2</v>
      </c>
      <c r="W157" s="16" t="n">
        <v>2</v>
      </c>
      <c r="X157" s="25" t="n">
        <v>18</v>
      </c>
      <c r="Y157" s="80" t="n">
        <v>29</v>
      </c>
      <c r="Z157" s="27">
        <f>IF(U157="","",LOOKUP(U157-V157,{-9E+307,0,1},{2,"x",1}))</f>
        <v/>
      </c>
      <c r="AA157" s="14">
        <f>IF(U157="","",U157&amp;"-"&amp;V157)</f>
        <v/>
      </c>
      <c r="AB157" s="63" t="n"/>
      <c r="EP157" s="89" t="n"/>
      <c r="ER157" s="81" t="n"/>
      <c r="ES157" s="89" t="n"/>
      <c r="EU157" s="81" t="n"/>
      <c r="EV157" s="89" t="n"/>
      <c r="EX157" s="81" t="n"/>
      <c r="EY157" s="89" t="n"/>
      <c r="FA157" s="81" t="n"/>
      <c r="FB157" s="89" t="n"/>
      <c r="FD157" s="81" t="n"/>
      <c r="FE157" s="89" t="n"/>
      <c r="FG157" s="81" t="n"/>
      <c r="FH157" s="89" t="n"/>
      <c r="FJ157" s="81" t="n"/>
      <c r="FK157" s="89" t="n"/>
      <c r="FM157" s="81" t="n"/>
    </row>
    <row customHeight="1" ht="12" r="158" spans="1:201">
      <c r="A158" s="35" t="n">
        <v>43442</v>
      </c>
      <c r="B158" s="89" t="s">
        <v>31</v>
      </c>
      <c r="C158" s="89" t="s">
        <v>49</v>
      </c>
      <c r="D158" s="31" t="n">
        <v>7.27</v>
      </c>
      <c r="E158" s="81" t="n">
        <v>6.17</v>
      </c>
      <c r="F158" s="25" t="n">
        <v>625</v>
      </c>
      <c r="G158" s="80" t="n">
        <v>376</v>
      </c>
      <c r="H158" s="80" t="n">
        <v>540</v>
      </c>
      <c r="I158" s="80" t="n">
        <v>285</v>
      </c>
      <c r="J158" s="80" t="n">
        <v>13</v>
      </c>
      <c r="K158" s="80" t="n">
        <v>7</v>
      </c>
      <c r="L158" s="25" t="n">
        <v>1</v>
      </c>
      <c r="M158" s="80" t="n">
        <v>0</v>
      </c>
      <c r="N158" s="80" t="n">
        <v>8</v>
      </c>
      <c r="O158" s="80" t="n">
        <v>1</v>
      </c>
      <c r="P158" s="80" t="n">
        <v>2</v>
      </c>
      <c r="Q158" s="80" t="n">
        <v>3</v>
      </c>
      <c r="R158" s="16" t="n">
        <v>11</v>
      </c>
      <c r="S158" s="16" t="n">
        <v>4</v>
      </c>
      <c r="T158" s="16" t="n">
        <v>15</v>
      </c>
      <c r="U158" s="10" t="n">
        <v>4</v>
      </c>
      <c r="V158" s="89" t="n">
        <v>1</v>
      </c>
      <c r="W158" s="16" t="n">
        <v>5</v>
      </c>
      <c r="X158" s="25" t="n">
        <v>15</v>
      </c>
      <c r="Y158" s="80" t="n">
        <v>26</v>
      </c>
      <c r="Z158" s="27">
        <f>IF(U158="","",LOOKUP(U158-V158,{-9E+307,0,1},{2,"x",1}))</f>
        <v/>
      </c>
      <c r="AA158" s="14">
        <f>IF(U158="","",U158&amp;"-"&amp;V158)</f>
        <v/>
      </c>
      <c r="AB158" s="63" t="n"/>
      <c r="EP158" s="89" t="n"/>
      <c r="ER158" s="81" t="n"/>
      <c r="ES158" s="89" t="n"/>
      <c r="EU158" s="81" t="n"/>
      <c r="EV158" s="89" t="n"/>
      <c r="EX158" s="81" t="n"/>
      <c r="EY158" s="89" t="n"/>
      <c r="FA158" s="81" t="n"/>
      <c r="FB158" s="89" t="n"/>
      <c r="FD158" s="81" t="n"/>
      <c r="FE158" s="89" t="n"/>
      <c r="FG158" s="81" t="n"/>
      <c r="FH158" s="89" t="n"/>
      <c r="FJ158" s="81" t="n"/>
      <c r="FK158" s="89" t="n"/>
      <c r="FM158" s="81" t="n"/>
    </row>
    <row customHeight="1" ht="12" r="159" spans="1:201">
      <c r="A159" s="35" t="n">
        <v>43442</v>
      </c>
      <c r="B159" s="89" t="s">
        <v>62</v>
      </c>
      <c r="C159" s="89" t="s">
        <v>50</v>
      </c>
      <c r="D159" s="31" t="n">
        <v>6.88</v>
      </c>
      <c r="E159" s="81" t="n">
        <v>6.53</v>
      </c>
      <c r="F159" s="25" t="n">
        <v>430</v>
      </c>
      <c r="G159" s="80" t="n">
        <v>474</v>
      </c>
      <c r="H159" s="80" t="n">
        <v>348</v>
      </c>
      <c r="I159" s="80" t="n">
        <v>376</v>
      </c>
      <c r="J159" s="80" t="n">
        <v>7</v>
      </c>
      <c r="K159" s="80" t="n">
        <v>6</v>
      </c>
      <c r="L159" s="25" t="n">
        <v>2</v>
      </c>
      <c r="M159" s="80" t="n">
        <v>1</v>
      </c>
      <c r="N159" s="80" t="n">
        <v>1</v>
      </c>
      <c r="O159" s="80" t="n">
        <v>2</v>
      </c>
      <c r="P159" s="80" t="n">
        <v>3</v>
      </c>
      <c r="Q159" s="80" t="n">
        <v>1</v>
      </c>
      <c r="R159" s="16" t="n">
        <v>6</v>
      </c>
      <c r="S159" s="16" t="n">
        <v>4</v>
      </c>
      <c r="T159" s="16" t="n">
        <v>10</v>
      </c>
      <c r="U159" s="10" t="n">
        <v>3</v>
      </c>
      <c r="V159" s="89" t="n">
        <v>2</v>
      </c>
      <c r="W159" s="16" t="n">
        <v>5</v>
      </c>
      <c r="X159" s="25" t="n">
        <v>20</v>
      </c>
      <c r="Y159" s="80" t="n">
        <v>21</v>
      </c>
      <c r="Z159" s="27">
        <f>IF(U159="","",LOOKUP(U159-V159,{-9E+307,0,1},{2,"x",1}))</f>
        <v/>
      </c>
      <c r="AA159" s="14">
        <f>IF(U159="","",U159&amp;"-"&amp;V159)</f>
        <v/>
      </c>
      <c r="AB159" s="63" t="n"/>
      <c r="EP159" s="89" t="n"/>
      <c r="ER159" s="81" t="n"/>
      <c r="ES159" s="89" t="n"/>
      <c r="EU159" s="81" t="n"/>
      <c r="EV159" s="89" t="n"/>
      <c r="EX159" s="81" t="n"/>
      <c r="EY159" s="89" t="n"/>
      <c r="FA159" s="81" t="n"/>
      <c r="FB159" s="89" t="n"/>
      <c r="FD159" s="81" t="n"/>
      <c r="FE159" s="89" t="n"/>
      <c r="FG159" s="81" t="n"/>
      <c r="FH159" s="89" t="n"/>
      <c r="FJ159" s="81" t="n"/>
      <c r="FK159" s="89" t="n"/>
      <c r="FM159" s="81" t="n"/>
    </row>
    <row customHeight="1" ht="12" r="160" spans="1:201">
      <c r="A160" s="35" t="n">
        <v>43443</v>
      </c>
      <c r="B160" s="89" t="s">
        <v>54</v>
      </c>
      <c r="C160" s="89" t="s">
        <v>58</v>
      </c>
      <c r="D160" s="31" t="n">
        <v>6.58</v>
      </c>
      <c r="E160" s="81" t="n">
        <v>6.81</v>
      </c>
      <c r="F160" s="25" t="n">
        <v>425</v>
      </c>
      <c r="G160" s="80" t="n">
        <v>424</v>
      </c>
      <c r="H160" s="80" t="n">
        <v>336</v>
      </c>
      <c r="I160" s="80" t="n">
        <v>340</v>
      </c>
      <c r="J160" s="80" t="n">
        <v>8</v>
      </c>
      <c r="K160" s="80" t="n">
        <v>8</v>
      </c>
      <c r="L160" s="25" t="n">
        <v>0</v>
      </c>
      <c r="M160" s="80" t="n">
        <v>2</v>
      </c>
      <c r="N160" s="80" t="n">
        <v>3</v>
      </c>
      <c r="O160" s="80" t="n">
        <v>3</v>
      </c>
      <c r="P160" s="80" t="n">
        <v>1</v>
      </c>
      <c r="Q160" s="80" t="n">
        <v>1</v>
      </c>
      <c r="R160" s="16" t="n">
        <v>4</v>
      </c>
      <c r="S160" s="16" t="n">
        <v>6</v>
      </c>
      <c r="T160" s="16" t="n">
        <v>10</v>
      </c>
      <c r="U160" s="10" t="n">
        <v>1</v>
      </c>
      <c r="V160" s="89" t="n">
        <v>2</v>
      </c>
      <c r="W160" s="16" t="n">
        <v>3</v>
      </c>
      <c r="X160" s="25" t="n">
        <v>25</v>
      </c>
      <c r="Y160" s="80" t="n">
        <v>28</v>
      </c>
      <c r="Z160" s="27">
        <f>IF(U160="","",LOOKUP(U160-V160,{-9E+307,0,1},{2,"x",1}))</f>
        <v/>
      </c>
      <c r="AA160" s="14">
        <f>IF(U160="","",U160&amp;"-"&amp;V160)</f>
        <v/>
      </c>
      <c r="AB160" s="63" t="n"/>
      <c r="EP160" s="89" t="n"/>
      <c r="ER160" s="81" t="n"/>
      <c r="ES160" s="89" t="n"/>
      <c r="EU160" s="81" t="n"/>
      <c r="EV160" s="89" t="n"/>
      <c r="EX160" s="81" t="n"/>
      <c r="EY160" s="89" t="n"/>
      <c r="FA160" s="81" t="n"/>
      <c r="FB160" s="89" t="n"/>
      <c r="FD160" s="81" t="n"/>
      <c r="FE160" s="89" t="n"/>
      <c r="FG160" s="81" t="n"/>
      <c r="FH160" s="89" t="n"/>
      <c r="FJ160" s="81" t="n"/>
      <c r="FK160" s="89" t="n"/>
      <c r="FM160" s="81" t="n"/>
    </row>
    <row r="161" spans="1:201">
      <c r="A161" s="35" t="n">
        <v>43444</v>
      </c>
      <c r="B161" s="89" t="s">
        <v>59</v>
      </c>
      <c r="C161" s="89" t="s">
        <v>57</v>
      </c>
      <c r="D161" s="31" t="n">
        <v>6.68</v>
      </c>
      <c r="E161" s="81" t="n">
        <v>6.76</v>
      </c>
      <c r="F161" s="25" t="n">
        <v>412</v>
      </c>
      <c r="G161" s="80" t="n">
        <v>321</v>
      </c>
      <c r="H161" s="80" t="n">
        <v>320</v>
      </c>
      <c r="I161" s="80" t="n">
        <v>217</v>
      </c>
      <c r="J161" s="80" t="n">
        <v>8</v>
      </c>
      <c r="K161" s="80" t="n">
        <v>8</v>
      </c>
      <c r="L161" s="25" t="n">
        <v>0</v>
      </c>
      <c r="M161" s="80" t="n">
        <v>1</v>
      </c>
      <c r="N161" s="80" t="n">
        <v>4</v>
      </c>
      <c r="O161" s="80" t="n">
        <v>1</v>
      </c>
      <c r="P161" s="80" t="n">
        <v>1</v>
      </c>
      <c r="Q161" s="80" t="n">
        <v>1</v>
      </c>
      <c r="R161" s="16" t="n">
        <v>5</v>
      </c>
      <c r="S161" s="16" t="n">
        <v>3</v>
      </c>
      <c r="T161" s="16" t="n">
        <v>8</v>
      </c>
      <c r="U161" s="10" t="n">
        <v>2</v>
      </c>
      <c r="V161" s="89" t="n">
        <v>2</v>
      </c>
      <c r="W161" s="16" t="n">
        <v>4</v>
      </c>
      <c r="X161" s="25" t="n">
        <v>29</v>
      </c>
      <c r="Y161" s="80" t="n">
        <v>27</v>
      </c>
      <c r="Z161" s="27">
        <f>IF(U161="","",LOOKUP(U161-V161,{-9E+307,0,1},{2,"x",1}))</f>
        <v/>
      </c>
      <c r="AA161" s="14">
        <f>IF(U161="","",U161&amp;"-"&amp;V161)</f>
        <v/>
      </c>
      <c r="AB161" s="63" t="n"/>
      <c r="EP161" s="89" t="n"/>
      <c r="ER161" s="81" t="n"/>
      <c r="ES161" s="89" t="n"/>
      <c r="EU161" s="81" t="n"/>
      <c r="EV161" s="89" t="n"/>
      <c r="EX161" s="81" t="n"/>
      <c r="EY161" s="89" t="n"/>
      <c r="FA161" s="81" t="n"/>
      <c r="FB161" s="89" t="n"/>
      <c r="FD161" s="81" t="n"/>
      <c r="FE161" s="89" t="n"/>
      <c r="FG161" s="81" t="n"/>
      <c r="FH161" s="89" t="n"/>
      <c r="FJ161" s="81" t="n"/>
      <c r="FK161" s="89" t="n"/>
      <c r="FM161" s="81" t="n"/>
    </row>
    <row customHeight="1" ht="12" r="162" spans="1:201">
      <c r="A162" s="35" t="n">
        <v>43449</v>
      </c>
      <c r="B162" s="89" t="s">
        <v>50</v>
      </c>
      <c r="C162" s="89" t="s">
        <v>32</v>
      </c>
      <c r="D162" s="31" t="n">
        <v>6.96</v>
      </c>
      <c r="E162" s="81" t="n">
        <v>6.42</v>
      </c>
      <c r="F162" s="25" t="n">
        <v>384</v>
      </c>
      <c r="G162" s="80" t="n">
        <v>495</v>
      </c>
      <c r="H162" s="80" t="n">
        <v>283</v>
      </c>
      <c r="I162" s="80" t="n">
        <v>388</v>
      </c>
      <c r="J162" s="80" t="n">
        <v>6</v>
      </c>
      <c r="K162" s="80" t="n">
        <v>7</v>
      </c>
      <c r="L162" s="25" t="n">
        <v>0</v>
      </c>
      <c r="M162" s="80" t="n">
        <v>0</v>
      </c>
      <c r="N162" s="80" t="n">
        <v>0</v>
      </c>
      <c r="O162" s="80" t="n">
        <v>2</v>
      </c>
      <c r="P162" s="80" t="n">
        <v>1</v>
      </c>
      <c r="Q162" s="80" t="n">
        <v>0</v>
      </c>
      <c r="R162" s="16" t="n">
        <v>1</v>
      </c>
      <c r="S162" s="16" t="n">
        <v>2</v>
      </c>
      <c r="T162" s="16" t="n">
        <v>3</v>
      </c>
      <c r="U162" s="10" t="n">
        <v>1</v>
      </c>
      <c r="V162" s="89" t="n">
        <v>0</v>
      </c>
      <c r="W162" s="16" t="n">
        <v>1</v>
      </c>
      <c r="X162" s="25" t="n">
        <v>31</v>
      </c>
      <c r="Y162" s="80" t="n">
        <v>9</v>
      </c>
      <c r="Z162" s="27">
        <f>IF(U162="","",LOOKUP(U162-V162,{-9E+307,0,1},{2,"x",1}))</f>
        <v/>
      </c>
      <c r="AA162" s="14">
        <f>IF(U162="","",U162&amp;"-"&amp;V162)</f>
        <v/>
      </c>
      <c r="AB162" s="63" t="n"/>
      <c r="EP162" s="89" t="n"/>
      <c r="ER162" s="81" t="n"/>
      <c r="ES162" s="89" t="n"/>
      <c r="EU162" s="81" t="n"/>
      <c r="EV162" s="89" t="n"/>
      <c r="EX162" s="81" t="n"/>
      <c r="EY162" s="89" t="n"/>
      <c r="FA162" s="81" t="n"/>
      <c r="FB162" s="89" t="n"/>
      <c r="FD162" s="81" t="n"/>
      <c r="FE162" s="89" t="n"/>
      <c r="FG162" s="81" t="n"/>
      <c r="FH162" s="89" t="n"/>
      <c r="FJ162" s="81" t="n"/>
      <c r="FK162" s="89" t="n"/>
      <c r="FM162" s="81" t="n"/>
    </row>
    <row customHeight="1" ht="12" r="163" spans="1:201">
      <c r="A163" s="35" t="n">
        <v>43449</v>
      </c>
      <c r="B163" s="89" t="s">
        <v>49</v>
      </c>
      <c r="C163" s="89" t="s">
        <v>62</v>
      </c>
      <c r="D163" s="31" t="n">
        <v>6.41</v>
      </c>
      <c r="E163" s="81" t="n">
        <v>7.31</v>
      </c>
      <c r="F163" s="25" t="n">
        <v>498</v>
      </c>
      <c r="G163" s="80" t="n">
        <v>391</v>
      </c>
      <c r="H163" s="80" t="n">
        <v>399</v>
      </c>
      <c r="I163" s="80" t="n">
        <v>293</v>
      </c>
      <c r="J163" s="80" t="n">
        <v>11</v>
      </c>
      <c r="K163" s="80" t="n">
        <v>6</v>
      </c>
      <c r="L163" s="25" t="n">
        <v>0</v>
      </c>
      <c r="M163" s="80" t="n">
        <v>0</v>
      </c>
      <c r="N163" s="80" t="n">
        <v>2</v>
      </c>
      <c r="O163" s="80" t="n">
        <v>2</v>
      </c>
      <c r="P163" s="80" t="n">
        <v>2</v>
      </c>
      <c r="Q163" s="80" t="n">
        <v>1</v>
      </c>
      <c r="R163" s="16" t="n">
        <v>4</v>
      </c>
      <c r="S163" s="16" t="n">
        <v>3</v>
      </c>
      <c r="T163" s="16" t="n">
        <v>7</v>
      </c>
      <c r="U163" s="10" t="n">
        <v>0</v>
      </c>
      <c r="V163" s="89" t="n">
        <v>2</v>
      </c>
      <c r="W163" s="16" t="n">
        <v>2</v>
      </c>
      <c r="X163" s="25" t="n">
        <v>19</v>
      </c>
      <c r="Y163" s="80" t="n">
        <v>36</v>
      </c>
      <c r="Z163" s="27">
        <f>IF(U163="","",LOOKUP(U163-V163,{-9E+307,0,1},{2,"x",1}))</f>
        <v/>
      </c>
      <c r="AA163" s="14">
        <f>IF(U163="","",U163&amp;"-"&amp;V163)</f>
        <v/>
      </c>
      <c r="AB163" s="63" t="n"/>
      <c r="EP163" s="89" t="n"/>
      <c r="ER163" s="81" t="n"/>
      <c r="ES163" s="89" t="n"/>
      <c r="EU163" s="81" t="n"/>
      <c r="EV163" s="89" t="n"/>
      <c r="EX163" s="81" t="n"/>
      <c r="EY163" s="89" t="n"/>
      <c r="FA163" s="81" t="n"/>
      <c r="FB163" s="89" t="n"/>
      <c r="FD163" s="81" t="n"/>
      <c r="FE163" s="89" t="n"/>
      <c r="FG163" s="81" t="n"/>
      <c r="FH163" s="89" t="n"/>
      <c r="FJ163" s="81" t="n"/>
      <c r="FK163" s="89" t="n"/>
      <c r="FM163" s="81" t="n"/>
    </row>
    <row customHeight="1" ht="12" r="164" spans="1:201">
      <c r="A164" s="35" t="n">
        <v>43449</v>
      </c>
      <c r="B164" s="89" t="s">
        <v>51</v>
      </c>
      <c r="C164" s="89" t="s">
        <v>54</v>
      </c>
      <c r="D164" s="31" t="n">
        <v>6.67</v>
      </c>
      <c r="E164" s="81" t="n">
        <v>7.02</v>
      </c>
      <c r="F164" s="25" t="n">
        <v>624</v>
      </c>
      <c r="G164" s="80" t="n">
        <v>233</v>
      </c>
      <c r="H164" s="80" t="n">
        <v>503</v>
      </c>
      <c r="I164" s="80" t="n">
        <v>129</v>
      </c>
      <c r="J164" s="80" t="n">
        <v>13</v>
      </c>
      <c r="K164" s="80" t="n">
        <v>5</v>
      </c>
      <c r="L164" s="25" t="n">
        <v>0</v>
      </c>
      <c r="M164" s="80" t="n">
        <v>0</v>
      </c>
      <c r="N164" s="80" t="n">
        <v>1</v>
      </c>
      <c r="O164" s="80" t="n">
        <v>3</v>
      </c>
      <c r="P164" s="80" t="n">
        <v>4</v>
      </c>
      <c r="Q164" s="80" t="n">
        <v>2</v>
      </c>
      <c r="R164" s="16" t="n">
        <v>5</v>
      </c>
      <c r="S164" s="16" t="n">
        <v>5</v>
      </c>
      <c r="T164" s="16" t="n">
        <v>10</v>
      </c>
      <c r="U164" s="10" t="n">
        <v>0</v>
      </c>
      <c r="V164" s="89" t="n">
        <v>1</v>
      </c>
      <c r="W164" s="16" t="n">
        <v>1</v>
      </c>
      <c r="X164" s="25" t="n">
        <v>13</v>
      </c>
      <c r="Y164" s="80" t="n">
        <v>61</v>
      </c>
      <c r="Z164" s="27">
        <f>IF(U164="","",LOOKUP(U164-V164,{-9E+307,0,1},{2,"x",1}))</f>
        <v/>
      </c>
      <c r="AA164" s="14">
        <f>IF(U164="","",U164&amp;"-"&amp;V164)</f>
        <v/>
      </c>
      <c r="AB164" s="63" t="n"/>
      <c r="EP164" s="89" t="n"/>
      <c r="ER164" s="81" t="n"/>
      <c r="ES164" s="89" t="n"/>
      <c r="EU164" s="81" t="n"/>
      <c r="EV164" s="89" t="n"/>
      <c r="EX164" s="81" t="n"/>
      <c r="EY164" s="89" t="n"/>
      <c r="FA164" s="81" t="n"/>
      <c r="FB164" s="89" t="n"/>
      <c r="FD164" s="81" t="n"/>
      <c r="FE164" s="89" t="n"/>
      <c r="FG164" s="81" t="n"/>
      <c r="FH164" s="89" t="n"/>
      <c r="FJ164" s="81" t="n"/>
      <c r="FK164" s="89" t="n"/>
      <c r="FM164" s="81" t="n"/>
    </row>
    <row customHeight="1" ht="12" r="165" spans="1:201">
      <c r="A165" s="35" t="n">
        <v>43449</v>
      </c>
      <c r="B165" s="89" t="s">
        <v>60</v>
      </c>
      <c r="C165" s="89" t="s">
        <v>59</v>
      </c>
      <c r="D165" s="31" t="n">
        <v>6.97</v>
      </c>
      <c r="E165" s="81" t="n">
        <v>6.35</v>
      </c>
      <c r="F165" s="25" t="n">
        <v>705</v>
      </c>
      <c r="G165" s="80" t="n">
        <v>335</v>
      </c>
      <c r="H165" s="80" t="n">
        <v>613</v>
      </c>
      <c r="I165" s="80" t="n">
        <v>260</v>
      </c>
      <c r="J165" s="80" t="n">
        <v>11</v>
      </c>
      <c r="K165" s="80" t="n">
        <v>8</v>
      </c>
      <c r="L165" s="25" t="n">
        <v>1</v>
      </c>
      <c r="M165" s="80" t="n">
        <v>0</v>
      </c>
      <c r="N165" s="80" t="n">
        <v>3</v>
      </c>
      <c r="O165" s="80" t="n">
        <v>2</v>
      </c>
      <c r="P165" s="80" t="n">
        <v>1</v>
      </c>
      <c r="Q165" s="80" t="n">
        <v>0</v>
      </c>
      <c r="R165" s="16" t="n">
        <v>5</v>
      </c>
      <c r="S165" s="16" t="n">
        <v>2</v>
      </c>
      <c r="T165" s="16" t="n">
        <v>7</v>
      </c>
      <c r="U165" s="10" t="n">
        <v>3</v>
      </c>
      <c r="V165" s="89" t="n">
        <v>1</v>
      </c>
      <c r="W165" s="16" t="n">
        <v>4</v>
      </c>
      <c r="X165" s="25" t="n">
        <v>14</v>
      </c>
      <c r="Y165" s="80" t="n">
        <v>19</v>
      </c>
      <c r="Z165" s="27">
        <f>IF(U165="","",LOOKUP(U165-V165,{-9E+307,0,1},{2,"x",1}))</f>
        <v/>
      </c>
      <c r="AA165" s="14">
        <f>IF(U165="","",U165&amp;"-"&amp;V165)</f>
        <v/>
      </c>
      <c r="AB165" s="63" t="n"/>
      <c r="EP165" s="89" t="n"/>
      <c r="ER165" s="81" t="n"/>
      <c r="ES165" s="89" t="n"/>
      <c r="EU165" s="81" t="n"/>
      <c r="EV165" s="89" t="n"/>
      <c r="EX165" s="81" t="n"/>
      <c r="EY165" s="89" t="n"/>
      <c r="FA165" s="81" t="n"/>
      <c r="FB165" s="89" t="n"/>
      <c r="FD165" s="81" t="n"/>
      <c r="FE165" s="89" t="n"/>
      <c r="FG165" s="81" t="n"/>
      <c r="FH165" s="89" t="n"/>
      <c r="FJ165" s="81" t="n"/>
      <c r="FK165" s="89" t="n"/>
      <c r="FM165" s="81" t="n"/>
    </row>
    <row customHeight="1" ht="12" r="166" spans="1:201">
      <c r="A166" s="35" t="n">
        <v>43449</v>
      </c>
      <c r="B166" s="89" t="s">
        <v>55</v>
      </c>
      <c r="C166" s="89" t="s">
        <v>56</v>
      </c>
      <c r="D166" s="31" t="n">
        <v>6.73</v>
      </c>
      <c r="E166" s="81" t="n">
        <v>6.53</v>
      </c>
      <c r="F166" s="25" t="n">
        <v>623</v>
      </c>
      <c r="G166" s="80" t="n">
        <v>264</v>
      </c>
      <c r="H166" s="80" t="n">
        <v>530</v>
      </c>
      <c r="I166" s="80" t="n">
        <v>162</v>
      </c>
      <c r="J166" s="80" t="n">
        <v>12</v>
      </c>
      <c r="K166" s="80" t="n">
        <v>4</v>
      </c>
      <c r="L166" s="25" t="n">
        <v>0</v>
      </c>
      <c r="M166" s="80" t="n">
        <v>0</v>
      </c>
      <c r="N166" s="80" t="n">
        <v>3</v>
      </c>
      <c r="O166" s="80" t="n">
        <v>0</v>
      </c>
      <c r="P166" s="80" t="n">
        <v>0</v>
      </c>
      <c r="Q166" s="80" t="n">
        <v>0</v>
      </c>
      <c r="R166" s="16" t="n">
        <v>3</v>
      </c>
      <c r="S166" s="16" t="n">
        <v>0</v>
      </c>
      <c r="T166" s="16" t="n">
        <v>3</v>
      </c>
      <c r="U166" s="10" t="n">
        <v>1</v>
      </c>
      <c r="V166" s="89" t="n">
        <v>0</v>
      </c>
      <c r="W166" s="16" t="n">
        <v>1</v>
      </c>
      <c r="X166" s="25" t="n">
        <v>10</v>
      </c>
      <c r="Y166" s="80" t="n">
        <v>34</v>
      </c>
      <c r="Z166" s="27">
        <f>IF(U166="","",LOOKUP(U166-V166,{-9E+307,0,1},{2,"x",1}))</f>
        <v/>
      </c>
      <c r="AA166" s="14">
        <f>IF(U166="","",U166&amp;"-"&amp;V166)</f>
        <v/>
      </c>
      <c r="AB166" s="63" t="n"/>
      <c r="EP166" s="89" t="n"/>
      <c r="ER166" s="81" t="n"/>
      <c r="ES166" s="89" t="n"/>
      <c r="EU166" s="81" t="n"/>
      <c r="EV166" s="89" t="n"/>
      <c r="EX166" s="81" t="n"/>
      <c r="EY166" s="89" t="n"/>
      <c r="FA166" s="81" t="n"/>
      <c r="FB166" s="89" t="n"/>
      <c r="FD166" s="81" t="n"/>
      <c r="FE166" s="89" t="n"/>
      <c r="FG166" s="81" t="n"/>
      <c r="FH166" s="89" t="n"/>
      <c r="FJ166" s="81" t="n"/>
      <c r="FK166" s="89" t="n"/>
      <c r="FM166" s="81" t="n"/>
    </row>
    <row customHeight="1" ht="12" r="167" spans="1:201">
      <c r="A167" s="35" t="n">
        <v>43449</v>
      </c>
      <c r="B167" s="89" t="s">
        <v>57</v>
      </c>
      <c r="C167" s="89" t="s">
        <v>47</v>
      </c>
      <c r="D167" s="31" t="n">
        <v>6.87</v>
      </c>
      <c r="E167" s="81" t="n">
        <v>6.48</v>
      </c>
      <c r="F167" s="25" t="n">
        <v>663</v>
      </c>
      <c r="G167" s="80" t="n">
        <v>255</v>
      </c>
      <c r="H167" s="80" t="n">
        <v>548</v>
      </c>
      <c r="I167" s="80" t="n">
        <v>158</v>
      </c>
      <c r="J167" s="80" t="n">
        <v>12</v>
      </c>
      <c r="K167" s="80" t="n">
        <v>6</v>
      </c>
      <c r="L167" s="25" t="n">
        <v>0</v>
      </c>
      <c r="M167" s="80" t="n">
        <v>0</v>
      </c>
      <c r="N167" s="80" t="n">
        <v>5</v>
      </c>
      <c r="O167" s="80" t="n">
        <v>2</v>
      </c>
      <c r="P167" s="80" t="n">
        <v>3</v>
      </c>
      <c r="Q167" s="80" t="n">
        <v>1</v>
      </c>
      <c r="R167" s="16" t="n">
        <v>8</v>
      </c>
      <c r="S167" s="16" t="n">
        <v>3</v>
      </c>
      <c r="T167" s="16" t="n">
        <v>11</v>
      </c>
      <c r="U167" s="10" t="n">
        <v>3</v>
      </c>
      <c r="V167" s="89" t="n">
        <v>2</v>
      </c>
      <c r="W167" s="16" t="n">
        <v>5</v>
      </c>
      <c r="X167" s="25" t="n">
        <v>14</v>
      </c>
      <c r="Y167" s="80" t="n">
        <v>26</v>
      </c>
      <c r="Z167" s="27">
        <f>IF(U167="","",LOOKUP(U167-V167,{-9E+307,0,1},{2,"x",1}))</f>
        <v/>
      </c>
      <c r="AA167" s="14">
        <f>IF(U167="","",U167&amp;"-"&amp;V167)</f>
        <v/>
      </c>
      <c r="AB167" s="63" t="n"/>
      <c r="EP167" s="89" t="n"/>
      <c r="ER167" s="81" t="n"/>
      <c r="ES167" s="89" t="n"/>
      <c r="EU167" s="81" t="n"/>
      <c r="EV167" s="89" t="n"/>
      <c r="EX167" s="81" t="n"/>
      <c r="EY167" s="89" t="n"/>
      <c r="FA167" s="81" t="n"/>
      <c r="FB167" s="89" t="n"/>
      <c r="FD167" s="81" t="n"/>
      <c r="FE167" s="89" t="n"/>
      <c r="FG167" s="81" t="n"/>
      <c r="FH167" s="89" t="n"/>
      <c r="FJ167" s="81" t="n"/>
      <c r="FK167" s="89" t="n"/>
      <c r="FM167" s="81" t="n"/>
    </row>
    <row customHeight="1" ht="12" r="168" spans="1:201">
      <c r="A168" s="35" t="n">
        <v>43449</v>
      </c>
      <c r="B168" s="89" t="s">
        <v>58</v>
      </c>
      <c r="C168" s="89" t="s">
        <v>46</v>
      </c>
      <c r="D168" s="31" t="n">
        <v>7.03</v>
      </c>
      <c r="E168" s="81" t="n">
        <v>6.32</v>
      </c>
      <c r="F168" s="25" t="n">
        <v>389</v>
      </c>
      <c r="G168" s="80" t="n">
        <v>633</v>
      </c>
      <c r="H168" s="80" t="n">
        <v>281</v>
      </c>
      <c r="I168" s="80" t="n">
        <v>535</v>
      </c>
      <c r="J168" s="80" t="n">
        <v>7</v>
      </c>
      <c r="K168" s="80" t="n">
        <v>10</v>
      </c>
      <c r="L168" s="25" t="n">
        <v>1</v>
      </c>
      <c r="M168" s="80" t="n">
        <v>0</v>
      </c>
      <c r="N168" s="80" t="n">
        <v>2</v>
      </c>
      <c r="O168" s="80" t="n">
        <v>1</v>
      </c>
      <c r="P168" s="80" t="n">
        <v>1</v>
      </c>
      <c r="Q168" s="80" t="n">
        <v>2</v>
      </c>
      <c r="R168" s="16" t="n">
        <v>4</v>
      </c>
      <c r="S168" s="16" t="n">
        <v>3</v>
      </c>
      <c r="T168" s="16" t="n">
        <v>7</v>
      </c>
      <c r="U168" s="10" t="n">
        <v>2</v>
      </c>
      <c r="V168" s="89" t="n">
        <v>0</v>
      </c>
      <c r="W168" s="16" t="n">
        <v>2</v>
      </c>
      <c r="X168" s="25" t="n">
        <v>25</v>
      </c>
      <c r="Y168" s="80" t="n">
        <v>18</v>
      </c>
      <c r="Z168" s="27">
        <f>IF(U168="","",LOOKUP(U168-V168,{-9E+307,0,1},{2,"x",1}))</f>
        <v/>
      </c>
      <c r="AA168" s="14">
        <f>IF(U168="","",U168&amp;"-"&amp;V168)</f>
        <v/>
      </c>
      <c r="AB168" s="63" t="n"/>
      <c r="EP168" s="89" t="n"/>
      <c r="ER168" s="81" t="n"/>
      <c r="ES168" s="89" t="n"/>
      <c r="EU168" s="81" t="n"/>
      <c r="EV168" s="89" t="n"/>
      <c r="EX168" s="81" t="n"/>
      <c r="EY168" s="89" t="n"/>
      <c r="FA168" s="81" t="n"/>
      <c r="FB168" s="89" t="n"/>
      <c r="FD168" s="81" t="n"/>
      <c r="FE168" s="89" t="n"/>
      <c r="FG168" s="81" t="n"/>
      <c r="FH168" s="89" t="n"/>
      <c r="FJ168" s="81" t="n"/>
      <c r="FK168" s="89" t="n"/>
      <c r="FM168" s="81" t="n"/>
    </row>
    <row customHeight="1" ht="12" r="169" spans="1:201">
      <c r="A169" s="35" t="n">
        <v>43450</v>
      </c>
      <c r="B169" s="89" t="s">
        <v>53</v>
      </c>
      <c r="C169" s="89" t="s">
        <v>52</v>
      </c>
      <c r="D169" s="31" t="n">
        <v>6.39</v>
      </c>
      <c r="E169" s="81" t="n">
        <v>6.76</v>
      </c>
      <c r="F169" s="25" t="n">
        <v>455</v>
      </c>
      <c r="G169" s="80" t="n">
        <v>654</v>
      </c>
      <c r="H169" s="80" t="n">
        <v>363</v>
      </c>
      <c r="I169" s="80" t="n">
        <v>573</v>
      </c>
      <c r="J169" s="80" t="n">
        <v>4</v>
      </c>
      <c r="K169" s="80" t="n">
        <v>9</v>
      </c>
      <c r="L169" s="25" t="n">
        <v>0</v>
      </c>
      <c r="M169" s="80" t="n">
        <v>1</v>
      </c>
      <c r="N169" s="80" t="n">
        <v>1</v>
      </c>
      <c r="O169" s="80" t="n">
        <v>1</v>
      </c>
      <c r="P169" s="80" t="n">
        <v>1</v>
      </c>
      <c r="Q169" s="80" t="n">
        <v>1</v>
      </c>
      <c r="R169" s="16" t="n">
        <v>2</v>
      </c>
      <c r="S169" s="16" t="n">
        <v>3</v>
      </c>
      <c r="T169" s="16" t="n">
        <v>5</v>
      </c>
      <c r="U169" s="10" t="n">
        <v>1</v>
      </c>
      <c r="V169" s="89" t="n">
        <v>2</v>
      </c>
      <c r="W169" s="16" t="n">
        <v>3</v>
      </c>
      <c r="X169" s="25" t="n">
        <v>14</v>
      </c>
      <c r="Y169" s="80" t="n">
        <v>11</v>
      </c>
      <c r="Z169" s="27">
        <f>IF(U169="","",LOOKUP(U169-V169,{-9E+307,0,1},{2,"x",1}))</f>
        <v/>
      </c>
      <c r="AA169" s="14">
        <f>IF(U169="","",U169&amp;"-"&amp;V169)</f>
        <v/>
      </c>
      <c r="AB169" s="63" t="n"/>
      <c r="EP169" s="89" t="n"/>
      <c r="ER169" s="81" t="n"/>
      <c r="ES169" s="89" t="n"/>
      <c r="EU169" s="81" t="n"/>
      <c r="EV169" s="89" t="n"/>
      <c r="EX169" s="81" t="n"/>
      <c r="EY169" s="89" t="n"/>
      <c r="FA169" s="81" t="n"/>
      <c r="FB169" s="89" t="n"/>
      <c r="FD169" s="81" t="n"/>
      <c r="FE169" s="89" t="n"/>
      <c r="FG169" s="81" t="n"/>
      <c r="FH169" s="89" t="n"/>
      <c r="FJ169" s="81" t="n"/>
      <c r="FK169" s="89" t="n"/>
      <c r="FM169" s="81" t="n"/>
    </row>
    <row customHeight="1" ht="12" r="170" spans="1:201">
      <c r="A170" s="35" t="n">
        <v>43450</v>
      </c>
      <c r="B170" s="89" t="s">
        <v>61</v>
      </c>
      <c r="C170" s="89" t="s">
        <v>31</v>
      </c>
      <c r="D170" s="31" t="n">
        <v>7.03</v>
      </c>
      <c r="E170" s="81" t="n">
        <v>6.6</v>
      </c>
      <c r="F170" s="25" t="n">
        <v>562</v>
      </c>
      <c r="G170" s="80" t="n">
        <v>321</v>
      </c>
      <c r="H170" s="80" t="n">
        <v>458</v>
      </c>
      <c r="I170" s="80" t="n">
        <v>211</v>
      </c>
      <c r="J170" s="80" t="n">
        <v>21</v>
      </c>
      <c r="K170" s="80" t="n">
        <v>5</v>
      </c>
      <c r="L170" s="25" t="n">
        <v>0</v>
      </c>
      <c r="M170" s="80" t="n">
        <v>0</v>
      </c>
      <c r="N170" s="80" t="n">
        <v>4</v>
      </c>
      <c r="O170" s="80" t="n">
        <v>1</v>
      </c>
      <c r="P170" s="80" t="n">
        <v>7</v>
      </c>
      <c r="Q170" s="80" t="n">
        <v>1</v>
      </c>
      <c r="R170" s="16" t="n">
        <v>11</v>
      </c>
      <c r="S170" s="16" t="n">
        <v>2</v>
      </c>
      <c r="T170" s="16" t="n">
        <v>13</v>
      </c>
      <c r="U170" s="10" t="n">
        <v>3</v>
      </c>
      <c r="V170" s="89" t="n">
        <v>1</v>
      </c>
      <c r="W170" s="16" t="n">
        <v>4</v>
      </c>
      <c r="X170" s="25" t="n">
        <v>9</v>
      </c>
      <c r="Y170" s="80" t="n">
        <v>41</v>
      </c>
      <c r="Z170" s="27">
        <f>IF(U170="","",LOOKUP(U170-V170,{-9E+307,0,1},{2,"x",1}))</f>
        <v/>
      </c>
      <c r="AA170" s="14">
        <f>IF(U170="","",U170&amp;"-"&amp;V170)</f>
        <v/>
      </c>
      <c r="AB170" s="63" t="n"/>
      <c r="EP170" s="89" t="n"/>
      <c r="ER170" s="81" t="n"/>
      <c r="ES170" s="89" t="n"/>
      <c r="EU170" s="81" t="n"/>
      <c r="EV170" s="89" t="n"/>
      <c r="EX170" s="81" t="n"/>
      <c r="EY170" s="89" t="n"/>
      <c r="FA170" s="81" t="n"/>
      <c r="FB170" s="89" t="n"/>
      <c r="FD170" s="81" t="n"/>
      <c r="FE170" s="89" t="n"/>
      <c r="FG170" s="81" t="n"/>
      <c r="FH170" s="89" t="n"/>
      <c r="FJ170" s="81" t="n"/>
      <c r="FK170" s="89" t="n"/>
      <c r="FM170" s="81" t="n"/>
    </row>
    <row r="171" spans="1:201">
      <c r="A171" s="35" t="n">
        <v>43450</v>
      </c>
      <c r="B171" s="89" t="s">
        <v>63</v>
      </c>
      <c r="C171" s="89" t="s">
        <v>48</v>
      </c>
      <c r="D171" s="31" t="n">
        <v>6.9</v>
      </c>
      <c r="E171" s="81" t="n">
        <v>6.52</v>
      </c>
      <c r="F171" s="25" t="n">
        <v>317</v>
      </c>
      <c r="G171" s="80" t="n">
        <v>629</v>
      </c>
      <c r="H171" s="80" t="n">
        <v>234</v>
      </c>
      <c r="I171" s="80" t="n">
        <v>544</v>
      </c>
      <c r="J171" s="80" t="n">
        <v>11</v>
      </c>
      <c r="K171" s="80" t="n">
        <v>12</v>
      </c>
      <c r="L171" s="25" t="n">
        <v>1</v>
      </c>
      <c r="M171" s="80" t="n">
        <v>0</v>
      </c>
      <c r="N171" s="80" t="n">
        <v>3</v>
      </c>
      <c r="O171" s="80" t="n">
        <v>3</v>
      </c>
      <c r="P171" s="80" t="n">
        <v>3</v>
      </c>
      <c r="Q171" s="80" t="n">
        <v>1</v>
      </c>
      <c r="R171" s="16" t="n">
        <v>7</v>
      </c>
      <c r="S171" s="16" t="n">
        <v>4</v>
      </c>
      <c r="T171" s="16" t="n">
        <v>11</v>
      </c>
      <c r="U171" s="10" t="n">
        <v>3</v>
      </c>
      <c r="V171" s="89" t="n">
        <v>2</v>
      </c>
      <c r="W171" s="16" t="n">
        <v>5</v>
      </c>
      <c r="X171" s="25" t="n">
        <v>20</v>
      </c>
      <c r="Y171" s="80" t="n">
        <v>14</v>
      </c>
      <c r="Z171" s="27">
        <f>IF(U171="","",LOOKUP(U171-V171,{-9E+307,0,1},{2,"x",1}))</f>
        <v/>
      </c>
      <c r="AA171" s="14">
        <f>IF(U171="","",U171&amp;"-"&amp;V171)</f>
        <v/>
      </c>
      <c r="AB171" s="63" t="n"/>
      <c r="EP171" s="89" t="n"/>
      <c r="ER171" s="81" t="n"/>
      <c r="ES171" s="89" t="n"/>
      <c r="EU171" s="81" t="n"/>
      <c r="EV171" s="89" t="n"/>
      <c r="EX171" s="81" t="n"/>
      <c r="EY171" s="89" t="n"/>
      <c r="FA171" s="81" t="n"/>
      <c r="FB171" s="89" t="n"/>
      <c r="FD171" s="81" t="n"/>
      <c r="FE171" s="89" t="n"/>
      <c r="FG171" s="81" t="n"/>
      <c r="FH171" s="89" t="n"/>
      <c r="FJ171" s="81" t="n"/>
      <c r="FK171" s="89" t="n"/>
      <c r="FM171" s="81" t="n"/>
    </row>
    <row customHeight="1" ht="12" r="172" spans="1:201">
      <c r="U172" s="10" t="n"/>
      <c r="V172" s="89" t="n"/>
      <c r="W172" s="16" t="n"/>
      <c r="X172" s="25" t="n"/>
      <c r="Y172" s="80" t="n"/>
      <c r="Z172" s="27">
        <f>IF(U172="","",LOOKUP(U172-V172,{-9E+307,0,1},{2,"x",1}))</f>
        <v/>
      </c>
      <c r="AA172" s="14">
        <f>IF(U172="","",U172&amp;"-"&amp;V172)</f>
        <v/>
      </c>
      <c r="AB172" s="63" t="n"/>
      <c r="EP172" s="89" t="n"/>
      <c r="ER172" s="81" t="n"/>
      <c r="ES172" s="89" t="n"/>
      <c r="EU172" s="81" t="n"/>
      <c r="EV172" s="89" t="n"/>
      <c r="EX172" s="81" t="n"/>
      <c r="EY172" s="89" t="n"/>
      <c r="FA172" s="81" t="n"/>
      <c r="FB172" s="89" t="n"/>
      <c r="FD172" s="81" t="n"/>
      <c r="FE172" s="89" t="n"/>
      <c r="FG172" s="81" t="n"/>
      <c r="FH172" s="89" t="n"/>
      <c r="FJ172" s="81" t="n"/>
      <c r="FK172" s="89" t="n"/>
      <c r="FM172" s="81" t="n"/>
    </row>
    <row customHeight="1" ht="12" r="173" spans="1:201">
      <c r="U173" s="10" t="n"/>
      <c r="V173" s="89" t="n"/>
      <c r="W173" s="16" t="n"/>
      <c r="X173" s="25" t="n"/>
      <c r="Y173" s="80" t="n"/>
      <c r="Z173" s="27">
        <f>IF(U173="","",LOOKUP(U173-V173,{-9E+307,0,1},{2,"x",1}))</f>
        <v/>
      </c>
      <c r="AA173" s="14">
        <f>IF(U173="","",U173&amp;"-"&amp;V173)</f>
        <v/>
      </c>
      <c r="AB173" s="63" t="n"/>
      <c r="EP173" s="89" t="n"/>
      <c r="ER173" s="81" t="n"/>
      <c r="ES173" s="89" t="n"/>
      <c r="EU173" s="81" t="n"/>
      <c r="EV173" s="89" t="n"/>
      <c r="EX173" s="81" t="n"/>
      <c r="EY173" s="89" t="n"/>
      <c r="FA173" s="81" t="n"/>
      <c r="FB173" s="89" t="n"/>
      <c r="FD173" s="81" t="n"/>
      <c r="FE173" s="89" t="n"/>
      <c r="FG173" s="81" t="n"/>
      <c r="FH173" s="89" t="n"/>
      <c r="FJ173" s="81" t="n"/>
      <c r="FK173" s="89" t="n"/>
      <c r="FM173" s="81" t="n"/>
    </row>
    <row customHeight="1" ht="12" r="174" spans="1:201">
      <c r="U174" s="10" t="n"/>
      <c r="V174" s="89" t="n"/>
      <c r="W174" s="16" t="n"/>
      <c r="X174" s="25" t="n"/>
      <c r="Y174" s="80" t="n"/>
      <c r="Z174" s="27">
        <f>IF(U174="","",LOOKUP(U174-V174,{-9E+307,0,1},{2,"x",1}))</f>
        <v/>
      </c>
      <c r="AA174" s="14">
        <f>IF(U174="","",U174&amp;"-"&amp;V174)</f>
        <v/>
      </c>
      <c r="AB174" s="63" t="n"/>
      <c r="EP174" s="89" t="n"/>
      <c r="ER174" s="81" t="n"/>
      <c r="ES174" s="89" t="n"/>
      <c r="EU174" s="81" t="n"/>
      <c r="EV174" s="89" t="n"/>
      <c r="EX174" s="81" t="n"/>
      <c r="EY174" s="89" t="n"/>
      <c r="FA174" s="81" t="n"/>
      <c r="FB174" s="89" t="n"/>
      <c r="FD174" s="81" t="n"/>
      <c r="FE174" s="89" t="n"/>
      <c r="FG174" s="81" t="n"/>
      <c r="FH174" s="89" t="n"/>
      <c r="FJ174" s="81" t="n"/>
      <c r="FK174" s="89" t="n"/>
      <c r="FM174" s="81" t="n"/>
    </row>
    <row customHeight="1" ht="12" r="175" spans="1:201">
      <c r="U175" s="10" t="n"/>
      <c r="V175" s="89" t="n"/>
      <c r="W175" s="16" t="n"/>
      <c r="X175" s="25" t="n"/>
      <c r="Y175" s="80" t="n"/>
      <c r="Z175" s="27">
        <f>IF(U175="","",LOOKUP(U175-V175,{-9E+307,0,1},{2,"x",1}))</f>
        <v/>
      </c>
      <c r="AA175" s="14">
        <f>IF(U175="","",U175&amp;"-"&amp;V175)</f>
        <v/>
      </c>
      <c r="AB175" s="63" t="n"/>
      <c r="EP175" s="89" t="n"/>
      <c r="ER175" s="81" t="n"/>
      <c r="ES175" s="89" t="n"/>
      <c r="EU175" s="81" t="n"/>
      <c r="EV175" s="89" t="n"/>
      <c r="EX175" s="81" t="n"/>
      <c r="EY175" s="89" t="n"/>
      <c r="FA175" s="81" t="n"/>
      <c r="FB175" s="89" t="n"/>
      <c r="FD175" s="81" t="n"/>
      <c r="FE175" s="89" t="n"/>
      <c r="FG175" s="81" t="n"/>
      <c r="FH175" s="89" t="n"/>
      <c r="FJ175" s="81" t="n"/>
      <c r="FK175" s="89" t="n"/>
      <c r="FM175" s="81" t="n"/>
    </row>
    <row customHeight="1" ht="12" r="176" spans="1:201">
      <c r="U176" s="10" t="n"/>
      <c r="V176" s="89" t="n"/>
      <c r="W176" s="16" t="n"/>
      <c r="X176" s="25" t="n"/>
      <c r="Y176" s="80" t="n"/>
      <c r="Z176" s="27">
        <f>IF(U176="","",LOOKUP(U176-V176,{-9E+307,0,1},{2,"x",1}))</f>
        <v/>
      </c>
      <c r="AA176" s="14">
        <f>IF(U176="","",U176&amp;"-"&amp;V176)</f>
        <v/>
      </c>
      <c r="AB176" s="63" t="n"/>
      <c r="EP176" s="89" t="n"/>
      <c r="ER176" s="81" t="n"/>
      <c r="ES176" s="89" t="n"/>
      <c r="EU176" s="81" t="n"/>
      <c r="EV176" s="89" t="n"/>
      <c r="EX176" s="81" t="n"/>
      <c r="EY176" s="89" t="n"/>
      <c r="FA176" s="81" t="n"/>
      <c r="FB176" s="89" t="n"/>
      <c r="FD176" s="81" t="n"/>
      <c r="FE176" s="89" t="n"/>
      <c r="FG176" s="81" t="n"/>
      <c r="FH176" s="89" t="n"/>
      <c r="FJ176" s="81" t="n"/>
      <c r="FK176" s="89" t="n"/>
      <c r="FM176" s="81" t="n"/>
    </row>
    <row customHeight="1" ht="12" r="177" spans="1:201">
      <c r="U177" s="10" t="n"/>
      <c r="V177" s="89" t="n"/>
      <c r="W177" s="16" t="n"/>
      <c r="X177" s="25" t="n"/>
      <c r="Y177" s="80" t="n"/>
      <c r="Z177" s="27">
        <f>IF(U177="","",LOOKUP(U177-V177,{-9E+307,0,1},{2,"x",1}))</f>
        <v/>
      </c>
      <c r="AA177" s="14">
        <f>IF(U177="","",U177&amp;"-"&amp;V177)</f>
        <v/>
      </c>
      <c r="AB177" s="63" t="n"/>
      <c r="EP177" s="89" t="n"/>
      <c r="ER177" s="81" t="n"/>
      <c r="ES177" s="89" t="n"/>
      <c r="EU177" s="81" t="n"/>
      <c r="EV177" s="89" t="n"/>
      <c r="EX177" s="81" t="n"/>
      <c r="EY177" s="89" t="n"/>
      <c r="FA177" s="81" t="n"/>
      <c r="FB177" s="89" t="n"/>
      <c r="FD177" s="81" t="n"/>
      <c r="FE177" s="89" t="n"/>
      <c r="FG177" s="81" t="n"/>
      <c r="FH177" s="89" t="n"/>
      <c r="FJ177" s="81" t="n"/>
      <c r="FK177" s="89" t="n"/>
      <c r="FM177" s="81" t="n"/>
    </row>
    <row customHeight="1" ht="12" r="178" spans="1:201">
      <c r="U178" s="10" t="n"/>
      <c r="V178" s="89" t="n"/>
      <c r="W178" s="16" t="n"/>
      <c r="X178" s="25" t="n"/>
      <c r="Y178" s="80" t="n"/>
      <c r="Z178" s="27">
        <f>IF(U178="","",LOOKUP(U178-V178,{-9E+307,0,1},{2,"x",1}))</f>
        <v/>
      </c>
      <c r="AA178" s="14">
        <f>IF(U178="","",U178&amp;"-"&amp;V178)</f>
        <v/>
      </c>
      <c r="AB178" s="63" t="n"/>
      <c r="EP178" s="89" t="n"/>
      <c r="ER178" s="81" t="n"/>
      <c r="ES178" s="89" t="n"/>
      <c r="EU178" s="81" t="n"/>
      <c r="EV178" s="89" t="n"/>
      <c r="EX178" s="81" t="n"/>
      <c r="EY178" s="89" t="n"/>
      <c r="FA178" s="81" t="n"/>
      <c r="FB178" s="89" t="n"/>
      <c r="FD178" s="81" t="n"/>
      <c r="FE178" s="89" t="n"/>
      <c r="FG178" s="81" t="n"/>
      <c r="FH178" s="89" t="n"/>
      <c r="FJ178" s="81" t="n"/>
      <c r="FK178" s="89" t="n"/>
      <c r="FM178" s="81" t="n"/>
    </row>
    <row customHeight="1" ht="12" r="179" spans="1:201">
      <c r="U179" s="10" t="n"/>
      <c r="V179" s="89" t="n"/>
      <c r="W179" s="16" t="n"/>
      <c r="X179" s="25" t="n"/>
      <c r="Y179" s="80" t="n"/>
      <c r="Z179" s="27">
        <f>IF(U179="","",LOOKUP(U179-V179,{-9E+307,0,1},{2,"x",1}))</f>
        <v/>
      </c>
      <c r="AA179" s="14">
        <f>IF(U179="","",U179&amp;"-"&amp;V179)</f>
        <v/>
      </c>
      <c r="AB179" s="63" t="n"/>
      <c r="EP179" s="89" t="n"/>
      <c r="ER179" s="81" t="n"/>
      <c r="ES179" s="89" t="n"/>
      <c r="EU179" s="81" t="n"/>
      <c r="EV179" s="89" t="n"/>
      <c r="EX179" s="81" t="n"/>
      <c r="EY179" s="89" t="n"/>
      <c r="FA179" s="81" t="n"/>
      <c r="FB179" s="89" t="n"/>
      <c r="FD179" s="81" t="n"/>
      <c r="FE179" s="89" t="n"/>
      <c r="FG179" s="81" t="n"/>
      <c r="FH179" s="89" t="n"/>
      <c r="FJ179" s="81" t="n"/>
      <c r="FK179" s="89" t="n"/>
      <c r="FM179" s="81" t="n"/>
    </row>
    <row customHeight="1" ht="12" r="180" spans="1:201">
      <c r="U180" s="10" t="n"/>
      <c r="V180" s="89" t="n"/>
      <c r="W180" s="16" t="n"/>
      <c r="X180" s="25" t="n"/>
      <c r="Y180" s="80" t="n"/>
      <c r="Z180" s="27">
        <f>IF(U180="","",LOOKUP(U180-V180,{-9E+307,0,1},{2,"x",1}))</f>
        <v/>
      </c>
      <c r="AA180" s="14">
        <f>IF(U180="","",U180&amp;"-"&amp;V180)</f>
        <v/>
      </c>
      <c r="AB180" s="63" t="n"/>
      <c r="EP180" s="89" t="n"/>
      <c r="ER180" s="81" t="n"/>
      <c r="ES180" s="89" t="n"/>
      <c r="EU180" s="81" t="n"/>
      <c r="EV180" s="89" t="n"/>
      <c r="EX180" s="81" t="n"/>
      <c r="EY180" s="89" t="n"/>
      <c r="FA180" s="81" t="n"/>
      <c r="FB180" s="89" t="n"/>
      <c r="FD180" s="81" t="n"/>
      <c r="FE180" s="89" t="n"/>
      <c r="FG180" s="81" t="n"/>
      <c r="FH180" s="89" t="n"/>
      <c r="FJ180" s="81" t="n"/>
      <c r="FK180" s="89" t="n"/>
      <c r="FM180" s="81" t="n"/>
    </row>
    <row customHeight="1" ht="12" r="181" spans="1:201">
      <c r="U181" s="10" t="n"/>
      <c r="V181" s="89" t="n"/>
      <c r="W181" s="16" t="n"/>
      <c r="X181" s="25" t="n"/>
      <c r="Y181" s="80" t="n"/>
      <c r="Z181" s="27">
        <f>IF(U181="","",LOOKUP(U181-V181,{-9E+307,0,1},{2,"x",1}))</f>
        <v/>
      </c>
      <c r="AA181" s="14">
        <f>IF(U181="","",U181&amp;"-"&amp;V181)</f>
        <v/>
      </c>
      <c r="AB181" s="63" t="n"/>
      <c r="EP181" s="89" t="n"/>
      <c r="ER181" s="81" t="n"/>
      <c r="ES181" s="89" t="n"/>
      <c r="EU181" s="81" t="n"/>
      <c r="EV181" s="89" t="n"/>
      <c r="EX181" s="81" t="n"/>
      <c r="EY181" s="89" t="n"/>
      <c r="FA181" s="81" t="n"/>
      <c r="FB181" s="89" t="n"/>
      <c r="FD181" s="81" t="n"/>
      <c r="FE181" s="89" t="n"/>
      <c r="FG181" s="81" t="n"/>
      <c r="FH181" s="89" t="n"/>
      <c r="FJ181" s="81" t="n"/>
      <c r="FK181" s="89" t="n"/>
      <c r="FM181" s="81" t="n"/>
    </row>
    <row customHeight="1" ht="12" r="182" spans="1:201">
      <c r="U182" s="10" t="n"/>
      <c r="V182" s="89" t="n"/>
      <c r="W182" s="16" t="n"/>
      <c r="X182" s="25" t="n"/>
      <c r="Y182" s="80" t="n"/>
      <c r="Z182" s="27">
        <f>IF(U182="","",LOOKUP(U182-V182,{-9E+307,0,1},{2,"x",1}))</f>
        <v/>
      </c>
      <c r="AA182" s="14">
        <f>IF(U182="","",U182&amp;"-"&amp;V182)</f>
        <v/>
      </c>
      <c r="AB182" s="63" t="n"/>
      <c r="EP182" s="89" t="n"/>
      <c r="ER182" s="81" t="n"/>
      <c r="ES182" s="89" t="n"/>
      <c r="EU182" s="81" t="n"/>
      <c r="EV182" s="89" t="n"/>
      <c r="EX182" s="81" t="n"/>
      <c r="EY182" s="89" t="n"/>
      <c r="FA182" s="81" t="n"/>
      <c r="FB182" s="89" t="n"/>
      <c r="FD182" s="81" t="n"/>
      <c r="FE182" s="89" t="n"/>
      <c r="FG182" s="81" t="n"/>
      <c r="FH182" s="89" t="n"/>
      <c r="FJ182" s="81" t="n"/>
      <c r="FK182" s="89" t="n"/>
      <c r="FM182" s="81" t="n"/>
    </row>
    <row customHeight="1" ht="12" r="183" spans="1:201">
      <c r="U183" s="10" t="n"/>
      <c r="V183" s="89" t="n"/>
      <c r="W183" s="16" t="n"/>
      <c r="X183" s="25" t="n"/>
      <c r="Y183" s="80" t="n"/>
      <c r="Z183" s="27">
        <f>IF(U183="","",LOOKUP(U183-V183,{-9E+307,0,1},{2,"x",1}))</f>
        <v/>
      </c>
      <c r="AA183" s="14">
        <f>IF(U183="","",U183&amp;"-"&amp;V183)</f>
        <v/>
      </c>
      <c r="AB183" s="63" t="n"/>
      <c r="EP183" s="89" t="n"/>
      <c r="ER183" s="81" t="n"/>
      <c r="ES183" s="89" t="n"/>
      <c r="EU183" s="81" t="n"/>
      <c r="EV183" s="89" t="n"/>
      <c r="EX183" s="81" t="n"/>
      <c r="EY183" s="89" t="n"/>
      <c r="FA183" s="81" t="n"/>
      <c r="FB183" s="89" t="n"/>
      <c r="FD183" s="81" t="n"/>
      <c r="FE183" s="89" t="n"/>
      <c r="FG183" s="81" t="n"/>
      <c r="FH183" s="89" t="n"/>
      <c r="FJ183" s="81" t="n"/>
      <c r="FK183" s="89" t="n"/>
      <c r="FM183" s="81" t="n"/>
    </row>
    <row customHeight="1" ht="12" r="184" spans="1:201">
      <c r="U184" s="10" t="n"/>
      <c r="V184" s="89" t="n"/>
      <c r="W184" s="16" t="n"/>
      <c r="X184" s="25" t="n"/>
      <c r="Y184" s="80" t="n"/>
      <c r="Z184" s="27">
        <f>IF(U184="","",LOOKUP(U184-V184,{-9E+307,0,1},{2,"x",1}))</f>
        <v/>
      </c>
      <c r="AA184" s="14">
        <f>IF(U184="","",U184&amp;"-"&amp;V184)</f>
        <v/>
      </c>
      <c r="AB184" s="63" t="n"/>
      <c r="EP184" s="89" t="n"/>
      <c r="ER184" s="81" t="n"/>
      <c r="ES184" s="89" t="n"/>
      <c r="EU184" s="81" t="n"/>
      <c r="EV184" s="89" t="n"/>
      <c r="EX184" s="81" t="n"/>
      <c r="EY184" s="89" t="n"/>
      <c r="FA184" s="81" t="n"/>
      <c r="FB184" s="89" t="n"/>
      <c r="FD184" s="81" t="n"/>
      <c r="FE184" s="89" t="n"/>
      <c r="FG184" s="81" t="n"/>
      <c r="FH184" s="89" t="n"/>
      <c r="FJ184" s="81" t="n"/>
      <c r="FK184" s="89" t="n"/>
      <c r="FM184" s="81" t="n"/>
    </row>
    <row customHeight="1" ht="12" r="185" spans="1:201">
      <c r="U185" s="10" t="n"/>
      <c r="V185" s="89" t="n"/>
      <c r="W185" s="16" t="n"/>
      <c r="X185" s="25" t="n"/>
      <c r="Y185" s="80" t="n"/>
      <c r="Z185" s="27">
        <f>IF(U185="","",LOOKUP(U185-V185,{-9E+307,0,1},{2,"x",1}))</f>
        <v/>
      </c>
      <c r="AA185" s="14">
        <f>IF(U185="","",U185&amp;"-"&amp;V185)</f>
        <v/>
      </c>
      <c r="AB185" s="63" t="n"/>
      <c r="EP185" s="89" t="n"/>
      <c r="ER185" s="81" t="n"/>
      <c r="ES185" s="89" t="n"/>
      <c r="EU185" s="81" t="n"/>
      <c r="EV185" s="89" t="n"/>
      <c r="EX185" s="81" t="n"/>
      <c r="EY185" s="89" t="n"/>
      <c r="FA185" s="81" t="n"/>
      <c r="FB185" s="89" t="n"/>
      <c r="FD185" s="81" t="n"/>
      <c r="FE185" s="89" t="n"/>
      <c r="FG185" s="81" t="n"/>
      <c r="FH185" s="89" t="n"/>
      <c r="FJ185" s="81" t="n"/>
      <c r="FK185" s="89" t="n"/>
      <c r="FM185" s="81" t="n"/>
    </row>
    <row customHeight="1" ht="12" r="186" spans="1:201">
      <c r="U186" s="10" t="n"/>
      <c r="V186" s="89" t="n"/>
      <c r="W186" s="16" t="n"/>
      <c r="X186" s="25" t="n"/>
      <c r="Y186" s="80" t="n"/>
      <c r="Z186" s="27">
        <f>IF(U186="","",LOOKUP(U186-V186,{-9E+307,0,1},{2,"x",1}))</f>
        <v/>
      </c>
      <c r="AA186" s="14">
        <f>IF(U186="","",U186&amp;"-"&amp;V186)</f>
        <v/>
      </c>
      <c r="AB186" s="63" t="n"/>
      <c r="EP186" s="89" t="n"/>
      <c r="ER186" s="81" t="n"/>
      <c r="ES186" s="89" t="n"/>
      <c r="EU186" s="81" t="n"/>
      <c r="EV186" s="89" t="n"/>
      <c r="EX186" s="81" t="n"/>
      <c r="EY186" s="89" t="n"/>
      <c r="FA186" s="81" t="n"/>
      <c r="FB186" s="89" t="n"/>
      <c r="FD186" s="81" t="n"/>
      <c r="FE186" s="89" t="n"/>
      <c r="FG186" s="81" t="n"/>
      <c r="FH186" s="89" t="n"/>
      <c r="FJ186" s="81" t="n"/>
      <c r="FK186" s="89" t="n"/>
      <c r="FM186" s="81" t="n"/>
    </row>
    <row customHeight="1" ht="12" r="187" spans="1:201">
      <c r="U187" s="10" t="n"/>
      <c r="V187" s="89" t="n"/>
      <c r="W187" s="16" t="n"/>
      <c r="X187" s="25" t="n"/>
      <c r="Y187" s="80" t="n"/>
      <c r="Z187" s="27">
        <f>IF(U187="","",LOOKUP(U187-V187,{-9E+307,0,1},{2,"x",1}))</f>
        <v/>
      </c>
      <c r="AA187" s="14">
        <f>IF(U187="","",U187&amp;"-"&amp;V187)</f>
        <v/>
      </c>
      <c r="AB187" s="63" t="n"/>
      <c r="EP187" s="89" t="n"/>
      <c r="ER187" s="81" t="n"/>
      <c r="ES187" s="89" t="n"/>
      <c r="EU187" s="81" t="n"/>
      <c r="EV187" s="89" t="n"/>
      <c r="EX187" s="81" t="n"/>
      <c r="EY187" s="89" t="n"/>
      <c r="FA187" s="81" t="n"/>
      <c r="FB187" s="89" t="n"/>
      <c r="FD187" s="81" t="n"/>
      <c r="FE187" s="89" t="n"/>
      <c r="FG187" s="81" t="n"/>
      <c r="FH187" s="89" t="n"/>
      <c r="FJ187" s="81" t="n"/>
      <c r="FK187" s="89" t="n"/>
      <c r="FM187" s="81" t="n"/>
    </row>
    <row customHeight="1" ht="12" r="188" spans="1:201">
      <c r="U188" s="10" t="n"/>
      <c r="V188" s="89" t="n"/>
      <c r="W188" s="16" t="n"/>
      <c r="X188" s="25" t="n"/>
      <c r="Y188" s="80" t="n"/>
      <c r="Z188" s="27">
        <f>IF(U188="","",LOOKUP(U188-V188,{-9E+307,0,1},{2,"x",1}))</f>
        <v/>
      </c>
      <c r="AA188" s="14">
        <f>IF(U188="","",U188&amp;"-"&amp;V188)</f>
        <v/>
      </c>
      <c r="AB188" s="63" t="n"/>
      <c r="EP188" s="89" t="n"/>
      <c r="ER188" s="81" t="n"/>
      <c r="ES188" s="89" t="n"/>
      <c r="EU188" s="81" t="n"/>
      <c r="EV188" s="89" t="n"/>
      <c r="EX188" s="81" t="n"/>
      <c r="EY188" s="89" t="n"/>
      <c r="FA188" s="81" t="n"/>
      <c r="FB188" s="89" t="n"/>
      <c r="FD188" s="81" t="n"/>
      <c r="FE188" s="89" t="n"/>
      <c r="FG188" s="81" t="n"/>
      <c r="FH188" s="89" t="n"/>
      <c r="FJ188" s="81" t="n"/>
      <c r="FK188" s="89" t="n"/>
      <c r="FM188" s="81" t="n"/>
    </row>
    <row customHeight="1" ht="12" r="189" spans="1:201">
      <c r="U189" s="10" t="n"/>
      <c r="V189" s="89" t="n"/>
      <c r="W189" s="16" t="n"/>
      <c r="X189" s="25" t="n"/>
      <c r="Y189" s="80" t="n"/>
      <c r="Z189" s="27">
        <f>IF(U189="","",LOOKUP(U189-V189,{-9E+307,0,1},{2,"x",1}))</f>
        <v/>
      </c>
      <c r="AA189" s="14">
        <f>IF(U189="","",U189&amp;"-"&amp;V189)</f>
        <v/>
      </c>
      <c r="AB189" s="63" t="n"/>
      <c r="EP189" s="89" t="n"/>
      <c r="ER189" s="81" t="n"/>
      <c r="ES189" s="89" t="n"/>
      <c r="EU189" s="81" t="n"/>
      <c r="EV189" s="89" t="n"/>
      <c r="EX189" s="81" t="n"/>
      <c r="EY189" s="89" t="n"/>
      <c r="FA189" s="81" t="n"/>
      <c r="FB189" s="89" t="n"/>
      <c r="FD189" s="81" t="n"/>
      <c r="FE189" s="89" t="n"/>
      <c r="FG189" s="81" t="n"/>
      <c r="FH189" s="89" t="n"/>
      <c r="FJ189" s="81" t="n"/>
      <c r="FK189" s="89" t="n"/>
      <c r="FM189" s="81" t="n"/>
    </row>
    <row customHeight="1" ht="12" r="190" spans="1:201">
      <c r="U190" s="10" t="n"/>
      <c r="V190" s="89" t="n"/>
      <c r="W190" s="16" t="n"/>
      <c r="X190" s="25" t="n"/>
      <c r="Y190" s="80" t="n"/>
      <c r="Z190" s="27">
        <f>IF(U190="","",LOOKUP(U190-V190,{-9E+307,0,1},{2,"x",1}))</f>
        <v/>
      </c>
      <c r="AA190" s="14">
        <f>IF(U190="","",U190&amp;"-"&amp;V190)</f>
        <v/>
      </c>
      <c r="AB190" s="63" t="n"/>
      <c r="EP190" s="89" t="n"/>
      <c r="ER190" s="81" t="n"/>
      <c r="ES190" s="89" t="n"/>
      <c r="EU190" s="81" t="n"/>
      <c r="EV190" s="89" t="n"/>
      <c r="EX190" s="81" t="n"/>
      <c r="EY190" s="89" t="n"/>
      <c r="FA190" s="81" t="n"/>
      <c r="FB190" s="89" t="n"/>
      <c r="FD190" s="81" t="n"/>
      <c r="FE190" s="89" t="n"/>
      <c r="FG190" s="81" t="n"/>
      <c r="FH190" s="89" t="n"/>
      <c r="FJ190" s="81" t="n"/>
      <c r="FK190" s="89" t="n"/>
      <c r="FM190" s="81" t="n"/>
    </row>
    <row customHeight="1" ht="12" r="191" spans="1:201">
      <c r="U191" s="10" t="n"/>
      <c r="V191" s="89" t="n"/>
      <c r="W191" s="16" t="n"/>
      <c r="X191" s="25" t="n"/>
      <c r="Y191" s="80" t="n"/>
      <c r="Z191" s="27">
        <f>IF(U191="","",LOOKUP(U191-V191,{-9E+307,0,1},{2,"x",1}))</f>
        <v/>
      </c>
      <c r="AA191" s="14">
        <f>IF(U191="","",U191&amp;"-"&amp;V191)</f>
        <v/>
      </c>
      <c r="AB191" s="63" t="n"/>
      <c r="EP191" s="89" t="n"/>
      <c r="ER191" s="81" t="n"/>
      <c r="ES191" s="89" t="n"/>
      <c r="EU191" s="81" t="n"/>
      <c r="EV191" s="89" t="n"/>
      <c r="EX191" s="81" t="n"/>
      <c r="EY191" s="89" t="n"/>
      <c r="FA191" s="81" t="n"/>
      <c r="FB191" s="89" t="n"/>
      <c r="FD191" s="81" t="n"/>
      <c r="FE191" s="89" t="n"/>
      <c r="FG191" s="81" t="n"/>
      <c r="FH191" s="89" t="n"/>
      <c r="FJ191" s="81" t="n"/>
      <c r="FK191" s="89" t="n"/>
      <c r="FM191" s="81" t="n"/>
    </row>
    <row customHeight="1" ht="12" r="192" spans="1:201">
      <c r="U192" s="10" t="n"/>
      <c r="V192" s="89" t="n"/>
      <c r="W192" s="16" t="n"/>
      <c r="X192" s="25" t="n"/>
      <c r="Y192" s="80" t="n"/>
      <c r="Z192" s="27">
        <f>IF(U192="","",LOOKUP(U192-V192,{-9E+307,0,1},{2,"x",1}))</f>
        <v/>
      </c>
      <c r="AA192" s="14">
        <f>IF(U192="","",U192&amp;"-"&amp;V192)</f>
        <v/>
      </c>
      <c r="AB192" s="63" t="n"/>
      <c r="EP192" s="89" t="n"/>
      <c r="ER192" s="81" t="n"/>
      <c r="ES192" s="89" t="n"/>
      <c r="EU192" s="81" t="n"/>
      <c r="EV192" s="89" t="n"/>
      <c r="EX192" s="81" t="n"/>
      <c r="EY192" s="89" t="n"/>
      <c r="FA192" s="81" t="n"/>
      <c r="FB192" s="89" t="n"/>
      <c r="FD192" s="81" t="n"/>
      <c r="FE192" s="89" t="n"/>
      <c r="FG192" s="81" t="n"/>
      <c r="FH192" s="89" t="n"/>
      <c r="FJ192" s="81" t="n"/>
      <c r="FK192" s="89" t="n"/>
      <c r="FM192" s="81" t="n"/>
    </row>
    <row customHeight="1" ht="12" r="193" spans="1:201">
      <c r="U193" s="10" t="n"/>
      <c r="V193" s="89" t="n"/>
      <c r="W193" s="16" t="n"/>
      <c r="X193" s="25" t="n"/>
      <c r="Y193" s="80" t="n"/>
      <c r="Z193" s="27">
        <f>IF(U193="","",LOOKUP(U193-V193,{-9E+307,0,1},{2,"x",1}))</f>
        <v/>
      </c>
      <c r="AA193" s="14">
        <f>IF(U193="","",U193&amp;"-"&amp;V193)</f>
        <v/>
      </c>
      <c r="AB193" s="63" t="n"/>
      <c r="EP193" s="89" t="n"/>
      <c r="ER193" s="81" t="n"/>
      <c r="ES193" s="89" t="n"/>
      <c r="EU193" s="81" t="n"/>
      <c r="EV193" s="89" t="n"/>
      <c r="EX193" s="81" t="n"/>
      <c r="EY193" s="89" t="n"/>
      <c r="FA193" s="81" t="n"/>
      <c r="FB193" s="89" t="n"/>
      <c r="FD193" s="81" t="n"/>
      <c r="FE193" s="89" t="n"/>
      <c r="FG193" s="81" t="n"/>
      <c r="FH193" s="89" t="n"/>
      <c r="FJ193" s="81" t="n"/>
      <c r="FK193" s="89" t="n"/>
      <c r="FM193" s="81" t="n"/>
    </row>
    <row customHeight="1" ht="12" r="194" spans="1:201">
      <c r="U194" s="10" t="n"/>
      <c r="V194" s="89" t="n"/>
      <c r="W194" s="16" t="n"/>
      <c r="X194" s="25" t="n"/>
      <c r="Y194" s="80" t="n"/>
      <c r="Z194" s="27">
        <f>IF(U194="","",LOOKUP(U194-V194,{-9E+307,0,1},{2,"x",1}))</f>
        <v/>
      </c>
      <c r="AA194" s="14">
        <f>IF(U194="","",U194&amp;"-"&amp;V194)</f>
        <v/>
      </c>
      <c r="AB194" s="63" t="n"/>
      <c r="EP194" s="89" t="n"/>
      <c r="ER194" s="81" t="n"/>
      <c r="ES194" s="89" t="n"/>
      <c r="EU194" s="81" t="n"/>
      <c r="EV194" s="89" t="n"/>
      <c r="EX194" s="81" t="n"/>
      <c r="EY194" s="89" t="n"/>
      <c r="FA194" s="81" t="n"/>
      <c r="FB194" s="89" t="n"/>
      <c r="FD194" s="81" t="n"/>
      <c r="FE194" s="89" t="n"/>
      <c r="FG194" s="81" t="n"/>
      <c r="FH194" s="89" t="n"/>
      <c r="FJ194" s="81" t="n"/>
      <c r="FK194" s="89" t="n"/>
      <c r="FM194" s="81" t="n"/>
    </row>
    <row customHeight="1" ht="12" r="195" spans="1:201">
      <c r="U195" s="10" t="n"/>
      <c r="V195" s="89" t="n"/>
      <c r="W195" s="16" t="n"/>
      <c r="X195" s="25" t="n"/>
      <c r="Y195" s="80" t="n"/>
      <c r="Z195" s="27">
        <f>IF(U195="","",LOOKUP(U195-V195,{-9E+307,0,1},{2,"x",1}))</f>
        <v/>
      </c>
      <c r="AA195" s="14">
        <f>IF(U195="","",U195&amp;"-"&amp;V195)</f>
        <v/>
      </c>
      <c r="AB195" s="63" t="n"/>
      <c r="EP195" s="89" t="n"/>
      <c r="ER195" s="81" t="n"/>
      <c r="ES195" s="89" t="n"/>
      <c r="EU195" s="81" t="n"/>
      <c r="EV195" s="89" t="n"/>
      <c r="EX195" s="81" t="n"/>
      <c r="EY195" s="89" t="n"/>
      <c r="FA195" s="81" t="n"/>
      <c r="FB195" s="89" t="n"/>
      <c r="FD195" s="81" t="n"/>
      <c r="FE195" s="89" t="n"/>
      <c r="FG195" s="81" t="n"/>
      <c r="FH195" s="89" t="n"/>
      <c r="FJ195" s="81" t="n"/>
      <c r="FK195" s="89" t="n"/>
      <c r="FM195" s="81" t="n"/>
    </row>
    <row customHeight="1" ht="12" r="196" spans="1:201">
      <c r="U196" s="10" t="n"/>
      <c r="V196" s="89" t="n"/>
      <c r="W196" s="16" t="n"/>
      <c r="X196" s="25" t="n"/>
      <c r="Y196" s="80" t="n"/>
      <c r="Z196" s="27">
        <f>IF(U196="","",LOOKUP(U196-V196,{-9E+307,0,1},{2,"x",1}))</f>
        <v/>
      </c>
      <c r="AA196" s="14">
        <f>IF(U196="","",U196&amp;"-"&amp;V196)</f>
        <v/>
      </c>
      <c r="AB196" s="63" t="n"/>
      <c r="EP196" s="89" t="n"/>
      <c r="ER196" s="81" t="n"/>
      <c r="ES196" s="89" t="n"/>
      <c r="EU196" s="81" t="n"/>
      <c r="EV196" s="89" t="n"/>
      <c r="EX196" s="81" t="n"/>
      <c r="EY196" s="89" t="n"/>
      <c r="FA196" s="81" t="n"/>
      <c r="FB196" s="89" t="n"/>
      <c r="FD196" s="81" t="n"/>
      <c r="FE196" s="89" t="n"/>
      <c r="FG196" s="81" t="n"/>
      <c r="FH196" s="89" t="n"/>
      <c r="FJ196" s="81" t="n"/>
      <c r="FK196" s="89" t="n"/>
      <c r="FM196" s="81" t="n"/>
    </row>
    <row customHeight="1" ht="12" r="197" spans="1:201">
      <c r="U197" s="10" t="n"/>
      <c r="V197" s="89" t="n"/>
      <c r="W197" s="16" t="n"/>
      <c r="X197" s="25" t="n"/>
      <c r="Y197" s="80" t="n"/>
      <c r="Z197" s="27">
        <f>IF(U197="","",LOOKUP(U197-V197,{-9E+307,0,1},{2,"x",1}))</f>
        <v/>
      </c>
      <c r="AA197" s="14">
        <f>IF(U197="","",U197&amp;"-"&amp;V197)</f>
        <v/>
      </c>
      <c r="AB197" s="63" t="n"/>
      <c r="EP197" s="89" t="n"/>
      <c r="ER197" s="81" t="n"/>
      <c r="ES197" s="89" t="n"/>
      <c r="EU197" s="81" t="n"/>
      <c r="EV197" s="89" t="n"/>
      <c r="EX197" s="81" t="n"/>
      <c r="EY197" s="89" t="n"/>
      <c r="FA197" s="81" t="n"/>
      <c r="FB197" s="89" t="n"/>
      <c r="FD197" s="81" t="n"/>
      <c r="FE197" s="89" t="n"/>
      <c r="FG197" s="81" t="n"/>
      <c r="FH197" s="89" t="n"/>
      <c r="FJ197" s="81" t="n"/>
      <c r="FK197" s="89" t="n"/>
      <c r="FM197" s="81" t="n"/>
    </row>
    <row customHeight="1" ht="12" r="198" spans="1:201">
      <c r="U198" s="10" t="n"/>
      <c r="V198" s="89" t="n"/>
      <c r="W198" s="16" t="n"/>
      <c r="X198" s="25" t="n"/>
      <c r="Y198" s="80" t="n"/>
      <c r="Z198" s="27">
        <f>IF(U198="","",LOOKUP(U198-V198,{-9E+307,0,1},{2,"x",1}))</f>
        <v/>
      </c>
      <c r="AA198" s="14">
        <f>IF(U198="","",U198&amp;"-"&amp;V198)</f>
        <v/>
      </c>
      <c r="AB198" s="63" t="n"/>
      <c r="EP198" s="89" t="n"/>
      <c r="ER198" s="81" t="n"/>
      <c r="ES198" s="89" t="n"/>
      <c r="EU198" s="81" t="n"/>
      <c r="EV198" s="89" t="n"/>
      <c r="EX198" s="81" t="n"/>
      <c r="EY198" s="89" t="n"/>
      <c r="FA198" s="81" t="n"/>
      <c r="FB198" s="89" t="n"/>
      <c r="FD198" s="81" t="n"/>
      <c r="FE198" s="89" t="n"/>
      <c r="FG198" s="81" t="n"/>
      <c r="FH198" s="89" t="n"/>
      <c r="FJ198" s="81" t="n"/>
      <c r="FK198" s="89" t="n"/>
      <c r="FM198" s="81" t="n"/>
    </row>
    <row customHeight="1" ht="12" r="199" spans="1:201">
      <c r="U199" s="10" t="n"/>
      <c r="V199" s="89" t="n"/>
      <c r="W199" s="16" t="n"/>
      <c r="X199" s="25" t="n"/>
      <c r="Y199" s="80" t="n"/>
      <c r="Z199" s="27">
        <f>IF(U199="","",LOOKUP(U199-V199,{-9E+307,0,1},{2,"x",1}))</f>
        <v/>
      </c>
      <c r="AA199" s="14">
        <f>IF(U199="","",U199&amp;"-"&amp;V199)</f>
        <v/>
      </c>
      <c r="AB199" s="63" t="n"/>
      <c r="EP199" s="89" t="n"/>
      <c r="ER199" s="81" t="n"/>
      <c r="ES199" s="89" t="n"/>
      <c r="EU199" s="81" t="n"/>
      <c r="EV199" s="89" t="n"/>
      <c r="EX199" s="81" t="n"/>
      <c r="EY199" s="89" t="n"/>
      <c r="FA199" s="81" t="n"/>
      <c r="FB199" s="89" t="n"/>
      <c r="FD199" s="81" t="n"/>
      <c r="FE199" s="89" t="n"/>
      <c r="FG199" s="81" t="n"/>
      <c r="FH199" s="89" t="n"/>
      <c r="FJ199" s="81" t="n"/>
      <c r="FK199" s="89" t="n"/>
      <c r="FM199" s="81" t="n"/>
    </row>
    <row customHeight="1" ht="12" r="200" spans="1:201">
      <c r="U200" s="10" t="n"/>
      <c r="V200" s="89" t="n"/>
      <c r="W200" s="16" t="n"/>
      <c r="X200" s="25" t="n"/>
      <c r="Y200" s="80" t="n"/>
      <c r="Z200" s="27">
        <f>IF(U200="","",LOOKUP(U200-V200,{-9E+307,0,1},{2,"x",1}))</f>
        <v/>
      </c>
      <c r="AA200" s="14">
        <f>IF(U200="","",U200&amp;"-"&amp;V200)</f>
        <v/>
      </c>
      <c r="AB200" s="63" t="n"/>
      <c r="EP200" s="89" t="n"/>
      <c r="ER200" s="81" t="n"/>
      <c r="ES200" s="89" t="n"/>
      <c r="EU200" s="81" t="n"/>
      <c r="EV200" s="89" t="n"/>
      <c r="EX200" s="81" t="n"/>
      <c r="EY200" s="89" t="n"/>
      <c r="FA200" s="81" t="n"/>
      <c r="FB200" s="89" t="n"/>
      <c r="FD200" s="81" t="n"/>
      <c r="FE200" s="89" t="n"/>
      <c r="FG200" s="81" t="n"/>
      <c r="FH200" s="89" t="n"/>
      <c r="FJ200" s="81" t="n"/>
      <c r="FK200" s="89" t="n"/>
      <c r="FM200" s="81" t="n"/>
    </row>
    <row r="201" spans="1:201">
      <c r="U201" s="10" t="n"/>
      <c r="V201" s="89" t="n"/>
      <c r="W201" s="16" t="n"/>
      <c r="X201" s="25" t="n"/>
      <c r="Y201" s="80" t="n"/>
      <c r="Z201" s="27">
        <f>IF(U201="","",LOOKUP(U201-V201,{-9E+307,0,1},{2,"x",1}))</f>
        <v/>
      </c>
      <c r="AA201" s="14">
        <f>IF(U201="","",U201&amp;"-"&amp;V201)</f>
        <v/>
      </c>
      <c r="AB201" s="63" t="n"/>
      <c r="EP201" s="89" t="n"/>
      <c r="ER201" s="81" t="n"/>
      <c r="ES201" s="89" t="n"/>
      <c r="EU201" s="81" t="n"/>
      <c r="EV201" s="89" t="n"/>
      <c r="EX201" s="81" t="n"/>
      <c r="EY201" s="89" t="n"/>
      <c r="FA201" s="81" t="n"/>
      <c r="FB201" s="89" t="n"/>
      <c r="FD201" s="81" t="n"/>
      <c r="FE201" s="89" t="n"/>
      <c r="FG201" s="81" t="n"/>
      <c r="FH201" s="89" t="n"/>
      <c r="FJ201" s="81" t="n"/>
      <c r="FK201" s="89" t="n"/>
      <c r="FM201" s="81" t="n"/>
    </row>
    <row customHeight="1" ht="12" r="202" spans="1:201">
      <c r="U202" s="10" t="n"/>
      <c r="V202" s="89" t="n"/>
      <c r="W202" s="16" t="n"/>
      <c r="X202" s="25" t="n"/>
      <c r="Y202" s="80" t="n"/>
      <c r="Z202" s="27">
        <f>IF(U202="","",LOOKUP(U202-V202,{-9E+307,0,1},{2,"x",1}))</f>
        <v/>
      </c>
      <c r="AA202" s="14">
        <f>IF(U202="","",U202&amp;"-"&amp;V202)</f>
        <v/>
      </c>
      <c r="AB202" s="63" t="n"/>
      <c r="EP202" s="89" t="n"/>
      <c r="ER202" s="81" t="n"/>
      <c r="ES202" s="89" t="n"/>
      <c r="EU202" s="81" t="n"/>
      <c r="EV202" s="89" t="n"/>
      <c r="EX202" s="81" t="n"/>
      <c r="EY202" s="89" t="n"/>
      <c r="FA202" s="81" t="n"/>
      <c r="FB202" s="89" t="n"/>
      <c r="FD202" s="81" t="n"/>
      <c r="FE202" s="89" t="n"/>
      <c r="FG202" s="81" t="n"/>
      <c r="FH202" s="89" t="n"/>
      <c r="FJ202" s="81" t="n"/>
      <c r="FK202" s="89" t="n"/>
      <c r="FM202" s="81" t="n"/>
    </row>
    <row customHeight="1" ht="12" r="203" spans="1:201">
      <c r="U203" s="10" t="n"/>
      <c r="V203" s="89" t="n"/>
      <c r="W203" s="16" t="n"/>
      <c r="X203" s="25" t="n"/>
      <c r="Y203" s="80" t="n"/>
      <c r="Z203" s="27">
        <f>IF(U203="","",LOOKUP(U203-V203,{-9E+307,0,1},{2,"x",1}))</f>
        <v/>
      </c>
      <c r="AA203" s="14">
        <f>IF(U203="","",U203&amp;"-"&amp;V203)</f>
        <v/>
      </c>
      <c r="AB203" s="63" t="n"/>
      <c r="EP203" s="89" t="n"/>
      <c r="ER203" s="81" t="n"/>
      <c r="ES203" s="89" t="n"/>
      <c r="EU203" s="81" t="n"/>
      <c r="EV203" s="89" t="n"/>
      <c r="EX203" s="81" t="n"/>
      <c r="EY203" s="89" t="n"/>
      <c r="FA203" s="81" t="n"/>
      <c r="FB203" s="89" t="n"/>
      <c r="FD203" s="81" t="n"/>
      <c r="FE203" s="89" t="n"/>
      <c r="FG203" s="81" t="n"/>
      <c r="FH203" s="89" t="n"/>
      <c r="FJ203" s="81" t="n"/>
      <c r="FK203" s="89" t="n"/>
      <c r="FM203" s="81" t="n"/>
    </row>
    <row customHeight="1" ht="12" r="204" spans="1:201">
      <c r="U204" s="10" t="n"/>
      <c r="V204" s="89" t="n"/>
      <c r="W204" s="16" t="n"/>
      <c r="X204" s="25" t="n"/>
      <c r="Y204" s="80" t="n"/>
      <c r="Z204" s="27">
        <f>IF(U204="","",LOOKUP(U204-V204,{-9E+307,0,1},{2,"x",1}))</f>
        <v/>
      </c>
      <c r="AA204" s="14">
        <f>IF(U204="","",U204&amp;"-"&amp;V204)</f>
        <v/>
      </c>
      <c r="AB204" s="63" t="n"/>
      <c r="EP204" s="89" t="n"/>
      <c r="ER204" s="81" t="n"/>
      <c r="ES204" s="89" t="n"/>
      <c r="EU204" s="81" t="n"/>
      <c r="EV204" s="89" t="n"/>
      <c r="EX204" s="81" t="n"/>
      <c r="EY204" s="89" t="n"/>
      <c r="FA204" s="81" t="n"/>
      <c r="FB204" s="89" t="n"/>
      <c r="FD204" s="81" t="n"/>
      <c r="FE204" s="89" t="n"/>
      <c r="FG204" s="81" t="n"/>
      <c r="FH204" s="89" t="n"/>
      <c r="FJ204" s="81" t="n"/>
      <c r="FK204" s="89" t="n"/>
      <c r="FM204" s="81" t="n"/>
    </row>
    <row customHeight="1" ht="12" r="205" spans="1:201">
      <c r="U205" s="10" t="n"/>
      <c r="V205" s="89" t="n"/>
      <c r="W205" s="16" t="n"/>
      <c r="X205" s="25" t="n"/>
      <c r="Y205" s="80" t="n"/>
      <c r="Z205" s="27">
        <f>IF(U205="","",LOOKUP(U205-V205,{-9E+307,0,1},{2,"x",1}))</f>
        <v/>
      </c>
      <c r="AA205" s="14">
        <f>IF(U205="","",U205&amp;"-"&amp;V205)</f>
        <v/>
      </c>
      <c r="AB205" s="63" t="n"/>
      <c r="EP205" s="89" t="n"/>
      <c r="ER205" s="81" t="n"/>
      <c r="ES205" s="89" t="n"/>
      <c r="EU205" s="81" t="n"/>
      <c r="EV205" s="89" t="n"/>
      <c r="EX205" s="81" t="n"/>
      <c r="EY205" s="89" t="n"/>
      <c r="FA205" s="81" t="n"/>
      <c r="FB205" s="89" t="n"/>
      <c r="FD205" s="81" t="n"/>
      <c r="FE205" s="89" t="n"/>
      <c r="FG205" s="81" t="n"/>
      <c r="FH205" s="89" t="n"/>
      <c r="FJ205" s="81" t="n"/>
      <c r="FK205" s="89" t="n"/>
      <c r="FM205" s="81" t="n"/>
    </row>
    <row customHeight="1" ht="12" r="206" spans="1:201">
      <c r="U206" s="10" t="n"/>
      <c r="V206" s="89" t="n"/>
      <c r="W206" s="16" t="n"/>
      <c r="X206" s="25" t="n"/>
      <c r="Y206" s="80" t="n"/>
      <c r="Z206" s="27">
        <f>IF(U206="","",LOOKUP(U206-V206,{-9E+307,0,1},{2,"x",1}))</f>
        <v/>
      </c>
      <c r="AA206" s="14">
        <f>IF(U206="","",U206&amp;"-"&amp;V206)</f>
        <v/>
      </c>
      <c r="AB206" s="63" t="n"/>
      <c r="EP206" s="89" t="n"/>
      <c r="ER206" s="81" t="n"/>
      <c r="ES206" s="89" t="n"/>
      <c r="EU206" s="81" t="n"/>
      <c r="EV206" s="89" t="n"/>
      <c r="EX206" s="81" t="n"/>
      <c r="EY206" s="89" t="n"/>
      <c r="FA206" s="81" t="n"/>
      <c r="FB206" s="89" t="n"/>
      <c r="FD206" s="81" t="n"/>
      <c r="FE206" s="89" t="n"/>
      <c r="FG206" s="81" t="n"/>
      <c r="FH206" s="89" t="n"/>
      <c r="FJ206" s="81" t="n"/>
      <c r="FK206" s="89" t="n"/>
      <c r="FM206" s="81" t="n"/>
    </row>
    <row customHeight="1" ht="12" r="207" spans="1:201">
      <c r="U207" s="10" t="n"/>
      <c r="V207" s="89" t="n"/>
      <c r="W207" s="16" t="n"/>
      <c r="X207" s="25" t="n"/>
      <c r="Y207" s="80" t="n"/>
      <c r="Z207" s="27">
        <f>IF(U207="","",LOOKUP(U207-V207,{-9E+307,0,1},{2,"x",1}))</f>
        <v/>
      </c>
      <c r="AA207" s="14">
        <f>IF(U207="","",U207&amp;"-"&amp;V207)</f>
        <v/>
      </c>
      <c r="AB207" s="63" t="n"/>
      <c r="EP207" s="89" t="n"/>
      <c r="ER207" s="81" t="n"/>
      <c r="ES207" s="89" t="n"/>
      <c r="EU207" s="81" t="n"/>
      <c r="EV207" s="89" t="n"/>
      <c r="EX207" s="81" t="n"/>
      <c r="EY207" s="89" t="n"/>
      <c r="FA207" s="81" t="n"/>
      <c r="FB207" s="89" t="n"/>
      <c r="FD207" s="81" t="n"/>
      <c r="FE207" s="89" t="n"/>
      <c r="FG207" s="81" t="n"/>
      <c r="FH207" s="89" t="n"/>
      <c r="FJ207" s="81" t="n"/>
      <c r="FK207" s="89" t="n"/>
      <c r="FM207" s="81" t="n"/>
    </row>
    <row customHeight="1" ht="12" r="208" spans="1:201">
      <c r="U208" s="10" t="n"/>
      <c r="V208" s="89" t="n"/>
      <c r="W208" s="16" t="n"/>
      <c r="X208" s="25" t="n"/>
      <c r="Y208" s="80" t="n"/>
      <c r="Z208" s="27">
        <f>IF(U208="","",LOOKUP(U208-V208,{-9E+307,0,1},{2,"x",1}))</f>
        <v/>
      </c>
      <c r="AA208" s="14">
        <f>IF(U208="","",U208&amp;"-"&amp;V208)</f>
        <v/>
      </c>
      <c r="AB208" s="63" t="n"/>
      <c r="EP208" s="89" t="n"/>
      <c r="ER208" s="81" t="n"/>
      <c r="ES208" s="89" t="n"/>
      <c r="EU208" s="81" t="n"/>
      <c r="EV208" s="89" t="n"/>
      <c r="EX208" s="81" t="n"/>
      <c r="EY208" s="89" t="n"/>
      <c r="FA208" s="81" t="n"/>
      <c r="FB208" s="89" t="n"/>
      <c r="FD208" s="81" t="n"/>
      <c r="FE208" s="89" t="n"/>
      <c r="FG208" s="81" t="n"/>
      <c r="FH208" s="89" t="n"/>
      <c r="FJ208" s="81" t="n"/>
      <c r="FK208" s="89" t="n"/>
      <c r="FM208" s="81" t="n"/>
    </row>
    <row customHeight="1" ht="12" r="209" spans="1:201">
      <c r="U209" s="10" t="n"/>
      <c r="V209" s="89" t="n"/>
      <c r="W209" s="16" t="n"/>
      <c r="X209" s="25" t="n"/>
      <c r="Y209" s="80" t="n"/>
      <c r="Z209" s="27">
        <f>IF(U209="","",LOOKUP(U209-V209,{-9E+307,0,1},{2,"x",1}))</f>
        <v/>
      </c>
      <c r="AA209" s="14">
        <f>IF(U209="","",U209&amp;"-"&amp;V209)</f>
        <v/>
      </c>
      <c r="AB209" s="63" t="n"/>
      <c r="EP209" s="89" t="n"/>
      <c r="ER209" s="81" t="n"/>
      <c r="ES209" s="89" t="n"/>
      <c r="EU209" s="81" t="n"/>
      <c r="EV209" s="89" t="n"/>
      <c r="EX209" s="81" t="n"/>
      <c r="EY209" s="89" t="n"/>
      <c r="FA209" s="81" t="n"/>
      <c r="FB209" s="89" t="n"/>
      <c r="FD209" s="81" t="n"/>
      <c r="FE209" s="89" t="n"/>
      <c r="FG209" s="81" t="n"/>
      <c r="FH209" s="89" t="n"/>
      <c r="FJ209" s="81" t="n"/>
      <c r="FK209" s="89" t="n"/>
      <c r="FM209" s="81" t="n"/>
    </row>
    <row r="210" spans="1:201">
      <c r="U210" s="10" t="n"/>
      <c r="V210" s="89" t="n"/>
      <c r="W210" s="16" t="n"/>
      <c r="X210" s="25" t="n"/>
      <c r="Y210" s="80" t="n"/>
      <c r="Z210" s="27">
        <f>IF(U210="","",LOOKUP(U210-V210,{-9E+307,0,1},{2,"x",1}))</f>
        <v/>
      </c>
      <c r="AA210" s="14">
        <f>IF(U210="","",U210&amp;"-"&amp;V210)</f>
        <v/>
      </c>
      <c r="AB210" s="63" t="n"/>
      <c r="EP210" s="89" t="n"/>
      <c r="ER210" s="81" t="n"/>
      <c r="ES210" s="89" t="n"/>
      <c r="EU210" s="81" t="n"/>
      <c r="EV210" s="89" t="n"/>
      <c r="EX210" s="81" t="n"/>
      <c r="EY210" s="89" t="n"/>
      <c r="FA210" s="81" t="n"/>
      <c r="FB210" s="89" t="n"/>
      <c r="FD210" s="81" t="n"/>
      <c r="FE210" s="89" t="n"/>
      <c r="FG210" s="81" t="n"/>
      <c r="FH210" s="89" t="n"/>
      <c r="FJ210" s="81" t="n"/>
      <c r="FK210" s="89" t="n"/>
      <c r="FM210" s="81" t="n"/>
    </row>
    <row customHeight="1" ht="12" r="211" spans="1:201">
      <c r="U211" s="10" t="n"/>
      <c r="V211" s="89" t="n"/>
      <c r="W211" s="16" t="n"/>
      <c r="X211" s="25" t="n"/>
      <c r="Y211" s="80" t="n"/>
      <c r="Z211" s="27">
        <f>IF(U211="","",LOOKUP(U211-V211,{-9E+307,0,1},{2,"x",1}))</f>
        <v/>
      </c>
      <c r="AA211" s="14">
        <f>IF(U211="","",U211&amp;"-"&amp;V211)</f>
        <v/>
      </c>
      <c r="AB211" s="63" t="n"/>
      <c r="EP211" s="89" t="n"/>
      <c r="ER211" s="81" t="n"/>
      <c r="ES211" s="89" t="n"/>
      <c r="EU211" s="81" t="n"/>
      <c r="EV211" s="89" t="n"/>
      <c r="EX211" s="81" t="n"/>
      <c r="EY211" s="89" t="n"/>
      <c r="FA211" s="81" t="n"/>
      <c r="FB211" s="89" t="n"/>
      <c r="FD211" s="81" t="n"/>
      <c r="FE211" s="89" t="n"/>
      <c r="FG211" s="81" t="n"/>
      <c r="FH211" s="89" t="n"/>
      <c r="FJ211" s="81" t="n"/>
      <c r="FK211" s="89" t="n"/>
      <c r="FM211" s="81" t="n"/>
    </row>
    <row customHeight="1" ht="12" r="212" spans="1:201">
      <c r="U212" s="10" t="n"/>
      <c r="V212" s="89" t="n"/>
      <c r="W212" s="16" t="n"/>
      <c r="X212" s="25" t="n"/>
      <c r="Y212" s="80" t="n"/>
      <c r="Z212" s="27">
        <f>IF(U212="","",LOOKUP(U212-V212,{-9E+307,0,1},{2,"x",1}))</f>
        <v/>
      </c>
      <c r="AA212" s="14">
        <f>IF(U212="","",U212&amp;"-"&amp;V212)</f>
        <v/>
      </c>
      <c r="AB212" s="63" t="n"/>
      <c r="EP212" s="89" t="n"/>
      <c r="ER212" s="81" t="n"/>
      <c r="ES212" s="89" t="n"/>
      <c r="EU212" s="81" t="n"/>
      <c r="EV212" s="89" t="n"/>
      <c r="EX212" s="81" t="n"/>
      <c r="EY212" s="89" t="n"/>
      <c r="FA212" s="81" t="n"/>
      <c r="FB212" s="89" t="n"/>
      <c r="FD212" s="81" t="n"/>
      <c r="FE212" s="89" t="n"/>
      <c r="FG212" s="81" t="n"/>
      <c r="FH212" s="89" t="n"/>
      <c r="FJ212" s="81" t="n"/>
      <c r="FK212" s="89" t="n"/>
      <c r="FM212" s="81" t="n"/>
    </row>
    <row customHeight="1" ht="12" r="213" spans="1:201">
      <c r="U213" s="10" t="n"/>
      <c r="V213" s="89" t="n"/>
      <c r="W213" s="16" t="n"/>
      <c r="X213" s="25" t="n"/>
      <c r="Y213" s="80" t="n"/>
      <c r="Z213" s="27">
        <f>IF(U213="","",LOOKUP(U213-V213,{-9E+307,0,1},{2,"x",1}))</f>
        <v/>
      </c>
      <c r="AA213" s="14">
        <f>IF(U213="","",U213&amp;"-"&amp;V213)</f>
        <v/>
      </c>
      <c r="AB213" s="63" t="n"/>
      <c r="EP213" s="89" t="n"/>
      <c r="ER213" s="81" t="n"/>
      <c r="ES213" s="89" t="n"/>
      <c r="EU213" s="81" t="n"/>
      <c r="EV213" s="89" t="n"/>
      <c r="EX213" s="81" t="n"/>
      <c r="EY213" s="89" t="n"/>
      <c r="FA213" s="81" t="n"/>
      <c r="FB213" s="89" t="n"/>
      <c r="FD213" s="81" t="n"/>
      <c r="FE213" s="89" t="n"/>
      <c r="FG213" s="81" t="n"/>
      <c r="FH213" s="89" t="n"/>
      <c r="FJ213" s="81" t="n"/>
      <c r="FK213" s="89" t="n"/>
      <c r="FM213" s="81" t="n"/>
    </row>
    <row customHeight="1" ht="12" r="214" spans="1:201">
      <c r="U214" s="10" t="n"/>
      <c r="V214" s="89" t="n"/>
      <c r="W214" s="16" t="n"/>
      <c r="X214" s="25" t="n"/>
      <c r="Y214" s="80" t="n"/>
      <c r="Z214" s="27">
        <f>IF(U214="","",LOOKUP(U214-V214,{-9E+307,0,1},{2,"x",1}))</f>
        <v/>
      </c>
      <c r="AA214" s="14">
        <f>IF(U214="","",U214&amp;"-"&amp;V214)</f>
        <v/>
      </c>
      <c r="AB214" s="63" t="n"/>
      <c r="EP214" s="89" t="n"/>
      <c r="ER214" s="81" t="n"/>
      <c r="ES214" s="89" t="n"/>
      <c r="EU214" s="81" t="n"/>
      <c r="EV214" s="89" t="n"/>
      <c r="EX214" s="81" t="n"/>
      <c r="EY214" s="89" t="n"/>
      <c r="FA214" s="81" t="n"/>
      <c r="FB214" s="89" t="n"/>
      <c r="FD214" s="81" t="n"/>
      <c r="FE214" s="89" t="n"/>
      <c r="FG214" s="81" t="n"/>
      <c r="FH214" s="89" t="n"/>
      <c r="FJ214" s="81" t="n"/>
      <c r="FK214" s="89" t="n"/>
      <c r="FM214" s="81" t="n"/>
    </row>
    <row customHeight="1" ht="12" r="215" spans="1:201">
      <c r="U215" s="10" t="n"/>
      <c r="V215" s="89" t="n"/>
      <c r="W215" s="16" t="n"/>
      <c r="X215" s="25" t="n"/>
      <c r="Y215" s="80" t="n"/>
      <c r="Z215" s="27">
        <f>IF(U215="","",LOOKUP(U215-V215,{-9E+307,0,1},{2,"x",1}))</f>
        <v/>
      </c>
      <c r="AA215" s="14">
        <f>IF(U215="","",U215&amp;"-"&amp;V215)</f>
        <v/>
      </c>
      <c r="AB215" s="63" t="n"/>
      <c r="EP215" s="89" t="n"/>
      <c r="ER215" s="81" t="n"/>
      <c r="ES215" s="89" t="n"/>
      <c r="EU215" s="81" t="n"/>
      <c r="EV215" s="89" t="n"/>
      <c r="EX215" s="81" t="n"/>
      <c r="EY215" s="89" t="n"/>
      <c r="FA215" s="81" t="n"/>
      <c r="FB215" s="89" t="n"/>
      <c r="FD215" s="81" t="n"/>
      <c r="FE215" s="89" t="n"/>
      <c r="FG215" s="81" t="n"/>
      <c r="FH215" s="89" t="n"/>
      <c r="FJ215" s="81" t="n"/>
      <c r="FK215" s="89" t="n"/>
      <c r="FM215" s="81" t="n"/>
    </row>
    <row customHeight="1" ht="12" r="216" spans="1:201">
      <c r="U216" s="10" t="n"/>
      <c r="V216" s="89" t="n"/>
      <c r="W216" s="16" t="n"/>
      <c r="X216" s="25" t="n"/>
      <c r="Y216" s="80" t="n"/>
      <c r="Z216" s="27">
        <f>IF(U216="","",LOOKUP(U216-V216,{-9E+307,0,1},{2,"x",1}))</f>
        <v/>
      </c>
      <c r="AA216" s="14">
        <f>IF(U216="","",U216&amp;"-"&amp;V216)</f>
        <v/>
      </c>
      <c r="AB216" s="63" t="n"/>
      <c r="EP216" s="89" t="n"/>
      <c r="ER216" s="81" t="n"/>
      <c r="ES216" s="89" t="n"/>
      <c r="EU216" s="81" t="n"/>
      <c r="EV216" s="89" t="n"/>
      <c r="EX216" s="81" t="n"/>
      <c r="EY216" s="89" t="n"/>
      <c r="FA216" s="81" t="n"/>
      <c r="FB216" s="89" t="n"/>
      <c r="FD216" s="81" t="n"/>
      <c r="FE216" s="89" t="n"/>
      <c r="FG216" s="81" t="n"/>
      <c r="FH216" s="89" t="n"/>
      <c r="FJ216" s="81" t="n"/>
      <c r="FK216" s="89" t="n"/>
      <c r="FM216" s="81" t="n"/>
    </row>
    <row customHeight="1" ht="12" r="217" spans="1:201">
      <c r="U217" s="10" t="n"/>
      <c r="V217" s="89" t="n"/>
      <c r="W217" s="16" t="n"/>
      <c r="X217" s="25" t="n"/>
      <c r="Y217" s="80" t="n"/>
      <c r="Z217" s="27">
        <f>IF(U217="","",LOOKUP(U217-V217,{-9E+307,0,1},{2,"x",1}))</f>
        <v/>
      </c>
      <c r="AA217" s="14">
        <f>IF(U217="","",U217&amp;"-"&amp;V217)</f>
        <v/>
      </c>
      <c r="AB217" s="63" t="n"/>
      <c r="EP217" s="89" t="n"/>
      <c r="ER217" s="81" t="n"/>
      <c r="ES217" s="89" t="n"/>
      <c r="EU217" s="81" t="n"/>
      <c r="EV217" s="89" t="n"/>
      <c r="EX217" s="81" t="n"/>
      <c r="EY217" s="89" t="n"/>
      <c r="FA217" s="81" t="n"/>
      <c r="FB217" s="89" t="n"/>
      <c r="FD217" s="81" t="n"/>
      <c r="FE217" s="89" t="n"/>
      <c r="FG217" s="81" t="n"/>
      <c r="FH217" s="89" t="n"/>
      <c r="FJ217" s="81" t="n"/>
      <c r="FK217" s="89" t="n"/>
      <c r="FM217" s="81" t="n"/>
    </row>
    <row customHeight="1" ht="12" r="218" spans="1:201">
      <c r="U218" s="10" t="n"/>
      <c r="V218" s="89" t="n"/>
      <c r="W218" s="16" t="n"/>
      <c r="X218" s="25" t="n"/>
      <c r="Y218" s="80" t="n"/>
      <c r="Z218" s="27">
        <f>IF(U218="","",LOOKUP(U218-V218,{-9E+307,0,1},{2,"x",1}))</f>
        <v/>
      </c>
      <c r="AA218" s="14">
        <f>IF(U218="","",U218&amp;"-"&amp;V218)</f>
        <v/>
      </c>
      <c r="AB218" s="63" t="n"/>
      <c r="EP218" s="89" t="n"/>
      <c r="ER218" s="81" t="n"/>
      <c r="ES218" s="89" t="n"/>
      <c r="EU218" s="81" t="n"/>
      <c r="EV218" s="89" t="n"/>
      <c r="EX218" s="81" t="n"/>
      <c r="EY218" s="89" t="n"/>
      <c r="FA218" s="81" t="n"/>
      <c r="FB218" s="89" t="n"/>
      <c r="FD218" s="81" t="n"/>
      <c r="FE218" s="89" t="n"/>
      <c r="FG218" s="81" t="n"/>
      <c r="FH218" s="89" t="n"/>
      <c r="FJ218" s="81" t="n"/>
      <c r="FK218" s="89" t="n"/>
      <c r="FM218" s="81" t="n"/>
    </row>
    <row customHeight="1" ht="12" r="219" spans="1:201">
      <c r="U219" s="10" t="n"/>
      <c r="V219" s="89" t="n"/>
      <c r="W219" s="16" t="n"/>
      <c r="X219" s="25" t="n"/>
      <c r="Y219" s="80" t="n"/>
      <c r="Z219" s="27">
        <f>IF(U219="","",LOOKUP(U219-V219,{-9E+307,0,1},{2,"x",1}))</f>
        <v/>
      </c>
      <c r="AA219" s="14">
        <f>IF(U219="","",U219&amp;"-"&amp;V219)</f>
        <v/>
      </c>
      <c r="AB219" s="63" t="n"/>
      <c r="EP219" s="89" t="n"/>
      <c r="ER219" s="81" t="n"/>
      <c r="ES219" s="89" t="n"/>
      <c r="EU219" s="81" t="n"/>
      <c r="EV219" s="89" t="n"/>
      <c r="EX219" s="81" t="n"/>
      <c r="EY219" s="89" t="n"/>
      <c r="FA219" s="81" t="n"/>
      <c r="FB219" s="89" t="n"/>
      <c r="FD219" s="81" t="n"/>
      <c r="FE219" s="89" t="n"/>
      <c r="FG219" s="81" t="n"/>
      <c r="FH219" s="89" t="n"/>
      <c r="FJ219" s="81" t="n"/>
      <c r="FK219" s="89" t="n"/>
      <c r="FM219" s="81" t="n"/>
    </row>
    <row customHeight="1" ht="12" r="220" spans="1:201">
      <c r="U220" s="10" t="n"/>
      <c r="V220" s="89" t="n"/>
      <c r="W220" s="16" t="n"/>
      <c r="X220" s="25" t="n"/>
      <c r="Y220" s="80" t="n"/>
      <c r="Z220" s="27">
        <f>IF(U220="","",LOOKUP(U220-V220,{-9E+307,0,1},{2,"x",1}))</f>
        <v/>
      </c>
      <c r="AA220" s="14">
        <f>IF(U220="","",U220&amp;"-"&amp;V220)</f>
        <v/>
      </c>
      <c r="AB220" s="63" t="n"/>
      <c r="EP220" s="89" t="n"/>
      <c r="ER220" s="81" t="n"/>
      <c r="ES220" s="89" t="n"/>
      <c r="EU220" s="81" t="n"/>
      <c r="EV220" s="89" t="n"/>
      <c r="EX220" s="81" t="n"/>
      <c r="EY220" s="89" t="n"/>
      <c r="FA220" s="81" t="n"/>
      <c r="FB220" s="89" t="n"/>
      <c r="FD220" s="81" t="n"/>
      <c r="FE220" s="89" t="n"/>
      <c r="FG220" s="81" t="n"/>
      <c r="FH220" s="89" t="n"/>
      <c r="FJ220" s="81" t="n"/>
      <c r="FK220" s="89" t="n"/>
      <c r="FM220" s="81" t="n"/>
    </row>
    <row customHeight="1" ht="12" r="221" spans="1:201">
      <c r="U221" s="10" t="n"/>
      <c r="V221" s="89" t="n"/>
      <c r="W221" s="16" t="n"/>
      <c r="X221" s="25" t="n"/>
      <c r="Y221" s="80" t="n"/>
      <c r="Z221" s="27">
        <f>IF(U221="","",LOOKUP(U221-V221,{-9E+307,0,1},{2,"x",1}))</f>
        <v/>
      </c>
      <c r="AA221" s="14">
        <f>IF(U221="","",U221&amp;"-"&amp;V221)</f>
        <v/>
      </c>
      <c r="AB221" s="63" t="n"/>
      <c r="EP221" s="89" t="n"/>
      <c r="ER221" s="81" t="n"/>
      <c r="ES221" s="89" t="n"/>
      <c r="EU221" s="81" t="n"/>
      <c r="EV221" s="89" t="n"/>
      <c r="EX221" s="81" t="n"/>
      <c r="EY221" s="89" t="n"/>
      <c r="FA221" s="81" t="n"/>
      <c r="FB221" s="89" t="n"/>
      <c r="FD221" s="81" t="n"/>
      <c r="FE221" s="89" t="n"/>
      <c r="FG221" s="81" t="n"/>
      <c r="FH221" s="89" t="n"/>
      <c r="FJ221" s="81" t="n"/>
      <c r="FK221" s="89" t="n"/>
      <c r="FM221" s="81" t="n"/>
    </row>
    <row customHeight="1" ht="12" r="222" spans="1:201">
      <c r="U222" s="10" t="n"/>
      <c r="V222" s="89" t="n"/>
      <c r="W222" s="16" t="n"/>
      <c r="X222" s="25" t="n"/>
      <c r="Y222" s="80" t="n"/>
      <c r="Z222" s="27">
        <f>IF(U222="","",LOOKUP(U222-V222,{-9E+307,0,1},{2,"x",1}))</f>
        <v/>
      </c>
      <c r="AA222" s="14">
        <f>IF(U222="","",U222&amp;"-"&amp;V222)</f>
        <v/>
      </c>
      <c r="AB222" s="63" t="n"/>
      <c r="EP222" s="89" t="n"/>
      <c r="ER222" s="81" t="n"/>
      <c r="ES222" s="89" t="n"/>
      <c r="EU222" s="81" t="n"/>
      <c r="EV222" s="89" t="n"/>
      <c r="EX222" s="81" t="n"/>
      <c r="EY222" s="89" t="n"/>
      <c r="FA222" s="81" t="n"/>
      <c r="FB222" s="89" t="n"/>
      <c r="FD222" s="81" t="n"/>
      <c r="FE222" s="89" t="n"/>
      <c r="FG222" s="81" t="n"/>
      <c r="FH222" s="89" t="n"/>
      <c r="FJ222" s="81" t="n"/>
      <c r="FK222" s="89" t="n"/>
      <c r="FM222" s="81" t="n"/>
    </row>
    <row customHeight="1" ht="12" r="223" spans="1:201">
      <c r="U223" s="10" t="n"/>
      <c r="V223" s="89" t="n"/>
      <c r="W223" s="16" t="n"/>
      <c r="X223" s="25" t="n"/>
      <c r="Y223" s="80" t="n"/>
      <c r="Z223" s="27">
        <f>IF(U223="","",LOOKUP(U223-V223,{-9E+307,0,1},{2,"x",1}))</f>
        <v/>
      </c>
      <c r="AA223" s="14">
        <f>IF(U223="","",U223&amp;"-"&amp;V223)</f>
        <v/>
      </c>
      <c r="AB223" s="63" t="n"/>
      <c r="EP223" s="89" t="n"/>
      <c r="ER223" s="81" t="n"/>
      <c r="ES223" s="89" t="n"/>
      <c r="EU223" s="81" t="n"/>
      <c r="EV223" s="89" t="n"/>
      <c r="EX223" s="81" t="n"/>
      <c r="EY223" s="89" t="n"/>
      <c r="FA223" s="81" t="n"/>
      <c r="FB223" s="89" t="n"/>
      <c r="FD223" s="81" t="n"/>
      <c r="FE223" s="89" t="n"/>
      <c r="FG223" s="81" t="n"/>
      <c r="FH223" s="89" t="n"/>
      <c r="FJ223" s="81" t="n"/>
      <c r="FK223" s="89" t="n"/>
      <c r="FM223" s="81" t="n"/>
    </row>
    <row customHeight="1" ht="12" r="224" spans="1:201">
      <c r="U224" s="10" t="n"/>
      <c r="V224" s="89" t="n"/>
      <c r="W224" s="16" t="n"/>
      <c r="X224" s="25" t="n"/>
      <c r="Y224" s="80" t="n"/>
      <c r="Z224" s="27">
        <f>IF(U224="","",LOOKUP(U224-V224,{-9E+307,0,1},{2,"x",1}))</f>
        <v/>
      </c>
      <c r="AA224" s="14">
        <f>IF(U224="","",U224&amp;"-"&amp;V224)</f>
        <v/>
      </c>
      <c r="AB224" s="63" t="n"/>
      <c r="EP224" s="89" t="n"/>
      <c r="ER224" s="81" t="n"/>
      <c r="ES224" s="89" t="n"/>
      <c r="EU224" s="81" t="n"/>
      <c r="EV224" s="89" t="n"/>
      <c r="EX224" s="81" t="n"/>
      <c r="EY224" s="89" t="n"/>
      <c r="FA224" s="81" t="n"/>
      <c r="FB224" s="89" t="n"/>
      <c r="FD224" s="81" t="n"/>
      <c r="FE224" s="89" t="n"/>
      <c r="FG224" s="81" t="n"/>
      <c r="FH224" s="89" t="n"/>
      <c r="FJ224" s="81" t="n"/>
      <c r="FK224" s="89" t="n"/>
      <c r="FM224" s="81" t="n"/>
    </row>
    <row customHeight="1" ht="12" r="225" spans="1:201">
      <c r="U225" s="10" t="n"/>
      <c r="V225" s="89" t="n"/>
      <c r="W225" s="16" t="n"/>
      <c r="X225" s="25" t="n"/>
      <c r="Y225" s="80" t="n"/>
      <c r="Z225" s="27">
        <f>IF(U225="","",LOOKUP(U225-V225,{-9E+307,0,1},{2,"x",1}))</f>
        <v/>
      </c>
      <c r="AA225" s="14">
        <f>IF(U225="","",U225&amp;"-"&amp;V225)</f>
        <v/>
      </c>
      <c r="AB225" s="63" t="n"/>
      <c r="EP225" s="89" t="n"/>
      <c r="ER225" s="81" t="n"/>
      <c r="ES225" s="89" t="n"/>
      <c r="EU225" s="81" t="n"/>
      <c r="EV225" s="89" t="n"/>
      <c r="EX225" s="81" t="n"/>
      <c r="EY225" s="89" t="n"/>
      <c r="FA225" s="81" t="n"/>
      <c r="FB225" s="89" t="n"/>
      <c r="FD225" s="81" t="n"/>
      <c r="FE225" s="89" t="n"/>
      <c r="FG225" s="81" t="n"/>
      <c r="FH225" s="89" t="n"/>
      <c r="FJ225" s="81" t="n"/>
      <c r="FK225" s="89" t="n"/>
      <c r="FM225" s="81" t="n"/>
    </row>
    <row customHeight="1" ht="12" r="226" spans="1:201">
      <c r="U226" s="10" t="n"/>
      <c r="V226" s="89" t="n"/>
      <c r="W226" s="16" t="n"/>
      <c r="X226" s="25" t="n"/>
      <c r="Y226" s="80" t="n"/>
      <c r="Z226" s="27">
        <f>IF(U226="","",LOOKUP(U226-V226,{-9E+307,0,1},{2,"x",1}))</f>
        <v/>
      </c>
      <c r="AA226" s="14">
        <f>IF(U226="","",U226&amp;"-"&amp;V226)</f>
        <v/>
      </c>
      <c r="AB226" s="63" t="n"/>
      <c r="EP226" s="89" t="n"/>
      <c r="ER226" s="81" t="n"/>
      <c r="ES226" s="89" t="n"/>
      <c r="EU226" s="81" t="n"/>
      <c r="EV226" s="89" t="n"/>
      <c r="EX226" s="81" t="n"/>
      <c r="EY226" s="89" t="n"/>
      <c r="FA226" s="81" t="n"/>
      <c r="FB226" s="89" t="n"/>
      <c r="FD226" s="81" t="n"/>
      <c r="FE226" s="89" t="n"/>
      <c r="FG226" s="81" t="n"/>
      <c r="FH226" s="89" t="n"/>
      <c r="FJ226" s="81" t="n"/>
      <c r="FK226" s="89" t="n"/>
      <c r="FM226" s="81" t="n"/>
    </row>
    <row customHeight="1" ht="12" r="227" spans="1:201">
      <c r="U227" s="10" t="n"/>
      <c r="V227" s="89" t="n"/>
      <c r="W227" s="16" t="n"/>
      <c r="X227" s="25" t="n"/>
      <c r="Y227" s="80" t="n"/>
      <c r="Z227" s="27">
        <f>IF(U227="","",LOOKUP(U227-V227,{-9E+307,0,1},{2,"x",1}))</f>
        <v/>
      </c>
      <c r="AA227" s="14">
        <f>IF(U227="","",U227&amp;"-"&amp;V227)</f>
        <v/>
      </c>
      <c r="AB227" s="63" t="n"/>
      <c r="EP227" s="89" t="n"/>
      <c r="ER227" s="81" t="n"/>
      <c r="ES227" s="89" t="n"/>
      <c r="EU227" s="81" t="n"/>
      <c r="EV227" s="89" t="n"/>
      <c r="EX227" s="81" t="n"/>
      <c r="EY227" s="89" t="n"/>
      <c r="FA227" s="81" t="n"/>
      <c r="FB227" s="89" t="n"/>
      <c r="FD227" s="81" t="n"/>
      <c r="FE227" s="89" t="n"/>
      <c r="FG227" s="81" t="n"/>
      <c r="FH227" s="89" t="n"/>
      <c r="FJ227" s="81" t="n"/>
      <c r="FK227" s="89" t="n"/>
      <c r="FM227" s="81" t="n"/>
    </row>
    <row customHeight="1" ht="12" r="228" spans="1:201">
      <c r="U228" s="10" t="n"/>
      <c r="V228" s="89" t="n"/>
      <c r="W228" s="16" t="n"/>
      <c r="X228" s="25" t="n"/>
      <c r="Y228" s="80" t="n"/>
      <c r="Z228" s="27">
        <f>IF(U228="","",LOOKUP(U228-V228,{-9E+307,0,1},{2,"x",1}))</f>
        <v/>
      </c>
      <c r="AA228" s="14">
        <f>IF(U228="","",U228&amp;"-"&amp;V228)</f>
        <v/>
      </c>
      <c r="AB228" s="63" t="n"/>
      <c r="EP228" s="89" t="n"/>
      <c r="ER228" s="81" t="n"/>
      <c r="ES228" s="89" t="n"/>
      <c r="EU228" s="81" t="n"/>
      <c r="EV228" s="89" t="n"/>
      <c r="EX228" s="81" t="n"/>
      <c r="EY228" s="89" t="n"/>
      <c r="FA228" s="81" t="n"/>
      <c r="FB228" s="89" t="n"/>
      <c r="FD228" s="81" t="n"/>
      <c r="FE228" s="89" t="n"/>
      <c r="FG228" s="81" t="n"/>
      <c r="FH228" s="89" t="n"/>
      <c r="FJ228" s="81" t="n"/>
      <c r="FK228" s="89" t="n"/>
      <c r="FM228" s="81" t="n"/>
    </row>
    <row r="229" spans="1:201">
      <c r="U229" s="10" t="n"/>
      <c r="V229" s="89" t="n"/>
      <c r="W229" s="16" t="n"/>
      <c r="X229" s="25" t="n"/>
      <c r="Y229" s="80" t="n"/>
      <c r="Z229" s="27">
        <f>IF(U229="","",LOOKUP(U229-V229,{-9E+307,0,1},{2,"x",1}))</f>
        <v/>
      </c>
      <c r="AA229" s="14">
        <f>IF(U229="","",U229&amp;"-"&amp;V229)</f>
        <v/>
      </c>
      <c r="AB229" s="63" t="n"/>
      <c r="EP229" s="89" t="n"/>
      <c r="ER229" s="81" t="n"/>
      <c r="ES229" s="89" t="n"/>
      <c r="EU229" s="81" t="n"/>
      <c r="EV229" s="89" t="n"/>
      <c r="EX229" s="81" t="n"/>
      <c r="EY229" s="89" t="n"/>
      <c r="FA229" s="81" t="n"/>
      <c r="FB229" s="89" t="n"/>
      <c r="FD229" s="81" t="n"/>
      <c r="FE229" s="89" t="n"/>
      <c r="FG229" s="81" t="n"/>
      <c r="FH229" s="89" t="n"/>
      <c r="FJ229" s="81" t="n"/>
      <c r="FK229" s="89" t="n"/>
      <c r="FM229" s="81" t="n"/>
    </row>
    <row customHeight="1" ht="12" r="230" spans="1:201">
      <c r="U230" s="10" t="n"/>
      <c r="V230" s="89" t="n"/>
      <c r="W230" s="16" t="n"/>
      <c r="X230" s="25" t="n"/>
      <c r="Y230" s="80" t="n"/>
      <c r="Z230" s="27">
        <f>IF(U230="","",LOOKUP(U230-V230,{-9E+307,0,1},{2,"x",1}))</f>
        <v/>
      </c>
      <c r="AA230" s="14">
        <f>IF(U230="","",U230&amp;"-"&amp;V230)</f>
        <v/>
      </c>
      <c r="AB230" s="63" t="n"/>
      <c r="EP230" s="89" t="n"/>
      <c r="ER230" s="81" t="n"/>
      <c r="ES230" s="89" t="n"/>
      <c r="EU230" s="81" t="n"/>
      <c r="EV230" s="89" t="n"/>
      <c r="EX230" s="81" t="n"/>
      <c r="EY230" s="89" t="n"/>
      <c r="FA230" s="81" t="n"/>
      <c r="FB230" s="89" t="n"/>
      <c r="FD230" s="81" t="n"/>
      <c r="FE230" s="89" t="n"/>
      <c r="FG230" s="81" t="n"/>
      <c r="FH230" s="89" t="n"/>
      <c r="FJ230" s="81" t="n"/>
      <c r="FK230" s="89" t="n"/>
      <c r="FM230" s="81" t="n"/>
    </row>
    <row customHeight="1" ht="12" r="231" spans="1:201">
      <c r="U231" s="10" t="n"/>
      <c r="V231" s="89" t="n"/>
      <c r="W231" s="16" t="n"/>
      <c r="X231" s="25" t="n"/>
      <c r="Y231" s="80" t="n"/>
      <c r="Z231" s="27">
        <f>IF(U231="","",LOOKUP(U231-V231,{-9E+307,0,1},{2,"x",1}))</f>
        <v/>
      </c>
      <c r="AA231" s="14">
        <f>IF(U231="","",U231&amp;"-"&amp;V231)</f>
        <v/>
      </c>
      <c r="AB231" s="63" t="n"/>
      <c r="EP231" s="89" t="n"/>
      <c r="ER231" s="81" t="n"/>
      <c r="ES231" s="89" t="n"/>
      <c r="EU231" s="81" t="n"/>
      <c r="EV231" s="89" t="n"/>
      <c r="EX231" s="81" t="n"/>
      <c r="EY231" s="89" t="n"/>
      <c r="FA231" s="81" t="n"/>
      <c r="FB231" s="89" t="n"/>
      <c r="FD231" s="81" t="n"/>
      <c r="FE231" s="89" t="n"/>
      <c r="FG231" s="81" t="n"/>
      <c r="FH231" s="89" t="n"/>
      <c r="FJ231" s="81" t="n"/>
      <c r="FK231" s="89" t="n"/>
      <c r="FM231" s="81" t="n"/>
    </row>
    <row customHeight="1" ht="12" r="232" spans="1:201">
      <c r="U232" s="10" t="n"/>
      <c r="V232" s="89" t="n"/>
      <c r="W232" s="16" t="n"/>
      <c r="X232" s="25" t="n"/>
      <c r="Y232" s="80" t="n"/>
      <c r="Z232" s="27">
        <f>IF(U232="","",LOOKUP(U232-V232,{-9E+307,0,1},{2,"x",1}))</f>
        <v/>
      </c>
      <c r="AA232" s="14">
        <f>IF(U232="","",U232&amp;"-"&amp;V232)</f>
        <v/>
      </c>
      <c r="AB232" s="63" t="n"/>
      <c r="EP232" s="89" t="n"/>
      <c r="ER232" s="81" t="n"/>
      <c r="ES232" s="89" t="n"/>
      <c r="EU232" s="81" t="n"/>
      <c r="EV232" s="89" t="n"/>
      <c r="EX232" s="81" t="n"/>
      <c r="EY232" s="89" t="n"/>
      <c r="FA232" s="81" t="n"/>
      <c r="FB232" s="89" t="n"/>
      <c r="FD232" s="81" t="n"/>
      <c r="FE232" s="89" t="n"/>
      <c r="FG232" s="81" t="n"/>
      <c r="FH232" s="89" t="n"/>
      <c r="FJ232" s="81" t="n"/>
      <c r="FK232" s="89" t="n"/>
      <c r="FM232" s="81" t="n"/>
    </row>
    <row customHeight="1" ht="12" r="233" spans="1:201">
      <c r="U233" s="10" t="n"/>
      <c r="V233" s="89" t="n"/>
      <c r="W233" s="16" t="n"/>
      <c r="X233" s="25" t="n"/>
      <c r="Y233" s="80" t="n"/>
      <c r="Z233" s="27">
        <f>IF(U233="","",LOOKUP(U233-V233,{-9E+307,0,1},{2,"x",1}))</f>
        <v/>
      </c>
      <c r="AA233" s="14">
        <f>IF(U233="","",U233&amp;"-"&amp;V233)</f>
        <v/>
      </c>
      <c r="AB233" s="63" t="n"/>
      <c r="EP233" s="89" t="n"/>
      <c r="ER233" s="81" t="n"/>
      <c r="ES233" s="89" t="n"/>
      <c r="EU233" s="81" t="n"/>
      <c r="EV233" s="89" t="n"/>
      <c r="EX233" s="81" t="n"/>
      <c r="EY233" s="89" t="n"/>
      <c r="FA233" s="81" t="n"/>
      <c r="FB233" s="89" t="n"/>
      <c r="FD233" s="81" t="n"/>
      <c r="FE233" s="89" t="n"/>
      <c r="FG233" s="81" t="n"/>
      <c r="FH233" s="89" t="n"/>
      <c r="FJ233" s="81" t="n"/>
      <c r="FK233" s="89" t="n"/>
      <c r="FM233" s="81" t="n"/>
    </row>
    <row customHeight="1" ht="12" r="234" spans="1:201">
      <c r="U234" s="10" t="n"/>
      <c r="V234" s="89" t="n"/>
      <c r="W234" s="16" t="n"/>
      <c r="X234" s="25" t="n"/>
      <c r="Y234" s="80" t="n"/>
      <c r="Z234" s="27">
        <f>IF(U234="","",LOOKUP(U234-V234,{-9E+307,0,1},{2,"x",1}))</f>
        <v/>
      </c>
      <c r="AA234" s="14">
        <f>IF(U234="","",U234&amp;"-"&amp;V234)</f>
        <v/>
      </c>
      <c r="AB234" s="63" t="n"/>
      <c r="EP234" s="89" t="n"/>
      <c r="ER234" s="81" t="n"/>
      <c r="ES234" s="89" t="n"/>
      <c r="EU234" s="81" t="n"/>
      <c r="EV234" s="89" t="n"/>
      <c r="EX234" s="81" t="n"/>
      <c r="EY234" s="89" t="n"/>
      <c r="FA234" s="81" t="n"/>
      <c r="FB234" s="89" t="n"/>
      <c r="FD234" s="81" t="n"/>
      <c r="FE234" s="89" t="n"/>
      <c r="FG234" s="81" t="n"/>
      <c r="FH234" s="89" t="n"/>
      <c r="FJ234" s="81" t="n"/>
      <c r="FK234" s="89" t="n"/>
      <c r="FM234" s="81" t="n"/>
    </row>
    <row customHeight="1" ht="12" r="235" spans="1:201">
      <c r="U235" s="10" t="n"/>
      <c r="V235" s="89" t="n"/>
      <c r="W235" s="16" t="n"/>
      <c r="X235" s="25" t="n"/>
      <c r="Y235" s="80" t="n"/>
      <c r="Z235" s="27">
        <f>IF(U235="","",LOOKUP(U235-V235,{-9E+307,0,1},{2,"x",1}))</f>
        <v/>
      </c>
      <c r="AA235" s="14">
        <f>IF(U235="","",U235&amp;"-"&amp;V235)</f>
        <v/>
      </c>
      <c r="AB235" s="63" t="n"/>
      <c r="EP235" s="89" t="n"/>
      <c r="ER235" s="81" t="n"/>
      <c r="ES235" s="89" t="n"/>
      <c r="EU235" s="81" t="n"/>
      <c r="EV235" s="89" t="n"/>
      <c r="EX235" s="81" t="n"/>
      <c r="EY235" s="89" t="n"/>
      <c r="FA235" s="81" t="n"/>
      <c r="FB235" s="89" t="n"/>
      <c r="FD235" s="81" t="n"/>
      <c r="FE235" s="89" t="n"/>
      <c r="FG235" s="81" t="n"/>
      <c r="FH235" s="89" t="n"/>
      <c r="FJ235" s="81" t="n"/>
      <c r="FK235" s="89" t="n"/>
      <c r="FM235" s="81" t="n"/>
    </row>
    <row customHeight="1" ht="12" r="236" spans="1:201">
      <c r="U236" s="10" t="n"/>
      <c r="V236" s="89" t="n"/>
      <c r="W236" s="16" t="n"/>
      <c r="X236" s="25" t="n"/>
      <c r="Y236" s="80" t="n"/>
      <c r="Z236" s="27">
        <f>IF(U236="","",LOOKUP(U236-V236,{-9E+307,0,1},{2,"x",1}))</f>
        <v/>
      </c>
      <c r="AA236" s="14">
        <f>IF(U236="","",U236&amp;"-"&amp;V236)</f>
        <v/>
      </c>
      <c r="AB236" s="63" t="n"/>
      <c r="EP236" s="89" t="n"/>
      <c r="ER236" s="81" t="n"/>
      <c r="ES236" s="89" t="n"/>
      <c r="EU236" s="81" t="n"/>
      <c r="EV236" s="89" t="n"/>
      <c r="EX236" s="81" t="n"/>
      <c r="EY236" s="89" t="n"/>
      <c r="FA236" s="81" t="n"/>
      <c r="FB236" s="89" t="n"/>
      <c r="FD236" s="81" t="n"/>
      <c r="FE236" s="89" t="n"/>
      <c r="FG236" s="81" t="n"/>
      <c r="FH236" s="89" t="n"/>
      <c r="FJ236" s="81" t="n"/>
      <c r="FK236" s="89" t="n"/>
      <c r="FM236" s="81" t="n"/>
    </row>
    <row customHeight="1" ht="12" r="237" spans="1:201">
      <c r="U237" s="10" t="n"/>
      <c r="V237" s="89" t="n"/>
      <c r="W237" s="16" t="n"/>
      <c r="X237" s="25" t="n"/>
      <c r="Y237" s="80" t="n"/>
      <c r="Z237" s="27">
        <f>IF(U237="","",LOOKUP(U237-V237,{-9E+307,0,1},{2,"x",1}))</f>
        <v/>
      </c>
      <c r="AA237" s="14">
        <f>IF(U237="","",U237&amp;"-"&amp;V237)</f>
        <v/>
      </c>
      <c r="AB237" s="63" t="n"/>
      <c r="EP237" s="89" t="n"/>
      <c r="ER237" s="81" t="n"/>
      <c r="ES237" s="89" t="n"/>
      <c r="EU237" s="81" t="n"/>
      <c r="EV237" s="89" t="n"/>
      <c r="EX237" s="81" t="n"/>
      <c r="EY237" s="89" t="n"/>
      <c r="FA237" s="81" t="n"/>
      <c r="FB237" s="89" t="n"/>
      <c r="FD237" s="81" t="n"/>
      <c r="FE237" s="89" t="n"/>
      <c r="FG237" s="81" t="n"/>
      <c r="FH237" s="89" t="n"/>
      <c r="FJ237" s="81" t="n"/>
      <c r="FK237" s="89" t="n"/>
      <c r="FM237" s="81" t="n"/>
    </row>
    <row customHeight="1" ht="12" r="238" spans="1:201">
      <c r="U238" s="10" t="n"/>
      <c r="V238" s="89" t="n"/>
      <c r="W238" s="16" t="n"/>
      <c r="X238" s="25" t="n"/>
      <c r="Y238" s="80" t="n"/>
      <c r="Z238" s="27">
        <f>IF(U238="","",LOOKUP(U238-V238,{-9E+307,0,1},{2,"x",1}))</f>
        <v/>
      </c>
      <c r="AA238" s="14">
        <f>IF(U238="","",U238&amp;"-"&amp;V238)</f>
        <v/>
      </c>
      <c r="AB238" s="63" t="n"/>
      <c r="EP238" s="89" t="n"/>
      <c r="ER238" s="81" t="n"/>
      <c r="ES238" s="89" t="n"/>
      <c r="EU238" s="81" t="n"/>
      <c r="EV238" s="89" t="n"/>
      <c r="EX238" s="81" t="n"/>
      <c r="EY238" s="89" t="n"/>
      <c r="FA238" s="81" t="n"/>
      <c r="FB238" s="89" t="n"/>
      <c r="FD238" s="81" t="n"/>
      <c r="FE238" s="89" t="n"/>
      <c r="FG238" s="81" t="n"/>
      <c r="FH238" s="89" t="n"/>
      <c r="FJ238" s="81" t="n"/>
      <c r="FK238" s="89" t="n"/>
      <c r="FM238" s="81" t="n"/>
    </row>
    <row customHeight="1" ht="12" r="239" spans="1:201">
      <c r="U239" s="10" t="n"/>
      <c r="V239" s="89" t="n"/>
      <c r="W239" s="16" t="n"/>
      <c r="X239" s="25" t="n"/>
      <c r="Y239" s="80" t="n"/>
      <c r="Z239" s="27">
        <f>IF(U239="","",LOOKUP(U239-V239,{-9E+307,0,1},{2,"x",1}))</f>
        <v/>
      </c>
      <c r="AA239" s="14">
        <f>IF(U239="","",U239&amp;"-"&amp;V239)</f>
        <v/>
      </c>
      <c r="AB239" s="63" t="n"/>
      <c r="EP239" s="89" t="n"/>
      <c r="ER239" s="81" t="n"/>
      <c r="ES239" s="89" t="n"/>
      <c r="EU239" s="81" t="n"/>
      <c r="EV239" s="89" t="n"/>
      <c r="EX239" s="81" t="n"/>
      <c r="EY239" s="89" t="n"/>
      <c r="FA239" s="81" t="n"/>
      <c r="FB239" s="89" t="n"/>
      <c r="FD239" s="81" t="n"/>
      <c r="FE239" s="89" t="n"/>
      <c r="FG239" s="81" t="n"/>
      <c r="FH239" s="89" t="n"/>
      <c r="FJ239" s="81" t="n"/>
      <c r="FK239" s="89" t="n"/>
      <c r="FM239" s="81" t="n"/>
    </row>
    <row customHeight="1" ht="12" r="240" spans="1:201">
      <c r="U240" s="10" t="n"/>
      <c r="V240" s="89" t="n"/>
      <c r="W240" s="16" t="n"/>
      <c r="X240" s="25" t="n"/>
      <c r="Y240" s="80" t="n"/>
      <c r="Z240" s="27">
        <f>IF(U240="","",LOOKUP(U240-V240,{-9E+307,0,1},{2,"x",1}))</f>
        <v/>
      </c>
      <c r="AA240" s="14">
        <f>IF(U240="","",U240&amp;"-"&amp;V240)</f>
        <v/>
      </c>
      <c r="AB240" s="63" t="n"/>
      <c r="EP240" s="89" t="n"/>
      <c r="ER240" s="81" t="n"/>
      <c r="ES240" s="89" t="n"/>
      <c r="EU240" s="81" t="n"/>
      <c r="EV240" s="89" t="n"/>
      <c r="EX240" s="81" t="n"/>
      <c r="EY240" s="89" t="n"/>
      <c r="FA240" s="81" t="n"/>
      <c r="FB240" s="89" t="n"/>
      <c r="FD240" s="81" t="n"/>
      <c r="FE240" s="89" t="n"/>
      <c r="FG240" s="81" t="n"/>
      <c r="FH240" s="89" t="n"/>
      <c r="FJ240" s="81" t="n"/>
      <c r="FK240" s="89" t="n"/>
      <c r="FM240" s="81" t="n"/>
    </row>
    <row customHeight="1" ht="12" r="241" spans="1:201">
      <c r="U241" s="10" t="n"/>
      <c r="V241" s="89" t="n"/>
      <c r="W241" s="16" t="n"/>
      <c r="X241" s="25" t="n"/>
      <c r="Y241" s="80" t="n"/>
      <c r="Z241" s="27">
        <f>IF(U241="","",LOOKUP(U241-V241,{-9E+307,0,1},{2,"x",1}))</f>
        <v/>
      </c>
      <c r="AA241" s="14">
        <f>IF(U241="","",U241&amp;"-"&amp;V241)</f>
        <v/>
      </c>
      <c r="AB241" s="63" t="n"/>
      <c r="EP241" s="89" t="n"/>
      <c r="ER241" s="81" t="n"/>
      <c r="ES241" s="89" t="n"/>
      <c r="EU241" s="81" t="n"/>
      <c r="EV241" s="89" t="n"/>
      <c r="EX241" s="81" t="n"/>
      <c r="EY241" s="89" t="n"/>
      <c r="FA241" s="81" t="n"/>
      <c r="FB241" s="89" t="n"/>
      <c r="FD241" s="81" t="n"/>
      <c r="FE241" s="89" t="n"/>
      <c r="FG241" s="81" t="n"/>
      <c r="FH241" s="89" t="n"/>
      <c r="FJ241" s="81" t="n"/>
      <c r="FK241" s="89" t="n"/>
      <c r="FM241" s="81" t="n"/>
    </row>
    <row customHeight="1" ht="12" r="242" spans="1:201">
      <c r="U242" s="10" t="n"/>
      <c r="V242" s="89" t="n"/>
      <c r="W242" s="16" t="n"/>
      <c r="X242" s="25" t="n"/>
      <c r="Y242" s="80" t="n"/>
      <c r="Z242" s="27">
        <f>IF(U242="","",LOOKUP(U242-V242,{-9E+307,0,1},{2,"x",1}))</f>
        <v/>
      </c>
      <c r="AA242" s="14">
        <f>IF(U242="","",U242&amp;"-"&amp;V242)</f>
        <v/>
      </c>
      <c r="AB242" s="63" t="n"/>
      <c r="EP242" s="89" t="n"/>
      <c r="ER242" s="81" t="n"/>
      <c r="ES242" s="89" t="n"/>
      <c r="EU242" s="81" t="n"/>
      <c r="EV242" s="89" t="n"/>
      <c r="EX242" s="81" t="n"/>
      <c r="EY242" s="89" t="n"/>
      <c r="FA242" s="81" t="n"/>
      <c r="FB242" s="89" t="n"/>
      <c r="FD242" s="81" t="n"/>
      <c r="FE242" s="89" t="n"/>
      <c r="FG242" s="81" t="n"/>
      <c r="FH242" s="89" t="n"/>
      <c r="FJ242" s="81" t="n"/>
      <c r="FK242" s="89" t="n"/>
      <c r="FM242" s="81" t="n"/>
    </row>
    <row r="243" spans="1:201">
      <c r="U243" s="10" t="n"/>
      <c r="V243" s="89" t="n"/>
      <c r="W243" s="16" t="n"/>
      <c r="X243" s="25" t="n"/>
      <c r="Y243" s="80" t="n"/>
      <c r="Z243" s="27">
        <f>IF(U243="","",LOOKUP(U243-V243,{-9E+307,0,1},{2,"x",1}))</f>
        <v/>
      </c>
      <c r="AA243" s="14">
        <f>IF(U243="","",U243&amp;"-"&amp;V243)</f>
        <v/>
      </c>
      <c r="AB243" s="63" t="n"/>
      <c r="EP243" s="89" t="n"/>
      <c r="ER243" s="81" t="n"/>
      <c r="ES243" s="89" t="n"/>
      <c r="EU243" s="81" t="n"/>
      <c r="EV243" s="89" t="n"/>
      <c r="EX243" s="81" t="n"/>
      <c r="EY243" s="89" t="n"/>
      <c r="FA243" s="81" t="n"/>
      <c r="FB243" s="89" t="n"/>
      <c r="FD243" s="81" t="n"/>
      <c r="FE243" s="89" t="n"/>
      <c r="FG243" s="81" t="n"/>
      <c r="FH243" s="89" t="n"/>
      <c r="FJ243" s="81" t="n"/>
      <c r="FK243" s="89" t="n"/>
      <c r="FM243" s="81" t="n"/>
    </row>
    <row customHeight="1" ht="12" r="244" spans="1:201">
      <c r="U244" s="10" t="n"/>
      <c r="V244" s="89" t="n"/>
      <c r="W244" s="16" t="n"/>
      <c r="X244" s="25" t="n"/>
      <c r="Y244" s="80" t="n"/>
      <c r="Z244" s="27">
        <f>IF(U244="","",LOOKUP(U244-V244,{-9E+307,0,1},{2,"x",1}))</f>
        <v/>
      </c>
      <c r="AA244" s="14">
        <f>IF(U244="","",U244&amp;"-"&amp;V244)</f>
        <v/>
      </c>
      <c r="AB244" s="63" t="n"/>
      <c r="EP244" s="89" t="n"/>
      <c r="ER244" s="81" t="n"/>
      <c r="ES244" s="89" t="n"/>
      <c r="EU244" s="81" t="n"/>
      <c r="EV244" s="89" t="n"/>
      <c r="EX244" s="81" t="n"/>
      <c r="EY244" s="89" t="n"/>
      <c r="FA244" s="81" t="n"/>
      <c r="FB244" s="89" t="n"/>
      <c r="FD244" s="81" t="n"/>
      <c r="FE244" s="89" t="n"/>
      <c r="FG244" s="81" t="n"/>
      <c r="FH244" s="89" t="n"/>
      <c r="FJ244" s="81" t="n"/>
      <c r="FK244" s="89" t="n"/>
      <c r="FM244" s="81" t="n"/>
    </row>
    <row customHeight="1" ht="12" r="245" spans="1:201">
      <c r="U245" s="10" t="n"/>
      <c r="V245" s="89" t="n"/>
      <c r="W245" s="16" t="n"/>
      <c r="X245" s="25" t="n"/>
      <c r="Y245" s="80" t="n"/>
      <c r="Z245" s="27">
        <f>IF(U245="","",LOOKUP(U245-V245,{-9E+307,0,1},{2,"x",1}))</f>
        <v/>
      </c>
      <c r="AA245" s="14">
        <f>IF(U245="","",U245&amp;"-"&amp;V245)</f>
        <v/>
      </c>
      <c r="AB245" s="63" t="n"/>
      <c r="EP245" s="89" t="n"/>
      <c r="ER245" s="81" t="n"/>
      <c r="ES245" s="89" t="n"/>
      <c r="EU245" s="81" t="n"/>
      <c r="EV245" s="89" t="n"/>
      <c r="EX245" s="81" t="n"/>
      <c r="EY245" s="89" t="n"/>
      <c r="FA245" s="81" t="n"/>
      <c r="FB245" s="89" t="n"/>
      <c r="FD245" s="81" t="n"/>
      <c r="FE245" s="89" t="n"/>
      <c r="FG245" s="81" t="n"/>
      <c r="FH245" s="89" t="n"/>
      <c r="FJ245" s="81" t="n"/>
      <c r="FK245" s="89" t="n"/>
      <c r="FM245" s="81" t="n"/>
    </row>
    <row customHeight="1" ht="12" r="246" spans="1:201">
      <c r="U246" s="10" t="n"/>
      <c r="V246" s="89" t="n"/>
      <c r="W246" s="16" t="n"/>
      <c r="X246" s="25" t="n"/>
      <c r="Y246" s="80" t="n"/>
      <c r="Z246" s="27">
        <f>IF(U246="","",LOOKUP(U246-V246,{-9E+307,0,1},{2,"x",1}))</f>
        <v/>
      </c>
      <c r="AA246" s="14">
        <f>IF(U246="","",U246&amp;"-"&amp;V246)</f>
        <v/>
      </c>
      <c r="AB246" s="63" t="n"/>
      <c r="EP246" s="89" t="n"/>
      <c r="ER246" s="81" t="n"/>
      <c r="ES246" s="89" t="n"/>
      <c r="EU246" s="81" t="n"/>
      <c r="EV246" s="89" t="n"/>
      <c r="EX246" s="81" t="n"/>
      <c r="EY246" s="89" t="n"/>
      <c r="FA246" s="81" t="n"/>
      <c r="FB246" s="89" t="n"/>
      <c r="FD246" s="81" t="n"/>
      <c r="FE246" s="89" t="n"/>
      <c r="FG246" s="81" t="n"/>
      <c r="FH246" s="89" t="n"/>
      <c r="FJ246" s="81" t="n"/>
      <c r="FK246" s="89" t="n"/>
      <c r="FM246" s="81" t="n"/>
    </row>
    <row customHeight="1" ht="12" r="247" spans="1:201">
      <c r="U247" s="10" t="n"/>
      <c r="V247" s="89" t="n"/>
      <c r="W247" s="16" t="n"/>
      <c r="X247" s="25" t="n"/>
      <c r="Y247" s="80" t="n"/>
      <c r="Z247" s="27">
        <f>IF(U247="","",LOOKUP(U247-V247,{-9E+307,0,1},{2,"x",1}))</f>
        <v/>
      </c>
      <c r="AA247" s="14">
        <f>IF(U247="","",U247&amp;"-"&amp;V247)</f>
        <v/>
      </c>
      <c r="AB247" s="63" t="n"/>
      <c r="EP247" s="89" t="n"/>
      <c r="ER247" s="81" t="n"/>
      <c r="ES247" s="89" t="n"/>
      <c r="EU247" s="81" t="n"/>
      <c r="EV247" s="89" t="n"/>
      <c r="EX247" s="81" t="n"/>
      <c r="EY247" s="89" t="n"/>
      <c r="FA247" s="81" t="n"/>
      <c r="FB247" s="89" t="n"/>
      <c r="FD247" s="81" t="n"/>
      <c r="FE247" s="89" t="n"/>
      <c r="FG247" s="81" t="n"/>
      <c r="FH247" s="89" t="n"/>
      <c r="FJ247" s="81" t="n"/>
      <c r="FK247" s="89" t="n"/>
      <c r="FM247" s="81" t="n"/>
    </row>
    <row customHeight="1" ht="12" r="248" spans="1:201">
      <c r="U248" s="10" t="n"/>
      <c r="V248" s="89" t="n"/>
      <c r="W248" s="16" t="n"/>
      <c r="X248" s="25" t="n"/>
      <c r="Y248" s="80" t="n"/>
      <c r="Z248" s="27">
        <f>IF(U248="","",LOOKUP(U248-V248,{-9E+307,0,1},{2,"x",1}))</f>
        <v/>
      </c>
      <c r="AA248" s="14">
        <f>IF(U248="","",U248&amp;"-"&amp;V248)</f>
        <v/>
      </c>
      <c r="AB248" s="63" t="n"/>
      <c r="EP248" s="89" t="n"/>
      <c r="ER248" s="81" t="n"/>
      <c r="ES248" s="89" t="n"/>
      <c r="EU248" s="81" t="n"/>
      <c r="EV248" s="89" t="n"/>
      <c r="EX248" s="81" t="n"/>
      <c r="EY248" s="89" t="n"/>
      <c r="FA248" s="81" t="n"/>
      <c r="FB248" s="89" t="n"/>
      <c r="FD248" s="81" t="n"/>
      <c r="FE248" s="89" t="n"/>
      <c r="FG248" s="81" t="n"/>
      <c r="FH248" s="89" t="n"/>
      <c r="FJ248" s="81" t="n"/>
      <c r="FK248" s="89" t="n"/>
      <c r="FM248" s="81" t="n"/>
    </row>
    <row customHeight="1" ht="12" r="249" spans="1:201">
      <c r="U249" s="10" t="n"/>
      <c r="V249" s="89" t="n"/>
      <c r="W249" s="16" t="n"/>
      <c r="X249" s="25" t="n"/>
      <c r="Y249" s="80" t="n"/>
      <c r="Z249" s="27">
        <f>IF(U249="","",LOOKUP(U249-V249,{-9E+307,0,1},{2,"x",1}))</f>
        <v/>
      </c>
      <c r="AA249" s="14">
        <f>IF(U249="","",U249&amp;"-"&amp;V249)</f>
        <v/>
      </c>
      <c r="AB249" s="63" t="n"/>
      <c r="EP249" s="89" t="n"/>
      <c r="ER249" s="81" t="n"/>
      <c r="ES249" s="89" t="n"/>
      <c r="EU249" s="81" t="n"/>
      <c r="EV249" s="89" t="n"/>
      <c r="EX249" s="81" t="n"/>
      <c r="EY249" s="89" t="n"/>
      <c r="FA249" s="81" t="n"/>
      <c r="FB249" s="89" t="n"/>
      <c r="FD249" s="81" t="n"/>
      <c r="FE249" s="89" t="n"/>
      <c r="FG249" s="81" t="n"/>
      <c r="FH249" s="89" t="n"/>
      <c r="FJ249" s="81" t="n"/>
      <c r="FK249" s="89" t="n"/>
      <c r="FM249" s="81" t="n"/>
    </row>
    <row customHeight="1" ht="12" r="250" spans="1:201">
      <c r="U250" s="10" t="n"/>
      <c r="V250" s="89" t="n"/>
      <c r="W250" s="16" t="n"/>
      <c r="X250" s="25" t="n"/>
      <c r="Y250" s="80" t="n"/>
      <c r="Z250" s="27">
        <f>IF(U250="","",LOOKUP(U250-V250,{-9E+307,0,1},{2,"x",1}))</f>
        <v/>
      </c>
      <c r="AA250" s="14">
        <f>IF(U250="","",U250&amp;"-"&amp;V250)</f>
        <v/>
      </c>
      <c r="AB250" s="63" t="n"/>
      <c r="EP250" s="89" t="n"/>
      <c r="ER250" s="81" t="n"/>
      <c r="ES250" s="89" t="n"/>
      <c r="EU250" s="81" t="n"/>
      <c r="EV250" s="89" t="n"/>
      <c r="EX250" s="81" t="n"/>
      <c r="EY250" s="89" t="n"/>
      <c r="FA250" s="81" t="n"/>
      <c r="FB250" s="89" t="n"/>
      <c r="FD250" s="81" t="n"/>
      <c r="FE250" s="89" t="n"/>
      <c r="FG250" s="81" t="n"/>
      <c r="FH250" s="89" t="n"/>
      <c r="FJ250" s="81" t="n"/>
      <c r="FK250" s="89" t="n"/>
      <c r="FM250" s="81" t="n"/>
    </row>
    <row customHeight="1" ht="12" r="251" spans="1:201">
      <c r="U251" s="10" t="n"/>
      <c r="V251" s="89" t="n"/>
      <c r="W251" s="16" t="n"/>
      <c r="X251" s="25" t="n"/>
      <c r="Y251" s="80" t="n"/>
      <c r="Z251" s="27">
        <f>IF(U251="","",LOOKUP(U251-V251,{-9E+307,0,1},{2,"x",1}))</f>
        <v/>
      </c>
      <c r="AA251" s="14">
        <f>IF(U251="","",U251&amp;"-"&amp;V251)</f>
        <v/>
      </c>
      <c r="AB251" s="63" t="n"/>
      <c r="EP251" s="89" t="n"/>
      <c r="ER251" s="81" t="n"/>
      <c r="ES251" s="89" t="n"/>
      <c r="EU251" s="81" t="n"/>
      <c r="EV251" s="89" t="n"/>
      <c r="EX251" s="81" t="n"/>
      <c r="EY251" s="89" t="n"/>
      <c r="FA251" s="81" t="n"/>
      <c r="FB251" s="89" t="n"/>
      <c r="FD251" s="81" t="n"/>
      <c r="FE251" s="89" t="n"/>
      <c r="FG251" s="81" t="n"/>
      <c r="FH251" s="89" t="n"/>
      <c r="FJ251" s="81" t="n"/>
      <c r="FK251" s="89" t="n"/>
      <c r="FM251" s="81" t="n"/>
    </row>
    <row customHeight="1" ht="12" r="252" spans="1:201">
      <c r="U252" s="10" t="n"/>
      <c r="V252" s="89" t="n"/>
      <c r="W252" s="16" t="n"/>
      <c r="X252" s="25" t="n"/>
      <c r="Y252" s="80" t="n"/>
      <c r="Z252" s="27">
        <f>IF(U252="","",LOOKUP(U252-V252,{-9E+307,0,1},{2,"x",1}))</f>
        <v/>
      </c>
      <c r="AA252" s="14">
        <f>IF(U252="","",U252&amp;"-"&amp;V252)</f>
        <v/>
      </c>
      <c r="AB252" s="63" t="n"/>
      <c r="EP252" s="89" t="n"/>
      <c r="ER252" s="81" t="n"/>
      <c r="ES252" s="89" t="n"/>
      <c r="EU252" s="81" t="n"/>
      <c r="EV252" s="89" t="n"/>
      <c r="EX252" s="81" t="n"/>
      <c r="EY252" s="89" t="n"/>
      <c r="FA252" s="81" t="n"/>
      <c r="FB252" s="89" t="n"/>
      <c r="FD252" s="81" t="n"/>
      <c r="FE252" s="89" t="n"/>
      <c r="FG252" s="81" t="n"/>
      <c r="FH252" s="89" t="n"/>
      <c r="FJ252" s="81" t="n"/>
      <c r="FK252" s="89" t="n"/>
      <c r="FM252" s="81" t="n"/>
    </row>
    <row customHeight="1" ht="12" r="253" spans="1:201">
      <c r="U253" s="10" t="n"/>
      <c r="V253" s="89" t="n"/>
      <c r="W253" s="16" t="n"/>
      <c r="X253" s="25" t="n"/>
      <c r="Y253" s="80" t="n"/>
      <c r="Z253" s="27">
        <f>IF(U253="","",LOOKUP(U253-V253,{-9E+307,0,1},{2,"x",1}))</f>
        <v/>
      </c>
      <c r="AA253" s="14">
        <f>IF(U253="","",U253&amp;"-"&amp;V253)</f>
        <v/>
      </c>
      <c r="AB253" s="63" t="n"/>
      <c r="EP253" s="89" t="n"/>
      <c r="ER253" s="81" t="n"/>
      <c r="ES253" s="89" t="n"/>
      <c r="EU253" s="81" t="n"/>
      <c r="EV253" s="89" t="n"/>
      <c r="EX253" s="81" t="n"/>
      <c r="EY253" s="89" t="n"/>
      <c r="FA253" s="81" t="n"/>
      <c r="FB253" s="89" t="n"/>
      <c r="FD253" s="81" t="n"/>
      <c r="FE253" s="89" t="n"/>
      <c r="FG253" s="81" t="n"/>
      <c r="FH253" s="89" t="n"/>
      <c r="FJ253" s="81" t="n"/>
      <c r="FK253" s="89" t="n"/>
      <c r="FM253" s="81" t="n"/>
    </row>
    <row customHeight="1" ht="12" r="254" spans="1:201">
      <c r="U254" s="10" t="n"/>
      <c r="V254" s="89" t="n"/>
      <c r="W254" s="16" t="n"/>
      <c r="X254" s="25" t="n"/>
      <c r="Y254" s="80" t="n"/>
      <c r="Z254" s="27">
        <f>IF(U254="","",LOOKUP(U254-V254,{-9E+307,0,1},{2,"x",1}))</f>
        <v/>
      </c>
      <c r="AA254" s="14">
        <f>IF(U254="","",U254&amp;"-"&amp;V254)</f>
        <v/>
      </c>
      <c r="AB254" s="63" t="n"/>
      <c r="EP254" s="89" t="n"/>
      <c r="ER254" s="81" t="n"/>
      <c r="ES254" s="89" t="n"/>
      <c r="EU254" s="81" t="n"/>
      <c r="EV254" s="89" t="n"/>
      <c r="EX254" s="81" t="n"/>
      <c r="EY254" s="89" t="n"/>
      <c r="FA254" s="81" t="n"/>
      <c r="FB254" s="89" t="n"/>
      <c r="FD254" s="81" t="n"/>
      <c r="FE254" s="89" t="n"/>
      <c r="FG254" s="81" t="n"/>
      <c r="FH254" s="89" t="n"/>
      <c r="FJ254" s="81" t="n"/>
      <c r="FK254" s="89" t="n"/>
      <c r="FM254" s="81" t="n"/>
    </row>
    <row customHeight="1" ht="12" r="255" spans="1:201">
      <c r="U255" s="10" t="n"/>
      <c r="V255" s="89" t="n"/>
      <c r="W255" s="16" t="n"/>
      <c r="X255" s="25" t="n"/>
      <c r="Y255" s="80" t="n"/>
      <c r="Z255" s="27">
        <f>IF(U255="","",LOOKUP(U255-V255,{-9E+307,0,1},{2,"x",1}))</f>
        <v/>
      </c>
      <c r="AA255" s="14">
        <f>IF(U255="","",U255&amp;"-"&amp;V255)</f>
        <v/>
      </c>
      <c r="AB255" s="63" t="n"/>
      <c r="EP255" s="89" t="n"/>
      <c r="ER255" s="81" t="n"/>
      <c r="ES255" s="89" t="n"/>
      <c r="EU255" s="81" t="n"/>
      <c r="EV255" s="89" t="n"/>
      <c r="EX255" s="81" t="n"/>
      <c r="EY255" s="89" t="n"/>
      <c r="FA255" s="81" t="n"/>
      <c r="FB255" s="89" t="n"/>
      <c r="FD255" s="81" t="n"/>
      <c r="FE255" s="89" t="n"/>
      <c r="FG255" s="81" t="n"/>
      <c r="FH255" s="89" t="n"/>
      <c r="FJ255" s="81" t="n"/>
      <c r="FK255" s="89" t="n"/>
      <c r="FM255" s="81" t="n"/>
    </row>
    <row customHeight="1" ht="12" r="256" spans="1:201">
      <c r="U256" s="10" t="n"/>
      <c r="V256" s="89" t="n"/>
      <c r="W256" s="16" t="n"/>
      <c r="X256" s="25" t="n"/>
      <c r="Y256" s="80" t="n"/>
      <c r="Z256" s="27">
        <f>IF(U256="","",LOOKUP(U256-V256,{-9E+307,0,1},{2,"x",1}))</f>
        <v/>
      </c>
      <c r="AA256" s="14">
        <f>IF(U256="","",U256&amp;"-"&amp;V256)</f>
        <v/>
      </c>
      <c r="AB256" s="63" t="n"/>
      <c r="EP256" s="89" t="n"/>
      <c r="ER256" s="81" t="n"/>
      <c r="ES256" s="89" t="n"/>
      <c r="EU256" s="81" t="n"/>
      <c r="EV256" s="89" t="n"/>
      <c r="EX256" s="81" t="n"/>
      <c r="EY256" s="89" t="n"/>
      <c r="FA256" s="81" t="n"/>
      <c r="FB256" s="89" t="n"/>
      <c r="FD256" s="81" t="n"/>
      <c r="FE256" s="89" t="n"/>
      <c r="FG256" s="81" t="n"/>
      <c r="FH256" s="89" t="n"/>
      <c r="FJ256" s="81" t="n"/>
      <c r="FK256" s="89" t="n"/>
      <c r="FM256" s="81" t="n"/>
    </row>
    <row customHeight="1" ht="12" r="257" spans="1:201">
      <c r="U257" s="10" t="n"/>
      <c r="V257" s="89" t="n"/>
      <c r="W257" s="16" t="n"/>
      <c r="X257" s="25" t="n"/>
      <c r="Y257" s="80" t="n"/>
      <c r="Z257" s="27">
        <f>IF(U257="","",LOOKUP(U257-V257,{-9E+307,0,1},{2,"x",1}))</f>
        <v/>
      </c>
      <c r="AA257" s="14">
        <f>IF(U257="","",U257&amp;"-"&amp;V257)</f>
        <v/>
      </c>
      <c r="AB257" s="63" t="n"/>
      <c r="EP257" s="89" t="n"/>
      <c r="ER257" s="81" t="n"/>
      <c r="ES257" s="89" t="n"/>
      <c r="EU257" s="81" t="n"/>
      <c r="EV257" s="89" t="n"/>
      <c r="EX257" s="81" t="n"/>
      <c r="EY257" s="89" t="n"/>
      <c r="FA257" s="81" t="n"/>
      <c r="FB257" s="89" t="n"/>
      <c r="FD257" s="81" t="n"/>
      <c r="FE257" s="89" t="n"/>
      <c r="FG257" s="81" t="n"/>
      <c r="FH257" s="89" t="n"/>
      <c r="FJ257" s="81" t="n"/>
      <c r="FK257" s="89" t="n"/>
      <c r="FM257" s="81" t="n"/>
    </row>
    <row customHeight="1" ht="12" r="258" spans="1:201">
      <c r="U258" s="10" t="n"/>
      <c r="V258" s="89" t="n"/>
      <c r="W258" s="16" t="n"/>
      <c r="X258" s="25" t="n"/>
      <c r="Y258" s="80" t="n"/>
      <c r="Z258" s="27">
        <f>IF(U258="","",LOOKUP(U258-V258,{-9E+307,0,1},{2,"x",1}))</f>
        <v/>
      </c>
      <c r="AA258" s="14">
        <f>IF(U258="","",U258&amp;"-"&amp;V258)</f>
        <v/>
      </c>
      <c r="AB258" s="63" t="n"/>
      <c r="EP258" s="89" t="n"/>
      <c r="ER258" s="81" t="n"/>
      <c r="ES258" s="89" t="n"/>
      <c r="EU258" s="81" t="n"/>
      <c r="EV258" s="89" t="n"/>
      <c r="EX258" s="81" t="n"/>
      <c r="EY258" s="89" t="n"/>
      <c r="FA258" s="81" t="n"/>
      <c r="FB258" s="89" t="n"/>
      <c r="FD258" s="81" t="n"/>
      <c r="FE258" s="89" t="n"/>
      <c r="FG258" s="81" t="n"/>
      <c r="FH258" s="89" t="n"/>
      <c r="FJ258" s="81" t="n"/>
      <c r="FK258" s="89" t="n"/>
      <c r="FM258" s="81" t="n"/>
    </row>
    <row customHeight="1" ht="12" r="259" spans="1:201">
      <c r="U259" s="10" t="n"/>
      <c r="V259" s="89" t="n"/>
      <c r="W259" s="16" t="n"/>
      <c r="X259" s="25" t="n"/>
      <c r="Y259" s="80" t="n"/>
      <c r="Z259" s="27">
        <f>IF(U259="","",LOOKUP(U259-V259,{-9E+307,0,1},{2,"x",1}))</f>
        <v/>
      </c>
      <c r="AA259" s="14">
        <f>IF(U259="","",U259&amp;"-"&amp;V259)</f>
        <v/>
      </c>
      <c r="AB259" s="63" t="n"/>
      <c r="EP259" s="89" t="n"/>
      <c r="ER259" s="81" t="n"/>
      <c r="ES259" s="89" t="n"/>
      <c r="EU259" s="81" t="n"/>
      <c r="EV259" s="89" t="n"/>
      <c r="EX259" s="81" t="n"/>
      <c r="EY259" s="89" t="n"/>
      <c r="FA259" s="81" t="n"/>
      <c r="FB259" s="89" t="n"/>
      <c r="FD259" s="81" t="n"/>
      <c r="FE259" s="89" t="n"/>
      <c r="FG259" s="81" t="n"/>
      <c r="FH259" s="89" t="n"/>
      <c r="FJ259" s="81" t="n"/>
      <c r="FK259" s="89" t="n"/>
      <c r="FM259" s="81" t="n"/>
    </row>
    <row customHeight="1" ht="12" r="260" spans="1:201">
      <c r="U260" s="10" t="n"/>
      <c r="V260" s="89" t="n"/>
      <c r="W260" s="16" t="n"/>
      <c r="X260" s="25" t="n"/>
      <c r="Y260" s="80" t="n"/>
      <c r="Z260" s="27">
        <f>IF(U260="","",LOOKUP(U260-V260,{-9E+307,0,1},{2,"x",1}))</f>
        <v/>
      </c>
      <c r="AA260" s="14">
        <f>IF(U260="","",U260&amp;"-"&amp;V260)</f>
        <v/>
      </c>
      <c r="AB260" s="63" t="n"/>
      <c r="EP260" s="89" t="n"/>
      <c r="ER260" s="81" t="n"/>
      <c r="ES260" s="89" t="n"/>
      <c r="EU260" s="81" t="n"/>
      <c r="EV260" s="89" t="n"/>
      <c r="EX260" s="81" t="n"/>
      <c r="EY260" s="89" t="n"/>
      <c r="FA260" s="81" t="n"/>
      <c r="FB260" s="89" t="n"/>
      <c r="FD260" s="81" t="n"/>
      <c r="FE260" s="89" t="n"/>
      <c r="FG260" s="81" t="n"/>
      <c r="FH260" s="89" t="n"/>
      <c r="FJ260" s="81" t="n"/>
      <c r="FK260" s="89" t="n"/>
      <c r="FM260" s="81" t="n"/>
    </row>
    <row customHeight="1" ht="12" r="261" spans="1:201">
      <c r="U261" s="10" t="n"/>
      <c r="V261" s="89" t="n"/>
      <c r="W261" s="16" t="n"/>
      <c r="X261" s="25" t="n"/>
      <c r="Y261" s="80" t="n"/>
      <c r="Z261" s="27">
        <f>IF(U261="","",LOOKUP(U261-V261,{-9E+307,0,1},{2,"x",1}))</f>
        <v/>
      </c>
      <c r="AA261" s="14">
        <f>IF(U261="","",U261&amp;"-"&amp;V261)</f>
        <v/>
      </c>
      <c r="AB261" s="63" t="n"/>
      <c r="EP261" s="89" t="n"/>
      <c r="ER261" s="81" t="n"/>
      <c r="ES261" s="89" t="n"/>
      <c r="EU261" s="81" t="n"/>
      <c r="EV261" s="89" t="n"/>
      <c r="EX261" s="81" t="n"/>
      <c r="EY261" s="89" t="n"/>
      <c r="FA261" s="81" t="n"/>
      <c r="FB261" s="89" t="n"/>
      <c r="FD261" s="81" t="n"/>
      <c r="FE261" s="89" t="n"/>
      <c r="FG261" s="81" t="n"/>
      <c r="FH261" s="89" t="n"/>
      <c r="FJ261" s="81" t="n"/>
      <c r="FK261" s="89" t="n"/>
      <c r="FM261" s="81" t="n"/>
    </row>
    <row customHeight="1" ht="12" r="262" spans="1:201">
      <c r="U262" s="10" t="n"/>
      <c r="V262" s="89" t="n"/>
      <c r="W262" s="16" t="n"/>
      <c r="X262" s="25" t="n"/>
      <c r="Y262" s="80" t="n"/>
      <c r="Z262" s="27">
        <f>IF(U262="","",LOOKUP(U262-V262,{-9E+307,0,1},{2,"x",1}))</f>
        <v/>
      </c>
      <c r="AA262" s="14">
        <f>IF(U262="","",U262&amp;"-"&amp;V262)</f>
        <v/>
      </c>
      <c r="AB262" s="63" t="n"/>
      <c r="EP262" s="89" t="n"/>
      <c r="ER262" s="81" t="n"/>
      <c r="ES262" s="89" t="n"/>
      <c r="EU262" s="81" t="n"/>
      <c r="EV262" s="89" t="n"/>
      <c r="EX262" s="81" t="n"/>
      <c r="EY262" s="89" t="n"/>
      <c r="FA262" s="81" t="n"/>
      <c r="FB262" s="89" t="n"/>
      <c r="FD262" s="81" t="n"/>
      <c r="FE262" s="89" t="n"/>
      <c r="FG262" s="81" t="n"/>
      <c r="FH262" s="89" t="n"/>
      <c r="FJ262" s="81" t="n"/>
      <c r="FK262" s="89" t="n"/>
      <c r="FM262" s="81" t="n"/>
    </row>
    <row customHeight="1" ht="12" r="263" spans="1:201">
      <c r="U263" s="10" t="n"/>
      <c r="V263" s="89" t="n"/>
      <c r="W263" s="16" t="n"/>
      <c r="X263" s="25" t="n"/>
      <c r="Y263" s="80" t="n"/>
      <c r="Z263" s="27">
        <f>IF(U263="","",LOOKUP(U263-V263,{-9E+307,0,1},{2,"x",1}))</f>
        <v/>
      </c>
      <c r="AA263" s="14">
        <f>IF(U263="","",U263&amp;"-"&amp;V263)</f>
        <v/>
      </c>
      <c r="AB263" s="63" t="n"/>
      <c r="EP263" s="89" t="n"/>
      <c r="ER263" s="81" t="n"/>
      <c r="ES263" s="89" t="n"/>
      <c r="EU263" s="81" t="n"/>
      <c r="EV263" s="89" t="n"/>
      <c r="EX263" s="81" t="n"/>
      <c r="EY263" s="89" t="n"/>
      <c r="FA263" s="81" t="n"/>
      <c r="FB263" s="89" t="n"/>
      <c r="FD263" s="81" t="n"/>
      <c r="FE263" s="89" t="n"/>
      <c r="FG263" s="81" t="n"/>
      <c r="FH263" s="89" t="n"/>
      <c r="FJ263" s="81" t="n"/>
      <c r="FK263" s="89" t="n"/>
      <c r="FM263" s="81" t="n"/>
    </row>
    <row customHeight="1" ht="12" r="264" spans="1:201">
      <c r="U264" s="10" t="n"/>
      <c r="V264" s="89" t="n"/>
      <c r="W264" s="16" t="n"/>
      <c r="X264" s="25" t="n"/>
      <c r="Y264" s="80" t="n"/>
      <c r="Z264" s="27">
        <f>IF(U264="","",LOOKUP(U264-V264,{-9E+307,0,1},{2,"x",1}))</f>
        <v/>
      </c>
      <c r="AA264" s="14">
        <f>IF(U264="","",U264&amp;"-"&amp;V264)</f>
        <v/>
      </c>
      <c r="AB264" s="63" t="n"/>
      <c r="EP264" s="89" t="n"/>
      <c r="ER264" s="81" t="n"/>
      <c r="ES264" s="89" t="n"/>
      <c r="EU264" s="81" t="n"/>
      <c r="EV264" s="89" t="n"/>
      <c r="EX264" s="81" t="n"/>
      <c r="EY264" s="89" t="n"/>
      <c r="FA264" s="81" t="n"/>
      <c r="FB264" s="89" t="n"/>
      <c r="FD264" s="81" t="n"/>
      <c r="FE264" s="89" t="n"/>
      <c r="FG264" s="81" t="n"/>
      <c r="FH264" s="89" t="n"/>
      <c r="FJ264" s="81" t="n"/>
      <c r="FK264" s="89" t="n"/>
      <c r="FM264" s="81" t="n"/>
    </row>
    <row customHeight="1" ht="12" r="265" spans="1:201">
      <c r="U265" s="10" t="n"/>
      <c r="V265" s="89" t="n"/>
      <c r="W265" s="16" t="n"/>
      <c r="X265" s="25" t="n"/>
      <c r="Y265" s="80" t="n"/>
      <c r="Z265" s="27">
        <f>IF(U265="","",LOOKUP(U265-V265,{-9E+307,0,1},{2,"x",1}))</f>
        <v/>
      </c>
      <c r="AA265" s="14">
        <f>IF(U265="","",U265&amp;"-"&amp;V265)</f>
        <v/>
      </c>
      <c r="AB265" s="63" t="n"/>
      <c r="EP265" s="89" t="n"/>
      <c r="ER265" s="81" t="n"/>
      <c r="ES265" s="89" t="n"/>
      <c r="EU265" s="81" t="n"/>
      <c r="EV265" s="89" t="n"/>
      <c r="EX265" s="81" t="n"/>
      <c r="EY265" s="89" t="n"/>
      <c r="FA265" s="81" t="n"/>
      <c r="FB265" s="89" t="n"/>
      <c r="FD265" s="81" t="n"/>
      <c r="FE265" s="89" t="n"/>
      <c r="FG265" s="81" t="n"/>
      <c r="FH265" s="89" t="n"/>
      <c r="FJ265" s="81" t="n"/>
      <c r="FK265" s="89" t="n"/>
      <c r="FM265" s="81" t="n"/>
    </row>
    <row r="266" spans="1:201">
      <c r="U266" s="10" t="n"/>
      <c r="V266" s="89" t="n"/>
      <c r="W266" s="16" t="n"/>
      <c r="X266" s="25" t="n"/>
      <c r="Y266" s="80" t="n"/>
      <c r="Z266" s="27">
        <f>IF(U266="","",LOOKUP(U266-V266,{-9E+307,0,1},{2,"x",1}))</f>
        <v/>
      </c>
      <c r="AA266" s="14">
        <f>IF(U266="","",U266&amp;"-"&amp;V266)</f>
        <v/>
      </c>
      <c r="AB266" s="63" t="n"/>
      <c r="EP266" s="89" t="n"/>
      <c r="ER266" s="81" t="n"/>
      <c r="ES266" s="89" t="n"/>
      <c r="EU266" s="81" t="n"/>
      <c r="EV266" s="89" t="n"/>
      <c r="EX266" s="81" t="n"/>
      <c r="EY266" s="89" t="n"/>
      <c r="FA266" s="81" t="n"/>
      <c r="FB266" s="89" t="n"/>
      <c r="FD266" s="81" t="n"/>
      <c r="FE266" s="89" t="n"/>
      <c r="FG266" s="81" t="n"/>
      <c r="FH266" s="89" t="n"/>
      <c r="FJ266" s="81" t="n"/>
      <c r="FK266" s="89" t="n"/>
      <c r="FM266" s="81" t="n"/>
    </row>
    <row customHeight="1" ht="12" r="267" spans="1:201">
      <c r="U267" s="10" t="n"/>
      <c r="V267" s="89" t="n"/>
      <c r="W267" s="16" t="n"/>
      <c r="X267" s="25" t="n"/>
      <c r="Y267" s="80" t="n"/>
      <c r="Z267" s="27">
        <f>IF(U267="","",LOOKUP(U267-V267,{-9E+307,0,1},{2,"x",1}))</f>
        <v/>
      </c>
      <c r="AA267" s="14">
        <f>IF(U267="","",U267&amp;"-"&amp;V267)</f>
        <v/>
      </c>
      <c r="AB267" s="63" t="n"/>
      <c r="EP267" s="89" t="n"/>
      <c r="ER267" s="81" t="n"/>
      <c r="ES267" s="89" t="n"/>
      <c r="EU267" s="81" t="n"/>
      <c r="EV267" s="89" t="n"/>
      <c r="EX267" s="81" t="n"/>
      <c r="EY267" s="89" t="n"/>
      <c r="FA267" s="81" t="n"/>
      <c r="FB267" s="89" t="n"/>
      <c r="FD267" s="81" t="n"/>
      <c r="FE267" s="89" t="n"/>
      <c r="FG267" s="81" t="n"/>
      <c r="FH267" s="89" t="n"/>
      <c r="FJ267" s="81" t="n"/>
      <c r="FK267" s="89" t="n"/>
      <c r="FM267" s="81" t="n"/>
    </row>
    <row customHeight="1" ht="12" r="268" spans="1:201">
      <c r="U268" s="10" t="n"/>
      <c r="V268" s="89" t="n"/>
      <c r="W268" s="16" t="n"/>
      <c r="X268" s="25" t="n"/>
      <c r="Y268" s="80" t="n"/>
      <c r="Z268" s="27">
        <f>IF(U268="","",LOOKUP(U268-V268,{-9E+307,0,1},{2,"x",1}))</f>
        <v/>
      </c>
      <c r="AA268" s="14">
        <f>IF(U268="","",U268&amp;"-"&amp;V268)</f>
        <v/>
      </c>
      <c r="AB268" s="63" t="n"/>
      <c r="EP268" s="89" t="n"/>
      <c r="ER268" s="81" t="n"/>
      <c r="ES268" s="89" t="n"/>
      <c r="EU268" s="81" t="n"/>
      <c r="EV268" s="89" t="n"/>
      <c r="EX268" s="81" t="n"/>
      <c r="EY268" s="89" t="n"/>
      <c r="FA268" s="81" t="n"/>
      <c r="FB268" s="89" t="n"/>
      <c r="FD268" s="81" t="n"/>
      <c r="FE268" s="89" t="n"/>
      <c r="FG268" s="81" t="n"/>
      <c r="FH268" s="89" t="n"/>
      <c r="FJ268" s="81" t="n"/>
      <c r="FK268" s="89" t="n"/>
      <c r="FM268" s="81" t="n"/>
    </row>
    <row customHeight="1" ht="12" r="269" spans="1:201">
      <c r="U269" s="10" t="n"/>
      <c r="V269" s="89" t="n"/>
      <c r="W269" s="16" t="n"/>
      <c r="X269" s="25" t="n"/>
      <c r="Y269" s="80" t="n"/>
      <c r="Z269" s="27">
        <f>IF(U269="","",LOOKUP(U269-V269,{-9E+307,0,1},{2,"x",1}))</f>
        <v/>
      </c>
      <c r="AA269" s="14">
        <f>IF(U269="","",U269&amp;"-"&amp;V269)</f>
        <v/>
      </c>
      <c r="AB269" s="63" t="n"/>
      <c r="EP269" s="89" t="n"/>
      <c r="ER269" s="81" t="n"/>
      <c r="ES269" s="89" t="n"/>
      <c r="EU269" s="81" t="n"/>
      <c r="EV269" s="89" t="n"/>
      <c r="EX269" s="81" t="n"/>
      <c r="EY269" s="89" t="n"/>
      <c r="FA269" s="81" t="n"/>
      <c r="FB269" s="89" t="n"/>
      <c r="FD269" s="81" t="n"/>
      <c r="FE269" s="89" t="n"/>
      <c r="FG269" s="81" t="n"/>
      <c r="FH269" s="89" t="n"/>
      <c r="FJ269" s="81" t="n"/>
      <c r="FK269" s="89" t="n"/>
      <c r="FM269" s="81" t="n"/>
    </row>
    <row customHeight="1" ht="12" r="270" spans="1:201">
      <c r="U270" s="10" t="n"/>
      <c r="V270" s="89" t="n"/>
      <c r="W270" s="16" t="n"/>
      <c r="X270" s="25" t="n"/>
      <c r="Y270" s="80" t="n"/>
      <c r="Z270" s="27">
        <f>IF(U270="","",LOOKUP(U270-V270,{-9E+307,0,1},{2,"x",1}))</f>
        <v/>
      </c>
      <c r="AA270" s="14">
        <f>IF(U270="","",U270&amp;"-"&amp;V270)</f>
        <v/>
      </c>
      <c r="AB270" s="63" t="n"/>
      <c r="EP270" s="89" t="n"/>
      <c r="ER270" s="81" t="n"/>
      <c r="ES270" s="89" t="n"/>
      <c r="EU270" s="81" t="n"/>
      <c r="EV270" s="89" t="n"/>
      <c r="EX270" s="81" t="n"/>
      <c r="EY270" s="89" t="n"/>
      <c r="FA270" s="81" t="n"/>
      <c r="FB270" s="89" t="n"/>
      <c r="FD270" s="81" t="n"/>
      <c r="FE270" s="89" t="n"/>
      <c r="FG270" s="81" t="n"/>
      <c r="FH270" s="89" t="n"/>
      <c r="FJ270" s="81" t="n"/>
      <c r="FK270" s="89" t="n"/>
      <c r="FM270" s="81" t="n"/>
    </row>
    <row customHeight="1" ht="12" r="271" spans="1:201">
      <c r="U271" s="10" t="n"/>
      <c r="V271" s="89" t="n"/>
      <c r="W271" s="16" t="n"/>
      <c r="X271" s="25" t="n"/>
      <c r="Y271" s="80" t="n"/>
      <c r="Z271" s="27">
        <f>IF(U271="","",LOOKUP(U271-V271,{-9E+307,0,1},{2,"x",1}))</f>
        <v/>
      </c>
      <c r="AA271" s="14">
        <f>IF(U271="","",U271&amp;"-"&amp;V271)</f>
        <v/>
      </c>
      <c r="AB271" s="63" t="n"/>
      <c r="EP271" s="89" t="n"/>
      <c r="ER271" s="81" t="n"/>
      <c r="ES271" s="89" t="n"/>
      <c r="EU271" s="81" t="n"/>
      <c r="EV271" s="89" t="n"/>
      <c r="EX271" s="81" t="n"/>
      <c r="EY271" s="89" t="n"/>
      <c r="FA271" s="81" t="n"/>
      <c r="FB271" s="89" t="n"/>
      <c r="FD271" s="81" t="n"/>
      <c r="FE271" s="89" t="n"/>
      <c r="FG271" s="81" t="n"/>
      <c r="FH271" s="89" t="n"/>
      <c r="FJ271" s="81" t="n"/>
      <c r="FK271" s="89" t="n"/>
      <c r="FM271" s="81" t="n"/>
    </row>
    <row customHeight="1" ht="12" r="272" spans="1:201">
      <c r="U272" s="10" t="n"/>
      <c r="V272" s="89" t="n"/>
      <c r="W272" s="16" t="n"/>
      <c r="X272" s="25" t="n"/>
      <c r="Y272" s="80" t="n"/>
      <c r="Z272" s="27">
        <f>IF(U272="","",LOOKUP(U272-V272,{-9E+307,0,1},{2,"x",1}))</f>
        <v/>
      </c>
      <c r="AA272" s="14">
        <f>IF(U272="","",U272&amp;"-"&amp;V272)</f>
        <v/>
      </c>
      <c r="AB272" s="63" t="n"/>
      <c r="EP272" s="89" t="n"/>
      <c r="ER272" s="81" t="n"/>
      <c r="ES272" s="89" t="n"/>
      <c r="EU272" s="81" t="n"/>
      <c r="EV272" s="89" t="n"/>
      <c r="EX272" s="81" t="n"/>
      <c r="EY272" s="89" t="n"/>
      <c r="FA272" s="81" t="n"/>
      <c r="FB272" s="89" t="n"/>
      <c r="FD272" s="81" t="n"/>
      <c r="FE272" s="89" t="n"/>
      <c r="FG272" s="81" t="n"/>
      <c r="FH272" s="89" t="n"/>
      <c r="FJ272" s="81" t="n"/>
      <c r="FK272" s="89" t="n"/>
      <c r="FM272" s="81" t="n"/>
    </row>
    <row customHeight="1" ht="12" r="273" spans="1:201">
      <c r="U273" s="10" t="n"/>
      <c r="V273" s="89" t="n"/>
      <c r="W273" s="16" t="n"/>
      <c r="X273" s="25" t="n"/>
      <c r="Y273" s="80" t="n"/>
      <c r="Z273" s="27">
        <f>IF(U273="","",LOOKUP(U273-V273,{-9E+307,0,1},{2,"x",1}))</f>
        <v/>
      </c>
      <c r="AA273" s="14">
        <f>IF(U273="","",U273&amp;"-"&amp;V273)</f>
        <v/>
      </c>
      <c r="AB273" s="63" t="n"/>
      <c r="EP273" s="89" t="n"/>
      <c r="ER273" s="81" t="n"/>
      <c r="ES273" s="89" t="n"/>
      <c r="EU273" s="81" t="n"/>
      <c r="EV273" s="89" t="n"/>
      <c r="EX273" s="81" t="n"/>
      <c r="EY273" s="89" t="n"/>
      <c r="FA273" s="81" t="n"/>
      <c r="FB273" s="89" t="n"/>
      <c r="FD273" s="81" t="n"/>
      <c r="FE273" s="89" t="n"/>
      <c r="FG273" s="81" t="n"/>
      <c r="FH273" s="89" t="n"/>
      <c r="FJ273" s="81" t="n"/>
      <c r="FK273" s="89" t="n"/>
      <c r="FM273" s="81" t="n"/>
    </row>
    <row customHeight="1" ht="12" r="274" spans="1:201">
      <c r="U274" s="10" t="n"/>
      <c r="V274" s="89" t="n"/>
      <c r="W274" s="16" t="n"/>
      <c r="X274" s="25" t="n"/>
      <c r="Y274" s="80" t="n"/>
      <c r="Z274" s="27">
        <f>IF(U274="","",LOOKUP(U274-V274,{-9E+307,0,1},{2,"x",1}))</f>
        <v/>
      </c>
      <c r="AA274" s="14">
        <f>IF(U274="","",U274&amp;"-"&amp;V274)</f>
        <v/>
      </c>
      <c r="AB274" s="63" t="n"/>
      <c r="EP274" s="89" t="n"/>
      <c r="ER274" s="81" t="n"/>
      <c r="ES274" s="89" t="n"/>
      <c r="EU274" s="81" t="n"/>
      <c r="EV274" s="89" t="n"/>
      <c r="EX274" s="81" t="n"/>
      <c r="EY274" s="89" t="n"/>
      <c r="FA274" s="81" t="n"/>
      <c r="FB274" s="89" t="n"/>
      <c r="FD274" s="81" t="n"/>
      <c r="FE274" s="89" t="n"/>
      <c r="FG274" s="81" t="n"/>
      <c r="FH274" s="89" t="n"/>
      <c r="FJ274" s="81" t="n"/>
      <c r="FK274" s="89" t="n"/>
      <c r="FM274" s="81" t="n"/>
    </row>
    <row customHeight="1" ht="12" r="275" spans="1:201">
      <c r="U275" s="10" t="n"/>
      <c r="V275" s="89" t="n"/>
      <c r="W275" s="16" t="n"/>
      <c r="X275" s="25" t="n"/>
      <c r="Y275" s="80" t="n"/>
      <c r="Z275" s="27">
        <f>IF(U275="","",LOOKUP(U275-V275,{-9E+307,0,1},{2,"x",1}))</f>
        <v/>
      </c>
      <c r="AA275" s="14">
        <f>IF(U275="","",U275&amp;"-"&amp;V275)</f>
        <v/>
      </c>
      <c r="AB275" s="63" t="n"/>
      <c r="EP275" s="89" t="n"/>
      <c r="ER275" s="81" t="n"/>
      <c r="ES275" s="89" t="n"/>
      <c r="EU275" s="81" t="n"/>
      <c r="EV275" s="89" t="n"/>
      <c r="EX275" s="81" t="n"/>
      <c r="EY275" s="89" t="n"/>
      <c r="FA275" s="81" t="n"/>
      <c r="FB275" s="89" t="n"/>
      <c r="FD275" s="81" t="n"/>
      <c r="FE275" s="89" t="n"/>
      <c r="FG275" s="81" t="n"/>
      <c r="FH275" s="89" t="n"/>
      <c r="FJ275" s="81" t="n"/>
      <c r="FK275" s="89" t="n"/>
      <c r="FM275" s="81" t="n"/>
    </row>
    <row customHeight="1" ht="12" r="276" spans="1:201">
      <c r="U276" s="10" t="n"/>
      <c r="V276" s="89" t="n"/>
      <c r="W276" s="16" t="n"/>
      <c r="X276" s="25" t="n"/>
      <c r="Y276" s="80" t="n"/>
      <c r="Z276" s="27">
        <f>IF(U276="","",LOOKUP(U276-V276,{-9E+307,0,1},{2,"x",1}))</f>
        <v/>
      </c>
      <c r="AA276" s="14">
        <f>IF(U276="","",U276&amp;"-"&amp;V276)</f>
        <v/>
      </c>
      <c r="AB276" s="63" t="n"/>
      <c r="EP276" s="89" t="n"/>
      <c r="ER276" s="81" t="n"/>
      <c r="ES276" s="89" t="n"/>
      <c r="EU276" s="81" t="n"/>
      <c r="EV276" s="89" t="n"/>
      <c r="EX276" s="81" t="n"/>
      <c r="EY276" s="89" t="n"/>
      <c r="FA276" s="81" t="n"/>
      <c r="FB276" s="89" t="n"/>
      <c r="FD276" s="81" t="n"/>
      <c r="FE276" s="89" t="n"/>
      <c r="FG276" s="81" t="n"/>
      <c r="FH276" s="89" t="n"/>
      <c r="FJ276" s="81" t="n"/>
      <c r="FK276" s="89" t="n"/>
      <c r="FM276" s="81" t="n"/>
    </row>
    <row customHeight="1" ht="12" r="277" spans="1:201">
      <c r="U277" s="10" t="n"/>
      <c r="V277" s="89" t="n"/>
      <c r="W277" s="16" t="n"/>
      <c r="X277" s="25" t="n"/>
      <c r="Y277" s="80" t="n"/>
      <c r="Z277" s="27">
        <f>IF(U277="","",LOOKUP(U277-V277,{-9E+307,0,1},{2,"x",1}))</f>
        <v/>
      </c>
      <c r="AA277" s="14">
        <f>IF(U277="","",U277&amp;"-"&amp;V277)</f>
        <v/>
      </c>
      <c r="AB277" s="63" t="n"/>
      <c r="EP277" s="89" t="n"/>
      <c r="ER277" s="81" t="n"/>
      <c r="ES277" s="89" t="n"/>
      <c r="EU277" s="81" t="n"/>
      <c r="EV277" s="89" t="n"/>
      <c r="EX277" s="81" t="n"/>
      <c r="EY277" s="89" t="n"/>
      <c r="FA277" s="81" t="n"/>
      <c r="FB277" s="89" t="n"/>
      <c r="FD277" s="81" t="n"/>
      <c r="FE277" s="89" t="n"/>
      <c r="FG277" s="81" t="n"/>
      <c r="FH277" s="89" t="n"/>
      <c r="FJ277" s="81" t="n"/>
      <c r="FK277" s="89" t="n"/>
      <c r="FM277" s="81" t="n"/>
    </row>
    <row customHeight="1" ht="12" r="278" spans="1:201">
      <c r="U278" s="10" t="n"/>
      <c r="V278" s="89" t="n"/>
      <c r="W278" s="16" t="n"/>
      <c r="X278" s="25" t="n"/>
      <c r="Y278" s="80" t="n"/>
      <c r="Z278" s="27">
        <f>IF(U278="","",LOOKUP(U278-V278,{-9E+307,0,1},{2,"x",1}))</f>
        <v/>
      </c>
      <c r="AA278" s="14">
        <f>IF(U278="","",U278&amp;"-"&amp;V278)</f>
        <v/>
      </c>
      <c r="AB278" s="63" t="n"/>
      <c r="EP278" s="89" t="n"/>
      <c r="ER278" s="81" t="n"/>
      <c r="ES278" s="89" t="n"/>
      <c r="EU278" s="81" t="n"/>
      <c r="EV278" s="89" t="n"/>
      <c r="EX278" s="81" t="n"/>
      <c r="EY278" s="89" t="n"/>
      <c r="FA278" s="81" t="n"/>
      <c r="FB278" s="89" t="n"/>
      <c r="FD278" s="81" t="n"/>
      <c r="FE278" s="89" t="n"/>
      <c r="FG278" s="81" t="n"/>
      <c r="FH278" s="89" t="n"/>
      <c r="FJ278" s="81" t="n"/>
      <c r="FK278" s="89" t="n"/>
      <c r="FM278" s="81" t="n"/>
    </row>
    <row customHeight="1" ht="12" r="279" spans="1:201">
      <c r="U279" s="10" t="n"/>
      <c r="V279" s="89" t="n"/>
      <c r="W279" s="16" t="n"/>
      <c r="X279" s="25" t="n"/>
      <c r="Y279" s="80" t="n"/>
      <c r="Z279" s="27">
        <f>IF(U279="","",LOOKUP(U279-V279,{-9E+307,0,1},{2,"x",1}))</f>
        <v/>
      </c>
      <c r="AA279" s="14">
        <f>IF(U279="","",U279&amp;"-"&amp;V279)</f>
        <v/>
      </c>
      <c r="AB279" s="63" t="n"/>
      <c r="EP279" s="89" t="n"/>
      <c r="ER279" s="81" t="n"/>
      <c r="ES279" s="89" t="n"/>
      <c r="EU279" s="81" t="n"/>
      <c r="EV279" s="89" t="n"/>
      <c r="EX279" s="81" t="n"/>
      <c r="EY279" s="89" t="n"/>
      <c r="FA279" s="81" t="n"/>
      <c r="FB279" s="89" t="n"/>
      <c r="FD279" s="81" t="n"/>
      <c r="FE279" s="89" t="n"/>
      <c r="FG279" s="81" t="n"/>
      <c r="FH279" s="89" t="n"/>
      <c r="FJ279" s="81" t="n"/>
      <c r="FK279" s="89" t="n"/>
      <c r="FM279" s="81" t="n"/>
    </row>
    <row customHeight="1" ht="12" r="280" spans="1:201">
      <c r="U280" s="10" t="n"/>
      <c r="V280" s="89" t="n"/>
      <c r="W280" s="16" t="n"/>
      <c r="X280" s="25" t="n"/>
      <c r="Y280" s="80" t="n"/>
      <c r="Z280" s="27">
        <f>IF(U280="","",LOOKUP(U280-V280,{-9E+307,0,1},{2,"x",1}))</f>
        <v/>
      </c>
      <c r="AA280" s="14">
        <f>IF(U280="","",U280&amp;"-"&amp;V280)</f>
        <v/>
      </c>
      <c r="AB280" s="63" t="n"/>
      <c r="EP280" s="89" t="n"/>
      <c r="ER280" s="81" t="n"/>
      <c r="ES280" s="89" t="n"/>
      <c r="EU280" s="81" t="n"/>
      <c r="EV280" s="89" t="n"/>
      <c r="EX280" s="81" t="n"/>
      <c r="EY280" s="89" t="n"/>
      <c r="FA280" s="81" t="n"/>
      <c r="FB280" s="89" t="n"/>
      <c r="FD280" s="81" t="n"/>
      <c r="FE280" s="89" t="n"/>
      <c r="FG280" s="81" t="n"/>
      <c r="FH280" s="89" t="n"/>
      <c r="FJ280" s="81" t="n"/>
      <c r="FK280" s="89" t="n"/>
      <c r="FM280" s="81" t="n"/>
    </row>
    <row customHeight="1" ht="12" r="281" spans="1:201">
      <c r="U281" s="10" t="n"/>
      <c r="V281" s="89" t="n"/>
      <c r="W281" s="16" t="n"/>
      <c r="X281" s="25" t="n"/>
      <c r="Y281" s="80" t="n"/>
      <c r="Z281" s="27">
        <f>IF(U281="","",LOOKUP(U281-V281,{-9E+307,0,1},{2,"x",1}))</f>
        <v/>
      </c>
      <c r="AA281" s="14">
        <f>IF(U281="","",U281&amp;"-"&amp;V281)</f>
        <v/>
      </c>
      <c r="AB281" s="63" t="n"/>
      <c r="EP281" s="89" t="n"/>
      <c r="ER281" s="81" t="n"/>
      <c r="ES281" s="89" t="n"/>
      <c r="EU281" s="81" t="n"/>
      <c r="EV281" s="89" t="n"/>
      <c r="EX281" s="81" t="n"/>
      <c r="EY281" s="89" t="n"/>
      <c r="FA281" s="81" t="n"/>
      <c r="FB281" s="89" t="n"/>
      <c r="FD281" s="81" t="n"/>
      <c r="FE281" s="89" t="n"/>
      <c r="FG281" s="81" t="n"/>
      <c r="FH281" s="89" t="n"/>
      <c r="FJ281" s="81" t="n"/>
      <c r="FK281" s="89" t="n"/>
      <c r="FM281" s="81" t="n"/>
    </row>
    <row customHeight="1" ht="12" r="282" spans="1:201">
      <c r="U282" s="10" t="n"/>
      <c r="V282" s="89" t="n"/>
      <c r="W282" s="16" t="n"/>
      <c r="X282" s="25" t="n"/>
      <c r="Y282" s="80" t="n"/>
      <c r="Z282" s="27">
        <f>IF(U282="","",LOOKUP(U282-V282,{-9E+307,0,1},{2,"x",1}))</f>
        <v/>
      </c>
      <c r="AA282" s="14">
        <f>IF(U282="","",U282&amp;"-"&amp;V282)</f>
        <v/>
      </c>
      <c r="AB282" s="63" t="n"/>
      <c r="EP282" s="89" t="n"/>
      <c r="ER282" s="81" t="n"/>
      <c r="ES282" s="89" t="n"/>
      <c r="EU282" s="81" t="n"/>
      <c r="EV282" s="89" t="n"/>
      <c r="EX282" s="81" t="n"/>
      <c r="EY282" s="89" t="n"/>
      <c r="FA282" s="81" t="n"/>
      <c r="FB282" s="89" t="n"/>
      <c r="FD282" s="81" t="n"/>
      <c r="FE282" s="89" t="n"/>
      <c r="FG282" s="81" t="n"/>
      <c r="FH282" s="89" t="n"/>
      <c r="FJ282" s="81" t="n"/>
      <c r="FK282" s="89" t="n"/>
      <c r="FM282" s="81" t="n"/>
    </row>
    <row customHeight="1" ht="12" r="283" spans="1:201">
      <c r="U283" s="10" t="n"/>
      <c r="V283" s="89" t="n"/>
      <c r="W283" s="16" t="n"/>
      <c r="X283" s="25" t="n"/>
      <c r="Y283" s="80" t="n"/>
      <c r="Z283" s="27">
        <f>IF(U283="","",LOOKUP(U283-V283,{-9E+307,0,1},{2,"x",1}))</f>
        <v/>
      </c>
      <c r="AA283" s="14">
        <f>IF(U283="","",U283&amp;"-"&amp;V283)</f>
        <v/>
      </c>
      <c r="AB283" s="63" t="n"/>
      <c r="EP283" s="89" t="n"/>
      <c r="ER283" s="81" t="n"/>
      <c r="ES283" s="89" t="n"/>
      <c r="EU283" s="81" t="n"/>
      <c r="EV283" s="89" t="n"/>
      <c r="EX283" s="81" t="n"/>
      <c r="EY283" s="89" t="n"/>
      <c r="FA283" s="81" t="n"/>
      <c r="FB283" s="89" t="n"/>
      <c r="FD283" s="81" t="n"/>
      <c r="FE283" s="89" t="n"/>
      <c r="FG283" s="81" t="n"/>
      <c r="FH283" s="89" t="n"/>
      <c r="FJ283" s="81" t="n"/>
      <c r="FK283" s="89" t="n"/>
      <c r="FM283" s="81" t="n"/>
    </row>
    <row customHeight="1" ht="12" r="284" spans="1:201">
      <c r="U284" s="10" t="n"/>
      <c r="V284" s="89" t="n"/>
      <c r="W284" s="16" t="n"/>
      <c r="X284" s="25" t="n"/>
      <c r="Y284" s="80" t="n"/>
      <c r="Z284" s="27">
        <f>IF(U284="","",LOOKUP(U284-V284,{-9E+307,0,1},{2,"x",1}))</f>
        <v/>
      </c>
      <c r="AA284" s="14">
        <f>IF(U284="","",U284&amp;"-"&amp;V284)</f>
        <v/>
      </c>
      <c r="AB284" s="63" t="n"/>
      <c r="EP284" s="89" t="n"/>
      <c r="ER284" s="81" t="n"/>
      <c r="ES284" s="89" t="n"/>
      <c r="EU284" s="81" t="n"/>
      <c r="EV284" s="89" t="n"/>
      <c r="EX284" s="81" t="n"/>
      <c r="EY284" s="89" t="n"/>
      <c r="FA284" s="81" t="n"/>
      <c r="FB284" s="89" t="n"/>
      <c r="FD284" s="81" t="n"/>
      <c r="FE284" s="89" t="n"/>
      <c r="FG284" s="81" t="n"/>
      <c r="FH284" s="89" t="n"/>
      <c r="FJ284" s="81" t="n"/>
      <c r="FK284" s="89" t="n"/>
      <c r="FM284" s="81" t="n"/>
    </row>
    <row customHeight="1" ht="12" r="285" spans="1:201">
      <c r="U285" s="10" t="n"/>
      <c r="V285" s="89" t="n"/>
      <c r="W285" s="16" t="n"/>
      <c r="X285" s="25" t="n"/>
      <c r="Y285" s="80" t="n"/>
      <c r="Z285" s="27">
        <f>IF(U285="","",LOOKUP(U285-V285,{-9E+307,0,1},{2,"x",1}))</f>
        <v/>
      </c>
      <c r="AA285" s="14">
        <f>IF(U285="","",U285&amp;"-"&amp;V285)</f>
        <v/>
      </c>
      <c r="AB285" s="63" t="n"/>
      <c r="EP285" s="89" t="n"/>
      <c r="ER285" s="81" t="n"/>
      <c r="ES285" s="89" t="n"/>
      <c r="EU285" s="81" t="n"/>
      <c r="EV285" s="89" t="n"/>
      <c r="EX285" s="81" t="n"/>
      <c r="EY285" s="89" t="n"/>
      <c r="FA285" s="81" t="n"/>
      <c r="FB285" s="89" t="n"/>
      <c r="FD285" s="81" t="n"/>
      <c r="FE285" s="89" t="n"/>
      <c r="FG285" s="81" t="n"/>
      <c r="FH285" s="89" t="n"/>
      <c r="FJ285" s="81" t="n"/>
      <c r="FK285" s="89" t="n"/>
      <c r="FM285" s="81" t="n"/>
    </row>
    <row customHeight="1" ht="12" r="286" spans="1:201">
      <c r="U286" s="10" t="n"/>
      <c r="V286" s="89" t="n"/>
      <c r="W286" s="16" t="n"/>
      <c r="X286" s="25" t="n"/>
      <c r="Y286" s="80" t="n"/>
      <c r="Z286" s="27">
        <f>IF(U286="","",LOOKUP(U286-V286,{-9E+307,0,1},{2,"x",1}))</f>
        <v/>
      </c>
      <c r="AA286" s="14">
        <f>IF(U286="","",U286&amp;"-"&amp;V286)</f>
        <v/>
      </c>
      <c r="AB286" s="63" t="n"/>
      <c r="EP286" s="89" t="n"/>
      <c r="ER286" s="81" t="n"/>
      <c r="ES286" s="89" t="n"/>
      <c r="EU286" s="81" t="n"/>
      <c r="EV286" s="89" t="n"/>
      <c r="EX286" s="81" t="n"/>
      <c r="EY286" s="89" t="n"/>
      <c r="FA286" s="81" t="n"/>
      <c r="FB286" s="89" t="n"/>
      <c r="FD286" s="81" t="n"/>
      <c r="FE286" s="89" t="n"/>
      <c r="FG286" s="81" t="n"/>
      <c r="FH286" s="89" t="n"/>
      <c r="FJ286" s="81" t="n"/>
      <c r="FK286" s="89" t="n"/>
      <c r="FM286" s="81" t="n"/>
    </row>
    <row customHeight="1" ht="12" r="287" spans="1:201">
      <c r="U287" s="10" t="n"/>
      <c r="V287" s="89" t="n"/>
      <c r="W287" s="16" t="n"/>
      <c r="X287" s="25" t="n"/>
      <c r="Y287" s="80" t="n"/>
      <c r="Z287" s="27">
        <f>IF(U287="","",LOOKUP(U287-V287,{-9E+307,0,1},{2,"x",1}))</f>
        <v/>
      </c>
      <c r="AA287" s="14">
        <f>IF(U287="","",U287&amp;"-"&amp;V287)</f>
        <v/>
      </c>
      <c r="AB287" s="63" t="n"/>
      <c r="EP287" s="89" t="n"/>
      <c r="ER287" s="81" t="n"/>
      <c r="ES287" s="89" t="n"/>
      <c r="EU287" s="81" t="n"/>
      <c r="EV287" s="89" t="n"/>
      <c r="EX287" s="81" t="n"/>
      <c r="EY287" s="89" t="n"/>
      <c r="FA287" s="81" t="n"/>
      <c r="FB287" s="89" t="n"/>
      <c r="FD287" s="81" t="n"/>
      <c r="FE287" s="89" t="n"/>
      <c r="FG287" s="81" t="n"/>
      <c r="FH287" s="89" t="n"/>
      <c r="FJ287" s="81" t="n"/>
      <c r="FK287" s="89" t="n"/>
      <c r="FM287" s="81" t="n"/>
    </row>
    <row customHeight="1" ht="12" r="288" spans="1:201">
      <c r="U288" s="10" t="n"/>
      <c r="V288" s="89" t="n"/>
      <c r="W288" s="16" t="n"/>
      <c r="X288" s="25" t="n"/>
      <c r="Y288" s="80" t="n"/>
      <c r="Z288" s="27">
        <f>IF(U288="","",LOOKUP(U288-V288,{-9E+307,0,1},{2,"x",1}))</f>
        <v/>
      </c>
      <c r="AA288" s="14">
        <f>IF(U288="","",U288&amp;"-"&amp;V288)</f>
        <v/>
      </c>
      <c r="AB288" s="63" t="n"/>
      <c r="EP288" s="89" t="n"/>
      <c r="ER288" s="81" t="n"/>
      <c r="ES288" s="89" t="n"/>
      <c r="EU288" s="81" t="n"/>
      <c r="EV288" s="89" t="n"/>
      <c r="EX288" s="81" t="n"/>
      <c r="EY288" s="89" t="n"/>
      <c r="FA288" s="81" t="n"/>
      <c r="FB288" s="89" t="n"/>
      <c r="FD288" s="81" t="n"/>
      <c r="FE288" s="89" t="n"/>
      <c r="FG288" s="81" t="n"/>
      <c r="FH288" s="89" t="n"/>
      <c r="FJ288" s="81" t="n"/>
      <c r="FK288" s="89" t="n"/>
      <c r="FM288" s="81" t="n"/>
    </row>
    <row r="289" spans="1:201">
      <c r="U289" s="10" t="n"/>
      <c r="V289" s="89" t="n"/>
      <c r="W289" s="16" t="n"/>
      <c r="X289" s="25" t="n"/>
      <c r="Y289" s="80" t="n"/>
      <c r="Z289" s="27">
        <f>IF(U289="","",LOOKUP(U289-V289,{-9E+307,0,1},{2,"x",1}))</f>
        <v/>
      </c>
      <c r="AA289" s="14">
        <f>IF(U289="","",U289&amp;"-"&amp;V289)</f>
        <v/>
      </c>
      <c r="AB289" s="63" t="n"/>
      <c r="EP289" s="89" t="n"/>
      <c r="ER289" s="81" t="n"/>
      <c r="ES289" s="89" t="n"/>
      <c r="EU289" s="81" t="n"/>
      <c r="EV289" s="89" t="n"/>
      <c r="EX289" s="81" t="n"/>
      <c r="EY289" s="89" t="n"/>
      <c r="FA289" s="81" t="n"/>
      <c r="FB289" s="89" t="n"/>
      <c r="FD289" s="81" t="n"/>
      <c r="FE289" s="89" t="n"/>
      <c r="FG289" s="81" t="n"/>
      <c r="FH289" s="89" t="n"/>
      <c r="FJ289" s="81" t="n"/>
      <c r="FK289" s="89" t="n"/>
      <c r="FM289" s="81" t="n"/>
    </row>
    <row customHeight="1" ht="12" r="290" spans="1:201">
      <c r="U290" s="10" t="n"/>
      <c r="V290" s="89" t="n"/>
      <c r="W290" s="16" t="n"/>
      <c r="X290" s="25" t="n"/>
      <c r="Y290" s="80" t="n"/>
      <c r="Z290" s="27">
        <f>IF(U290="","",LOOKUP(U290-V290,{-9E+307,0,1},{2,"x",1}))</f>
        <v/>
      </c>
      <c r="AA290" s="14">
        <f>IF(U290="","",U290&amp;"-"&amp;V290)</f>
        <v/>
      </c>
      <c r="AB290" s="63" t="n"/>
      <c r="EP290" s="89" t="n"/>
      <c r="ER290" s="81" t="n"/>
      <c r="ES290" s="89" t="n"/>
      <c r="EU290" s="81" t="n"/>
      <c r="EV290" s="89" t="n"/>
      <c r="EX290" s="81" t="n"/>
      <c r="EY290" s="89" t="n"/>
      <c r="FA290" s="81" t="n"/>
      <c r="FB290" s="89" t="n"/>
      <c r="FD290" s="81" t="n"/>
      <c r="FE290" s="89" t="n"/>
      <c r="FG290" s="81" t="n"/>
      <c r="FH290" s="89" t="n"/>
      <c r="FJ290" s="81" t="n"/>
      <c r="FK290" s="89" t="n"/>
      <c r="FM290" s="81" t="n"/>
    </row>
    <row customHeight="1" ht="12" r="291" spans="1:201">
      <c r="U291" s="10" t="n"/>
      <c r="V291" s="89" t="n"/>
      <c r="W291" s="16" t="n"/>
      <c r="X291" s="25" t="n"/>
      <c r="Y291" s="80" t="n"/>
      <c r="Z291" s="27">
        <f>IF(U291="","",LOOKUP(U291-V291,{-9E+307,0,1},{2,"x",1}))</f>
        <v/>
      </c>
      <c r="AA291" s="14">
        <f>IF(U291="","",U291&amp;"-"&amp;V291)</f>
        <v/>
      </c>
      <c r="AB291" s="63" t="n"/>
      <c r="EP291" s="89" t="n"/>
      <c r="ER291" s="81" t="n"/>
      <c r="ES291" s="89" t="n"/>
      <c r="EU291" s="81" t="n"/>
      <c r="EV291" s="89" t="n"/>
      <c r="EX291" s="81" t="n"/>
      <c r="EY291" s="89" t="n"/>
      <c r="FA291" s="81" t="n"/>
      <c r="FB291" s="89" t="n"/>
      <c r="FD291" s="81" t="n"/>
      <c r="FE291" s="89" t="n"/>
      <c r="FG291" s="81" t="n"/>
      <c r="FH291" s="89" t="n"/>
      <c r="FJ291" s="81" t="n"/>
      <c r="FK291" s="89" t="n"/>
      <c r="FM291" s="81" t="n"/>
    </row>
    <row customHeight="1" ht="12" r="292" spans="1:201">
      <c r="U292" s="10" t="n"/>
      <c r="V292" s="89" t="n"/>
      <c r="W292" s="16" t="n"/>
      <c r="X292" s="25" t="n"/>
      <c r="Y292" s="80" t="n"/>
      <c r="Z292" s="27">
        <f>IF(U292="","",LOOKUP(U292-V292,{-9E+307,0,1},{2,"x",1}))</f>
        <v/>
      </c>
      <c r="AA292" s="14">
        <f>IF(U292="","",U292&amp;"-"&amp;V292)</f>
        <v/>
      </c>
      <c r="AB292" s="63" t="n"/>
      <c r="EP292" s="89" t="n"/>
      <c r="ER292" s="81" t="n"/>
      <c r="ES292" s="89" t="n"/>
      <c r="EU292" s="81" t="n"/>
      <c r="EV292" s="89" t="n"/>
      <c r="EX292" s="81" t="n"/>
      <c r="EY292" s="89" t="n"/>
      <c r="FA292" s="81" t="n"/>
      <c r="FB292" s="89" t="n"/>
      <c r="FD292" s="81" t="n"/>
      <c r="FE292" s="89" t="n"/>
      <c r="FG292" s="81" t="n"/>
      <c r="FH292" s="89" t="n"/>
      <c r="FJ292" s="81" t="n"/>
      <c r="FK292" s="89" t="n"/>
      <c r="FM292" s="81" t="n"/>
    </row>
    <row customHeight="1" ht="12" r="293" spans="1:201">
      <c r="U293" s="10" t="n"/>
      <c r="V293" s="89" t="n"/>
      <c r="W293" s="16" t="n"/>
      <c r="X293" s="25" t="n"/>
      <c r="Y293" s="80" t="n"/>
      <c r="Z293" s="27">
        <f>IF(U293="","",LOOKUP(U293-V293,{-9E+307,0,1},{2,"x",1}))</f>
        <v/>
      </c>
      <c r="AA293" s="14">
        <f>IF(U293="","",U293&amp;"-"&amp;V293)</f>
        <v/>
      </c>
      <c r="AB293" s="63" t="n"/>
      <c r="EP293" s="89" t="n"/>
      <c r="ER293" s="81" t="n"/>
      <c r="ES293" s="89" t="n"/>
      <c r="EU293" s="81" t="n"/>
      <c r="EV293" s="89" t="n"/>
      <c r="EX293" s="81" t="n"/>
      <c r="EY293" s="89" t="n"/>
      <c r="FA293" s="81" t="n"/>
      <c r="FB293" s="89" t="n"/>
      <c r="FD293" s="81" t="n"/>
      <c r="FE293" s="89" t="n"/>
      <c r="FG293" s="81" t="n"/>
      <c r="FH293" s="89" t="n"/>
      <c r="FJ293" s="81" t="n"/>
      <c r="FK293" s="89" t="n"/>
      <c r="FM293" s="81" t="n"/>
    </row>
    <row customHeight="1" ht="12" r="294" spans="1:201">
      <c r="U294" s="10" t="n"/>
      <c r="V294" s="89" t="n"/>
      <c r="W294" s="16" t="n"/>
      <c r="X294" s="25" t="n"/>
      <c r="Y294" s="80" t="n"/>
      <c r="Z294" s="27">
        <f>IF(U294="","",LOOKUP(U294-V294,{-9E+307,0,1},{2,"x",1}))</f>
        <v/>
      </c>
      <c r="AA294" s="14">
        <f>IF(U294="","",U294&amp;"-"&amp;V294)</f>
        <v/>
      </c>
      <c r="AB294" s="63" t="n"/>
      <c r="EP294" s="89" t="n"/>
      <c r="ER294" s="81" t="n"/>
      <c r="ES294" s="89" t="n"/>
      <c r="EU294" s="81" t="n"/>
      <c r="EV294" s="89" t="n"/>
      <c r="EX294" s="81" t="n"/>
      <c r="EY294" s="89" t="n"/>
      <c r="FA294" s="81" t="n"/>
      <c r="FB294" s="89" t="n"/>
      <c r="FD294" s="81" t="n"/>
      <c r="FE294" s="89" t="n"/>
      <c r="FG294" s="81" t="n"/>
      <c r="FH294" s="89" t="n"/>
      <c r="FJ294" s="81" t="n"/>
      <c r="FK294" s="89" t="n"/>
      <c r="FM294" s="81" t="n"/>
    </row>
    <row customHeight="1" ht="12" r="295" spans="1:201">
      <c r="U295" s="10" t="n"/>
      <c r="V295" s="89" t="n"/>
      <c r="W295" s="16" t="n"/>
      <c r="X295" s="25" t="n"/>
      <c r="Y295" s="80" t="n"/>
      <c r="Z295" s="27">
        <f>IF(U295="","",LOOKUP(U295-V295,{-9E+307,0,1},{2,"x",1}))</f>
        <v/>
      </c>
      <c r="AA295" s="14">
        <f>IF(U295="","",U295&amp;"-"&amp;V295)</f>
        <v/>
      </c>
      <c r="AB295" s="63" t="n"/>
      <c r="EP295" s="89" t="n"/>
      <c r="ER295" s="81" t="n"/>
      <c r="ES295" s="89" t="n"/>
      <c r="EU295" s="81" t="n"/>
      <c r="EV295" s="89" t="n"/>
      <c r="EX295" s="81" t="n"/>
      <c r="EY295" s="89" t="n"/>
      <c r="FA295" s="81" t="n"/>
      <c r="FB295" s="89" t="n"/>
      <c r="FD295" s="81" t="n"/>
      <c r="FE295" s="89" t="n"/>
      <c r="FG295" s="81" t="n"/>
      <c r="FH295" s="89" t="n"/>
      <c r="FJ295" s="81" t="n"/>
      <c r="FK295" s="89" t="n"/>
      <c r="FM295" s="81" t="n"/>
    </row>
    <row customHeight="1" ht="12" r="296" spans="1:201">
      <c r="U296" s="10" t="n"/>
      <c r="V296" s="89" t="n"/>
      <c r="W296" s="16" t="n"/>
      <c r="X296" s="25" t="n"/>
      <c r="Y296" s="80" t="n"/>
      <c r="Z296" s="27">
        <f>IF(U296="","",LOOKUP(U296-V296,{-9E+307,0,1},{2,"x",1}))</f>
        <v/>
      </c>
      <c r="AA296" s="14">
        <f>IF(U296="","",U296&amp;"-"&amp;V296)</f>
        <v/>
      </c>
      <c r="AB296" s="63" t="n"/>
      <c r="EP296" s="89" t="n"/>
      <c r="ER296" s="81" t="n"/>
      <c r="ES296" s="89" t="n"/>
      <c r="EU296" s="81" t="n"/>
      <c r="EV296" s="89" t="n"/>
      <c r="EX296" s="81" t="n"/>
      <c r="EY296" s="89" t="n"/>
      <c r="FA296" s="81" t="n"/>
      <c r="FB296" s="89" t="n"/>
      <c r="FD296" s="81" t="n"/>
      <c r="FE296" s="89" t="n"/>
      <c r="FG296" s="81" t="n"/>
      <c r="FH296" s="89" t="n"/>
      <c r="FJ296" s="81" t="n"/>
      <c r="FK296" s="89" t="n"/>
      <c r="FM296" s="81" t="n"/>
    </row>
    <row customHeight="1" ht="12" r="297" spans="1:201">
      <c r="U297" s="10" t="n"/>
      <c r="V297" s="89" t="n"/>
      <c r="W297" s="16" t="n"/>
      <c r="X297" s="25" t="n"/>
      <c r="Y297" s="80" t="n"/>
      <c r="Z297" s="27">
        <f>IF(U297="","",LOOKUP(U297-V297,{-9E+307,0,1},{2,"x",1}))</f>
        <v/>
      </c>
      <c r="AA297" s="14">
        <f>IF(U297="","",U297&amp;"-"&amp;V297)</f>
        <v/>
      </c>
      <c r="AB297" s="63" t="n"/>
      <c r="EP297" s="89" t="n"/>
      <c r="ER297" s="81" t="n"/>
      <c r="ES297" s="89" t="n"/>
      <c r="EU297" s="81" t="n"/>
      <c r="EV297" s="89" t="n"/>
      <c r="EX297" s="81" t="n"/>
      <c r="EY297" s="89" t="n"/>
      <c r="FA297" s="81" t="n"/>
      <c r="FB297" s="89" t="n"/>
      <c r="FD297" s="81" t="n"/>
      <c r="FE297" s="89" t="n"/>
      <c r="FG297" s="81" t="n"/>
      <c r="FH297" s="89" t="n"/>
      <c r="FJ297" s="81" t="n"/>
      <c r="FK297" s="89" t="n"/>
      <c r="FM297" s="81" t="n"/>
    </row>
    <row customHeight="1" ht="12" r="298" spans="1:201">
      <c r="U298" s="10" t="n"/>
      <c r="V298" s="89" t="n"/>
      <c r="W298" s="16" t="n"/>
      <c r="X298" s="25" t="n"/>
      <c r="Y298" s="80" t="n"/>
      <c r="Z298" s="27">
        <f>IF(U298="","",LOOKUP(U298-V298,{-9E+307,0,1},{2,"x",1}))</f>
        <v/>
      </c>
      <c r="AA298" s="14">
        <f>IF(U298="","",U298&amp;"-"&amp;V298)</f>
        <v/>
      </c>
      <c r="AB298" s="63" t="n"/>
      <c r="EP298" s="89" t="n"/>
      <c r="ER298" s="81" t="n"/>
      <c r="ES298" s="89" t="n"/>
      <c r="EU298" s="81" t="n"/>
      <c r="EV298" s="89" t="n"/>
      <c r="EX298" s="81" t="n"/>
      <c r="EY298" s="89" t="n"/>
      <c r="FA298" s="81" t="n"/>
      <c r="FB298" s="89" t="n"/>
      <c r="FD298" s="81" t="n"/>
      <c r="FE298" s="89" t="n"/>
      <c r="FG298" s="81" t="n"/>
      <c r="FH298" s="89" t="n"/>
      <c r="FJ298" s="81" t="n"/>
      <c r="FK298" s="89" t="n"/>
      <c r="FM298" s="81" t="n"/>
    </row>
    <row customHeight="1" ht="12" r="299" spans="1:201">
      <c r="U299" s="10" t="n"/>
      <c r="V299" s="89" t="n"/>
      <c r="W299" s="16" t="n"/>
      <c r="X299" s="25" t="n"/>
      <c r="Y299" s="80" t="n"/>
      <c r="Z299" s="27">
        <f>IF(U299="","",LOOKUP(U299-V299,{-9E+307,0,1},{2,"x",1}))</f>
        <v/>
      </c>
      <c r="AA299" s="14">
        <f>IF(U299="","",U299&amp;"-"&amp;V299)</f>
        <v/>
      </c>
      <c r="AB299" s="63" t="n"/>
      <c r="EP299" s="89" t="n"/>
      <c r="ER299" s="81" t="n"/>
      <c r="ES299" s="89" t="n"/>
      <c r="EU299" s="81" t="n"/>
      <c r="EV299" s="89" t="n"/>
      <c r="EX299" s="81" t="n"/>
      <c r="EY299" s="89" t="n"/>
      <c r="FA299" s="81" t="n"/>
      <c r="FB299" s="89" t="n"/>
      <c r="FD299" s="81" t="n"/>
      <c r="FE299" s="89" t="n"/>
      <c r="FG299" s="81" t="n"/>
      <c r="FH299" s="89" t="n"/>
      <c r="FJ299" s="81" t="n"/>
      <c r="FK299" s="89" t="n"/>
      <c r="FM299" s="81" t="n"/>
    </row>
    <row customHeight="1" ht="12" r="300" spans="1:201">
      <c r="U300" s="10" t="n"/>
      <c r="V300" s="89" t="n"/>
      <c r="W300" s="16" t="n"/>
      <c r="X300" s="25" t="n"/>
      <c r="Y300" s="80" t="n"/>
      <c r="Z300" s="27">
        <f>IF(U300="","",LOOKUP(U300-V300,{-9E+307,0,1},{2,"x",1}))</f>
        <v/>
      </c>
      <c r="AA300" s="14">
        <f>IF(U300="","",U300&amp;"-"&amp;V300)</f>
        <v/>
      </c>
      <c r="AB300" s="63" t="n"/>
      <c r="EP300" s="89" t="n"/>
      <c r="ER300" s="81" t="n"/>
      <c r="ES300" s="89" t="n"/>
      <c r="EU300" s="81" t="n"/>
      <c r="EV300" s="89" t="n"/>
      <c r="EX300" s="81" t="n"/>
      <c r="EY300" s="89" t="n"/>
      <c r="FA300" s="81" t="n"/>
      <c r="FB300" s="89" t="n"/>
      <c r="FD300" s="81" t="n"/>
      <c r="FE300" s="89" t="n"/>
      <c r="FG300" s="81" t="n"/>
      <c r="FH300" s="89" t="n"/>
      <c r="FJ300" s="81" t="n"/>
      <c r="FK300" s="89" t="n"/>
      <c r="FM300" s="81" t="n"/>
    </row>
    <row customHeight="1" ht="12" r="301" spans="1:201">
      <c r="U301" s="10" t="n"/>
      <c r="V301" s="89" t="n"/>
      <c r="W301" s="16" t="n"/>
      <c r="X301" s="25" t="n"/>
      <c r="Y301" s="80" t="n"/>
      <c r="Z301" s="27">
        <f>IF(U301="","",LOOKUP(U301-V301,{-9E+307,0,1},{2,"x",1}))</f>
        <v/>
      </c>
      <c r="AA301" s="14">
        <f>IF(U301="","",U301&amp;"-"&amp;V301)</f>
        <v/>
      </c>
      <c r="AB301" s="63" t="n"/>
      <c r="EP301" s="89" t="n"/>
      <c r="ER301" s="81" t="n"/>
      <c r="ES301" s="89" t="n"/>
      <c r="EU301" s="81" t="n"/>
      <c r="EV301" s="89" t="n"/>
      <c r="EX301" s="81" t="n"/>
      <c r="EY301" s="89" t="n"/>
      <c r="FA301" s="81" t="n"/>
      <c r="FB301" s="89" t="n"/>
      <c r="FD301" s="81" t="n"/>
      <c r="FE301" s="89" t="n"/>
      <c r="FG301" s="81" t="n"/>
      <c r="FH301" s="89" t="n"/>
      <c r="FJ301" s="81" t="n"/>
      <c r="FK301" s="89" t="n"/>
      <c r="FM301" s="81" t="n"/>
    </row>
    <row customHeight="1" ht="12" r="302" spans="1:201">
      <c r="U302" s="10" t="n"/>
      <c r="V302" s="89" t="n"/>
      <c r="W302" s="16" t="n"/>
      <c r="X302" s="25" t="n"/>
      <c r="Y302" s="80" t="n"/>
      <c r="Z302" s="27">
        <f>IF(U302="","",LOOKUP(U302-V302,{-9E+307,0,1},{2,"x",1}))</f>
        <v/>
      </c>
      <c r="AA302" s="14">
        <f>IF(U302="","",U302&amp;"-"&amp;V302)</f>
        <v/>
      </c>
      <c r="AB302" s="63" t="n"/>
      <c r="EP302" s="89" t="n"/>
      <c r="ER302" s="81" t="n"/>
      <c r="ES302" s="89" t="n"/>
      <c r="EU302" s="81" t="n"/>
      <c r="EV302" s="89" t="n"/>
      <c r="EX302" s="81" t="n"/>
      <c r="EY302" s="89" t="n"/>
      <c r="FA302" s="81" t="n"/>
      <c r="FB302" s="89" t="n"/>
      <c r="FD302" s="81" t="n"/>
      <c r="FE302" s="89" t="n"/>
      <c r="FG302" s="81" t="n"/>
      <c r="FH302" s="89" t="n"/>
      <c r="FJ302" s="81" t="n"/>
      <c r="FK302" s="89" t="n"/>
      <c r="FM302" s="81" t="n"/>
    </row>
    <row customHeight="1" ht="12" r="303" spans="1:201">
      <c r="U303" s="10" t="n"/>
      <c r="V303" s="89" t="n"/>
      <c r="W303" s="16" t="n"/>
      <c r="X303" s="25" t="n"/>
      <c r="Y303" s="80" t="n"/>
      <c r="Z303" s="27">
        <f>IF(U303="","",LOOKUP(U303-V303,{-9E+307,0,1},{2,"x",1}))</f>
        <v/>
      </c>
      <c r="AA303" s="14">
        <f>IF(U303="","",U303&amp;"-"&amp;V303)</f>
        <v/>
      </c>
      <c r="AB303" s="63" t="n"/>
      <c r="EP303" s="89" t="n"/>
      <c r="ES303" s="89" t="n"/>
      <c r="ET303" s="81" t="n"/>
      <c r="EV303" s="89" t="n"/>
      <c r="EW303" s="81" t="n"/>
      <c r="EY303" s="89" t="n"/>
      <c r="EZ303" s="81" t="n"/>
      <c r="FB303" s="89" t="n"/>
      <c r="FC303" s="81" t="n"/>
      <c r="FE303" s="89" t="n"/>
      <c r="FF303" s="81" t="n"/>
      <c r="FH303" s="89" t="n"/>
      <c r="FI303" s="81" t="n"/>
      <c r="FK303" s="89" t="n"/>
      <c r="FL303" s="81" t="n"/>
      <c r="FO303" s="81" t="n"/>
    </row>
    <row customHeight="1" ht="12" r="304" spans="1:201">
      <c r="U304" s="10" t="n"/>
      <c r="V304" s="89" t="n"/>
      <c r="W304" s="16" t="n"/>
      <c r="X304" s="25" t="n"/>
      <c r="Y304" s="80" t="n"/>
      <c r="Z304" s="27">
        <f>IF(U304="","",LOOKUP(U304-V304,{-9E+307,0,1},{2,"x",1}))</f>
        <v/>
      </c>
      <c r="AA304" s="14">
        <f>IF(U304="","",U304&amp;"-"&amp;V304)</f>
        <v/>
      </c>
      <c r="AB304" s="63" t="n"/>
      <c r="EP304" s="89" t="n"/>
      <c r="ES304" s="89" t="n"/>
      <c r="ET304" s="81" t="n"/>
      <c r="EV304" s="89" t="n"/>
      <c r="EW304" s="81" t="n"/>
      <c r="EY304" s="89" t="n"/>
      <c r="EZ304" s="81" t="n"/>
      <c r="FB304" s="89" t="n"/>
      <c r="FC304" s="81" t="n"/>
      <c r="FE304" s="89" t="n"/>
      <c r="FF304" s="81" t="n"/>
      <c r="FH304" s="89" t="n"/>
      <c r="FI304" s="81" t="n"/>
      <c r="FK304" s="89" t="n"/>
      <c r="FL304" s="81" t="n"/>
      <c r="FO304" s="81" t="n"/>
    </row>
    <row customHeight="1" ht="12" r="305" spans="1:201">
      <c r="U305" s="10" t="n"/>
      <c r="V305" s="89" t="n"/>
      <c r="W305" s="16" t="n"/>
      <c r="X305" s="25" t="n"/>
      <c r="Y305" s="80" t="n"/>
      <c r="Z305" s="27">
        <f>IF(U305="","",LOOKUP(U305-V305,{-9E+307,0,1},{2,"x",1}))</f>
        <v/>
      </c>
      <c r="AA305" s="14">
        <f>IF(U305="","",U305&amp;"-"&amp;V305)</f>
        <v/>
      </c>
      <c r="AB305" s="63" t="n"/>
      <c r="EP305" s="89" t="n"/>
      <c r="ES305" s="89" t="n"/>
      <c r="ET305" s="81" t="n"/>
      <c r="EV305" s="89" t="n"/>
      <c r="EW305" s="81" t="n"/>
      <c r="EY305" s="89" t="n"/>
      <c r="EZ305" s="81" t="n"/>
      <c r="FB305" s="89" t="n"/>
      <c r="FC305" s="81" t="n"/>
      <c r="FE305" s="89" t="n"/>
      <c r="FF305" s="81" t="n"/>
      <c r="FH305" s="89" t="n"/>
      <c r="FI305" s="81" t="n"/>
      <c r="FK305" s="89" t="n"/>
      <c r="FL305" s="81" t="n"/>
      <c r="FO305" s="81" t="n"/>
    </row>
    <row customHeight="1" ht="12" r="306" spans="1:201">
      <c r="U306" s="10" t="n"/>
      <c r="V306" s="89" t="n"/>
      <c r="W306" s="16" t="n"/>
      <c r="X306" s="25" t="n"/>
      <c r="Y306" s="80" t="n"/>
      <c r="Z306" s="27">
        <f>IF(U306="","",LOOKUP(U306-V306,{-9E+307,0,1},{2,"x",1}))</f>
        <v/>
      </c>
      <c r="AA306" s="14">
        <f>IF(U306="","",U306&amp;"-"&amp;V306)</f>
        <v/>
      </c>
      <c r="AB306" s="63" t="n"/>
      <c r="EP306" s="89" t="n"/>
      <c r="ES306" s="89" t="n"/>
      <c r="ET306" s="81" t="n"/>
      <c r="EV306" s="89" t="n"/>
      <c r="EW306" s="81" t="n"/>
      <c r="EY306" s="89" t="n"/>
      <c r="EZ306" s="81" t="n"/>
      <c r="FB306" s="89" t="n"/>
      <c r="FC306" s="81" t="n"/>
      <c r="FE306" s="89" t="n"/>
      <c r="FF306" s="81" t="n"/>
      <c r="FH306" s="89" t="n"/>
      <c r="FI306" s="81" t="n"/>
      <c r="FK306" s="89" t="n"/>
      <c r="FL306" s="81" t="n"/>
      <c r="FO306" s="81" t="n"/>
    </row>
    <row customHeight="1" ht="12" r="307" spans="1:201">
      <c r="U307" s="10" t="n"/>
      <c r="V307" s="89" t="n"/>
      <c r="W307" s="16" t="n"/>
      <c r="X307" s="25" t="n"/>
      <c r="Y307" s="80" t="n"/>
      <c r="Z307" s="27">
        <f>IF(U307="","",LOOKUP(U307-V307,{-9E+307,0,1},{2,"x",1}))</f>
        <v/>
      </c>
      <c r="AA307" s="14">
        <f>IF(U307="","",U307&amp;"-"&amp;V307)</f>
        <v/>
      </c>
      <c r="AB307" s="63" t="n"/>
      <c r="EP307" s="89" t="n"/>
      <c r="ES307" s="89" t="n"/>
      <c r="ET307" s="81" t="n"/>
      <c r="EV307" s="89" t="n"/>
      <c r="EW307" s="81" t="n"/>
      <c r="EY307" s="89" t="n"/>
      <c r="EZ307" s="81" t="n"/>
      <c r="FB307" s="89" t="n"/>
      <c r="FC307" s="81" t="n"/>
      <c r="FE307" s="89" t="n"/>
      <c r="FF307" s="81" t="n"/>
      <c r="FH307" s="89" t="n"/>
      <c r="FI307" s="81" t="n"/>
      <c r="FK307" s="89" t="n"/>
      <c r="FL307" s="81" t="n"/>
      <c r="FO307" s="81" t="n"/>
    </row>
    <row customHeight="1" ht="12" r="308" spans="1:201">
      <c r="U308" s="10" t="n"/>
      <c r="V308" s="89" t="n"/>
      <c r="W308" s="16" t="n"/>
      <c r="X308" s="25" t="n"/>
      <c r="Y308" s="80" t="n"/>
      <c r="Z308" s="27">
        <f>IF(U308="","",LOOKUP(U308-V308,{-9E+307,0,1},{2,"x",1}))</f>
        <v/>
      </c>
      <c r="AA308" s="14">
        <f>IF(U308="","",U308&amp;"-"&amp;V308)</f>
        <v/>
      </c>
      <c r="AB308" s="63" t="n"/>
      <c r="EP308" s="89" t="n"/>
      <c r="ES308" s="89" t="n"/>
      <c r="ET308" s="81" t="n"/>
      <c r="EV308" s="89" t="n"/>
      <c r="EW308" s="81" t="n"/>
      <c r="EY308" s="89" t="n"/>
      <c r="EZ308" s="81" t="n"/>
      <c r="FB308" s="89" t="n"/>
      <c r="FC308" s="81" t="n"/>
      <c r="FE308" s="89" t="n"/>
      <c r="FF308" s="81" t="n"/>
      <c r="FH308" s="89" t="n"/>
      <c r="FI308" s="81" t="n"/>
      <c r="FK308" s="89" t="n"/>
      <c r="FL308" s="81" t="n"/>
      <c r="FO308" s="81" t="n"/>
    </row>
    <row customHeight="1" ht="12" r="309" spans="1:201">
      <c r="U309" s="10" t="n"/>
      <c r="V309" s="89" t="n"/>
      <c r="W309" s="16" t="n"/>
      <c r="X309" s="25" t="n"/>
      <c r="Y309" s="80" t="n"/>
      <c r="Z309" s="27">
        <f>IF(U309="","",LOOKUP(U309-V309,{-9E+307,0,1},{2,"x",1}))</f>
        <v/>
      </c>
      <c r="AA309" s="14">
        <f>IF(U309="","",U309&amp;"-"&amp;V309)</f>
        <v/>
      </c>
      <c r="AB309" s="63" t="n"/>
      <c r="EP309" s="89" t="n"/>
      <c r="ES309" s="89" t="n"/>
      <c r="ET309" s="81" t="n"/>
      <c r="EV309" s="89" t="n"/>
      <c r="EW309" s="81" t="n"/>
      <c r="EY309" s="89" t="n"/>
      <c r="EZ309" s="81" t="n"/>
      <c r="FB309" s="89" t="n"/>
      <c r="FC309" s="81" t="n"/>
      <c r="FE309" s="89" t="n"/>
      <c r="FF309" s="81" t="n"/>
      <c r="FH309" s="89" t="n"/>
      <c r="FI309" s="81" t="n"/>
      <c r="FK309" s="89" t="n"/>
      <c r="FL309" s="81" t="n"/>
      <c r="FO309" s="81" t="n"/>
    </row>
    <row customHeight="1" ht="12" r="310" spans="1:201">
      <c r="U310" s="10" t="n"/>
      <c r="V310" s="89" t="n"/>
      <c r="W310" s="16" t="n"/>
      <c r="X310" s="25" t="n"/>
      <c r="Y310" s="80" t="n"/>
      <c r="Z310" s="27">
        <f>IF(U310="","",LOOKUP(U310-V310,{-9E+307,0,1},{2,"x",1}))</f>
        <v/>
      </c>
      <c r="AA310" s="14">
        <f>IF(U310="","",U310&amp;"-"&amp;V310)</f>
        <v/>
      </c>
      <c r="AB310" s="63" t="n"/>
      <c r="EP310" s="89" t="n"/>
      <c r="ES310" s="89" t="n"/>
      <c r="ET310" s="81" t="n"/>
      <c r="EV310" s="89" t="n"/>
      <c r="EW310" s="81" t="n"/>
      <c r="EY310" s="89" t="n"/>
      <c r="EZ310" s="81" t="n"/>
      <c r="FB310" s="89" t="n"/>
      <c r="FC310" s="81" t="n"/>
      <c r="FE310" s="89" t="n"/>
      <c r="FF310" s="81" t="n"/>
      <c r="FH310" s="89" t="n"/>
      <c r="FI310" s="81" t="n"/>
      <c r="FK310" s="89" t="n"/>
      <c r="FL310" s="81" t="n"/>
      <c r="FO310" s="81" t="n"/>
    </row>
    <row customHeight="1" ht="12" r="311" spans="1:201">
      <c r="U311" s="10" t="n"/>
      <c r="V311" s="89" t="n"/>
      <c r="W311" s="16" t="n"/>
      <c r="X311" s="25" t="n"/>
      <c r="Y311" s="80" t="n"/>
      <c r="Z311" s="27">
        <f>IF(U311="","",LOOKUP(U311-V311,{-9E+307,0,1},{2,"x",1}))</f>
        <v/>
      </c>
      <c r="AA311" s="14">
        <f>IF(U311="","",U311&amp;"-"&amp;V311)</f>
        <v/>
      </c>
      <c r="AB311" s="63" t="n"/>
      <c r="EP311" s="89" t="n"/>
      <c r="ES311" s="89" t="n"/>
      <c r="ET311" s="81" t="n"/>
      <c r="EV311" s="89" t="n"/>
      <c r="EW311" s="81" t="n"/>
      <c r="EY311" s="89" t="n"/>
      <c r="EZ311" s="81" t="n"/>
      <c r="FB311" s="89" t="n"/>
      <c r="FC311" s="81" t="n"/>
      <c r="FE311" s="89" t="n"/>
      <c r="FF311" s="81" t="n"/>
      <c r="FH311" s="89" t="n"/>
      <c r="FI311" s="81" t="n"/>
      <c r="FK311" s="89" t="n"/>
      <c r="FL311" s="81" t="n"/>
      <c r="FO311" s="81" t="n"/>
    </row>
    <row customHeight="1" ht="12" r="312" spans="1:201">
      <c r="U312" s="10" t="n"/>
      <c r="V312" s="89" t="n"/>
      <c r="W312" s="16" t="n"/>
      <c r="X312" s="25" t="n"/>
      <c r="Y312" s="80" t="n"/>
      <c r="Z312" s="27">
        <f>IF(U312="","",LOOKUP(U312-V312,{-9E+307,0,1},{2,"x",1}))</f>
        <v/>
      </c>
      <c r="AA312" s="14">
        <f>IF(U312="","",U312&amp;"-"&amp;V312)</f>
        <v/>
      </c>
      <c r="AB312" s="63" t="n"/>
      <c r="EP312" s="89" t="n"/>
      <c r="ES312" s="89" t="n"/>
      <c r="ET312" s="81" t="n"/>
      <c r="EV312" s="89" t="n"/>
      <c r="EW312" s="81" t="n"/>
      <c r="EY312" s="89" t="n"/>
      <c r="EZ312" s="81" t="n"/>
      <c r="FB312" s="89" t="n"/>
      <c r="FC312" s="81" t="n"/>
      <c r="FE312" s="89" t="n"/>
      <c r="FF312" s="81" t="n"/>
      <c r="FH312" s="89" t="n"/>
      <c r="FI312" s="81" t="n"/>
      <c r="FK312" s="89" t="n"/>
      <c r="FL312" s="81" t="n"/>
      <c r="FO312" s="81" t="n"/>
    </row>
    <row customHeight="1" ht="12" r="313" spans="1:201">
      <c r="U313" s="10" t="n"/>
      <c r="V313" s="89" t="n"/>
      <c r="W313" s="16" t="n"/>
      <c r="X313" s="25" t="n"/>
      <c r="Y313" s="80" t="n"/>
      <c r="Z313" s="27">
        <f>IF(U313="","",LOOKUP(U313-V313,{-9E+307,0,1},{2,"x",1}))</f>
        <v/>
      </c>
      <c r="AA313" s="14">
        <f>IF(U313="","",U313&amp;"-"&amp;V313)</f>
        <v/>
      </c>
      <c r="AB313" s="63" t="n"/>
      <c r="EP313" s="89" t="n"/>
      <c r="ES313" s="89" t="n"/>
      <c r="ET313" s="81" t="n"/>
      <c r="EV313" s="89" t="n"/>
      <c r="EW313" s="81" t="n"/>
      <c r="EY313" s="89" t="n"/>
      <c r="EZ313" s="81" t="n"/>
      <c r="FB313" s="89" t="n"/>
      <c r="FC313" s="81" t="n"/>
      <c r="FE313" s="89" t="n"/>
      <c r="FF313" s="81" t="n"/>
      <c r="FH313" s="89" t="n"/>
      <c r="FI313" s="81" t="n"/>
      <c r="FK313" s="89" t="n"/>
      <c r="FL313" s="81" t="n"/>
      <c r="FO313" s="81" t="n"/>
    </row>
    <row customHeight="1" ht="12" r="314" spans="1:201">
      <c r="U314" s="10" t="n"/>
      <c r="V314" s="89" t="n"/>
      <c r="W314" s="16" t="n"/>
      <c r="X314" s="25" t="n"/>
      <c r="Y314" s="80" t="n"/>
      <c r="Z314" s="27">
        <f>IF(U314="","",LOOKUP(U314-V314,{-9E+307,0,1},{2,"x",1}))</f>
        <v/>
      </c>
      <c r="AA314" s="14">
        <f>IF(U314="","",U314&amp;"-"&amp;V314)</f>
        <v/>
      </c>
      <c r="AB314" s="63" t="n"/>
      <c r="EP314" s="89" t="n"/>
      <c r="ES314" s="89" t="n"/>
      <c r="ET314" s="81" t="n"/>
      <c r="EV314" s="89" t="n"/>
      <c r="EW314" s="81" t="n"/>
      <c r="EY314" s="89" t="n"/>
      <c r="EZ314" s="81" t="n"/>
      <c r="FB314" s="89" t="n"/>
      <c r="FC314" s="81" t="n"/>
      <c r="FE314" s="89" t="n"/>
      <c r="FF314" s="81" t="n"/>
      <c r="FH314" s="89" t="n"/>
      <c r="FI314" s="81" t="n"/>
      <c r="FK314" s="89" t="n"/>
      <c r="FL314" s="81" t="n"/>
      <c r="FO314" s="81" t="n"/>
    </row>
    <row customHeight="1" ht="12" r="315" spans="1:201">
      <c r="U315" s="10" t="n"/>
      <c r="V315" s="89" t="n"/>
      <c r="W315" s="16" t="n"/>
      <c r="X315" s="25" t="n"/>
      <c r="Y315" s="80" t="n"/>
      <c r="Z315" s="27">
        <f>IF(U315="","",LOOKUP(U315-V315,{-9E+307,0,1},{2,"x",1}))</f>
        <v/>
      </c>
      <c r="AA315" s="14">
        <f>IF(U315="","",U315&amp;"-"&amp;V315)</f>
        <v/>
      </c>
      <c r="AB315" s="63" t="n"/>
      <c r="EP315" s="89" t="n"/>
      <c r="ES315" s="89" t="n"/>
      <c r="ET315" s="81" t="n"/>
      <c r="EV315" s="89" t="n"/>
      <c r="EW315" s="81" t="n"/>
      <c r="EY315" s="89" t="n"/>
      <c r="EZ315" s="81" t="n"/>
      <c r="FB315" s="89" t="n"/>
      <c r="FC315" s="81" t="n"/>
      <c r="FE315" s="89" t="n"/>
      <c r="FF315" s="81" t="n"/>
      <c r="FH315" s="89" t="n"/>
      <c r="FI315" s="81" t="n"/>
      <c r="FK315" s="89" t="n"/>
      <c r="FL315" s="81" t="n"/>
      <c r="FO315" s="81" t="n"/>
    </row>
    <row customHeight="1" ht="12" r="316" spans="1:201">
      <c r="U316" s="10" t="n"/>
      <c r="V316" s="89" t="n"/>
      <c r="W316" s="16" t="n"/>
      <c r="X316" s="25" t="n"/>
      <c r="Y316" s="80" t="n"/>
      <c r="Z316" s="27">
        <f>IF(U316="","",LOOKUP(U316-V316,{-9E+307,0,1},{2,"x",1}))</f>
        <v/>
      </c>
      <c r="AA316" s="14">
        <f>IF(U316="","",U316&amp;"-"&amp;V316)</f>
        <v/>
      </c>
      <c r="AB316" s="63" t="n"/>
      <c r="EP316" s="89" t="n"/>
      <c r="ES316" s="89" t="n"/>
      <c r="ET316" s="81" t="n"/>
      <c r="EV316" s="89" t="n"/>
      <c r="EW316" s="81" t="n"/>
      <c r="EY316" s="89" t="n"/>
      <c r="EZ316" s="81" t="n"/>
      <c r="FB316" s="89" t="n"/>
      <c r="FC316" s="81" t="n"/>
      <c r="FE316" s="89" t="n"/>
      <c r="FF316" s="81" t="n"/>
      <c r="FH316" s="89" t="n"/>
      <c r="FI316" s="81" t="n"/>
      <c r="FK316" s="89" t="n"/>
      <c r="FL316" s="81" t="n"/>
      <c r="FO316" s="81" t="n"/>
    </row>
    <row customHeight="1" ht="12" r="317" spans="1:201">
      <c r="U317" s="10" t="n"/>
      <c r="V317" s="89" t="n"/>
      <c r="W317" s="16" t="n"/>
      <c r="X317" s="25" t="n"/>
      <c r="Y317" s="80" t="n"/>
      <c r="Z317" s="27">
        <f>IF(U317="","",LOOKUP(U317-V317,{-9E+307,0,1},{2,"x",1}))</f>
        <v/>
      </c>
      <c r="AA317" s="14">
        <f>IF(U317="","",U317&amp;"-"&amp;V317)</f>
        <v/>
      </c>
      <c r="AB317" s="63" t="n"/>
      <c r="EP317" s="89" t="n"/>
      <c r="ES317" s="89" t="n"/>
      <c r="ET317" s="81" t="n"/>
      <c r="EV317" s="89" t="n"/>
      <c r="EW317" s="81" t="n"/>
      <c r="EY317" s="89" t="n"/>
      <c r="EZ317" s="81" t="n"/>
      <c r="FB317" s="89" t="n"/>
      <c r="FC317" s="81" t="n"/>
      <c r="FE317" s="89" t="n"/>
      <c r="FF317" s="81" t="n"/>
      <c r="FH317" s="89" t="n"/>
      <c r="FI317" s="81" t="n"/>
      <c r="FK317" s="89" t="n"/>
      <c r="FL317" s="81" t="n"/>
      <c r="FO317" s="81" t="n"/>
    </row>
    <row customHeight="1" ht="12" r="318" spans="1:201">
      <c r="U318" s="10" t="n"/>
      <c r="V318" s="89" t="n"/>
      <c r="W318" s="16" t="n"/>
      <c r="X318" s="25" t="n"/>
      <c r="Y318" s="80" t="n"/>
      <c r="Z318" s="27">
        <f>IF(U318="","",LOOKUP(U318-V318,{-9E+307,0,1},{2,"x",1}))</f>
        <v/>
      </c>
      <c r="AA318" s="14">
        <f>IF(U318="","",U318&amp;"-"&amp;V318)</f>
        <v/>
      </c>
      <c r="AB318" s="63" t="n"/>
      <c r="EP318" s="89" t="n"/>
      <c r="ES318" s="89" t="n"/>
      <c r="ET318" s="81" t="n"/>
      <c r="EV318" s="89" t="n"/>
      <c r="EW318" s="81" t="n"/>
      <c r="EY318" s="89" t="n"/>
      <c r="EZ318" s="81" t="n"/>
      <c r="FB318" s="89" t="n"/>
      <c r="FC318" s="81" t="n"/>
      <c r="FE318" s="89" t="n"/>
      <c r="FF318" s="81" t="n"/>
      <c r="FH318" s="89" t="n"/>
      <c r="FI318" s="81" t="n"/>
      <c r="FK318" s="89" t="n"/>
      <c r="FL318" s="81" t="n"/>
      <c r="FO318" s="81" t="n"/>
    </row>
    <row customHeight="1" ht="12" r="319" spans="1:201">
      <c r="U319" s="10" t="n"/>
      <c r="V319" s="89" t="n"/>
      <c r="W319" s="16" t="n"/>
      <c r="X319" s="25" t="n"/>
      <c r="Y319" s="80" t="n"/>
      <c r="Z319" s="27">
        <f>IF(U319="","",LOOKUP(U319-V319,{-9E+307,0,1},{2,"x",1}))</f>
        <v/>
      </c>
      <c r="AA319" s="14">
        <f>IF(U319="","",U319&amp;"-"&amp;V319)</f>
        <v/>
      </c>
      <c r="AB319" s="63" t="n"/>
      <c r="EP319" s="89" t="n"/>
      <c r="ES319" s="89" t="n"/>
      <c r="ET319" s="81" t="n"/>
      <c r="EV319" s="89" t="n"/>
      <c r="EW319" s="81" t="n"/>
      <c r="EY319" s="89" t="n"/>
      <c r="EZ319" s="81" t="n"/>
      <c r="FB319" s="89" t="n"/>
      <c r="FC319" s="81" t="n"/>
      <c r="FE319" s="89" t="n"/>
      <c r="FF319" s="81" t="n"/>
      <c r="FH319" s="89" t="n"/>
      <c r="FI319" s="81" t="n"/>
      <c r="FK319" s="89" t="n"/>
      <c r="FL319" s="81" t="n"/>
      <c r="FO319" s="81" t="n"/>
    </row>
    <row customHeight="1" ht="12" r="320" spans="1:201">
      <c r="U320" s="10" t="n"/>
      <c r="V320" s="89" t="n"/>
      <c r="W320" s="16" t="n"/>
      <c r="X320" s="25" t="n"/>
      <c r="Y320" s="80" t="n"/>
      <c r="Z320" s="27">
        <f>IF(U320="","",LOOKUP(U320-V320,{-9E+307,0,1},{2,"x",1}))</f>
        <v/>
      </c>
      <c r="AA320" s="14">
        <f>IF(U320="","",U320&amp;"-"&amp;V320)</f>
        <v/>
      </c>
      <c r="AB320" s="63" t="n"/>
      <c r="EP320" s="89" t="n"/>
      <c r="ES320" s="89" t="n"/>
      <c r="ET320" s="81" t="n"/>
      <c r="EV320" s="89" t="n"/>
      <c r="EW320" s="81" t="n"/>
      <c r="EY320" s="89" t="n"/>
      <c r="EZ320" s="81" t="n"/>
      <c r="FB320" s="89" t="n"/>
      <c r="FC320" s="81" t="n"/>
      <c r="FE320" s="89" t="n"/>
      <c r="FF320" s="81" t="n"/>
      <c r="FH320" s="89" t="n"/>
      <c r="FI320" s="81" t="n"/>
      <c r="FK320" s="89" t="n"/>
      <c r="FL320" s="81" t="n"/>
      <c r="FO320" s="81" t="n"/>
    </row>
    <row customHeight="1" ht="12" r="321" spans="1:201">
      <c r="U321" s="10" t="n"/>
      <c r="V321" s="89" t="n"/>
      <c r="W321" s="16" t="n"/>
      <c r="X321" s="25" t="n"/>
      <c r="Y321" s="80" t="n"/>
      <c r="Z321" s="27">
        <f>IF(U321="","",LOOKUP(U321-V321,{-9E+307,0,1},{2,"x",1}))</f>
        <v/>
      </c>
      <c r="AA321" s="14">
        <f>IF(U321="","",U321&amp;"-"&amp;V321)</f>
        <v/>
      </c>
      <c r="AB321" s="63" t="n"/>
      <c r="EP321" s="89" t="n"/>
      <c r="ES321" s="89" t="n"/>
      <c r="ET321" s="81" t="n"/>
      <c r="EV321" s="89" t="n"/>
      <c r="EW321" s="81" t="n"/>
      <c r="EY321" s="89" t="n"/>
      <c r="EZ321" s="81" t="n"/>
      <c r="FB321" s="89" t="n"/>
      <c r="FC321" s="81" t="n"/>
      <c r="FE321" s="89" t="n"/>
      <c r="FF321" s="81" t="n"/>
      <c r="FH321" s="89" t="n"/>
      <c r="FI321" s="81" t="n"/>
      <c r="FK321" s="89" t="n"/>
      <c r="FL321" s="81" t="n"/>
      <c r="FO321" s="81" t="n"/>
    </row>
    <row customHeight="1" ht="12" r="322" spans="1:201">
      <c r="U322" s="10" t="n"/>
      <c r="V322" s="89" t="n"/>
      <c r="W322" s="16" t="n"/>
      <c r="X322" s="25" t="n"/>
      <c r="Y322" s="80" t="n"/>
      <c r="Z322" s="27">
        <f>IF(U322="","",LOOKUP(U322-V322,{-9E+307,0,1},{2,"x",1}))</f>
        <v/>
      </c>
      <c r="AA322" s="14">
        <f>IF(U322="","",U322&amp;"-"&amp;V322)</f>
        <v/>
      </c>
      <c r="AB322" s="63" t="n"/>
      <c r="EP322" s="89" t="n"/>
      <c r="ES322" s="89" t="n"/>
      <c r="ET322" s="81" t="n"/>
      <c r="EV322" s="89" t="n"/>
      <c r="EW322" s="81" t="n"/>
      <c r="EY322" s="89" t="n"/>
      <c r="EZ322" s="81" t="n"/>
      <c r="FB322" s="89" t="n"/>
      <c r="FC322" s="81" t="n"/>
      <c r="FE322" s="89" t="n"/>
      <c r="FF322" s="81" t="n"/>
      <c r="FH322" s="89" t="n"/>
      <c r="FI322" s="81" t="n"/>
      <c r="FK322" s="89" t="n"/>
      <c r="FL322" s="81" t="n"/>
      <c r="FO322" s="81" t="n"/>
    </row>
    <row customHeight="1" ht="12" r="323" spans="1:201">
      <c r="U323" s="10" t="n"/>
      <c r="V323" s="89" t="n"/>
      <c r="W323" s="16" t="n"/>
      <c r="X323" s="25" t="n"/>
      <c r="Y323" s="80" t="n"/>
      <c r="Z323" s="27">
        <f>IF(U323="","",LOOKUP(U323-V323,{-9E+307,0,1},{2,"x",1}))</f>
        <v/>
      </c>
      <c r="AA323" s="14">
        <f>IF(U323="","",U323&amp;"-"&amp;V323)</f>
        <v/>
      </c>
      <c r="AB323" s="63" t="n"/>
      <c r="EP323" s="89" t="n"/>
      <c r="ES323" s="89" t="n"/>
      <c r="ET323" s="81" t="n"/>
      <c r="EV323" s="89" t="n"/>
      <c r="EW323" s="81" t="n"/>
      <c r="EY323" s="89" t="n"/>
      <c r="EZ323" s="81" t="n"/>
      <c r="FB323" s="89" t="n"/>
      <c r="FC323" s="81" t="n"/>
      <c r="FE323" s="89" t="n"/>
      <c r="FF323" s="81" t="n"/>
      <c r="FH323" s="89" t="n"/>
      <c r="FI323" s="81" t="n"/>
      <c r="FK323" s="89" t="n"/>
      <c r="FL323" s="81" t="n"/>
      <c r="FO323" s="81" t="n"/>
    </row>
    <row customHeight="1" ht="12" r="324" spans="1:201">
      <c r="U324" s="10" t="n"/>
      <c r="V324" s="89" t="n"/>
      <c r="W324" s="16" t="n"/>
      <c r="X324" s="25" t="n"/>
      <c r="Y324" s="80" t="n"/>
      <c r="Z324" s="27">
        <f>IF(U324="","",LOOKUP(U324-V324,{-9E+307,0,1},{2,"x",1}))</f>
        <v/>
      </c>
      <c r="AA324" s="14">
        <f>IF(U324="","",U324&amp;"-"&amp;V324)</f>
        <v/>
      </c>
      <c r="AB324" s="63" t="n"/>
      <c r="EP324" s="89" t="n"/>
      <c r="ER324" s="81" t="n"/>
      <c r="ES324" s="89" t="n"/>
      <c r="EU324" s="81" t="n"/>
      <c r="EV324" s="89" t="n"/>
      <c r="EX324" s="81" t="n"/>
      <c r="EY324" s="89" t="n"/>
      <c r="FA324" s="81" t="n"/>
      <c r="FB324" s="89" t="n"/>
      <c r="FD324" s="81" t="n"/>
      <c r="FE324" s="89" t="n"/>
      <c r="FG324" s="81" t="n"/>
      <c r="FH324" s="89" t="n"/>
      <c r="FJ324" s="81" t="n"/>
      <c r="FK324" s="89" t="n"/>
      <c r="FM324" s="81" t="n"/>
    </row>
    <row customHeight="1" ht="12" r="325" spans="1:201">
      <c r="U325" s="10" t="n"/>
      <c r="V325" s="89" t="n"/>
      <c r="W325" s="16" t="n"/>
      <c r="X325" s="25" t="n"/>
      <c r="Y325" s="80" t="n"/>
      <c r="Z325" s="27">
        <f>IF(U325="","",LOOKUP(U325-V325,{-9E+307,0,1},{2,"x",1}))</f>
        <v/>
      </c>
      <c r="AA325" s="14">
        <f>IF(U325="","",U325&amp;"-"&amp;V325)</f>
        <v/>
      </c>
      <c r="AB325" s="63" t="n"/>
      <c r="EP325" s="89" t="n"/>
      <c r="ER325" s="81" t="n"/>
      <c r="ES325" s="89" t="n"/>
      <c r="EU325" s="81" t="n"/>
      <c r="EV325" s="89" t="n"/>
      <c r="EX325" s="81" t="n"/>
      <c r="EY325" s="89" t="n"/>
      <c r="FA325" s="81" t="n"/>
      <c r="FB325" s="89" t="n"/>
      <c r="FD325" s="81" t="n"/>
      <c r="FE325" s="89" t="n"/>
      <c r="FG325" s="81" t="n"/>
      <c r="FH325" s="89" t="n"/>
      <c r="FJ325" s="81" t="n"/>
      <c r="FK325" s="89" t="n"/>
      <c r="FM325" s="81" t="n"/>
    </row>
    <row customHeight="1" ht="12" r="326" spans="1:201">
      <c r="U326" s="10" t="n"/>
      <c r="V326" s="89" t="n"/>
      <c r="W326" s="16" t="n"/>
      <c r="X326" s="25" t="n"/>
      <c r="Y326" s="80" t="n"/>
      <c r="Z326" s="27">
        <f>IF(U326="","",LOOKUP(U326-V326,{-9E+307,0,1},{2,"x",1}))</f>
        <v/>
      </c>
      <c r="AA326" s="14">
        <f>IF(U326="","",U326&amp;"-"&amp;V326)</f>
        <v/>
      </c>
      <c r="AB326" s="63" t="n"/>
      <c r="EP326" s="89" t="n"/>
      <c r="ER326" s="81" t="n"/>
      <c r="ES326" s="89" t="n"/>
      <c r="EU326" s="81" t="n"/>
      <c r="EV326" s="89" t="n"/>
      <c r="EX326" s="81" t="n"/>
      <c r="EY326" s="89" t="n"/>
      <c r="FA326" s="81" t="n"/>
      <c r="FB326" s="89" t="n"/>
      <c r="FD326" s="81" t="n"/>
      <c r="FE326" s="89" t="n"/>
      <c r="FG326" s="81" t="n"/>
      <c r="FH326" s="89" t="n"/>
      <c r="FJ326" s="81" t="n"/>
      <c r="FK326" s="89" t="n"/>
      <c r="FM326" s="81" t="n"/>
    </row>
    <row customHeight="1" ht="12" r="327" spans="1:201">
      <c r="U327" s="10" t="n"/>
      <c r="V327" s="89" t="n"/>
      <c r="W327" s="16" t="n"/>
      <c r="X327" s="25" t="n"/>
      <c r="Y327" s="80" t="n"/>
      <c r="Z327" s="27">
        <f>IF(U327="","",LOOKUP(U327-V327,{-9E+307,0,1},{2,"x",1}))</f>
        <v/>
      </c>
      <c r="AA327" s="14">
        <f>IF(U327="","",U327&amp;"-"&amp;V327)</f>
        <v/>
      </c>
      <c r="AB327" s="63" t="n"/>
      <c r="EP327" s="89" t="n"/>
      <c r="ER327" s="81" t="n"/>
      <c r="ES327" s="89" t="n"/>
      <c r="EU327" s="81" t="n"/>
      <c r="EV327" s="89" t="n"/>
      <c r="EX327" s="81" t="n"/>
      <c r="EY327" s="89" t="n"/>
      <c r="FA327" s="81" t="n"/>
      <c r="FB327" s="89" t="n"/>
      <c r="FD327" s="81" t="n"/>
      <c r="FE327" s="89" t="n"/>
      <c r="FG327" s="81" t="n"/>
      <c r="FH327" s="89" t="n"/>
      <c r="FJ327" s="81" t="n"/>
      <c r="FK327" s="89" t="n"/>
      <c r="FM327" s="81" t="n"/>
    </row>
    <row customHeight="1" ht="12" r="328" spans="1:201">
      <c r="U328" s="10" t="n"/>
      <c r="V328" s="89" t="n"/>
      <c r="W328" s="16" t="n"/>
      <c r="X328" s="25" t="n"/>
      <c r="Y328" s="80" t="n"/>
      <c r="Z328" s="27">
        <f>IF(U328="","",LOOKUP(U328-V328,{-9E+307,0,1},{2,"x",1}))</f>
        <v/>
      </c>
      <c r="AA328" s="14">
        <f>IF(U328="","",U328&amp;"-"&amp;V328)</f>
        <v/>
      </c>
      <c r="AB328" s="63" t="n"/>
      <c r="EP328" s="89" t="n"/>
      <c r="ER328" s="81" t="n"/>
      <c r="ES328" s="89" t="n"/>
      <c r="EU328" s="81" t="n"/>
      <c r="EV328" s="89" t="n"/>
      <c r="EX328" s="81" t="n"/>
      <c r="EY328" s="89" t="n"/>
      <c r="FA328" s="81" t="n"/>
      <c r="FB328" s="89" t="n"/>
      <c r="FD328" s="81" t="n"/>
      <c r="FE328" s="89" t="n"/>
      <c r="FG328" s="81" t="n"/>
      <c r="FH328" s="89" t="n"/>
      <c r="FJ328" s="81" t="n"/>
      <c r="FK328" s="89" t="n"/>
      <c r="FM328" s="81" t="n"/>
    </row>
    <row customHeight="1" ht="12" r="329" spans="1:201">
      <c r="U329" s="10" t="n"/>
      <c r="V329" s="89" t="n"/>
      <c r="W329" s="16" t="n"/>
      <c r="X329" s="25" t="n"/>
      <c r="Y329" s="80" t="n"/>
      <c r="Z329" s="27">
        <f>IF(U329="","",LOOKUP(U329-V329,{-9E+307,0,1},{2,"x",1}))</f>
        <v/>
      </c>
      <c r="AA329" s="14">
        <f>IF(U329="","",U329&amp;"-"&amp;V329)</f>
        <v/>
      </c>
      <c r="AB329" s="63" t="n"/>
      <c r="EP329" s="89" t="n"/>
      <c r="ER329" s="81" t="n"/>
      <c r="ES329" s="89" t="n"/>
      <c r="EU329" s="81" t="n"/>
      <c r="EV329" s="89" t="n"/>
      <c r="EX329" s="81" t="n"/>
      <c r="EY329" s="89" t="n"/>
      <c r="FA329" s="81" t="n"/>
      <c r="FB329" s="89" t="n"/>
      <c r="FD329" s="81" t="n"/>
      <c r="FE329" s="89" t="n"/>
      <c r="FG329" s="81" t="n"/>
      <c r="FH329" s="89" t="n"/>
      <c r="FJ329" s="81" t="n"/>
      <c r="FK329" s="89" t="n"/>
      <c r="FM329" s="81" t="n"/>
    </row>
    <row customHeight="1" ht="12" r="330" spans="1:201">
      <c r="U330" s="10" t="n"/>
      <c r="V330" s="89" t="n"/>
      <c r="W330" s="16" t="n"/>
      <c r="X330" s="25" t="n"/>
      <c r="Y330" s="80" t="n"/>
      <c r="Z330" s="27">
        <f>IF(U330="","",LOOKUP(U330-V330,{-9E+307,0,1},{2,"x",1}))</f>
        <v/>
      </c>
      <c r="AA330" s="14">
        <f>IF(U330="","",U330&amp;"-"&amp;V330)</f>
        <v/>
      </c>
      <c r="AB330" s="63" t="n"/>
      <c r="EP330" s="89" t="n"/>
      <c r="ER330" s="81" t="n"/>
      <c r="ES330" s="89" t="n"/>
      <c r="EU330" s="81" t="n"/>
      <c r="EV330" s="89" t="n"/>
      <c r="EX330" s="81" t="n"/>
      <c r="EY330" s="89" t="n"/>
      <c r="FA330" s="81" t="n"/>
      <c r="FB330" s="89" t="n"/>
      <c r="FD330" s="81" t="n"/>
      <c r="FE330" s="89" t="n"/>
      <c r="FG330" s="81" t="n"/>
      <c r="FH330" s="89" t="n"/>
      <c r="FJ330" s="81" t="n"/>
      <c r="FK330" s="89" t="n"/>
      <c r="FM330" s="81" t="n"/>
    </row>
    <row customHeight="1" ht="12" r="331" spans="1:201">
      <c r="U331" s="10" t="n"/>
      <c r="V331" s="89" t="n"/>
      <c r="W331" s="16" t="n"/>
      <c r="X331" s="25" t="n"/>
      <c r="Y331" s="80" t="n"/>
      <c r="Z331" s="27">
        <f>IF(U331="","",LOOKUP(U331-V331,{-9E+307,0,1},{2,"x",1}))</f>
        <v/>
      </c>
      <c r="AA331" s="14">
        <f>IF(U331="","",U331&amp;"-"&amp;V331)</f>
        <v/>
      </c>
      <c r="AB331" s="63" t="n"/>
      <c r="EP331" s="89" t="n"/>
      <c r="ER331" s="81" t="n"/>
      <c r="ES331" s="89" t="n"/>
      <c r="EU331" s="81" t="n"/>
      <c r="EV331" s="89" t="n"/>
      <c r="EX331" s="81" t="n"/>
      <c r="EY331" s="89" t="n"/>
      <c r="FA331" s="81" t="n"/>
      <c r="FB331" s="89" t="n"/>
      <c r="FD331" s="81" t="n"/>
      <c r="FE331" s="89" t="n"/>
      <c r="FG331" s="81" t="n"/>
      <c r="FH331" s="89" t="n"/>
      <c r="FJ331" s="81" t="n"/>
      <c r="FK331" s="89" t="n"/>
      <c r="FM331" s="81" t="n"/>
    </row>
    <row customHeight="1" ht="12" r="332" spans="1:201">
      <c r="U332" s="10" t="n"/>
      <c r="V332" s="89" t="n"/>
      <c r="W332" s="16" t="n"/>
      <c r="X332" s="25" t="n"/>
      <c r="Y332" s="80" t="n"/>
      <c r="Z332" s="27">
        <f>IF(U332="","",LOOKUP(U332-V332,{-9E+307,0,1},{2,"x",1}))</f>
        <v/>
      </c>
      <c r="AA332" s="14">
        <f>IF(U332="","",U332&amp;"-"&amp;V332)</f>
        <v/>
      </c>
      <c r="AB332" s="63" t="n"/>
      <c r="EP332" s="89" t="n"/>
      <c r="ER332" s="81" t="n"/>
      <c r="ES332" s="89" t="n"/>
      <c r="EU332" s="81" t="n"/>
      <c r="EV332" s="89" t="n"/>
      <c r="EX332" s="81" t="n"/>
      <c r="EY332" s="89" t="n"/>
      <c r="FA332" s="81" t="n"/>
      <c r="FB332" s="89" t="n"/>
      <c r="FD332" s="81" t="n"/>
      <c r="FE332" s="89" t="n"/>
      <c r="FG332" s="81" t="n"/>
      <c r="FH332" s="89" t="n"/>
      <c r="FJ332" s="81" t="n"/>
      <c r="FK332" s="89" t="n"/>
      <c r="FM332" s="81" t="n"/>
    </row>
    <row customHeight="1" ht="12" r="333" spans="1:201">
      <c r="U333" s="10" t="n"/>
      <c r="V333" s="89" t="n"/>
      <c r="W333" s="16" t="n"/>
      <c r="X333" s="25" t="n"/>
      <c r="Y333" s="80" t="n"/>
      <c r="Z333" s="27">
        <f>IF(U333="","",LOOKUP(U333-V333,{-9E+307,0,1},{2,"x",1}))</f>
        <v/>
      </c>
      <c r="AA333" s="14">
        <f>IF(U333="","",U333&amp;"-"&amp;V333)</f>
        <v/>
      </c>
      <c r="AB333" s="63" t="n"/>
      <c r="EP333" s="89" t="n"/>
      <c r="ER333" s="81" t="n"/>
      <c r="ES333" s="89" t="n"/>
      <c r="EU333" s="81" t="n"/>
      <c r="EV333" s="89" t="n"/>
      <c r="EX333" s="81" t="n"/>
      <c r="EY333" s="89" t="n"/>
      <c r="FA333" s="81" t="n"/>
      <c r="FB333" s="89" t="n"/>
      <c r="FD333" s="81" t="n"/>
      <c r="FE333" s="89" t="n"/>
      <c r="FG333" s="81" t="n"/>
      <c r="FH333" s="89" t="n"/>
      <c r="FJ333" s="81" t="n"/>
      <c r="FK333" s="89" t="n"/>
      <c r="FM333" s="81" t="n"/>
    </row>
    <row r="334" spans="1:201">
      <c r="U334" s="10" t="n"/>
      <c r="V334" s="89" t="n"/>
      <c r="W334" s="16" t="n"/>
      <c r="X334" s="25" t="n"/>
      <c r="Y334" s="80" t="n"/>
      <c r="Z334" s="27">
        <f>IF(U334="","",LOOKUP(U334-V334,{-9E+307,0,1},{2,"x",1}))</f>
        <v/>
      </c>
      <c r="AA334" s="14">
        <f>IF(U334="","",U334&amp;"-"&amp;V334)</f>
        <v/>
      </c>
      <c r="AB334" s="63" t="n"/>
      <c r="EP334" s="89" t="n"/>
      <c r="ER334" s="81" t="n"/>
      <c r="ES334" s="89" t="n"/>
      <c r="EU334" s="81" t="n"/>
      <c r="EV334" s="89" t="n"/>
      <c r="EX334" s="81" t="n"/>
      <c r="EY334" s="89" t="n"/>
      <c r="FA334" s="81" t="n"/>
      <c r="FB334" s="89" t="n"/>
      <c r="FD334" s="81" t="n"/>
      <c r="FE334" s="89" t="n"/>
      <c r="FG334" s="81" t="n"/>
      <c r="FH334" s="89" t="n"/>
      <c r="FJ334" s="81" t="n"/>
      <c r="FK334" s="89" t="n"/>
      <c r="FM334" s="81" t="n"/>
    </row>
    <row customHeight="1" ht="12" r="335" spans="1:201">
      <c r="U335" s="10" t="n"/>
      <c r="V335" s="89" t="n"/>
      <c r="W335" s="16" t="n"/>
      <c r="X335" s="25" t="n"/>
      <c r="Y335" s="80" t="n"/>
      <c r="Z335" s="27">
        <f>IF(U335="","",LOOKUP(U335-V335,{-9E+307,0,1},{2,"x",1}))</f>
        <v/>
      </c>
      <c r="AA335" s="14">
        <f>IF(U335="","",U335&amp;"-"&amp;V335)</f>
        <v/>
      </c>
      <c r="AB335" s="63" t="n"/>
    </row>
    <row customHeight="1" ht="12" r="336" spans="1:201">
      <c r="U336" s="10" t="n"/>
      <c r="V336" s="89" t="n"/>
      <c r="W336" s="16" t="n"/>
      <c r="X336" s="25" t="n"/>
      <c r="Y336" s="80" t="n"/>
      <c r="Z336" s="27">
        <f>IF(U336="","",LOOKUP(U336-V336,{-9E+307,0,1},{2,"x",1}))</f>
        <v/>
      </c>
      <c r="AA336" s="14">
        <f>IF(U336="","",U336&amp;"-"&amp;V336)</f>
        <v/>
      </c>
      <c r="AB336" s="63" t="n"/>
    </row>
    <row customHeight="1" ht="12" r="337" spans="1:201">
      <c r="U337" s="10" t="n"/>
      <c r="V337" s="89" t="n"/>
      <c r="W337" s="16" t="n"/>
      <c r="X337" s="25" t="n"/>
      <c r="Y337" s="80" t="n"/>
      <c r="Z337" s="27">
        <f>IF(U337="","",LOOKUP(U337-V337,{-9E+307,0,1},{2,"x",1}))</f>
        <v/>
      </c>
      <c r="AA337" s="14">
        <f>IF(U337="","",U337&amp;"-"&amp;V337)</f>
        <v/>
      </c>
      <c r="AB337" s="63" t="n"/>
    </row>
    <row customHeight="1" ht="12" r="338" spans="1:201">
      <c r="U338" s="10" t="n"/>
      <c r="V338" s="89" t="n"/>
      <c r="W338" s="16" t="n"/>
      <c r="X338" s="25" t="n"/>
      <c r="Y338" s="80" t="n"/>
      <c r="Z338" s="27">
        <f>IF(U338="","",LOOKUP(U338-V338,{-9E+307,0,1},{2,"x",1}))</f>
        <v/>
      </c>
      <c r="AA338" s="14">
        <f>IF(U338="","",U338&amp;"-"&amp;V338)</f>
        <v/>
      </c>
      <c r="AB338" s="63" t="n"/>
    </row>
    <row customHeight="1" ht="12" r="339" spans="1:201">
      <c r="U339" s="10" t="n"/>
      <c r="V339" s="89" t="n"/>
      <c r="W339" s="16" t="n"/>
      <c r="X339" s="25" t="n"/>
      <c r="Y339" s="80" t="n"/>
      <c r="Z339" s="27">
        <f>IF(U339="","",LOOKUP(U339-V339,{-9E+307,0,1},{2,"x",1}))</f>
        <v/>
      </c>
      <c r="AA339" s="14">
        <f>IF(U339="","",U339&amp;"-"&amp;V339)</f>
        <v/>
      </c>
      <c r="AB339" s="63" t="n"/>
    </row>
    <row customHeight="1" ht="12" r="340" spans="1:201">
      <c r="U340" s="10" t="n"/>
      <c r="V340" s="89" t="n"/>
      <c r="W340" s="16" t="n"/>
      <c r="X340" s="25" t="n"/>
      <c r="Y340" s="80" t="n"/>
      <c r="Z340" s="27">
        <f>IF(U340="","",LOOKUP(U340-V340,{-9E+307,0,1},{2,"x",1}))</f>
        <v/>
      </c>
      <c r="AA340" s="14">
        <f>IF(U340="","",U340&amp;"-"&amp;V340)</f>
        <v/>
      </c>
      <c r="AB340" s="63" t="n"/>
    </row>
    <row customHeight="1" ht="12" r="341" spans="1:201">
      <c r="U341" s="10" t="n"/>
      <c r="V341" s="89" t="n"/>
      <c r="W341" s="16" t="n"/>
      <c r="X341" s="25" t="n"/>
      <c r="Y341" s="80" t="n"/>
      <c r="Z341" s="27">
        <f>IF(U341="","",LOOKUP(U341-V341,{-9E+307,0,1},{2,"x",1}))</f>
        <v/>
      </c>
      <c r="AA341" s="14">
        <f>IF(U341="","",U341&amp;"-"&amp;V341)</f>
        <v/>
      </c>
      <c r="AB341" s="63" t="n"/>
    </row>
    <row customHeight="1" ht="12" r="342" spans="1:201">
      <c r="U342" s="10" t="n"/>
      <c r="V342" s="89" t="n"/>
      <c r="W342" s="16" t="n"/>
      <c r="X342" s="25" t="n"/>
      <c r="Y342" s="80" t="n"/>
      <c r="Z342" s="27">
        <f>IF(U342="","",LOOKUP(U342-V342,{-9E+307,0,1},{2,"x",1}))</f>
        <v/>
      </c>
      <c r="AA342" s="14">
        <f>IF(U342="","",U342&amp;"-"&amp;V342)</f>
        <v/>
      </c>
      <c r="AB342" s="63" t="n"/>
    </row>
    <row customHeight="1" ht="12" r="343" spans="1:201">
      <c r="U343" s="10" t="n"/>
      <c r="V343" s="89" t="n"/>
      <c r="W343" s="16" t="n"/>
      <c r="X343" s="25" t="n"/>
      <c r="Y343" s="80" t="n"/>
      <c r="Z343" s="27">
        <f>IF(U343="","",LOOKUP(U343-V343,{-9E+307,0,1},{2,"x",1}))</f>
        <v/>
      </c>
      <c r="AA343" s="14">
        <f>IF(U343="","",U343&amp;"-"&amp;V343)</f>
        <v/>
      </c>
      <c r="AB343" s="63" t="n"/>
    </row>
    <row customHeight="1" ht="12" r="344" spans="1:201">
      <c r="U344" s="10" t="n"/>
      <c r="V344" s="89" t="n"/>
      <c r="W344" s="16" t="n"/>
      <c r="X344" s="25" t="n"/>
      <c r="Y344" s="80" t="n"/>
      <c r="Z344" s="27">
        <f>IF(U344="","",LOOKUP(U344-V344,{-9E+307,0,1},{2,"x",1}))</f>
        <v/>
      </c>
      <c r="AA344" s="14">
        <f>IF(U344="","",U344&amp;"-"&amp;V344)</f>
        <v/>
      </c>
      <c r="AB344" s="63" t="n"/>
    </row>
    <row customHeight="1" ht="12" r="345" spans="1:201">
      <c r="U345" s="10" t="n"/>
      <c r="V345" s="89" t="n"/>
      <c r="W345" s="16" t="n"/>
      <c r="X345" s="25" t="n"/>
      <c r="Y345" s="80" t="n"/>
      <c r="Z345" s="27">
        <f>IF(U345="","",LOOKUP(U345-V345,{-9E+307,0,1},{2,"x",1}))</f>
        <v/>
      </c>
      <c r="AA345" s="14">
        <f>IF(U345="","",U345&amp;"-"&amp;V345)</f>
        <v/>
      </c>
      <c r="AB345" s="63" t="n"/>
    </row>
    <row customHeight="1" ht="12" r="346" spans="1:201">
      <c r="U346" s="10" t="n"/>
      <c r="V346" s="89" t="n"/>
      <c r="W346" s="16" t="n"/>
      <c r="X346" s="25" t="n"/>
      <c r="Y346" s="80" t="n"/>
      <c r="Z346" s="27">
        <f>IF(U346="","",LOOKUP(U346-V346,{-9E+307,0,1},{2,"x",1}))</f>
        <v/>
      </c>
      <c r="AA346" s="14">
        <f>IF(U346="","",U346&amp;"-"&amp;V346)</f>
        <v/>
      </c>
      <c r="AB346" s="63" t="n"/>
    </row>
    <row customHeight="1" ht="12" r="347" spans="1:201">
      <c r="U347" s="10" t="n"/>
      <c r="V347" s="89" t="n"/>
      <c r="W347" s="16" t="n"/>
      <c r="X347" s="25" t="n"/>
      <c r="Y347" s="80" t="n"/>
      <c r="Z347" s="27">
        <f>IF(U347="","",LOOKUP(U347-V347,{-9E+307,0,1},{2,"x",1}))</f>
        <v/>
      </c>
      <c r="AA347" s="14">
        <f>IF(U347="","",U347&amp;"-"&amp;V347)</f>
        <v/>
      </c>
      <c r="AB347" s="63" t="n"/>
    </row>
    <row customHeight="1" ht="12" r="348" spans="1:201">
      <c r="U348" s="10" t="n"/>
      <c r="V348" s="89" t="n"/>
      <c r="W348" s="16" t="n"/>
      <c r="X348" s="25" t="n"/>
      <c r="Y348" s="80" t="n"/>
      <c r="Z348" s="27">
        <f>IF(U348="","",LOOKUP(U348-V348,{-9E+307,0,1},{2,"x",1}))</f>
        <v/>
      </c>
      <c r="AA348" s="14">
        <f>IF(U348="","",U348&amp;"-"&amp;V348)</f>
        <v/>
      </c>
      <c r="AB348" s="63" t="n"/>
    </row>
    <row customHeight="1" ht="12" r="349" spans="1:201">
      <c r="U349" s="10" t="n"/>
      <c r="V349" s="89" t="n"/>
      <c r="W349" s="16" t="n"/>
      <c r="X349" s="25" t="n"/>
      <c r="Y349" s="80" t="n"/>
      <c r="Z349" s="27">
        <f>IF(U349="","",LOOKUP(U349-V349,{-9E+307,0,1},{2,"x",1}))</f>
        <v/>
      </c>
      <c r="AA349" s="14">
        <f>IF(U349="","",U349&amp;"-"&amp;V349)</f>
        <v/>
      </c>
      <c r="AB349" s="63" t="n"/>
    </row>
    <row customHeight="1" ht="12" r="350" spans="1:201">
      <c r="U350" s="10" t="n"/>
      <c r="V350" s="89" t="n"/>
      <c r="W350" s="16" t="n"/>
      <c r="X350" s="25" t="n"/>
      <c r="Y350" s="80" t="n"/>
      <c r="Z350" s="27">
        <f>IF(U350="","",LOOKUP(U350-V350,{-9E+307,0,1},{2,"x",1}))</f>
        <v/>
      </c>
      <c r="AA350" s="14">
        <f>IF(U350="","",U350&amp;"-"&amp;V350)</f>
        <v/>
      </c>
      <c r="AB350" s="63" t="n"/>
    </row>
    <row customHeight="1" ht="12" r="351" spans="1:201">
      <c r="U351" s="10" t="n"/>
      <c r="V351" s="89" t="n"/>
      <c r="W351" s="16" t="n"/>
      <c r="X351" s="25" t="n"/>
      <c r="Y351" s="80" t="n"/>
      <c r="Z351" s="27">
        <f>IF(U351="","",LOOKUP(U351-V351,{-9E+307,0,1},{2,"x",1}))</f>
        <v/>
      </c>
      <c r="AA351" s="14">
        <f>IF(U351="","",U351&amp;"-"&amp;V351)</f>
        <v/>
      </c>
      <c r="AB351" s="63" t="n"/>
    </row>
    <row customHeight="1" ht="12" r="352" spans="1:201">
      <c r="U352" s="10" t="n"/>
      <c r="V352" s="89" t="n"/>
      <c r="W352" s="16" t="n"/>
      <c r="X352" s="25" t="n"/>
      <c r="Y352" s="80" t="n"/>
      <c r="Z352" s="27">
        <f>IF(U352="","",LOOKUP(U352-V352,{-9E+307,0,1},{2,"x",1}))</f>
        <v/>
      </c>
      <c r="AA352" s="14">
        <f>IF(U352="","",U352&amp;"-"&amp;V352)</f>
        <v/>
      </c>
      <c r="AB352" s="63" t="n"/>
    </row>
    <row r="353" spans="1:201">
      <c r="U353" s="10" t="n"/>
      <c r="V353" s="89" t="n"/>
      <c r="W353" s="16" t="n"/>
      <c r="X353" s="25" t="n"/>
      <c r="Y353" s="80" t="n"/>
      <c r="Z353" s="27">
        <f>IF(U353="","",LOOKUP(U353-V353,{-9E+307,0,1},{2,"x",1}))</f>
        <v/>
      </c>
      <c r="AA353" s="14">
        <f>IF(U353="","",U353&amp;"-"&amp;V353)</f>
        <v/>
      </c>
      <c r="AB353" s="63" t="n"/>
    </row>
    <row customHeight="1" ht="12" r="354" spans="1:201">
      <c r="U354" s="10" t="n"/>
      <c r="V354" s="89" t="n"/>
      <c r="W354" s="16" t="n"/>
      <c r="X354" s="25" t="n"/>
      <c r="Y354" s="80" t="n"/>
      <c r="Z354" s="27">
        <f>IF(U354="","",LOOKUP(U354-V354,{-9E+307,0,1},{2,"x",1}))</f>
        <v/>
      </c>
      <c r="AA354" s="14">
        <f>IF(U354="","",U354&amp;"-"&amp;V354)</f>
        <v/>
      </c>
      <c r="AB354" s="63" t="n"/>
    </row>
    <row customHeight="1" ht="12" r="355" spans="1:201">
      <c r="U355" s="10" t="n"/>
      <c r="V355" s="89" t="n"/>
      <c r="W355" s="16" t="n"/>
      <c r="X355" s="25" t="n"/>
      <c r="Y355" s="80" t="n"/>
      <c r="Z355" s="27">
        <f>IF(U355="","",LOOKUP(U355-V355,{-9E+307,0,1},{2,"x",1}))</f>
        <v/>
      </c>
      <c r="AA355" s="14">
        <f>IF(U355="","",U355&amp;"-"&amp;V355)</f>
        <v/>
      </c>
      <c r="AB355" s="63" t="n"/>
    </row>
    <row customHeight="1" ht="12" r="356" spans="1:201">
      <c r="U356" s="10" t="n"/>
      <c r="V356" s="89" t="n"/>
      <c r="W356" s="16" t="n"/>
      <c r="X356" s="25" t="n"/>
      <c r="Y356" s="80" t="n"/>
      <c r="Z356" s="27">
        <f>IF(U356="","",LOOKUP(U356-V356,{-9E+307,0,1},{2,"x",1}))</f>
        <v/>
      </c>
      <c r="AA356" s="14">
        <f>IF(U356="","",U356&amp;"-"&amp;V356)</f>
        <v/>
      </c>
      <c r="AB356" s="63" t="n"/>
    </row>
    <row customHeight="1" ht="12" r="357" spans="1:201">
      <c r="U357" s="10" t="n"/>
      <c r="V357" s="89" t="n"/>
      <c r="W357" s="16" t="n"/>
      <c r="X357" s="25" t="n"/>
      <c r="Y357" s="80" t="n"/>
      <c r="Z357" s="27">
        <f>IF(U357="","",LOOKUP(U357-V357,{-9E+307,0,1},{2,"x",1}))</f>
        <v/>
      </c>
      <c r="AA357" s="14">
        <f>IF(U357="","",U357&amp;"-"&amp;V357)</f>
        <v/>
      </c>
      <c r="AB357" s="63" t="n"/>
    </row>
    <row customHeight="1" ht="12" r="358" spans="1:201">
      <c r="U358" s="10" t="n"/>
      <c r="V358" s="89" t="n"/>
      <c r="W358" s="16" t="n"/>
      <c r="X358" s="25" t="n"/>
      <c r="Y358" s="80" t="n"/>
      <c r="Z358" s="27">
        <f>IF(U358="","",LOOKUP(U358-V358,{-9E+307,0,1},{2,"x",1}))</f>
        <v/>
      </c>
      <c r="AA358" s="14">
        <f>IF(U358="","",U358&amp;"-"&amp;V358)</f>
        <v/>
      </c>
      <c r="AB358" s="63" t="n"/>
    </row>
    <row customHeight="1" ht="12" r="359" spans="1:201">
      <c r="U359" s="10" t="n"/>
      <c r="V359" s="89" t="n"/>
      <c r="W359" s="16" t="n"/>
      <c r="X359" s="25" t="n"/>
      <c r="Y359" s="80" t="n"/>
      <c r="Z359" s="27">
        <f>IF(U359="","",LOOKUP(U359-V359,{-9E+307,0,1},{2,"x",1}))</f>
        <v/>
      </c>
      <c r="AA359" s="14">
        <f>IF(U359="","",U359&amp;"-"&amp;V359)</f>
        <v/>
      </c>
      <c r="AB359" s="63" t="n"/>
    </row>
    <row customHeight="1" ht="12" r="360" spans="1:201">
      <c r="U360" s="10" t="n"/>
      <c r="V360" s="89" t="n"/>
      <c r="W360" s="16" t="n"/>
      <c r="X360" s="25" t="n"/>
      <c r="Y360" s="80" t="n"/>
      <c r="Z360" s="27">
        <f>IF(U360="","",LOOKUP(U360-V360,{-9E+307,0,1},{2,"x",1}))</f>
        <v/>
      </c>
      <c r="AA360" s="14">
        <f>IF(U360="","",U360&amp;"-"&amp;V360)</f>
        <v/>
      </c>
      <c r="AB360" s="63" t="n"/>
    </row>
    <row customHeight="1" ht="12" r="361" spans="1:201">
      <c r="W361" s="16" t="n"/>
      <c r="X361" s="25" t="n"/>
      <c r="Y361" s="80" t="n"/>
      <c r="Z361" s="27">
        <f>IF(U361="","",LOOKUP(U361-V361,{-9E+307,0,1},{2,"x",1}))</f>
        <v/>
      </c>
      <c r="AA361" s="14">
        <f>IF(U361="","",U361&amp;"-"&amp;V361)</f>
        <v/>
      </c>
      <c r="AB361" s="63" t="n"/>
    </row>
    <row customHeight="1" ht="12" r="362" spans="1:201">
      <c r="W362" s="16" t="n"/>
      <c r="X362" s="25" t="n"/>
      <c r="Y362" s="80" t="n"/>
      <c r="Z362" s="27">
        <f>IF(U362="","",LOOKUP(U362-V362,{-9E+307,0,1},{2,"x",1}))</f>
        <v/>
      </c>
      <c r="AA362" s="14">
        <f>IF(U362="","",U362&amp;"-"&amp;V362)</f>
        <v/>
      </c>
      <c r="AB362" s="63" t="n"/>
    </row>
    <row customHeight="1" ht="12" r="363" spans="1:201">
      <c r="W363" s="16" t="n"/>
      <c r="X363" s="25" t="n"/>
      <c r="Y363" s="80" t="n"/>
      <c r="Z363" s="27">
        <f>IF(U363="","",LOOKUP(U363-V363,{-9E+307,0,1},{2,"x",1}))</f>
        <v/>
      </c>
      <c r="AA363" s="14">
        <f>IF(U363="","",U363&amp;"-"&amp;V363)</f>
        <v/>
      </c>
      <c r="AB363" s="63" t="n"/>
    </row>
    <row customHeight="1" ht="12" r="364" spans="1:201">
      <c r="W364" s="16" t="n"/>
      <c r="X364" s="25" t="n"/>
      <c r="Y364" s="80" t="n"/>
      <c r="Z364" s="27">
        <f>IF(U364="","",LOOKUP(U364-V364,{-9E+307,0,1},{2,"x",1}))</f>
        <v/>
      </c>
      <c r="AA364" s="14">
        <f>IF(U364="","",U364&amp;"-"&amp;V364)</f>
        <v/>
      </c>
      <c r="AB364" s="63" t="n"/>
    </row>
    <row customHeight="1" ht="12" r="365" spans="1:201">
      <c r="W365" s="16" t="n"/>
      <c r="X365" s="25" t="n"/>
      <c r="Y365" s="80" t="n"/>
      <c r="Z365" s="27">
        <f>IF(U365="","",LOOKUP(U365-V365,{-9E+307,0,1},{2,"x",1}))</f>
        <v/>
      </c>
      <c r="AA365" s="14">
        <f>IF(U365="","",U365&amp;"-"&amp;V365)</f>
        <v/>
      </c>
      <c r="AB365" s="63" t="n"/>
    </row>
    <row customHeight="1" ht="12" r="366" spans="1:201">
      <c r="W366" s="16" t="n"/>
      <c r="X366" s="25" t="n"/>
      <c r="Y366" s="80" t="n"/>
      <c r="Z366" s="27">
        <f>IF(U366="","",LOOKUP(U366-V366,{-9E+307,0,1},{2,"x",1}))</f>
        <v/>
      </c>
      <c r="AA366" s="14">
        <f>IF(U366="","",U366&amp;"-"&amp;V366)</f>
        <v/>
      </c>
      <c r="AB366" s="63" t="n"/>
    </row>
    <row customHeight="1" ht="12" r="367" spans="1:201">
      <c r="W367" s="16" t="n"/>
      <c r="X367" s="25" t="n"/>
      <c r="Y367" s="80" t="n"/>
      <c r="Z367" s="27">
        <f>IF(U367="","",LOOKUP(U367-V367,{-9E+307,0,1},{2,"x",1}))</f>
        <v/>
      </c>
      <c r="AA367" s="14">
        <f>IF(U367="","",U367&amp;"-"&amp;V367)</f>
        <v/>
      </c>
      <c r="AB367" s="63" t="n"/>
    </row>
    <row r="368" spans="1:201">
      <c r="W368" s="16" t="n"/>
      <c r="X368" s="25" t="n"/>
      <c r="Y368" s="80" t="n"/>
      <c r="Z368" s="27">
        <f>IF(U368="","",LOOKUP(U368-V368,{-9E+307,0,1},{2,"x",1}))</f>
        <v/>
      </c>
      <c r="AA368" s="14">
        <f>IF(U368="","",U368&amp;"-"&amp;V368)</f>
        <v/>
      </c>
      <c r="AB368" s="63" t="n"/>
    </row>
    <row customHeight="1" ht="12" r="369" spans="1:201">
      <c r="W369" s="16" t="n"/>
      <c r="X369" s="25" t="n"/>
      <c r="Y369" s="80" t="n"/>
      <c r="Z369" s="27">
        <f>IF(U369="","",LOOKUP(U369-V369,{-9E+307,0,1},{2,"x",1}))</f>
        <v/>
      </c>
      <c r="AA369" s="14">
        <f>IF(U369="","",U369&amp;"-"&amp;V369)</f>
        <v/>
      </c>
      <c r="AB369" s="63" t="n"/>
    </row>
    <row customHeight="1" ht="12" r="370" spans="1:201">
      <c r="W370" s="16" t="n"/>
      <c r="X370" s="25" t="n"/>
      <c r="Y370" s="80" t="n"/>
      <c r="Z370" s="27">
        <f>IF(U370="","",LOOKUP(U370-V370,{-9E+307,0,1},{2,"x",1}))</f>
        <v/>
      </c>
      <c r="AA370" s="14">
        <f>IF(U370="","",U370&amp;"-"&amp;V370)</f>
        <v/>
      </c>
      <c r="AB370" s="63" t="n"/>
    </row>
    <row customHeight="1" ht="12" r="371" spans="1:201">
      <c r="W371" s="16" t="n"/>
      <c r="X371" s="25" t="n"/>
      <c r="Y371" s="80" t="n"/>
      <c r="Z371" s="27">
        <f>IF(U371="","",LOOKUP(U371-V371,{-9E+307,0,1},{2,"x",1}))</f>
        <v/>
      </c>
      <c r="AA371" s="14">
        <f>IF(U371="","",U371&amp;"-"&amp;V371)</f>
        <v/>
      </c>
      <c r="AB371" s="63" t="n"/>
    </row>
    <row customHeight="1" ht="12" r="372" spans="1:201">
      <c r="F372" s="10" t="n"/>
      <c r="G372" s="89" t="n"/>
      <c r="H372" s="89" t="n"/>
      <c r="I372" s="89" t="n"/>
      <c r="L372" s="10" t="n"/>
      <c r="M372" s="89" t="n"/>
      <c r="N372" s="89" t="n"/>
      <c r="O372" s="89" t="n"/>
      <c r="P372" s="89" t="n"/>
      <c r="Q372" s="89" t="n"/>
      <c r="U372" s="10" t="n"/>
      <c r="V372" s="89" t="n"/>
      <c r="W372" s="16" t="n"/>
      <c r="X372" s="25" t="n"/>
      <c r="Y372" s="80" t="n"/>
      <c r="Z372" s="27">
        <f>IF(U372="","",LOOKUP(U372-V372,{-9E+307,0,1},{2,"x",1}))</f>
        <v/>
      </c>
      <c r="AA372" s="14">
        <f>IF(U372="","",U372&amp;"-"&amp;V372)</f>
        <v/>
      </c>
      <c r="AB372" s="63" t="n"/>
    </row>
    <row customHeight="1" ht="12" r="373" spans="1:201">
      <c r="F373" s="10" t="n"/>
      <c r="G373" s="89" t="n"/>
      <c r="H373" s="89" t="n"/>
      <c r="I373" s="89" t="n"/>
      <c r="L373" s="10" t="n"/>
      <c r="M373" s="89" t="n"/>
      <c r="N373" s="89" t="n"/>
      <c r="O373" s="89" t="n"/>
      <c r="P373" s="89" t="n"/>
      <c r="Q373" s="89" t="n"/>
      <c r="U373" s="10" t="n"/>
      <c r="V373" s="89" t="n"/>
      <c r="W373" s="16" t="n"/>
      <c r="X373" s="25" t="n"/>
      <c r="Y373" s="80" t="n"/>
      <c r="Z373" s="27">
        <f>IF(U373="","",LOOKUP(U373-V373,{-9E+307,0,1},{2,"x",1}))</f>
        <v/>
      </c>
      <c r="AA373" s="14">
        <f>IF(U373="","",U373&amp;"-"&amp;V373)</f>
        <v/>
      </c>
      <c r="AB373" s="63" t="n"/>
    </row>
    <row r="374" spans="1:201">
      <c r="F374" s="10" t="n"/>
      <c r="G374" s="89" t="n"/>
      <c r="H374" s="89" t="n"/>
      <c r="I374" s="89" t="n"/>
      <c r="L374" s="10" t="n"/>
      <c r="M374" s="89" t="n"/>
      <c r="N374" s="89" t="n"/>
      <c r="O374" s="89" t="n"/>
      <c r="P374" s="89" t="n"/>
      <c r="Q374" s="89" t="n"/>
      <c r="U374" s="10" t="n"/>
      <c r="V374" s="89" t="n"/>
      <c r="W374" s="16" t="n"/>
      <c r="X374" s="25" t="n"/>
      <c r="Y374" s="80" t="n"/>
      <c r="Z374" s="27">
        <f>IF(U374="","",LOOKUP(U374-V374,{-9E+307,0,1},{2,"x",1}))</f>
        <v/>
      </c>
      <c r="AA374" s="14">
        <f>IF(U374="","",U374&amp;"-"&amp;V374)</f>
        <v/>
      </c>
      <c r="AB374" s="63" t="n"/>
    </row>
    <row customHeight="1" ht="12" r="375" spans="1:201">
      <c r="F375" s="10" t="n"/>
      <c r="G375" s="89" t="n"/>
      <c r="H375" s="89" t="n"/>
      <c r="I375" s="89" t="n"/>
      <c r="L375" s="10" t="n"/>
      <c r="M375" s="89" t="n"/>
      <c r="N375" s="89" t="n"/>
      <c r="O375" s="89" t="n"/>
      <c r="P375" s="89" t="n"/>
      <c r="Q375" s="89" t="n"/>
      <c r="U375" s="10" t="n"/>
      <c r="V375" s="89" t="n"/>
      <c r="W375" s="16" t="n"/>
      <c r="X375" s="25" t="n"/>
      <c r="Y375" s="80" t="n"/>
      <c r="Z375" s="27">
        <f>IF(U375="","",LOOKUP(U375-V375,{-9E+307,0,1},{2,"x",1}))</f>
        <v/>
      </c>
      <c r="AA375" s="14">
        <f>IF(U375="","",U375&amp;"-"&amp;V375)</f>
        <v/>
      </c>
      <c r="AB375" s="63" t="n"/>
    </row>
    <row customHeight="1" ht="12" r="376" spans="1:201">
      <c r="F376" s="10" t="n"/>
      <c r="G376" s="89" t="n"/>
      <c r="H376" s="89" t="n"/>
      <c r="I376" s="89" t="n"/>
      <c r="L376" s="10" t="n"/>
      <c r="M376" s="89" t="n"/>
      <c r="N376" s="89" t="n"/>
      <c r="O376" s="89" t="n"/>
      <c r="P376" s="89" t="n"/>
      <c r="Q376" s="89" t="n"/>
      <c r="U376" s="10" t="n"/>
      <c r="V376" s="89" t="n"/>
      <c r="W376" s="16" t="n"/>
      <c r="X376" s="25" t="n"/>
      <c r="Y376" s="80" t="n"/>
      <c r="Z376" s="27">
        <f>IF(U376="","",LOOKUP(U376-V376,{-9E+307,0,1},{2,"x",1}))</f>
        <v/>
      </c>
      <c r="AA376" s="14">
        <f>IF(U376="","",U376&amp;"-"&amp;V376)</f>
        <v/>
      </c>
      <c r="AB376" s="63" t="n"/>
    </row>
    <row customHeight="1" ht="12" r="377" spans="1:201">
      <c r="F377" s="10" t="n"/>
      <c r="G377" s="89" t="n"/>
      <c r="H377" s="89" t="n"/>
      <c r="I377" s="89" t="n"/>
      <c r="L377" s="10" t="n"/>
      <c r="M377" s="89" t="n"/>
      <c r="N377" s="89" t="n"/>
      <c r="O377" s="89" t="n"/>
      <c r="P377" s="89" t="n"/>
      <c r="Q377" s="89" t="n"/>
      <c r="U377" s="10" t="n"/>
      <c r="V377" s="89" t="n"/>
      <c r="W377" s="16" t="n"/>
      <c r="X377" s="25" t="n"/>
      <c r="Y377" s="80" t="n"/>
      <c r="Z377" s="27">
        <f>IF(U377="","",LOOKUP(U377-V377,{-9E+307,0,1},{2,"x",1}))</f>
        <v/>
      </c>
      <c r="AA377" s="14">
        <f>IF(U377="","",U377&amp;"-"&amp;V377)</f>
        <v/>
      </c>
      <c r="AB377" s="63" t="n"/>
    </row>
    <row customHeight="1" ht="12" r="378" spans="1:201">
      <c r="F378" s="10" t="n"/>
      <c r="G378" s="89" t="n"/>
      <c r="H378" s="89" t="n"/>
      <c r="I378" s="89" t="n"/>
      <c r="L378" s="10" t="n"/>
      <c r="M378" s="89" t="n"/>
      <c r="N378" s="89" t="n"/>
      <c r="O378" s="89" t="n"/>
      <c r="P378" s="89" t="n"/>
      <c r="Q378" s="89" t="n"/>
      <c r="U378" s="10" t="n"/>
      <c r="V378" s="89" t="n"/>
      <c r="W378" s="16" t="n"/>
      <c r="X378" s="25" t="n"/>
      <c r="Y378" s="80" t="n"/>
      <c r="Z378" s="27">
        <f>IF(U378="","",LOOKUP(U378-V378,{-9E+307,0,1},{2,"x",1}))</f>
        <v/>
      </c>
      <c r="AA378" s="14">
        <f>IF(U378="","",U378&amp;"-"&amp;V378)</f>
        <v/>
      </c>
      <c r="AB378" s="63" t="n"/>
    </row>
    <row customHeight="1" ht="12" r="379" spans="1:201">
      <c r="F379" s="10" t="n"/>
      <c r="G379" s="89" t="n"/>
      <c r="H379" s="89" t="n"/>
      <c r="I379" s="89" t="n"/>
      <c r="L379" s="10" t="n"/>
      <c r="M379" s="89" t="n"/>
      <c r="N379" s="89" t="n"/>
      <c r="O379" s="89" t="n"/>
      <c r="P379" s="89" t="n"/>
      <c r="Q379" s="89" t="n"/>
      <c r="U379" s="10" t="n"/>
      <c r="V379" s="89" t="n"/>
      <c r="W379" s="16" t="n"/>
      <c r="X379" s="25" t="n"/>
      <c r="Y379" s="80" t="n"/>
      <c r="Z379" s="27">
        <f>IF(U379="","",LOOKUP(U379-V379,{-9E+307,0,1},{2,"x",1}))</f>
        <v/>
      </c>
      <c r="AA379" s="14">
        <f>IF(U379="","",U379&amp;"-"&amp;V379)</f>
        <v/>
      </c>
      <c r="AB379" s="63" t="n"/>
    </row>
    <row customHeight="1" ht="12" r="380" spans="1:201">
      <c r="F380" s="10" t="n"/>
      <c r="G380" s="89" t="n"/>
      <c r="H380" s="89" t="n"/>
      <c r="I380" s="89" t="n"/>
      <c r="L380" s="10" t="n"/>
      <c r="M380" s="89" t="n"/>
      <c r="N380" s="89" t="n"/>
      <c r="O380" s="89" t="n"/>
      <c r="P380" s="89" t="n"/>
      <c r="Q380" s="89" t="n"/>
      <c r="U380" s="10" t="n"/>
      <c r="V380" s="89" t="n"/>
      <c r="W380" s="16" t="n"/>
      <c r="X380" s="25" t="n"/>
      <c r="Y380" s="80" t="n"/>
      <c r="Z380" s="27">
        <f>IF(U380="","",LOOKUP(U380-V380,{-9E+307,0,1},{2,"x",1}))</f>
        <v/>
      </c>
      <c r="AA380" s="14">
        <f>IF(U380="","",U380&amp;"-"&amp;V380)</f>
        <v/>
      </c>
      <c r="AB380" s="63" t="n"/>
    </row>
    <row customHeight="1" ht="12" r="381" spans="1:201">
      <c r="F381" s="10" t="n"/>
      <c r="G381" s="89" t="n"/>
      <c r="H381" s="89" t="n"/>
      <c r="I381" s="89" t="n"/>
      <c r="L381" s="10" t="n"/>
      <c r="M381" s="89" t="n"/>
      <c r="N381" s="89" t="n"/>
      <c r="O381" s="89" t="n"/>
      <c r="P381" s="89" t="n"/>
      <c r="Q381" s="89" t="n"/>
      <c r="U381" s="10" t="n"/>
      <c r="V381" s="89" t="n"/>
      <c r="W381" s="16" t="n"/>
      <c r="X381" s="25" t="n"/>
      <c r="Y381" s="80" t="n"/>
      <c r="Z381" s="27">
        <f>IF(U381="","",LOOKUP(U381-V381,{-9E+307,0,1},{2,"x",1}))</f>
        <v/>
      </c>
      <c r="AA381" s="14">
        <f>IF(U381="","",U381&amp;"-"&amp;V381)</f>
        <v/>
      </c>
      <c r="AB381" s="63" t="n"/>
    </row>
    <row customHeight="1" ht="12" r="382" spans="1:201">
      <c r="U382" s="10" t="n"/>
      <c r="V382" s="89" t="n"/>
      <c r="W382" s="16" t="n"/>
      <c r="X382" s="25" t="n"/>
      <c r="Y382" s="80" t="n"/>
      <c r="Z382" s="27">
        <f>IF(U382="","",LOOKUP(U382-V382,{-9E+307,0,1},{2,"x",1}))</f>
        <v/>
      </c>
      <c r="AA382" s="14">
        <f>IF(U382="","",U382&amp;"-"&amp;V382)</f>
        <v/>
      </c>
      <c r="AB382" s="63" t="n"/>
    </row>
    <row customHeight="1" ht="12" r="383" spans="1:201">
      <c r="U383" s="10" t="n"/>
      <c r="V383" s="89" t="n"/>
      <c r="W383" s="16" t="n"/>
      <c r="X383" s="25" t="n"/>
      <c r="Y383" s="80" t="n"/>
      <c r="Z383" s="27">
        <f>IF(U383="","",LOOKUP(U383-V383,{-9E+307,0,1},{2,"x",1}))</f>
        <v/>
      </c>
      <c r="AA383" s="14">
        <f>IF(U383="","",U383&amp;"-"&amp;V383)</f>
        <v/>
      </c>
      <c r="AB383" s="63" t="n"/>
    </row>
    <row customHeight="1" ht="12" r="384" spans="1:201">
      <c r="U384" s="10" t="n"/>
      <c r="V384" s="89" t="n"/>
      <c r="W384" s="16" t="n"/>
      <c r="X384" s="25" t="n"/>
      <c r="Y384" s="80" t="n"/>
      <c r="Z384" s="27">
        <f>IF(U384="","",LOOKUP(U384-V384,{-9E+307,0,1},{2,"x",1}))</f>
        <v/>
      </c>
      <c r="AA384" s="14">
        <f>IF(U384="","",U384&amp;"-"&amp;V384)</f>
        <v/>
      </c>
      <c r="AB384" s="63" t="n"/>
    </row>
    <row customHeight="1" ht="12" r="385" spans="1:201">
      <c r="U385" s="10" t="n"/>
      <c r="V385" s="89" t="n"/>
      <c r="W385" s="16" t="n"/>
      <c r="X385" s="25" t="n"/>
      <c r="Y385" s="80" t="n"/>
      <c r="Z385" s="27">
        <f>IF(U385="","",LOOKUP(U385-V385,{-9E+307,0,1},{2,"x",1}))</f>
        <v/>
      </c>
      <c r="AA385" s="14">
        <f>IF(U385="","",U385&amp;"-"&amp;V385)</f>
        <v/>
      </c>
      <c r="AB385" s="63" t="n"/>
    </row>
    <row customHeight="1" ht="12" r="386" spans="1:201">
      <c r="U386" s="10" t="n"/>
      <c r="V386" s="89" t="n"/>
      <c r="W386" s="16" t="n"/>
      <c r="X386" s="25" t="n"/>
      <c r="Y386" s="80" t="n"/>
      <c r="Z386" s="27">
        <f>IF(U386="","",LOOKUP(U386-V386,{-9E+307,0,1},{2,"x",1}))</f>
        <v/>
      </c>
      <c r="AA386" s="14">
        <f>IF(U386="","",U386&amp;"-"&amp;V386)</f>
        <v/>
      </c>
      <c r="AB386" s="63" t="n"/>
    </row>
    <row customHeight="1" ht="12" r="387" spans="1:201">
      <c r="U387" s="10" t="n"/>
      <c r="V387" s="89" t="n"/>
      <c r="W387" s="16" t="n"/>
      <c r="X387" s="25" t="n"/>
      <c r="Y387" s="80" t="n"/>
      <c r="Z387" s="27">
        <f>IF(U387="","",LOOKUP(U387-V387,{-9E+307,0,1},{2,"x",1}))</f>
        <v/>
      </c>
      <c r="AA387" s="14">
        <f>IF(U387="","",U387&amp;"-"&amp;V387)</f>
        <v/>
      </c>
      <c r="AB387" s="63" t="n"/>
    </row>
    <row customHeight="1" ht="12" r="388" spans="1:201">
      <c r="U388" s="10" t="n"/>
      <c r="V388" s="89" t="n"/>
      <c r="W388" s="16" t="n"/>
      <c r="X388" s="25" t="n"/>
      <c r="Y388" s="80" t="n"/>
      <c r="Z388" s="27">
        <f>IF(U388="","",LOOKUP(U388-V388,{-9E+307,0,1},{2,"x",1}))</f>
        <v/>
      </c>
      <c r="AA388" s="14">
        <f>IF(U388="","",U388&amp;"-"&amp;V388)</f>
        <v/>
      </c>
      <c r="AB388" s="63" t="n"/>
    </row>
    <row customHeight="1" ht="12" r="389" spans="1:201">
      <c r="U389" s="10" t="n"/>
      <c r="V389" s="89" t="n"/>
      <c r="W389" s="16" t="n"/>
      <c r="X389" s="25" t="n"/>
      <c r="Y389" s="80" t="n"/>
      <c r="Z389" s="27">
        <f>IF(U389="","",LOOKUP(U389-V389,{-9E+307,0,1},{2,"x",1}))</f>
        <v/>
      </c>
      <c r="AA389" s="14">
        <f>IF(U389="","",U389&amp;"-"&amp;V389)</f>
        <v/>
      </c>
      <c r="AB389" s="63" t="n"/>
    </row>
    <row customHeight="1" ht="12" r="390" spans="1:201">
      <c r="U390" s="10" t="n"/>
      <c r="V390" s="89" t="n"/>
      <c r="W390" s="16" t="n"/>
      <c r="X390" s="25" t="n"/>
      <c r="Y390" s="80" t="n"/>
      <c r="Z390" s="27">
        <f>IF(U390="","",LOOKUP(U390-V390,{-9E+307,0,1},{2,"x",1}))</f>
        <v/>
      </c>
      <c r="AA390" s="14">
        <f>IF(U390="","",U390&amp;"-"&amp;V390)</f>
        <v/>
      </c>
      <c r="AB390" s="63" t="n"/>
    </row>
    <row customHeight="1" ht="12" r="391" spans="1:201">
      <c r="U391" s="10" t="n"/>
      <c r="V391" s="89" t="n"/>
      <c r="W391" s="16" t="n"/>
      <c r="X391" s="25" t="n"/>
      <c r="Y391" s="80" t="n"/>
      <c r="Z391" s="27">
        <f>IF(U391="","",LOOKUP(U391-V391,{-9E+307,0,1},{2,"x",1}))</f>
        <v/>
      </c>
      <c r="AA391" s="14">
        <f>IF(U391="","",U391&amp;"-"&amp;V391)</f>
        <v/>
      </c>
      <c r="AB391" s="63" t="n"/>
    </row>
    <row customHeight="1" ht="12" r="392" spans="1:201">
      <c r="U392" s="10" t="n"/>
      <c r="V392" s="89" t="n"/>
      <c r="W392" s="16" t="n"/>
      <c r="X392" s="25" t="n"/>
      <c r="Y392" s="80" t="n"/>
      <c r="Z392" s="27">
        <f>IF(U392="","",LOOKUP(U392-V392,{-9E+307,0,1},{2,"x",1}))</f>
        <v/>
      </c>
      <c r="AA392" s="14">
        <f>IF(U392="","",U392&amp;"-"&amp;V392)</f>
        <v/>
      </c>
      <c r="AB392" s="63" t="n"/>
    </row>
    <row customHeight="1" ht="12" r="393" spans="1:201">
      <c r="U393" s="10" t="n"/>
      <c r="V393" s="89" t="n"/>
      <c r="W393" s="16" t="n"/>
      <c r="X393" s="25" t="n"/>
      <c r="Y393" s="80" t="n"/>
      <c r="Z393" s="27">
        <f>IF(U393="","",LOOKUP(U393-V393,{-9E+307,0,1},{2,"x",1}))</f>
        <v/>
      </c>
      <c r="AA393" s="14">
        <f>IF(U393="","",U393&amp;"-"&amp;V393)</f>
        <v/>
      </c>
      <c r="AB393" s="63" t="n"/>
    </row>
    <row customHeight="1" ht="12" r="394" spans="1:201">
      <c r="U394" s="10" t="n"/>
      <c r="V394" s="89" t="n"/>
      <c r="W394" s="16" t="n"/>
      <c r="X394" s="25" t="n"/>
      <c r="Y394" s="80" t="n"/>
      <c r="Z394" s="27">
        <f>IF(U394="","",LOOKUP(U394-V394,{-9E+307,0,1},{2,"x",1}))</f>
        <v/>
      </c>
      <c r="AA394" s="14">
        <f>IF(U394="","",U394&amp;"-"&amp;V394)</f>
        <v/>
      </c>
      <c r="AB394" s="63" t="n"/>
    </row>
    <row customHeight="1" ht="12" r="395" spans="1:201">
      <c r="U395" s="10" t="n"/>
      <c r="V395" s="89" t="n"/>
      <c r="W395" s="16" t="n"/>
      <c r="X395" s="25" t="n"/>
      <c r="Y395" s="80" t="n"/>
      <c r="Z395" s="27">
        <f>IF(U395="","",LOOKUP(U395-V395,{-9E+307,0,1},{2,"x",1}))</f>
        <v/>
      </c>
      <c r="AA395" s="14">
        <f>IF(U395="","",U395&amp;"-"&amp;V395)</f>
        <v/>
      </c>
      <c r="AB395" s="63" t="n"/>
    </row>
    <row customHeight="1" ht="12" r="396" spans="1:201">
      <c r="U396" s="10" t="n"/>
      <c r="V396" s="89" t="n"/>
      <c r="W396" s="16" t="n"/>
      <c r="X396" s="25" t="n"/>
      <c r="Y396" s="80" t="n"/>
      <c r="Z396" s="27">
        <f>IF(U396="","",LOOKUP(U396-V396,{-9E+307,0,1},{2,"x",1}))</f>
        <v/>
      </c>
      <c r="AA396" s="14">
        <f>IF(U396="","",U396&amp;"-"&amp;V396)</f>
        <v/>
      </c>
      <c r="AB396" s="63" t="n"/>
    </row>
    <row customHeight="1" ht="12" r="397" spans="1:201">
      <c r="U397" s="10" t="n"/>
      <c r="V397" s="89" t="n"/>
      <c r="W397" s="16" t="n"/>
      <c r="X397" s="25" t="n"/>
      <c r="Y397" s="80" t="n"/>
      <c r="Z397" s="27">
        <f>IF(U397="","",LOOKUP(U397-V397,{-9E+307,0,1},{2,"x",1}))</f>
        <v/>
      </c>
      <c r="AA397" s="14">
        <f>IF(U397="","",U397&amp;"-"&amp;V397)</f>
        <v/>
      </c>
      <c r="AB397" s="63" t="n"/>
    </row>
    <row customHeight="1" ht="12" r="398" spans="1:201">
      <c r="U398" s="10" t="n"/>
      <c r="V398" s="89" t="n"/>
      <c r="W398" s="16" t="n"/>
      <c r="X398" s="25" t="n"/>
      <c r="Y398" s="80" t="n"/>
      <c r="Z398" s="27">
        <f>IF(U398="","",LOOKUP(U398-V398,{-9E+307,0,1},{2,"x",1}))</f>
        <v/>
      </c>
      <c r="AA398" s="14">
        <f>IF(U398="","",U398&amp;"-"&amp;V398)</f>
        <v/>
      </c>
      <c r="AB398" s="63" t="n"/>
    </row>
    <row customHeight="1" ht="12" r="399" spans="1:201">
      <c r="U399" s="10" t="n"/>
      <c r="V399" s="89" t="n"/>
      <c r="W399" s="16" t="n"/>
      <c r="X399" s="25" t="n"/>
      <c r="Y399" s="80" t="n"/>
      <c r="Z399" s="27">
        <f>IF(U399="","",LOOKUP(U399-V399,{-9E+307,0,1},{2,"x",1}))</f>
        <v/>
      </c>
      <c r="AA399" s="14">
        <f>IF(U399="","",U399&amp;"-"&amp;V399)</f>
        <v/>
      </c>
      <c r="AB399" s="63" t="n"/>
    </row>
    <row customHeight="1" ht="12" r="400" spans="1:201">
      <c r="U400" s="10" t="n"/>
      <c r="V400" s="89" t="n"/>
      <c r="W400" s="16" t="n"/>
      <c r="X400" s="25" t="n"/>
      <c r="Y400" s="80" t="n"/>
      <c r="Z400" s="27">
        <f>IF(U400="","",LOOKUP(U400-V400,{-9E+307,0,1},{2,"x",1}))</f>
        <v/>
      </c>
      <c r="AA400" s="14">
        <f>IF(U400="","",U400&amp;"-"&amp;V400)</f>
        <v/>
      </c>
      <c r="AB400" s="63" t="n"/>
    </row>
    <row customHeight="1" ht="12" r="401" spans="1:201">
      <c r="U401" s="10" t="n"/>
      <c r="V401" s="89" t="n"/>
      <c r="W401" s="16" t="n"/>
      <c r="X401" s="25" t="n"/>
      <c r="Y401" s="80" t="n"/>
      <c r="Z401" s="27">
        <f>IF(U401="","",LOOKUP(U401-V401,{-9E+307,0,1},{2,"x",1}))</f>
        <v/>
      </c>
      <c r="AA401" s="14">
        <f>IF(U401="","",U401&amp;"-"&amp;V401)</f>
        <v/>
      </c>
      <c r="AB401" s="63" t="n"/>
    </row>
    <row customHeight="1" ht="12" r="402" spans="1:201">
      <c r="U402" s="10" t="n"/>
      <c r="V402" s="89" t="n"/>
      <c r="W402" s="16" t="n"/>
      <c r="X402" s="25" t="n"/>
      <c r="Y402" s="80" t="n"/>
      <c r="Z402" s="27">
        <f>IF(U402="","",LOOKUP(U402-V402,{-9E+307,0,1},{2,"x",1}))</f>
        <v/>
      </c>
      <c r="AA402" s="14">
        <f>IF(U402="","",U402&amp;"-"&amp;V402)</f>
        <v/>
      </c>
      <c r="AB402" s="63" t="n"/>
    </row>
    <row customHeight="1" ht="12" r="403" spans="1:201">
      <c r="U403" s="10" t="n"/>
      <c r="V403" s="89" t="n"/>
      <c r="W403" s="16" t="n"/>
      <c r="X403" s="25" t="n"/>
      <c r="Y403" s="80" t="n"/>
      <c r="Z403" s="27">
        <f>IF(U403="","",LOOKUP(U403-V403,{-9E+307,0,1},{2,"x",1}))</f>
        <v/>
      </c>
      <c r="AA403" s="14">
        <f>IF(U403="","",U403&amp;"-"&amp;V403)</f>
        <v/>
      </c>
      <c r="AB403" s="63" t="n"/>
    </row>
    <row customHeight="1" ht="12" r="404" spans="1:201">
      <c r="U404" s="10" t="n"/>
      <c r="V404" s="89" t="n"/>
      <c r="W404" s="16" t="n"/>
      <c r="X404" s="25" t="n"/>
      <c r="Y404" s="80" t="n"/>
      <c r="Z404" s="27">
        <f>IF(U404="","",LOOKUP(U404-V404,{-9E+307,0,1},{2,"x",1}))</f>
        <v/>
      </c>
      <c r="AA404" s="14">
        <f>IF(U404="","",U404&amp;"-"&amp;V404)</f>
        <v/>
      </c>
      <c r="AB404" s="63" t="n"/>
    </row>
    <row customHeight="1" ht="12" r="405" spans="1:201">
      <c r="U405" s="10" t="n"/>
      <c r="V405" s="89" t="n"/>
      <c r="W405" s="16" t="n"/>
      <c r="X405" s="25" t="n"/>
      <c r="Y405" s="80" t="n"/>
      <c r="Z405" s="27">
        <f>IF(U405="","",LOOKUP(U405-V405,{-9E+307,0,1},{2,"x",1}))</f>
        <v/>
      </c>
      <c r="AA405" s="14">
        <f>IF(U405="","",U405&amp;"-"&amp;V405)</f>
        <v/>
      </c>
      <c r="AB405" s="63" t="n"/>
    </row>
    <row customHeight="1" ht="12" r="406" spans="1:201">
      <c r="U406" s="10" t="n"/>
      <c r="V406" s="89" t="n"/>
      <c r="W406" s="16" t="n"/>
      <c r="X406" s="25" t="n"/>
      <c r="Y406" s="80" t="n"/>
      <c r="Z406" s="27">
        <f>IF(U406="","",LOOKUP(U406-V406,{-9E+307,0,1},{2,"x",1}))</f>
        <v/>
      </c>
      <c r="AA406" s="14">
        <f>IF(U406="","",U406&amp;"-"&amp;V406)</f>
        <v/>
      </c>
      <c r="AB406" s="63" t="n"/>
    </row>
    <row customHeight="1" ht="12" r="407" spans="1:201">
      <c r="U407" s="10" t="n"/>
      <c r="V407" s="89" t="n"/>
      <c r="W407" s="16" t="n"/>
      <c r="X407" s="25" t="n"/>
      <c r="Y407" s="80" t="n"/>
      <c r="Z407" s="27">
        <f>IF(U407="","",LOOKUP(U407-V407,{-9E+307,0,1},{2,"x",1}))</f>
        <v/>
      </c>
      <c r="AA407" s="14">
        <f>IF(U407="","",U407&amp;"-"&amp;V407)</f>
        <v/>
      </c>
      <c r="AB407" s="63" t="n"/>
    </row>
    <row customHeight="1" ht="12" r="408" spans="1:201">
      <c r="U408" s="10" t="n"/>
      <c r="V408" s="89" t="n"/>
      <c r="W408" s="16" t="n"/>
      <c r="X408" s="25" t="n"/>
      <c r="Y408" s="80" t="n"/>
      <c r="Z408" s="27">
        <f>IF(U408="","",LOOKUP(U408-V408,{-9E+307,0,1},{2,"x",1}))</f>
        <v/>
      </c>
      <c r="AA408" s="14">
        <f>IF(U408="","",U408&amp;"-"&amp;V408)</f>
        <v/>
      </c>
      <c r="AB408" s="63" t="n"/>
    </row>
    <row customHeight="1" ht="12" r="409" spans="1:201">
      <c r="U409" s="10" t="n"/>
      <c r="V409" s="89" t="n"/>
      <c r="W409" s="16" t="n"/>
      <c r="X409" s="25" t="n"/>
      <c r="Y409" s="80" t="n"/>
      <c r="Z409" s="27">
        <f>IF(U409="","",LOOKUP(U409-V409,{-9E+307,0,1},{2,"x",1}))</f>
        <v/>
      </c>
      <c r="AA409" s="14">
        <f>IF(U409="","",U409&amp;"-"&amp;V409)</f>
        <v/>
      </c>
      <c r="AB409" s="63" t="n"/>
    </row>
    <row customHeight="1" ht="12" r="410" spans="1:201">
      <c r="U410" s="10" t="n"/>
      <c r="V410" s="89" t="n"/>
      <c r="W410" s="16" t="n"/>
      <c r="X410" s="25" t="n"/>
      <c r="Y410" s="80" t="n"/>
      <c r="Z410" s="27">
        <f>IF(U410="","",LOOKUP(U410-V410,{-9E+307,0,1},{2,"x",1}))</f>
        <v/>
      </c>
      <c r="AA410" s="14">
        <f>IF(U410="","",U410&amp;"-"&amp;V410)</f>
        <v/>
      </c>
      <c r="AB410" s="63" t="n"/>
    </row>
    <row customHeight="1" ht="12" r="411" spans="1:201">
      <c r="U411" s="10" t="n"/>
      <c r="V411" s="89" t="n"/>
      <c r="W411" s="16" t="n"/>
      <c r="X411" s="25" t="n"/>
      <c r="Y411" s="80" t="n"/>
      <c r="Z411" s="27">
        <f>IF(U411="","",LOOKUP(U411-V411,{-9E+307,0,1},{2,"x",1}))</f>
        <v/>
      </c>
      <c r="AA411" s="14">
        <f>IF(U411="","",U411&amp;"-"&amp;V411)</f>
        <v/>
      </c>
      <c r="AB411" s="63" t="n"/>
    </row>
    <row customHeight="1" ht="12" r="412" spans="1:201">
      <c r="U412" s="10" t="n"/>
      <c r="V412" s="89" t="n"/>
      <c r="W412" s="16" t="n"/>
      <c r="X412" s="25" t="n"/>
      <c r="Y412" s="80" t="n"/>
      <c r="Z412" s="27">
        <f>IF(U412="","",LOOKUP(U412-V412,{-9E+307,0,1},{2,"x",1}))</f>
        <v/>
      </c>
      <c r="AA412" s="14">
        <f>IF(U412="","",U412&amp;"-"&amp;V412)</f>
        <v/>
      </c>
      <c r="AB412" s="63" t="n"/>
    </row>
    <row customHeight="1" ht="12" r="413" spans="1:201">
      <c r="U413" s="10" t="n"/>
      <c r="V413" s="89" t="n"/>
      <c r="W413" s="16" t="n"/>
      <c r="X413" s="25" t="n"/>
      <c r="Y413" s="80" t="n"/>
      <c r="Z413" s="27">
        <f>IF(U413="","",LOOKUP(U413-V413,{-9E+307,0,1},{2,"x",1}))</f>
        <v/>
      </c>
      <c r="AA413" s="14">
        <f>IF(U413="","",U413&amp;"-"&amp;V413)</f>
        <v/>
      </c>
      <c r="AB413" s="63" t="n"/>
    </row>
    <row customHeight="1" ht="12" r="414" spans="1:201">
      <c r="U414" s="10" t="n"/>
      <c r="V414" s="89" t="n"/>
      <c r="W414" s="16" t="n"/>
      <c r="X414" s="25" t="n"/>
      <c r="Y414" s="80" t="n"/>
      <c r="Z414" s="27">
        <f>IF(U414="","",LOOKUP(U414-V414,{-9E+307,0,1},{2,"x",1}))</f>
        <v/>
      </c>
      <c r="AA414" s="14">
        <f>IF(U414="","",U414&amp;"-"&amp;V414)</f>
        <v/>
      </c>
      <c r="AB414" s="63" t="n"/>
    </row>
    <row customHeight="1" ht="12" r="415" spans="1:201">
      <c r="U415" s="10" t="n"/>
      <c r="V415" s="89" t="n"/>
      <c r="W415" s="16" t="n"/>
      <c r="X415" s="25" t="n"/>
      <c r="Y415" s="80" t="n"/>
      <c r="Z415" s="27">
        <f>IF(U415="","",LOOKUP(U415-V415,{-9E+307,0,1},{2,"x",1}))</f>
        <v/>
      </c>
      <c r="AA415" s="14">
        <f>IF(U415="","",U415&amp;"-"&amp;V415)</f>
        <v/>
      </c>
      <c r="AB415" s="63" t="n"/>
    </row>
    <row customHeight="1" ht="12" r="416" spans="1:201">
      <c r="U416" s="10" t="n"/>
      <c r="V416" s="89" t="n"/>
      <c r="W416" s="16" t="n"/>
      <c r="X416" s="25" t="n"/>
      <c r="Y416" s="80" t="n"/>
      <c r="Z416" s="27">
        <f>IF(U416="","",LOOKUP(U416-V416,{-9E+307,0,1},{2,"x",1}))</f>
        <v/>
      </c>
      <c r="AA416" s="14">
        <f>IF(U416="","",U416&amp;"-"&amp;V416)</f>
        <v/>
      </c>
      <c r="AB416" s="63" t="n"/>
    </row>
    <row customHeight="1" ht="12" r="417" spans="1:201">
      <c r="U417" s="10" t="n"/>
      <c r="V417" s="89" t="n"/>
      <c r="W417" s="16" t="n"/>
      <c r="X417" s="25" t="n"/>
      <c r="Y417" s="80" t="n"/>
      <c r="Z417" s="27">
        <f>IF(U417="","",LOOKUP(U417-V417,{-9E+307,0,1},{2,"x",1}))</f>
        <v/>
      </c>
      <c r="AA417" s="14">
        <f>IF(U417="","",U417&amp;"-"&amp;V417)</f>
        <v/>
      </c>
      <c r="AB417" s="63" t="n"/>
    </row>
    <row customHeight="1" ht="12" r="418" spans="1:201">
      <c r="U418" s="10" t="n"/>
      <c r="V418" s="89" t="n"/>
      <c r="W418" s="16" t="n"/>
      <c r="X418" s="25" t="n"/>
      <c r="Y418" s="80" t="n"/>
      <c r="Z418" s="27">
        <f>IF(U418="","",LOOKUP(U418-V418,{-9E+307,0,1},{2,"x",1}))</f>
        <v/>
      </c>
      <c r="AA418" s="14">
        <f>IF(U418="","",U418&amp;"-"&amp;V418)</f>
        <v/>
      </c>
      <c r="AB418" s="63" t="n"/>
    </row>
    <row customHeight="1" ht="12" r="419" spans="1:201">
      <c r="U419" s="10" t="n"/>
      <c r="V419" s="89" t="n"/>
      <c r="W419" s="16" t="n"/>
      <c r="X419" s="25" t="n"/>
      <c r="Y419" s="80" t="n"/>
      <c r="Z419" s="27">
        <f>IF(U419="","",LOOKUP(U419-V419,{-9E+307,0,1},{2,"x",1}))</f>
        <v/>
      </c>
      <c r="AA419" s="14">
        <f>IF(U419="","",U419&amp;"-"&amp;V419)</f>
        <v/>
      </c>
      <c r="AB419" s="63" t="n"/>
    </row>
    <row customHeight="1" ht="12" r="420" spans="1:201">
      <c r="U420" s="10" t="n"/>
      <c r="V420" s="89" t="n"/>
      <c r="W420" s="16" t="n"/>
      <c r="X420" s="25" t="n"/>
      <c r="Y420" s="80" t="n"/>
      <c r="Z420" s="27">
        <f>IF(U420="","",LOOKUP(U420-V420,{-9E+307,0,1},{2,"x",1}))</f>
        <v/>
      </c>
      <c r="AA420" s="14">
        <f>IF(U420="","",U420&amp;"-"&amp;V420)</f>
        <v/>
      </c>
      <c r="AB420" s="63" t="n"/>
    </row>
    <row customHeight="1" ht="12" r="421" spans="1:201">
      <c r="U421" s="10" t="n"/>
      <c r="V421" s="89" t="n"/>
      <c r="W421" s="16" t="n"/>
      <c r="X421" s="25" t="n"/>
      <c r="Y421" s="80" t="n"/>
      <c r="Z421" s="27">
        <f>IF(U421="","",LOOKUP(U421-V421,{-9E+307,0,1},{2,"x",1}))</f>
        <v/>
      </c>
      <c r="AA421" s="14">
        <f>IF(U421="","",U421&amp;"-"&amp;V421)</f>
        <v/>
      </c>
      <c r="AB421" s="63" t="n"/>
    </row>
    <row customHeight="1" ht="12" r="422" spans="1:201">
      <c r="U422" s="10" t="n"/>
      <c r="V422" s="89" t="n"/>
      <c r="W422" s="16" t="n"/>
      <c r="X422" s="25" t="n"/>
      <c r="Y422" s="80" t="n"/>
      <c r="Z422" s="27">
        <f>IF(U422="","",LOOKUP(U422-V422,{-9E+307,0,1},{2,"x",1}))</f>
        <v/>
      </c>
      <c r="AA422" s="14">
        <f>IF(U422="","",U422&amp;"-"&amp;V422)</f>
        <v/>
      </c>
      <c r="AB422" s="63" t="n"/>
    </row>
    <row customHeight="1" ht="12" r="423" spans="1:201">
      <c r="U423" s="10" t="n"/>
      <c r="V423" s="89" t="n"/>
      <c r="W423" s="16" t="n"/>
      <c r="X423" s="25" t="n"/>
      <c r="Y423" s="80" t="n"/>
      <c r="Z423" s="27">
        <f>IF(U423="","",LOOKUP(U423-V423,{-9E+307,0,1},{2,"x",1}))</f>
        <v/>
      </c>
      <c r="AA423" s="14">
        <f>IF(U423="","",U423&amp;"-"&amp;V423)</f>
        <v/>
      </c>
      <c r="AB423" s="63" t="n"/>
    </row>
    <row customHeight="1" ht="12" r="424" spans="1:201">
      <c r="U424" s="10" t="n"/>
      <c r="V424" s="89" t="n"/>
      <c r="W424" s="16" t="n"/>
      <c r="X424" s="25" t="n"/>
      <c r="Y424" s="80" t="n"/>
      <c r="Z424" s="27">
        <f>IF(U424="","",LOOKUP(U424-V424,{-9E+307,0,1},{2,"x",1}))</f>
        <v/>
      </c>
      <c r="AA424" s="14">
        <f>IF(U424="","",U424&amp;"-"&amp;V424)</f>
        <v/>
      </c>
      <c r="AB424" s="63" t="n"/>
    </row>
    <row customHeight="1" ht="12" r="425" spans="1:201">
      <c r="U425" s="10" t="n"/>
      <c r="V425" s="89" t="n"/>
      <c r="W425" s="16" t="n"/>
      <c r="X425" s="25" t="n"/>
      <c r="Y425" s="80" t="n"/>
      <c r="Z425" s="27">
        <f>IF(U425="","",LOOKUP(U425-V425,{-9E+307,0,1},{2,"x",1}))</f>
        <v/>
      </c>
      <c r="AA425" s="14">
        <f>IF(U425="","",U425&amp;"-"&amp;V425)</f>
        <v/>
      </c>
      <c r="AB425" s="63" t="n"/>
    </row>
    <row customHeight="1" ht="12" r="426" spans="1:201">
      <c r="U426" s="10" t="n"/>
      <c r="V426" s="89" t="n"/>
      <c r="W426" s="16" t="n"/>
      <c r="X426" s="25" t="n"/>
      <c r="Y426" s="80" t="n"/>
      <c r="Z426" s="27">
        <f>IF(U426="","",LOOKUP(U426-V426,{-9E+307,0,1},{2,"x",1}))</f>
        <v/>
      </c>
      <c r="AA426" s="14">
        <f>IF(U426="","",U426&amp;"-"&amp;V426)</f>
        <v/>
      </c>
      <c r="AB426" s="63" t="n"/>
    </row>
    <row customHeight="1" ht="12" r="427" spans="1:201">
      <c r="U427" s="10" t="n"/>
      <c r="V427" s="89" t="n"/>
      <c r="W427" s="16" t="n"/>
      <c r="X427" s="25" t="n"/>
      <c r="Y427" s="80" t="n"/>
      <c r="Z427" s="27">
        <f>IF(U427="","",LOOKUP(U427-V427,{-9E+307,0,1},{2,"x",1}))</f>
        <v/>
      </c>
      <c r="AA427" s="14">
        <f>IF(U427="","",U427&amp;"-"&amp;V427)</f>
        <v/>
      </c>
      <c r="AB427" s="63" t="n"/>
    </row>
    <row customHeight="1" ht="12" r="428" spans="1:201">
      <c r="U428" s="10" t="n"/>
      <c r="V428" s="89" t="n"/>
      <c r="W428" s="16" t="n"/>
      <c r="X428" s="25" t="n"/>
      <c r="Y428" s="80" t="n"/>
      <c r="Z428" s="27">
        <f>IF(U428="","",LOOKUP(U428-V428,{-9E+307,0,1},{2,"x",1}))</f>
        <v/>
      </c>
      <c r="AA428" s="14">
        <f>IF(U428="","",U428&amp;"-"&amp;V428)</f>
        <v/>
      </c>
      <c r="AB428" s="63" t="n"/>
    </row>
    <row customHeight="1" ht="12" r="429" spans="1:201">
      <c r="U429" s="10" t="n"/>
      <c r="V429" s="89" t="n"/>
      <c r="W429" s="16" t="n"/>
      <c r="X429" s="25" t="n"/>
      <c r="Y429" s="80" t="n"/>
      <c r="Z429" s="27">
        <f>IF(U429="","",LOOKUP(U429-V429,{-9E+307,0,1},{2,"x",1}))</f>
        <v/>
      </c>
      <c r="AA429" s="14">
        <f>IF(U429="","",U429&amp;"-"&amp;V429)</f>
        <v/>
      </c>
      <c r="AB429" s="63" t="n"/>
    </row>
    <row customHeight="1" ht="12" r="430" spans="1:201">
      <c r="U430" s="10" t="n"/>
      <c r="V430" s="89" t="n"/>
      <c r="W430" s="16" t="n"/>
      <c r="X430" s="25" t="n"/>
      <c r="Y430" s="80" t="n"/>
      <c r="Z430" s="27">
        <f>IF(U430="","",LOOKUP(U430-V430,{-9E+307,0,1},{2,"x",1}))</f>
        <v/>
      </c>
      <c r="AA430" s="14">
        <f>IF(U430="","",U430&amp;"-"&amp;V430)</f>
        <v/>
      </c>
      <c r="AB430" s="63" t="n"/>
    </row>
    <row customHeight="1" ht="12" r="431" spans="1:201">
      <c r="U431" s="10" t="n"/>
      <c r="V431" s="89" t="n"/>
      <c r="W431" s="16" t="n"/>
      <c r="X431" s="25" t="n"/>
      <c r="Y431" s="80" t="n"/>
      <c r="Z431" s="27">
        <f>IF(U431="","",LOOKUP(U431-V431,{-9E+307,0,1},{2,"x",1}))</f>
        <v/>
      </c>
      <c r="AA431" s="14">
        <f>IF(U431="","",U431&amp;"-"&amp;V431)</f>
        <v/>
      </c>
      <c r="AB431" s="63" t="n"/>
    </row>
    <row customHeight="1" ht="12" r="432" spans="1:201">
      <c r="U432" s="10" t="n"/>
      <c r="V432" s="89" t="n"/>
      <c r="W432" s="16" t="n"/>
      <c r="X432" s="25" t="n"/>
      <c r="Y432" s="80" t="n"/>
      <c r="Z432" s="27">
        <f>IF(U432="","",LOOKUP(U432-V432,{-9E+307,0,1},{2,"x",1}))</f>
        <v/>
      </c>
      <c r="AA432" s="14">
        <f>IF(U432="","",U432&amp;"-"&amp;V432)</f>
        <v/>
      </c>
      <c r="AB432" s="63" t="n"/>
    </row>
    <row customHeight="1" ht="12" r="433" spans="1:201">
      <c r="U433" s="10" t="n"/>
      <c r="V433" s="89" t="n"/>
      <c r="W433" s="16" t="n"/>
      <c r="X433" s="25" t="n"/>
      <c r="Y433" s="80" t="n"/>
      <c r="Z433" s="27">
        <f>IF(U433="","",LOOKUP(U433-V433,{-9E+307,0,1},{2,"x",1}))</f>
        <v/>
      </c>
      <c r="AA433" s="14">
        <f>IF(U433="","",U433&amp;"-"&amp;V433)</f>
        <v/>
      </c>
      <c r="AB433" s="63" t="n"/>
    </row>
    <row customHeight="1" ht="12" r="434" spans="1:201">
      <c r="U434" s="10" t="n"/>
      <c r="V434" s="89" t="n"/>
      <c r="W434" s="16" t="n"/>
      <c r="X434" s="25" t="n"/>
      <c r="Y434" s="80" t="n"/>
      <c r="Z434" s="27">
        <f>IF(U434="","",LOOKUP(U434-V434,{-9E+307,0,1},{2,"x",1}))</f>
        <v/>
      </c>
      <c r="AA434" s="14">
        <f>IF(U434="","",U434&amp;"-"&amp;V434)</f>
        <v/>
      </c>
      <c r="AB434" s="63" t="n"/>
    </row>
    <row customHeight="1" ht="12" r="435" spans="1:201">
      <c r="U435" s="10" t="n"/>
      <c r="V435" s="89" t="n"/>
      <c r="W435" s="16" t="n"/>
      <c r="X435" s="25" t="n"/>
      <c r="Y435" s="80" t="n"/>
      <c r="Z435" s="27">
        <f>IF(U435="","",LOOKUP(U435-V435,{-9E+307,0,1},{2,"x",1}))</f>
        <v/>
      </c>
      <c r="AA435" s="14">
        <f>IF(U435="","",U435&amp;"-"&amp;V435)</f>
        <v/>
      </c>
      <c r="AB435" s="63" t="n"/>
    </row>
    <row customHeight="1" ht="12" r="436" spans="1:201">
      <c r="U436" s="10" t="n"/>
      <c r="V436" s="89" t="n"/>
      <c r="W436" s="16" t="n"/>
      <c r="X436" s="25" t="n"/>
      <c r="Y436" s="80" t="n"/>
      <c r="Z436" s="27">
        <f>IF(U436="","",LOOKUP(U436-V436,{-9E+307,0,1},{2,"x",1}))</f>
        <v/>
      </c>
      <c r="AA436" s="14">
        <f>IF(U436="","",U436&amp;"-"&amp;V436)</f>
        <v/>
      </c>
      <c r="AB436" s="63" t="n"/>
    </row>
    <row customHeight="1" ht="12" r="437" spans="1:201">
      <c r="U437" s="10" t="n"/>
      <c r="V437" s="89" t="n"/>
      <c r="W437" s="16" t="n"/>
      <c r="X437" s="25" t="n"/>
      <c r="Y437" s="80" t="n"/>
      <c r="Z437" s="27">
        <f>IF(U437="","",LOOKUP(U437-V437,{-9E+307,0,1},{2,"x",1}))</f>
        <v/>
      </c>
      <c r="AA437" s="14">
        <f>IF(U437="","",U437&amp;"-"&amp;V437)</f>
        <v/>
      </c>
      <c r="AB437" s="63" t="n"/>
    </row>
    <row customHeight="1" ht="12" r="438" spans="1:201">
      <c r="U438" s="10" t="n"/>
      <c r="V438" s="89" t="n"/>
      <c r="W438" s="16" t="n"/>
      <c r="X438" s="25" t="n"/>
      <c r="Y438" s="80" t="n"/>
      <c r="Z438" s="27">
        <f>IF(U438="","",LOOKUP(U438-V438,{-9E+307,0,1},{2,"x",1}))</f>
        <v/>
      </c>
      <c r="AA438" s="14">
        <f>IF(U438="","",U438&amp;"-"&amp;V438)</f>
        <v/>
      </c>
      <c r="AB438" s="63" t="n"/>
    </row>
    <row customHeight="1" ht="12" r="439" spans="1:201">
      <c r="U439" s="10" t="n"/>
      <c r="V439" s="89" t="n"/>
      <c r="W439" s="16" t="n"/>
      <c r="X439" s="25" t="n"/>
      <c r="Y439" s="80" t="n"/>
      <c r="Z439" s="27">
        <f>IF(U439="","",LOOKUP(U439-V439,{-9E+307,0,1},{2,"x",1}))</f>
        <v/>
      </c>
      <c r="AA439" s="14">
        <f>IF(U439="","",U439&amp;"-"&amp;V439)</f>
        <v/>
      </c>
      <c r="AB439" s="63" t="n"/>
    </row>
    <row customHeight="1" ht="12" r="440" spans="1:201">
      <c r="U440" s="10" t="n"/>
      <c r="V440" s="89" t="n"/>
      <c r="W440" s="16" t="n"/>
      <c r="X440" s="25" t="n"/>
      <c r="Y440" s="80" t="n"/>
      <c r="Z440" s="27">
        <f>IF(U440="","",LOOKUP(U440-V440,{-9E+307,0,1},{2,"x",1}))</f>
        <v/>
      </c>
      <c r="AA440" s="14">
        <f>IF(U440="","",U440&amp;"-"&amp;V440)</f>
        <v/>
      </c>
      <c r="AB440" s="63" t="n"/>
    </row>
    <row customHeight="1" ht="12" r="441" spans="1:201">
      <c r="U441" s="10" t="n"/>
      <c r="V441" s="89" t="n"/>
      <c r="W441" s="16" t="n"/>
      <c r="X441" s="25" t="n"/>
      <c r="Y441" s="80" t="n"/>
      <c r="Z441" s="27">
        <f>IF(U441="","",LOOKUP(U441-V441,{-9E+307,0,1},{2,"x",1}))</f>
        <v/>
      </c>
      <c r="AA441" s="14">
        <f>IF(U441="","",U441&amp;"-"&amp;V441)</f>
        <v/>
      </c>
      <c r="AB441" s="63" t="n"/>
    </row>
    <row customHeight="1" ht="12" r="442" spans="1:201">
      <c r="U442" s="10" t="n"/>
      <c r="V442" s="89" t="n"/>
      <c r="W442" s="16" t="n"/>
      <c r="X442" s="25" t="n"/>
      <c r="Y442" s="80" t="n"/>
      <c r="Z442" s="27">
        <f>IF(U442="","",LOOKUP(U442-V442,{-9E+307,0,1},{2,"x",1}))</f>
        <v/>
      </c>
      <c r="AA442" s="14">
        <f>IF(U442="","",U442&amp;"-"&amp;V442)</f>
        <v/>
      </c>
      <c r="AB442" s="63" t="n"/>
    </row>
    <row customHeight="1" ht="12" r="443" spans="1:201">
      <c r="U443" s="10" t="n"/>
      <c r="V443" s="89" t="n"/>
      <c r="W443" s="16" t="n"/>
      <c r="X443" s="25" t="n"/>
      <c r="Y443" s="80" t="n"/>
      <c r="Z443" s="27">
        <f>IF(U443="","",LOOKUP(U443-V443,{-9E+307,0,1},{2,"x",1}))</f>
        <v/>
      </c>
      <c r="AA443" s="14">
        <f>IF(U443="","",U443&amp;"-"&amp;V443)</f>
        <v/>
      </c>
      <c r="AB443" s="63" t="n"/>
    </row>
    <row customHeight="1" ht="12" r="444" spans="1:201">
      <c r="U444" s="10" t="n"/>
      <c r="V444" s="89" t="n"/>
      <c r="W444" s="16" t="n"/>
      <c r="X444" s="25" t="n"/>
      <c r="Y444" s="80" t="n"/>
      <c r="Z444" s="27">
        <f>IF(U444="","",LOOKUP(U444-V444,{-9E+307,0,1},{2,"x",1}))</f>
        <v/>
      </c>
      <c r="AA444" s="14">
        <f>IF(U444="","",U444&amp;"-"&amp;V444)</f>
        <v/>
      </c>
      <c r="AB444" s="63" t="n"/>
    </row>
    <row customHeight="1" ht="12" r="445" spans="1:201">
      <c r="U445" s="10" t="n"/>
      <c r="V445" s="89" t="n"/>
      <c r="W445" s="16" t="n"/>
      <c r="X445" s="25" t="n"/>
      <c r="Y445" s="80" t="n"/>
      <c r="Z445" s="27">
        <f>IF(U445="","",LOOKUP(U445-V445,{-9E+307,0,1},{2,"x",1}))</f>
        <v/>
      </c>
      <c r="AA445" s="14">
        <f>IF(U445="","",U445&amp;"-"&amp;V445)</f>
        <v/>
      </c>
      <c r="AB445" s="63" t="n"/>
    </row>
    <row customHeight="1" ht="12" r="446" spans="1:201">
      <c r="U446" s="10" t="n"/>
      <c r="V446" s="89" t="n"/>
      <c r="W446" s="16" t="n"/>
      <c r="X446" s="25" t="n"/>
      <c r="Y446" s="80" t="n"/>
      <c r="Z446" s="27">
        <f>IF(U446="","",LOOKUP(U446-V446,{-9E+307,0,1},{2,"x",1}))</f>
        <v/>
      </c>
      <c r="AA446" s="14">
        <f>IF(U446="","",U446&amp;"-"&amp;V446)</f>
        <v/>
      </c>
      <c r="AB446" s="63" t="n"/>
    </row>
    <row customHeight="1" ht="12" r="447" spans="1:201">
      <c r="U447" s="10" t="n"/>
      <c r="V447" s="89" t="n"/>
      <c r="W447" s="16" t="n"/>
      <c r="X447" s="25" t="n"/>
      <c r="Y447" s="80" t="n"/>
      <c r="Z447" s="27">
        <f>IF(U447="","",LOOKUP(U447-V447,{-9E+307,0,1},{2,"x",1}))</f>
        <v/>
      </c>
      <c r="AA447" s="14">
        <f>IF(U447="","",U447&amp;"-"&amp;V447)</f>
        <v/>
      </c>
      <c r="AB447" s="63" t="n"/>
    </row>
    <row customHeight="1" ht="12" r="448" spans="1:201">
      <c r="U448" s="10" t="n"/>
      <c r="V448" s="89" t="n"/>
      <c r="W448" s="16" t="n"/>
      <c r="X448" s="25" t="n"/>
      <c r="Y448" s="80" t="n"/>
      <c r="Z448" s="27">
        <f>IF(U448="","",LOOKUP(U448-V448,{-9E+307,0,1},{2,"x",1}))</f>
        <v/>
      </c>
      <c r="AA448" s="14">
        <f>IF(U448="","",U448&amp;"-"&amp;V448)</f>
        <v/>
      </c>
      <c r="AB448" s="63" t="n"/>
    </row>
    <row customHeight="1" ht="12" r="449" spans="1:201">
      <c r="U449" s="10" t="n"/>
      <c r="V449" s="89" t="n"/>
      <c r="W449" s="16" t="n"/>
      <c r="X449" s="25" t="n"/>
      <c r="Y449" s="80" t="n"/>
      <c r="Z449" s="27">
        <f>IF(U449="","",LOOKUP(U449-V449,{-9E+307,0,1},{2,"x",1}))</f>
        <v/>
      </c>
      <c r="AA449" s="14">
        <f>IF(U449="","",U449&amp;"-"&amp;V449)</f>
        <v/>
      </c>
      <c r="AB449" s="63" t="n"/>
    </row>
    <row customHeight="1" ht="12" r="450" spans="1:201">
      <c r="U450" s="10" t="n"/>
      <c r="V450" s="89" t="n"/>
      <c r="W450" s="16" t="n"/>
      <c r="X450" s="25" t="n"/>
      <c r="Y450" s="80" t="n"/>
      <c r="Z450" s="27">
        <f>IF(U450="","",LOOKUP(U450-V450,{-9E+307,0,1},{2,"x",1}))</f>
        <v/>
      </c>
      <c r="AA450" s="14">
        <f>IF(U450="","",U450&amp;"-"&amp;V450)</f>
        <v/>
      </c>
      <c r="AB450" s="63" t="n"/>
    </row>
    <row customHeight="1" ht="12" r="451" spans="1:201">
      <c r="U451" s="10" t="n"/>
      <c r="V451" s="89" t="n"/>
      <c r="W451" s="16" t="n"/>
      <c r="X451" s="25" t="n"/>
      <c r="Y451" s="80" t="n"/>
      <c r="Z451" s="27">
        <f>IF(U451="","",LOOKUP(U451-V451,{-9E+307,0,1},{2,"x",1}))</f>
        <v/>
      </c>
      <c r="AA451" s="14">
        <f>IF(U451="","",U451&amp;"-"&amp;V451)</f>
        <v/>
      </c>
      <c r="AB451" s="63" t="n"/>
    </row>
    <row customHeight="1" ht="12" r="452" spans="1:201">
      <c r="U452" s="10" t="n"/>
      <c r="V452" s="89" t="n"/>
      <c r="W452" s="16" t="n"/>
      <c r="X452" s="25" t="n"/>
      <c r="Y452" s="80" t="n"/>
      <c r="Z452" s="27">
        <f>IF(U452="","",LOOKUP(U452-V452,{-9E+307,0,1},{2,"x",1}))</f>
        <v/>
      </c>
      <c r="AA452" s="14">
        <f>IF(U452="","",U452&amp;"-"&amp;V452)</f>
        <v/>
      </c>
      <c r="AB452" s="63" t="n"/>
    </row>
    <row customHeight="1" ht="12" r="453" spans="1:201">
      <c r="U453" s="10" t="n"/>
      <c r="V453" s="89" t="n"/>
      <c r="W453" s="16" t="n"/>
      <c r="X453" s="25" t="n"/>
      <c r="Y453" s="80" t="n"/>
      <c r="Z453" s="27">
        <f>IF(U453="","",LOOKUP(U453-V453,{-9E+307,0,1},{2,"x",1}))</f>
        <v/>
      </c>
      <c r="AA453" s="14">
        <f>IF(U453="","",U453&amp;"-"&amp;V453)</f>
        <v/>
      </c>
      <c r="AB453" s="63" t="n"/>
    </row>
    <row customHeight="1" ht="12" r="454" spans="1:201">
      <c r="U454" s="10" t="n"/>
      <c r="V454" s="89" t="n"/>
      <c r="W454" s="16" t="n"/>
      <c r="X454" s="25" t="n"/>
      <c r="Y454" s="80" t="n"/>
      <c r="Z454" s="27">
        <f>IF(U454="","",LOOKUP(U454-V454,{-9E+307,0,1},{2,"x",1}))</f>
        <v/>
      </c>
      <c r="AA454" s="14">
        <f>IF(U454="","",U454&amp;"-"&amp;V454)</f>
        <v/>
      </c>
      <c r="AB454" s="63" t="n"/>
    </row>
    <row customHeight="1" ht="12" r="455" spans="1:201">
      <c r="U455" s="10" t="n"/>
      <c r="V455" s="89" t="n"/>
      <c r="W455" s="16" t="n"/>
      <c r="X455" s="25" t="n"/>
      <c r="Y455" s="80" t="n"/>
      <c r="Z455" s="27">
        <f>IF(U455="","",LOOKUP(U455-V455,{-9E+307,0,1},{2,"x",1}))</f>
        <v/>
      </c>
      <c r="AA455" s="14">
        <f>IF(U455="","",U455&amp;"-"&amp;V455)</f>
        <v/>
      </c>
      <c r="AB455" s="63" t="n"/>
    </row>
    <row customHeight="1" ht="12" r="456" spans="1:201">
      <c r="U456" s="10" t="n"/>
      <c r="V456" s="89" t="n"/>
      <c r="W456" s="16" t="n"/>
      <c r="X456" s="25" t="n"/>
      <c r="Y456" s="80" t="n"/>
      <c r="Z456" s="27">
        <f>IF(U456="","",LOOKUP(U456-V456,{-9E+307,0,1},{2,"x",1}))</f>
        <v/>
      </c>
      <c r="AA456" s="14">
        <f>IF(U456="","",U456&amp;"-"&amp;V456)</f>
        <v/>
      </c>
      <c r="AB456" s="63" t="n"/>
    </row>
    <row customHeight="1" ht="12" r="457" spans="1:201">
      <c r="U457" s="10" t="n"/>
      <c r="V457" s="89" t="n"/>
      <c r="W457" s="16" t="n"/>
      <c r="X457" s="25" t="n"/>
      <c r="Y457" s="80" t="n"/>
      <c r="Z457" s="27">
        <f>IF(U457="","",LOOKUP(U457-V457,{-9E+307,0,1},{2,"x",1}))</f>
        <v/>
      </c>
      <c r="AA457" s="14">
        <f>IF(U457="","",U457&amp;"-"&amp;V457)</f>
        <v/>
      </c>
      <c r="AB457" s="63" t="n"/>
    </row>
    <row customHeight="1" ht="12" r="458" spans="1:201">
      <c r="U458" s="10" t="n"/>
      <c r="V458" s="89" t="n"/>
      <c r="W458" s="16" t="n"/>
      <c r="X458" s="25" t="n"/>
      <c r="Y458" s="80" t="n"/>
      <c r="Z458" s="27">
        <f>IF(U458="","",LOOKUP(U458-V458,{-9E+307,0,1},{2,"x",1}))</f>
        <v/>
      </c>
      <c r="AA458" s="14">
        <f>IF(U458="","",U458&amp;"-"&amp;V458)</f>
        <v/>
      </c>
      <c r="AB458" s="63" t="n"/>
    </row>
    <row customHeight="1" ht="12" r="459" spans="1:201">
      <c r="U459" s="10" t="n"/>
      <c r="V459" s="89" t="n"/>
      <c r="W459" s="16" t="n"/>
      <c r="X459" s="25" t="n"/>
      <c r="Y459" s="80" t="n"/>
      <c r="Z459" s="27">
        <f>IF(U459="","",LOOKUP(U459-V459,{-9E+307,0,1},{2,"x",1}))</f>
        <v/>
      </c>
      <c r="AA459" s="14">
        <f>IF(U459="","",U459&amp;"-"&amp;V459)</f>
        <v/>
      </c>
      <c r="AB459" s="63" t="n"/>
    </row>
    <row customHeight="1" ht="12" r="460" spans="1:201">
      <c r="U460" s="10" t="n"/>
      <c r="V460" s="89" t="n"/>
      <c r="W460" s="16" t="n"/>
      <c r="X460" s="25" t="n"/>
      <c r="Y460" s="80" t="n"/>
      <c r="Z460" s="27">
        <f>IF(U460="","",LOOKUP(U460-V460,{-9E+307,0,1},{2,"x",1}))</f>
        <v/>
      </c>
      <c r="AA460" s="14">
        <f>IF(U460="","",U460&amp;"-"&amp;V460)</f>
        <v/>
      </c>
      <c r="AB460" s="63" t="n"/>
    </row>
    <row customHeight="1" ht="12" r="461" spans="1:201">
      <c r="U461" s="10" t="n"/>
      <c r="V461" s="89" t="n"/>
      <c r="W461" s="16" t="n"/>
      <c r="X461" s="25" t="n"/>
      <c r="Y461" s="80" t="n"/>
      <c r="Z461" s="27">
        <f>IF(U461="","",LOOKUP(U461-V461,{-9E+307,0,1},{2,"x",1}))</f>
        <v/>
      </c>
      <c r="AA461" s="14">
        <f>IF(U461="","",U461&amp;"-"&amp;V461)</f>
        <v/>
      </c>
      <c r="AB461" s="63" t="n"/>
    </row>
    <row customHeight="1" ht="12" r="462" spans="1:201">
      <c r="U462" s="10" t="n"/>
      <c r="V462" s="89" t="n"/>
      <c r="W462" s="16" t="n"/>
      <c r="X462" s="25" t="n"/>
      <c r="Y462" s="80" t="n"/>
      <c r="Z462" s="27">
        <f>IF(U462="","",LOOKUP(U462-V462,{-9E+307,0,1},{2,"x",1}))</f>
        <v/>
      </c>
      <c r="AA462" s="14">
        <f>IF(U462="","",U462&amp;"-"&amp;V462)</f>
        <v/>
      </c>
      <c r="AB462" s="63" t="n"/>
    </row>
    <row customHeight="1" ht="12" r="463" spans="1:201">
      <c r="U463" s="10" t="n"/>
      <c r="V463" s="89" t="n"/>
      <c r="W463" s="16" t="n"/>
      <c r="X463" s="25" t="n"/>
      <c r="Y463" s="80" t="n"/>
      <c r="Z463" s="27">
        <f>IF(U463="","",LOOKUP(U463-V463,{-9E+307,0,1},{2,"x",1}))</f>
        <v/>
      </c>
      <c r="AA463" s="14">
        <f>IF(U463="","",U463&amp;"-"&amp;V463)</f>
        <v/>
      </c>
      <c r="AB463" s="63" t="n"/>
    </row>
    <row customHeight="1" ht="12" r="464" spans="1:201">
      <c r="U464" s="10" t="n"/>
      <c r="V464" s="89" t="n"/>
      <c r="W464" s="16" t="n"/>
      <c r="X464" s="25" t="n"/>
      <c r="Y464" s="80" t="n"/>
      <c r="Z464" s="27">
        <f>IF(U464="","",LOOKUP(U464-V464,{-9E+307,0,1},{2,"x",1}))</f>
        <v/>
      </c>
      <c r="AA464" s="14">
        <f>IF(U464="","",U464&amp;"-"&amp;V464)</f>
        <v/>
      </c>
      <c r="AB464" s="63" t="n"/>
    </row>
    <row customHeight="1" ht="12" r="465" spans="1:201">
      <c r="U465" s="10" t="n"/>
      <c r="V465" s="89" t="n"/>
      <c r="W465" s="16" t="n"/>
      <c r="X465" s="25" t="n"/>
      <c r="Y465" s="80" t="n"/>
      <c r="Z465" s="27">
        <f>IF(U465="","",LOOKUP(U465-V465,{-9E+307,0,1},{2,"x",1}))</f>
        <v/>
      </c>
      <c r="AA465" s="14">
        <f>IF(U465="","",U465&amp;"-"&amp;V465)</f>
        <v/>
      </c>
      <c r="AB465" s="63" t="n"/>
    </row>
    <row customHeight="1" ht="12" r="466" spans="1:201">
      <c r="U466" s="10" t="n"/>
      <c r="V466" s="89" t="n"/>
      <c r="W466" s="16" t="n"/>
      <c r="X466" s="25" t="n"/>
      <c r="Y466" s="80" t="n"/>
      <c r="Z466" s="27">
        <f>IF(U466="","",LOOKUP(U466-V466,{-9E+307,0,1},{2,"x",1}))</f>
        <v/>
      </c>
      <c r="AA466" s="14">
        <f>IF(U466="","",U466&amp;"-"&amp;V466)</f>
        <v/>
      </c>
      <c r="AB466" s="63" t="n"/>
    </row>
    <row customHeight="1" ht="12" r="467" spans="1:201">
      <c r="U467" s="10" t="n"/>
      <c r="V467" s="89" t="n"/>
      <c r="W467" s="16" t="n"/>
      <c r="X467" s="25" t="n"/>
      <c r="Y467" s="80" t="n"/>
      <c r="Z467" s="27">
        <f>IF(U467="","",LOOKUP(U467-V467,{-9E+307,0,1},{2,"x",1}))</f>
        <v/>
      </c>
      <c r="AA467" s="14">
        <f>IF(U467="","",U467&amp;"-"&amp;V467)</f>
        <v/>
      </c>
      <c r="AB467" s="63" t="n"/>
    </row>
    <row customHeight="1" ht="12" r="468" spans="1:201">
      <c r="U468" s="10" t="n"/>
      <c r="V468" s="89" t="n"/>
      <c r="W468" s="16" t="n"/>
      <c r="X468" s="25" t="n"/>
      <c r="Y468" s="80" t="n"/>
      <c r="Z468" s="27">
        <f>IF(U468="","",LOOKUP(U468-V468,{-9E+307,0,1},{2,"x",1}))</f>
        <v/>
      </c>
      <c r="AA468" s="14">
        <f>IF(U468="","",U468&amp;"-"&amp;V468)</f>
        <v/>
      </c>
      <c r="AB468" s="63" t="n"/>
    </row>
    <row customHeight="1" ht="12" r="469" spans="1:201">
      <c r="U469" s="10" t="n"/>
      <c r="V469" s="89" t="n"/>
      <c r="W469" s="16" t="n"/>
      <c r="X469" s="25" t="n"/>
      <c r="Y469" s="80" t="n"/>
      <c r="Z469" s="27">
        <f>IF(U469="","",LOOKUP(U469-V469,{-9E+307,0,1},{2,"x",1}))</f>
        <v/>
      </c>
      <c r="AA469" s="14">
        <f>IF(U469="","",U469&amp;"-"&amp;V469)</f>
        <v/>
      </c>
      <c r="AB469" s="63" t="n"/>
    </row>
    <row customHeight="1" ht="12" r="470" spans="1:201">
      <c r="U470" s="10" t="n"/>
      <c r="V470" s="89" t="n"/>
      <c r="W470" s="16" t="n"/>
      <c r="X470" s="25" t="n"/>
      <c r="Y470" s="80" t="n"/>
      <c r="Z470" s="27">
        <f>IF(U470="","",LOOKUP(U470-V470,{-9E+307,0,1},{2,"x",1}))</f>
        <v/>
      </c>
      <c r="AA470" s="14">
        <f>IF(U470="","",U470&amp;"-"&amp;V470)</f>
        <v/>
      </c>
      <c r="AB470" s="63" t="n"/>
    </row>
    <row customHeight="1" ht="12" r="471" spans="1:201">
      <c r="U471" s="10" t="n"/>
      <c r="V471" s="89" t="n"/>
      <c r="W471" s="16" t="n"/>
      <c r="X471" s="25" t="n"/>
      <c r="Y471" s="80" t="n"/>
      <c r="Z471" s="27">
        <f>IF(U471="","",LOOKUP(U471-V471,{-9E+307,0,1},{2,"x",1}))</f>
        <v/>
      </c>
      <c r="AA471" s="14">
        <f>IF(U471="","",U471&amp;"-"&amp;V471)</f>
        <v/>
      </c>
      <c r="AB471" s="63" t="n"/>
    </row>
    <row customHeight="1" ht="12" r="472" spans="1:201">
      <c r="U472" s="10" t="n"/>
      <c r="V472" s="89" t="n"/>
      <c r="W472" s="16" t="n"/>
      <c r="X472" s="25" t="n"/>
      <c r="Y472" s="80" t="n"/>
      <c r="Z472" s="27">
        <f>IF(U472="","",LOOKUP(U472-V472,{-9E+307,0,1},{2,"x",1}))</f>
        <v/>
      </c>
      <c r="AA472" s="14">
        <f>IF(U472="","",U472&amp;"-"&amp;V472)</f>
        <v/>
      </c>
      <c r="AB472" s="63" t="n"/>
    </row>
    <row customHeight="1" ht="12" r="473" spans="1:201">
      <c r="U473" s="10" t="n"/>
      <c r="V473" s="89" t="n"/>
      <c r="W473" s="16" t="n"/>
      <c r="X473" s="25" t="n"/>
      <c r="Y473" s="80" t="n"/>
      <c r="Z473" s="27">
        <f>IF(U473="","",LOOKUP(U473-V473,{-9E+307,0,1},{2,"x",1}))</f>
        <v/>
      </c>
      <c r="AA473" s="14">
        <f>IF(U473="","",U473&amp;"-"&amp;V473)</f>
        <v/>
      </c>
      <c r="AB473" s="63" t="n"/>
    </row>
    <row customHeight="1" ht="12" r="474" spans="1:201">
      <c r="U474" s="10" t="n"/>
      <c r="V474" s="89" t="n"/>
      <c r="W474" s="16" t="n"/>
      <c r="X474" s="25" t="n"/>
      <c r="Y474" s="80" t="n"/>
      <c r="Z474" s="27">
        <f>IF(U474="","",LOOKUP(U474-V474,{-9E+307,0,1},{2,"x",1}))</f>
        <v/>
      </c>
      <c r="AA474" s="14">
        <f>IF(U474="","",U474&amp;"-"&amp;V474)</f>
        <v/>
      </c>
      <c r="AB474" s="63" t="n"/>
    </row>
    <row customHeight="1" ht="12" r="475" spans="1:201">
      <c r="U475" s="10" t="n"/>
      <c r="V475" s="89" t="n"/>
      <c r="W475" s="16" t="n"/>
      <c r="X475" s="25" t="n"/>
      <c r="Y475" s="80" t="n"/>
      <c r="Z475" s="27">
        <f>IF(U475="","",LOOKUP(U475-V475,{-9E+307,0,1},{2,"x",1}))</f>
        <v/>
      </c>
      <c r="AA475" s="14">
        <f>IF(U475="","",U475&amp;"-"&amp;V475)</f>
        <v/>
      </c>
      <c r="AB475" s="63" t="n"/>
    </row>
    <row customHeight="1" ht="12" r="476" spans="1:201">
      <c r="U476" s="10" t="n"/>
      <c r="V476" s="89" t="n"/>
      <c r="W476" s="16" t="n"/>
      <c r="X476" s="25" t="n"/>
      <c r="Y476" s="80" t="n"/>
      <c r="Z476" s="27">
        <f>IF(U476="","",LOOKUP(U476-V476,{-9E+307,0,1},{2,"x",1}))</f>
        <v/>
      </c>
      <c r="AA476" s="14">
        <f>IF(U476="","",U476&amp;"-"&amp;V476)</f>
        <v/>
      </c>
      <c r="AB476" s="63" t="n"/>
    </row>
    <row customHeight="1" ht="12" r="477" spans="1:201">
      <c r="U477" s="10" t="n"/>
      <c r="V477" s="89" t="n"/>
      <c r="W477" s="16" t="n"/>
      <c r="X477" s="25" t="n"/>
      <c r="Y477" s="80" t="n"/>
      <c r="Z477" s="27">
        <f>IF(U477="","",LOOKUP(U477-V477,{-9E+307,0,1},{2,"x",1}))</f>
        <v/>
      </c>
      <c r="AA477" s="14">
        <f>IF(U477="","",U477&amp;"-"&amp;V477)</f>
        <v/>
      </c>
      <c r="AB477" s="63" t="n"/>
    </row>
    <row customHeight="1" ht="12" r="478" spans="1:201">
      <c r="U478" s="10" t="n"/>
      <c r="V478" s="89" t="n"/>
      <c r="W478" s="16" t="n"/>
      <c r="X478" s="25" t="n"/>
      <c r="Y478" s="80" t="n"/>
      <c r="Z478" s="27">
        <f>IF(U478="","",LOOKUP(U478-V478,{-9E+307,0,1},{2,"x",1}))</f>
        <v/>
      </c>
      <c r="AA478" s="14">
        <f>IF(U478="","",U478&amp;"-"&amp;V478)</f>
        <v/>
      </c>
      <c r="AB478" s="63" t="n"/>
    </row>
    <row customHeight="1" ht="12" r="479" spans="1:201">
      <c r="U479" s="10" t="n"/>
      <c r="V479" s="89" t="n"/>
      <c r="W479" s="16" t="n"/>
      <c r="X479" s="25" t="n"/>
      <c r="Y479" s="80" t="n"/>
      <c r="Z479" s="27">
        <f>IF(U479="","",LOOKUP(U479-V479,{-9E+307,0,1},{2,"x",1}))</f>
        <v/>
      </c>
      <c r="AA479" s="14">
        <f>IF(U479="","",U479&amp;"-"&amp;V479)</f>
        <v/>
      </c>
      <c r="AB479" s="63" t="n"/>
    </row>
    <row customHeight="1" ht="12" r="480" spans="1:201">
      <c r="U480" s="10" t="n"/>
      <c r="V480" s="89" t="n"/>
      <c r="W480" s="16" t="n"/>
      <c r="X480" s="25" t="n"/>
      <c r="Y480" s="80" t="n"/>
      <c r="Z480" s="27">
        <f>IF(U480="","",LOOKUP(U480-V480,{-9E+307,0,1},{2,"x",1}))</f>
        <v/>
      </c>
      <c r="AA480" s="14">
        <f>IF(U480="","",U480&amp;"-"&amp;V480)</f>
        <v/>
      </c>
      <c r="AB480" s="63" t="n"/>
    </row>
    <row customHeight="1" ht="12" r="481" spans="1:201">
      <c r="U481" s="10" t="n"/>
      <c r="V481" s="89" t="n"/>
      <c r="W481" s="16" t="n"/>
      <c r="X481" s="25" t="n"/>
      <c r="Y481" s="80" t="n"/>
      <c r="Z481" s="27">
        <f>IF(U481="","",LOOKUP(U481-V481,{-9E+307,0,1},{2,"x",1}))</f>
        <v/>
      </c>
      <c r="AA481" s="14">
        <f>IF(U481="","",U481&amp;"-"&amp;V481)</f>
        <v/>
      </c>
      <c r="AB481" s="63" t="n"/>
    </row>
    <row customHeight="1" ht="12" r="482" spans="1:201">
      <c r="U482" s="10" t="n"/>
      <c r="V482" s="89" t="n"/>
      <c r="W482" s="16" t="n"/>
      <c r="X482" s="25" t="n"/>
      <c r="Y482" s="80" t="n"/>
      <c r="Z482" s="27">
        <f>IF(U482="","",LOOKUP(U482-V482,{-9E+307,0,1},{2,"x",1}))</f>
        <v/>
      </c>
      <c r="AA482" s="14">
        <f>IF(U482="","",U482&amp;"-"&amp;V482)</f>
        <v/>
      </c>
      <c r="AB482" s="63" t="n"/>
    </row>
    <row customHeight="1" ht="12" r="483" spans="1:201">
      <c r="U483" s="10" t="n"/>
      <c r="V483" s="89" t="n"/>
      <c r="W483" s="16" t="n"/>
      <c r="X483" s="25" t="n"/>
      <c r="Y483" s="80" t="n"/>
      <c r="Z483" s="27">
        <f>IF(U483="","",LOOKUP(U483-V483,{-9E+307,0,1},{2,"x",1}))</f>
        <v/>
      </c>
      <c r="AA483" s="14">
        <f>IF(U483="","",U483&amp;"-"&amp;V483)</f>
        <v/>
      </c>
      <c r="AB483" s="63" t="n"/>
    </row>
    <row customHeight="1" ht="12" r="484" spans="1:201">
      <c r="U484" s="10" t="n"/>
      <c r="V484" s="89" t="n"/>
      <c r="W484" s="16" t="n"/>
      <c r="X484" s="25" t="n"/>
      <c r="Y484" s="80" t="n"/>
      <c r="Z484" s="27">
        <f>IF(U484="","",LOOKUP(U484-V484,{-9E+307,0,1},{2,"x",1}))</f>
        <v/>
      </c>
      <c r="AA484" s="14">
        <f>IF(U484="","",U484&amp;"-"&amp;V484)</f>
        <v/>
      </c>
      <c r="AB484" s="63" t="n"/>
    </row>
    <row customHeight="1" ht="12" r="485" spans="1:201">
      <c r="U485" s="10" t="n"/>
      <c r="V485" s="89" t="n"/>
      <c r="W485" s="16" t="n"/>
      <c r="X485" s="25" t="n"/>
      <c r="Y485" s="80" t="n"/>
      <c r="Z485" s="27">
        <f>IF(U485="","",LOOKUP(U485-V485,{-9E+307,0,1},{2,"x",1}))</f>
        <v/>
      </c>
      <c r="AA485" s="14">
        <f>IF(U485="","",U485&amp;"-"&amp;V485)</f>
        <v/>
      </c>
      <c r="AB485" s="63" t="n"/>
    </row>
    <row customHeight="1" ht="12" r="486" spans="1:201">
      <c r="U486" s="10" t="n"/>
      <c r="V486" s="89" t="n"/>
      <c r="W486" s="16" t="n"/>
      <c r="X486" s="25" t="n"/>
      <c r="Y486" s="80" t="n"/>
      <c r="Z486" s="27">
        <f>IF(U486="","",LOOKUP(U486-V486,{-9E+307,0,1},{2,"x",1}))</f>
        <v/>
      </c>
      <c r="AA486" s="14">
        <f>IF(U486="","",U486&amp;"-"&amp;V486)</f>
        <v/>
      </c>
      <c r="AB486" s="63" t="n"/>
    </row>
    <row customHeight="1" ht="12" r="487" spans="1:201">
      <c r="U487" s="10" t="n"/>
      <c r="V487" s="89" t="n"/>
      <c r="W487" s="16" t="n"/>
      <c r="X487" s="25" t="n"/>
      <c r="Y487" s="80" t="n"/>
      <c r="Z487" s="27">
        <f>IF(U487="","",LOOKUP(U487-V487,{-9E+307,0,1},{2,"x",1}))</f>
        <v/>
      </c>
      <c r="AA487" s="14">
        <f>IF(U487="","",U487&amp;"-"&amp;V487)</f>
        <v/>
      </c>
      <c r="AB487" s="63" t="n"/>
    </row>
    <row customHeight="1" ht="12" r="488" spans="1:201">
      <c r="U488" s="10" t="n"/>
      <c r="V488" s="89" t="n"/>
      <c r="W488" s="16" t="n"/>
      <c r="X488" s="25" t="n"/>
      <c r="Y488" s="80" t="n"/>
      <c r="Z488" s="27">
        <f>IF(U488="","",LOOKUP(U488-V488,{-9E+307,0,1},{2,"x",1}))</f>
        <v/>
      </c>
      <c r="AA488" s="14">
        <f>IF(U488="","",U488&amp;"-"&amp;V488)</f>
        <v/>
      </c>
      <c r="AB488" s="63" t="n"/>
    </row>
    <row customHeight="1" ht="12" r="489" spans="1:201">
      <c r="U489" s="10" t="n"/>
      <c r="V489" s="89" t="n"/>
      <c r="W489" s="16" t="n"/>
      <c r="X489" s="25" t="n"/>
      <c r="Y489" s="80" t="n"/>
      <c r="Z489" s="27">
        <f>IF(U489="","",LOOKUP(U489-V489,{-9E+307,0,1},{2,"x",1}))</f>
        <v/>
      </c>
      <c r="AA489" s="14">
        <f>IF(U489="","",U489&amp;"-"&amp;V489)</f>
        <v/>
      </c>
      <c r="AB489" s="63" t="n"/>
    </row>
    <row customHeight="1" ht="12" r="490" spans="1:201">
      <c r="U490" s="10" t="n"/>
      <c r="V490" s="89" t="n"/>
      <c r="W490" s="16" t="n"/>
      <c r="X490" s="25" t="n"/>
      <c r="Y490" s="80" t="n"/>
      <c r="Z490" s="27">
        <f>IF(U490="","",LOOKUP(U490-V490,{-9E+307,0,1},{2,"x",1}))</f>
        <v/>
      </c>
      <c r="AA490" s="14">
        <f>IF(U490="","",U490&amp;"-"&amp;V490)</f>
        <v/>
      </c>
      <c r="AB490" s="63" t="n"/>
    </row>
    <row customHeight="1" ht="12" r="491" spans="1:201">
      <c r="U491" s="10" t="n"/>
      <c r="V491" s="89" t="n"/>
      <c r="W491" s="16" t="n"/>
      <c r="X491" s="25" t="n"/>
      <c r="Y491" s="80" t="n"/>
      <c r="Z491" s="27">
        <f>IF(U491="","",LOOKUP(U491-V491,{-9E+307,0,1},{2,"x",1}))</f>
        <v/>
      </c>
      <c r="AA491" s="14">
        <f>IF(U491="","",U491&amp;"-"&amp;V491)</f>
        <v/>
      </c>
      <c r="AB491" s="63" t="n"/>
    </row>
    <row customHeight="1" ht="12" r="492" spans="1:201">
      <c r="U492" s="10" t="n"/>
      <c r="V492" s="89" t="n"/>
      <c r="W492" s="16" t="n"/>
      <c r="X492" s="25" t="n"/>
      <c r="Y492" s="80" t="n"/>
      <c r="Z492" s="27">
        <f>IF(U492="","",LOOKUP(U492-V492,{-9E+307,0,1},{2,"x",1}))</f>
        <v/>
      </c>
      <c r="AA492" s="14">
        <f>IF(U492="","",U492&amp;"-"&amp;V492)</f>
        <v/>
      </c>
      <c r="AB492" s="63" t="n"/>
    </row>
    <row customHeight="1" ht="12" r="493" spans="1:201">
      <c r="U493" s="10" t="n"/>
      <c r="V493" s="89" t="n"/>
      <c r="W493" s="16" t="n"/>
      <c r="X493" s="25" t="n"/>
      <c r="Y493" s="80" t="n"/>
      <c r="Z493" s="27">
        <f>IF(U493="","",LOOKUP(U493-V493,{-9E+307,0,1},{2,"x",1}))</f>
        <v/>
      </c>
      <c r="AA493" s="14">
        <f>IF(U493="","",U493&amp;"-"&amp;V493)</f>
        <v/>
      </c>
      <c r="AB493" s="63" t="n"/>
    </row>
    <row customHeight="1" ht="12" r="494" spans="1:201">
      <c r="U494" s="10" t="n"/>
      <c r="V494" s="89" t="n"/>
      <c r="W494" s="16" t="n"/>
      <c r="X494" s="25" t="n"/>
      <c r="Y494" s="80" t="n"/>
      <c r="Z494" s="27">
        <f>IF(U494="","",LOOKUP(U494-V494,{-9E+307,0,1},{2,"x",1}))</f>
        <v/>
      </c>
      <c r="AA494" s="14">
        <f>IF(U494="","",U494&amp;"-"&amp;V494)</f>
        <v/>
      </c>
      <c r="AB494" s="63" t="n"/>
    </row>
    <row customHeight="1" ht="12" r="495" spans="1:201">
      <c r="U495" s="10" t="n"/>
      <c r="V495" s="89" t="n"/>
      <c r="W495" s="16" t="n"/>
      <c r="X495" s="25" t="n"/>
      <c r="Y495" s="80" t="n"/>
      <c r="Z495" s="27">
        <f>IF(U495="","",LOOKUP(U495-V495,{-9E+307,0,1},{2,"x",1}))</f>
        <v/>
      </c>
      <c r="AA495" s="14">
        <f>IF(U495="","",U495&amp;"-"&amp;V495)</f>
        <v/>
      </c>
      <c r="AB495" s="63" t="n"/>
    </row>
    <row customHeight="1" ht="12" r="496" spans="1:201">
      <c r="U496" s="10" t="n"/>
      <c r="V496" s="89" t="n"/>
      <c r="W496" s="16" t="n"/>
      <c r="X496" s="25" t="n"/>
      <c r="Y496" s="80" t="n"/>
      <c r="Z496" s="27">
        <f>IF(U496="","",LOOKUP(U496-V496,{-9E+307,0,1},{2,"x",1}))</f>
        <v/>
      </c>
      <c r="AA496" s="14">
        <f>IF(U496="","",U496&amp;"-"&amp;V496)</f>
        <v/>
      </c>
      <c r="AB496" s="63" t="n"/>
    </row>
    <row customHeight="1" ht="12" r="497" spans="1:201">
      <c r="U497" s="10" t="n"/>
      <c r="V497" s="89" t="n"/>
      <c r="W497" s="16" t="n"/>
      <c r="X497" s="25" t="n"/>
      <c r="Y497" s="80" t="n"/>
      <c r="Z497" s="27">
        <f>IF(U497="","",LOOKUP(U497-V497,{-9E+307,0,1},{2,"x",1}))</f>
        <v/>
      </c>
      <c r="AA497" s="14">
        <f>IF(U497="","",U497&amp;"-"&amp;V497)</f>
        <v/>
      </c>
      <c r="AB497" s="63" t="n"/>
    </row>
    <row customHeight="1" ht="12" r="498" spans="1:201">
      <c r="U498" s="10" t="n"/>
      <c r="V498" s="89" t="n"/>
      <c r="W498" s="16" t="n"/>
      <c r="X498" s="25" t="n"/>
      <c r="Y498" s="80" t="n"/>
      <c r="Z498" s="27">
        <f>IF(U498="","",LOOKUP(U498-V498,{-9E+307,0,1},{2,"x",1}))</f>
        <v/>
      </c>
      <c r="AA498" s="14">
        <f>IF(U498="","",U498&amp;"-"&amp;V498)</f>
        <v/>
      </c>
      <c r="AB498" s="63" t="n"/>
    </row>
    <row customHeight="1" ht="12" r="499" spans="1:201">
      <c r="U499" s="10" t="n"/>
      <c r="V499" s="89" t="n"/>
      <c r="W499" s="16" t="n"/>
      <c r="X499" s="25" t="n"/>
      <c r="Y499" s="80" t="n"/>
      <c r="Z499" s="27">
        <f>IF(U499="","",LOOKUP(U499-V499,{-9E+307,0,1},{2,"x",1}))</f>
        <v/>
      </c>
      <c r="AA499" s="14">
        <f>IF(U499="","",U499&amp;"-"&amp;V499)</f>
        <v/>
      </c>
      <c r="AB499" s="63" t="n"/>
    </row>
    <row customHeight="1" ht="12" r="500" spans="1:201">
      <c r="U500" s="10" t="n"/>
      <c r="V500" s="89" t="n"/>
      <c r="W500" s="16" t="n"/>
      <c r="X500" s="25" t="n"/>
      <c r="Y500" s="80" t="n"/>
      <c r="Z500" s="27">
        <f>IF(U500="","",LOOKUP(U500-V500,{-9E+307,0,1},{2,"x",1}))</f>
        <v/>
      </c>
      <c r="AA500" s="14">
        <f>IF(U500="","",U500&amp;"-"&amp;V500)</f>
        <v/>
      </c>
      <c r="AB500" s="63" t="n"/>
    </row>
    <row customHeight="1" ht="12" r="501" spans="1:201">
      <c r="U501" s="10" t="n"/>
      <c r="V501" s="89" t="n"/>
      <c r="W501" s="16" t="n"/>
      <c r="X501" s="25" t="n"/>
      <c r="Y501" s="80" t="n"/>
      <c r="Z501" s="27">
        <f>IF(U501="","",LOOKUP(U501-V501,{-9E+307,0,1},{2,"x",1}))</f>
        <v/>
      </c>
      <c r="AA501" s="14">
        <f>IF(U501="","",U501&amp;"-"&amp;V501)</f>
        <v/>
      </c>
      <c r="AB501" s="63" t="n"/>
    </row>
    <row customHeight="1" ht="12" r="502" spans="1:201">
      <c r="U502" s="10" t="n"/>
      <c r="V502" s="89" t="n"/>
      <c r="W502" s="16" t="n"/>
      <c r="X502" s="25" t="n"/>
      <c r="Y502" s="80" t="n"/>
      <c r="Z502" s="27">
        <f>IF(U502="","",LOOKUP(U502-V502,{-9E+307,0,1},{2,"x",1}))</f>
        <v/>
      </c>
      <c r="AA502" s="14">
        <f>IF(U502="","",U502&amp;"-"&amp;V502)</f>
        <v/>
      </c>
      <c r="AB502" s="63" t="n"/>
    </row>
    <row customHeight="1" ht="12" r="503" spans="1:201">
      <c r="U503" s="10" t="n"/>
      <c r="V503" s="89" t="n"/>
      <c r="W503" s="16" t="n"/>
      <c r="X503" s="25" t="n"/>
      <c r="Y503" s="80" t="n"/>
      <c r="Z503" s="27">
        <f>IF(U503="","",LOOKUP(U503-V503,{-9E+307,0,1},{2,"x",1}))</f>
        <v/>
      </c>
      <c r="AA503" s="14">
        <f>IF(U503="","",U503&amp;"-"&amp;V503)</f>
        <v/>
      </c>
      <c r="AB503" s="63" t="n"/>
    </row>
    <row customHeight="1" ht="12" r="504" spans="1:201">
      <c r="U504" s="10" t="n"/>
      <c r="V504" s="89" t="n"/>
      <c r="W504" s="16" t="n"/>
      <c r="X504" s="25" t="n"/>
      <c r="Y504" s="80" t="n"/>
      <c r="Z504" s="27">
        <f>IF(U504="","",LOOKUP(U504-V504,{-9E+307,0,1},{2,"x",1}))</f>
        <v/>
      </c>
      <c r="AA504" s="14">
        <f>IF(U504="","",U504&amp;"-"&amp;V504)</f>
        <v/>
      </c>
      <c r="AB504" s="63" t="n"/>
    </row>
    <row customHeight="1" ht="12" r="505" spans="1:201">
      <c r="U505" s="10" t="n"/>
      <c r="V505" s="89" t="n"/>
      <c r="W505" s="16" t="n"/>
      <c r="X505" s="25" t="n"/>
      <c r="Y505" s="80" t="n"/>
      <c r="Z505" s="27">
        <f>IF(U505="","",LOOKUP(U505-V505,{-9E+307,0,1},{2,"x",1}))</f>
        <v/>
      </c>
      <c r="AA505" s="14">
        <f>IF(U505="","",U505&amp;"-"&amp;V505)</f>
        <v/>
      </c>
      <c r="AB505" s="63" t="n"/>
    </row>
    <row customHeight="1" ht="12" r="506" spans="1:201">
      <c r="U506" s="10" t="n"/>
      <c r="V506" s="89" t="n"/>
      <c r="W506" s="16" t="n"/>
      <c r="X506" s="25" t="n"/>
      <c r="Y506" s="80" t="n"/>
      <c r="Z506" s="27">
        <f>IF(U506="","",LOOKUP(U506-V506,{-9E+307,0,1},{2,"x",1}))</f>
        <v/>
      </c>
      <c r="AA506" s="14">
        <f>IF(U506="","",U506&amp;"-"&amp;V506)</f>
        <v/>
      </c>
      <c r="AB506" s="63" t="n"/>
    </row>
    <row customHeight="1" ht="12" r="507" spans="1:201">
      <c r="U507" s="10" t="n"/>
      <c r="V507" s="89" t="n"/>
      <c r="W507" s="16" t="n"/>
      <c r="X507" s="25" t="n"/>
      <c r="Y507" s="80" t="n"/>
      <c r="Z507" s="27">
        <f>IF(U507="","",LOOKUP(U507-V507,{-9E+307,0,1},{2,"x",1}))</f>
        <v/>
      </c>
      <c r="AA507" s="14">
        <f>IF(U507="","",U507&amp;"-"&amp;V507)</f>
        <v/>
      </c>
      <c r="AB507" s="63" t="n"/>
    </row>
    <row customHeight="1" ht="12" r="508" spans="1:201">
      <c r="U508" s="10" t="n"/>
      <c r="V508" s="89" t="n"/>
      <c r="W508" s="16" t="n"/>
      <c r="X508" s="25" t="n"/>
      <c r="Y508" s="80" t="n"/>
      <c r="Z508" s="27">
        <f>IF(U508="","",LOOKUP(U508-V508,{-9E+307,0,1},{2,"x",1}))</f>
        <v/>
      </c>
      <c r="AA508" s="14">
        <f>IF(U508="","",U508&amp;"-"&amp;V508)</f>
        <v/>
      </c>
      <c r="AB508" s="63" t="n"/>
    </row>
    <row customHeight="1" ht="12" r="509" spans="1:201">
      <c r="U509" s="10" t="n"/>
      <c r="V509" s="89" t="n"/>
      <c r="W509" s="16" t="n"/>
      <c r="X509" s="25" t="n"/>
      <c r="Y509" s="80" t="n"/>
      <c r="Z509" s="27">
        <f>IF(U509="","",LOOKUP(U509-V509,{-9E+307,0,1},{2,"x",1}))</f>
        <v/>
      </c>
      <c r="AA509" s="14">
        <f>IF(U509="","",U509&amp;"-"&amp;V509)</f>
        <v/>
      </c>
      <c r="AB509" s="63" t="n"/>
    </row>
    <row customHeight="1" ht="12" r="510" spans="1:201">
      <c r="U510" s="10" t="n"/>
      <c r="V510" s="89" t="n"/>
      <c r="W510" s="16" t="n"/>
      <c r="X510" s="25" t="n"/>
      <c r="Y510" s="80" t="n"/>
      <c r="Z510" s="27">
        <f>IF(U510="","",LOOKUP(U510-V510,{-9E+307,0,1},{2,"x",1}))</f>
        <v/>
      </c>
      <c r="AA510" s="14">
        <f>IF(U510="","",U510&amp;"-"&amp;V510)</f>
        <v/>
      </c>
      <c r="AB510" s="63" t="n"/>
    </row>
    <row customHeight="1" ht="12" r="511" spans="1:201">
      <c r="U511" s="10" t="n"/>
      <c r="V511" s="89" t="n"/>
      <c r="W511" s="16" t="n"/>
      <c r="X511" s="25" t="n"/>
      <c r="Y511" s="80" t="n"/>
      <c r="Z511" s="27">
        <f>IF(U511="","",LOOKUP(U511-V511,{-9E+307,0,1},{2,"x",1}))</f>
        <v/>
      </c>
      <c r="AA511" s="14">
        <f>IF(U511="","",U511&amp;"-"&amp;V511)</f>
        <v/>
      </c>
      <c r="AB511" s="63" t="n"/>
    </row>
    <row customHeight="1" ht="12" r="512" spans="1:201">
      <c r="U512" s="10" t="n"/>
      <c r="V512" s="89" t="n"/>
      <c r="W512" s="16" t="n"/>
      <c r="X512" s="25" t="n"/>
      <c r="Y512" s="80" t="n"/>
      <c r="Z512" s="27">
        <f>IF(U512="","",LOOKUP(U512-V512,{-9E+307,0,1},{2,"x",1}))</f>
        <v/>
      </c>
      <c r="AA512" s="14">
        <f>IF(U512="","",U512&amp;"-"&amp;V512)</f>
        <v/>
      </c>
      <c r="AB512" s="63" t="n"/>
    </row>
    <row customHeight="1" ht="12" r="513" spans="1:201">
      <c r="U513" s="10" t="n"/>
      <c r="V513" s="89" t="n"/>
      <c r="W513" s="16" t="n"/>
      <c r="X513" s="25" t="n"/>
      <c r="Y513" s="80" t="n"/>
      <c r="Z513" s="27">
        <f>IF(U513="","",LOOKUP(U513-V513,{-9E+307,0,1},{2,"x",1}))</f>
        <v/>
      </c>
      <c r="AA513" s="14">
        <f>IF(U513="","",U513&amp;"-"&amp;V513)</f>
        <v/>
      </c>
      <c r="AB513" s="63" t="n"/>
    </row>
    <row customHeight="1" ht="12" r="514" spans="1:201">
      <c r="U514" s="10" t="n"/>
      <c r="V514" s="89" t="n"/>
      <c r="W514" s="16" t="n"/>
      <c r="X514" s="25" t="n"/>
      <c r="Y514" s="80" t="n"/>
      <c r="Z514" s="27">
        <f>IF(U514="","",LOOKUP(U514-V514,{-9E+307,0,1},{2,"x",1}))</f>
        <v/>
      </c>
      <c r="AA514" s="14">
        <f>IF(U514="","",U514&amp;"-"&amp;V514)</f>
        <v/>
      </c>
      <c r="AB514" s="63" t="n"/>
    </row>
    <row customHeight="1" ht="12" r="515" spans="1:201">
      <c r="U515" s="10" t="n"/>
      <c r="V515" s="89" t="n"/>
      <c r="W515" s="16" t="n"/>
      <c r="X515" s="25" t="n"/>
      <c r="Y515" s="80" t="n"/>
      <c r="Z515" s="27">
        <f>IF(U515="","",LOOKUP(U515-V515,{-9E+307,0,1},{2,"x",1}))</f>
        <v/>
      </c>
      <c r="AA515" s="14">
        <f>IF(U515="","",U515&amp;"-"&amp;V515)</f>
        <v/>
      </c>
      <c r="AB515" s="63" t="n"/>
    </row>
    <row customHeight="1" ht="12" r="516" spans="1:201">
      <c r="U516" s="10" t="n"/>
      <c r="V516" s="89" t="n"/>
      <c r="W516" s="16" t="n"/>
      <c r="X516" s="25" t="n"/>
      <c r="Y516" s="80" t="n"/>
      <c r="Z516" s="27">
        <f>IF(U516="","",LOOKUP(U516-V516,{-9E+307,0,1},{2,"x",1}))</f>
        <v/>
      </c>
      <c r="AA516" s="14">
        <f>IF(U516="","",U516&amp;"-"&amp;V516)</f>
        <v/>
      </c>
      <c r="AB516" s="63" t="n"/>
    </row>
    <row customHeight="1" ht="12" r="517" spans="1:201">
      <c r="U517" s="10" t="n"/>
      <c r="V517" s="89" t="n"/>
      <c r="W517" s="16" t="n"/>
      <c r="X517" s="25" t="n"/>
      <c r="Y517" s="80" t="n"/>
      <c r="Z517" s="27">
        <f>IF(U517="","",LOOKUP(U517-V517,{-9E+307,0,1},{2,"x",1}))</f>
        <v/>
      </c>
      <c r="AA517" s="14">
        <f>IF(U517="","",U517&amp;"-"&amp;V517)</f>
        <v/>
      </c>
      <c r="AB517" s="63" t="n"/>
    </row>
    <row customHeight="1" ht="12" r="518" spans="1:201">
      <c r="U518" s="10" t="n"/>
      <c r="V518" s="89" t="n"/>
      <c r="W518" s="16" t="n"/>
      <c r="X518" s="25" t="n"/>
      <c r="Y518" s="80" t="n"/>
      <c r="Z518" s="27">
        <f>IF(U518="","",LOOKUP(U518-V518,{-9E+307,0,1},{2,"x",1}))</f>
        <v/>
      </c>
      <c r="AA518" s="14">
        <f>IF(U518="","",U518&amp;"-"&amp;V518)</f>
        <v/>
      </c>
      <c r="AB518" s="63" t="n"/>
    </row>
    <row customHeight="1" ht="12" r="519" spans="1:201">
      <c r="U519" s="10" t="n"/>
      <c r="V519" s="89" t="n"/>
      <c r="W519" s="16" t="n"/>
      <c r="X519" s="25" t="n"/>
      <c r="Y519" s="80" t="n"/>
      <c r="Z519" s="27">
        <f>IF(U519="","",LOOKUP(U519-V519,{-9E+307,0,1},{2,"x",1}))</f>
        <v/>
      </c>
      <c r="AA519" s="14">
        <f>IF(U519="","",U519&amp;"-"&amp;V519)</f>
        <v/>
      </c>
      <c r="AB519" s="63" t="n"/>
    </row>
    <row customHeight="1" ht="12" r="520" spans="1:201">
      <c r="U520" s="10" t="n"/>
      <c r="V520" s="89" t="n"/>
      <c r="W520" s="16" t="n"/>
      <c r="X520" s="25" t="n"/>
      <c r="Y520" s="80" t="n"/>
      <c r="Z520" s="27">
        <f>IF(U520="","",LOOKUP(U520-V520,{-9E+307,0,1},{2,"x",1}))</f>
        <v/>
      </c>
      <c r="AA520" s="14">
        <f>IF(U520="","",U520&amp;"-"&amp;V520)</f>
        <v/>
      </c>
      <c r="AB520" s="63" t="n"/>
    </row>
    <row customHeight="1" ht="12" r="521" spans="1:201">
      <c r="U521" s="10" t="n"/>
      <c r="V521" s="89" t="n"/>
      <c r="W521" s="16" t="n"/>
      <c r="X521" s="25" t="n"/>
      <c r="Y521" s="80" t="n"/>
      <c r="Z521" s="27">
        <f>IF(U521="","",LOOKUP(U521-V521,{-9E+307,0,1},{2,"x",1}))</f>
        <v/>
      </c>
      <c r="AA521" s="14">
        <f>IF(U521="","",U521&amp;"-"&amp;V521)</f>
        <v/>
      </c>
      <c r="AB521" s="63" t="n"/>
    </row>
    <row customHeight="1" ht="12" r="522" spans="1:201">
      <c r="U522" s="10" t="n"/>
      <c r="V522" s="89" t="n"/>
      <c r="W522" s="16" t="n"/>
      <c r="X522" s="25" t="n"/>
      <c r="Y522" s="80" t="n"/>
      <c r="Z522" s="27">
        <f>IF(U522="","",LOOKUP(U522-V522,{-9E+307,0,1},{2,"x",1}))</f>
        <v/>
      </c>
      <c r="AA522" s="14">
        <f>IF(U522="","",U522&amp;"-"&amp;V522)</f>
        <v/>
      </c>
      <c r="AB522" s="63" t="n"/>
    </row>
    <row customHeight="1" ht="12" r="523" spans="1:201">
      <c r="U523" s="10" t="n"/>
      <c r="V523" s="89" t="n"/>
      <c r="W523" s="16" t="n"/>
      <c r="X523" s="25" t="n"/>
      <c r="Y523" s="80" t="n"/>
      <c r="Z523" s="27">
        <f>IF(U523="","",LOOKUP(U523-V523,{-9E+307,0,1},{2,"x",1}))</f>
        <v/>
      </c>
      <c r="AA523" s="14">
        <f>IF(U523="","",U523&amp;"-"&amp;V523)</f>
        <v/>
      </c>
      <c r="AB523" s="63" t="n"/>
    </row>
    <row customHeight="1" ht="12" r="524" spans="1:201">
      <c r="U524" s="10" t="n"/>
      <c r="V524" s="89" t="n"/>
      <c r="W524" s="16" t="n"/>
      <c r="X524" s="25" t="n"/>
      <c r="Y524" s="80" t="n"/>
      <c r="Z524" s="27">
        <f>IF(U524="","",LOOKUP(U524-V524,{-9E+307,0,1},{2,"x",1}))</f>
        <v/>
      </c>
      <c r="AA524" s="14">
        <f>IF(U524="","",U524&amp;"-"&amp;V524)</f>
        <v/>
      </c>
      <c r="AB524" s="63" t="n"/>
    </row>
    <row customHeight="1" ht="12" r="525" spans="1:201">
      <c r="U525" s="10" t="n"/>
      <c r="V525" s="89" t="n"/>
      <c r="W525" s="16" t="n"/>
      <c r="X525" s="25" t="n"/>
      <c r="Y525" s="80" t="n"/>
      <c r="Z525" s="27">
        <f>IF(U525="","",LOOKUP(U525-V525,{-9E+307,0,1},{2,"x",1}))</f>
        <v/>
      </c>
      <c r="AA525" s="14">
        <f>IF(U525="","",U525&amp;"-"&amp;V525)</f>
        <v/>
      </c>
      <c r="AB525" s="63" t="n"/>
    </row>
    <row customHeight="1" ht="12" r="526" spans="1:201">
      <c r="U526" s="10" t="n"/>
      <c r="V526" s="89" t="n"/>
      <c r="W526" s="16" t="n"/>
      <c r="X526" s="25" t="n"/>
      <c r="Y526" s="80" t="n"/>
      <c r="Z526" s="27">
        <f>IF(U526="","",LOOKUP(U526-V526,{-9E+307,0,1},{2,"x",1}))</f>
        <v/>
      </c>
      <c r="AA526" s="14">
        <f>IF(U526="","",U526&amp;"-"&amp;V526)</f>
        <v/>
      </c>
      <c r="AB526" s="63" t="n"/>
    </row>
    <row customHeight="1" ht="12" r="527" spans="1:201">
      <c r="U527" s="10" t="n"/>
      <c r="V527" s="89" t="n"/>
      <c r="W527" s="16" t="n"/>
      <c r="X527" s="25" t="n"/>
      <c r="Y527" s="80" t="n"/>
      <c r="Z527" s="27">
        <f>IF(U527="","",LOOKUP(U527-V527,{-9E+307,0,1},{2,"x",1}))</f>
        <v/>
      </c>
      <c r="AA527" s="14">
        <f>IF(U527="","",U527&amp;"-"&amp;V527)</f>
        <v/>
      </c>
      <c r="AB527" s="63" t="n"/>
    </row>
    <row customHeight="1" ht="12" r="528" spans="1:201">
      <c r="U528" s="10" t="n"/>
      <c r="V528" s="89" t="n"/>
      <c r="W528" s="16" t="n"/>
      <c r="X528" s="25" t="n"/>
      <c r="Y528" s="80" t="n"/>
      <c r="Z528" s="27">
        <f>IF(U528="","",LOOKUP(U528-V528,{-9E+307,0,1},{2,"x",1}))</f>
        <v/>
      </c>
      <c r="AA528" s="14">
        <f>IF(U528="","",U528&amp;"-"&amp;V528)</f>
        <v/>
      </c>
      <c r="AB528" s="63" t="n"/>
    </row>
    <row customHeight="1" ht="12" r="529" spans="1:201">
      <c r="U529" s="10" t="n"/>
      <c r="V529" s="89" t="n"/>
      <c r="W529" s="16" t="n"/>
      <c r="X529" s="25" t="n"/>
      <c r="Y529" s="80" t="n"/>
      <c r="Z529" s="27">
        <f>IF(U529="","",LOOKUP(U529-V529,{-9E+307,0,1},{2,"x",1}))</f>
        <v/>
      </c>
      <c r="AA529" s="14">
        <f>IF(U529="","",U529&amp;"-"&amp;V529)</f>
        <v/>
      </c>
      <c r="AB529" s="63" t="n"/>
    </row>
    <row customHeight="1" ht="12" r="530" spans="1:201">
      <c r="U530" s="10" t="n"/>
      <c r="V530" s="89" t="n"/>
      <c r="W530" s="16" t="n"/>
      <c r="X530" s="25" t="n"/>
      <c r="Y530" s="80" t="n"/>
      <c r="Z530" s="27">
        <f>IF(U530="","",LOOKUP(U530-V530,{-9E+307,0,1},{2,"x",1}))</f>
        <v/>
      </c>
      <c r="AA530" s="14">
        <f>IF(U530="","",U530&amp;"-"&amp;V530)</f>
        <v/>
      </c>
      <c r="AB530" s="63" t="n"/>
    </row>
    <row customHeight="1" ht="12" r="531" spans="1:201">
      <c r="U531" s="10" t="n"/>
      <c r="V531" s="89" t="n"/>
      <c r="W531" s="16" t="n"/>
      <c r="X531" s="25" t="n"/>
      <c r="Y531" s="80" t="n"/>
      <c r="Z531" s="27">
        <f>IF(U531="","",LOOKUP(U531-V531,{-9E+307,0,1},{2,"x",1}))</f>
        <v/>
      </c>
      <c r="AA531" s="14">
        <f>IF(U531="","",U531&amp;"-"&amp;V531)</f>
        <v/>
      </c>
      <c r="AB531" s="63" t="n"/>
    </row>
    <row customHeight="1" ht="12" r="532" spans="1:201">
      <c r="U532" s="10" t="n"/>
      <c r="V532" s="89" t="n"/>
      <c r="W532" s="16" t="n"/>
      <c r="X532" s="25" t="n"/>
      <c r="Y532" s="80" t="n"/>
      <c r="Z532" s="27">
        <f>IF(U532="","",LOOKUP(U532-V532,{-9E+307,0,1},{2,"x",1}))</f>
        <v/>
      </c>
      <c r="AA532" s="14">
        <f>IF(U532="","",U532&amp;"-"&amp;V532)</f>
        <v/>
      </c>
      <c r="AB532" s="63" t="n"/>
    </row>
    <row customHeight="1" ht="12" r="533" spans="1:201">
      <c r="U533" s="10" t="n"/>
      <c r="V533" s="89" t="n"/>
      <c r="W533" s="16" t="n"/>
      <c r="X533" s="25" t="n"/>
      <c r="Y533" s="80" t="n"/>
      <c r="Z533" s="27">
        <f>IF(U533="","",LOOKUP(U533-V533,{-9E+307,0,1},{2,"x",1}))</f>
        <v/>
      </c>
      <c r="AA533" s="14">
        <f>IF(U533="","",U533&amp;"-"&amp;V533)</f>
        <v/>
      </c>
      <c r="AB533" s="63" t="n"/>
    </row>
    <row customHeight="1" ht="12" r="534" spans="1:201">
      <c r="U534" s="10" t="n"/>
      <c r="V534" s="89" t="n"/>
      <c r="W534" s="16" t="n"/>
      <c r="X534" s="25" t="n"/>
      <c r="Y534" s="80" t="n"/>
      <c r="Z534" s="27">
        <f>IF(U534="","",LOOKUP(U534-V534,{-9E+307,0,1},{2,"x",1}))</f>
        <v/>
      </c>
      <c r="AA534" s="14">
        <f>IF(U534="","",U534&amp;"-"&amp;V534)</f>
        <v/>
      </c>
      <c r="AB534" s="63" t="n"/>
    </row>
    <row customHeight="1" ht="12" r="535" spans="1:201">
      <c r="U535" s="10" t="n"/>
      <c r="V535" s="89" t="n"/>
      <c r="W535" s="16" t="n"/>
      <c r="X535" s="25" t="n"/>
      <c r="Y535" s="80" t="n"/>
      <c r="Z535" s="27">
        <f>IF(U535="","",LOOKUP(U535-V535,{-9E+307,0,1},{2,"x",1}))</f>
        <v/>
      </c>
      <c r="AA535" s="14">
        <f>IF(U535="","",U535&amp;"-"&amp;V535)</f>
        <v/>
      </c>
      <c r="AB535" s="63" t="n"/>
    </row>
    <row customHeight="1" ht="12" r="536" spans="1:201">
      <c r="U536" s="10" t="n"/>
      <c r="V536" s="89" t="n"/>
      <c r="W536" s="16" t="n"/>
      <c r="X536" s="25" t="n"/>
      <c r="Y536" s="80" t="n"/>
      <c r="Z536" s="27">
        <f>IF(U536="","",LOOKUP(U536-V536,{-9E+307,0,1},{2,"x",1}))</f>
        <v/>
      </c>
      <c r="AA536" s="14">
        <f>IF(U536="","",U536&amp;"-"&amp;V536)</f>
        <v/>
      </c>
      <c r="AB536" s="63" t="n"/>
    </row>
    <row customHeight="1" ht="12" r="537" spans="1:201">
      <c r="U537" s="10" t="n"/>
      <c r="V537" s="89" t="n"/>
      <c r="W537" s="16" t="n"/>
      <c r="X537" s="25" t="n"/>
      <c r="Y537" s="80" t="n"/>
      <c r="Z537" s="27">
        <f>IF(U537="","",LOOKUP(U537-V537,{-9E+307,0,1},{2,"x",1}))</f>
        <v/>
      </c>
      <c r="AA537" s="14">
        <f>IF(U537="","",U537&amp;"-"&amp;V537)</f>
        <v/>
      </c>
      <c r="AB537" s="63" t="n"/>
    </row>
    <row customHeight="1" ht="12" r="538" spans="1:201">
      <c r="U538" s="10" t="n"/>
      <c r="V538" s="89" t="n"/>
      <c r="W538" s="16" t="n"/>
      <c r="X538" s="25" t="n"/>
      <c r="Y538" s="80" t="n"/>
      <c r="Z538" s="27">
        <f>IF(U538="","",LOOKUP(U538-V538,{-9E+307,0,1},{2,"x",1}))</f>
        <v/>
      </c>
      <c r="AA538" s="14">
        <f>IF(U538="","",U538&amp;"-"&amp;V538)</f>
        <v/>
      </c>
      <c r="AB538" s="63" t="n"/>
    </row>
    <row customHeight="1" ht="12" r="539" spans="1:201">
      <c r="U539" s="10" t="n"/>
      <c r="V539" s="89" t="n"/>
      <c r="W539" s="16" t="n"/>
      <c r="X539" s="25" t="n"/>
      <c r="Y539" s="80" t="n"/>
      <c r="Z539" s="27">
        <f>IF(U539="","",LOOKUP(U539-V539,{-9E+307,0,1},{2,"x",1}))</f>
        <v/>
      </c>
      <c r="AA539" s="14">
        <f>IF(U539="","",U539&amp;"-"&amp;V539)</f>
        <v/>
      </c>
      <c r="AB539" s="63" t="n"/>
    </row>
    <row customHeight="1" ht="12" r="540" spans="1:201">
      <c r="U540" s="10" t="n"/>
      <c r="V540" s="89" t="n"/>
      <c r="W540" s="16" t="n"/>
      <c r="X540" s="25" t="n"/>
      <c r="Y540" s="80" t="n"/>
      <c r="Z540" s="27">
        <f>IF(U540="","",LOOKUP(U540-V540,{-9E+307,0,1},{2,"x",1}))</f>
        <v/>
      </c>
      <c r="AA540" s="14">
        <f>IF(U540="","",U540&amp;"-"&amp;V540)</f>
        <v/>
      </c>
      <c r="AB540" s="63" t="n"/>
    </row>
    <row customHeight="1" ht="12" r="541" spans="1:201">
      <c r="U541" s="10" t="n"/>
      <c r="V541" s="89" t="n"/>
      <c r="W541" s="16" t="n"/>
      <c r="X541" s="25" t="n"/>
      <c r="Y541" s="80" t="n"/>
      <c r="Z541" s="27">
        <f>IF(U541="","",LOOKUP(U541-V541,{-9E+307,0,1},{2,"x",1}))</f>
        <v/>
      </c>
      <c r="AA541" s="14">
        <f>IF(U541="","",U541&amp;"-"&amp;V541)</f>
        <v/>
      </c>
      <c r="AB541" s="63" t="n"/>
    </row>
    <row customHeight="1" ht="12" r="542" spans="1:201">
      <c r="W542" s="16" t="n"/>
      <c r="X542" s="25" t="n"/>
      <c r="Y542" s="80" t="n"/>
      <c r="Z542" s="27">
        <f>IF(U542="","",LOOKUP(U542-V542,{-9E+307,0,1},{2,"x",1}))</f>
        <v/>
      </c>
      <c r="AA542" s="14">
        <f>IF(U542="","",U542&amp;"-"&amp;V542)</f>
        <v/>
      </c>
      <c r="AB542" s="63" t="n"/>
    </row>
    <row customHeight="1" ht="12" r="543" spans="1:201">
      <c r="W543" s="16" t="n"/>
      <c r="X543" s="25" t="n"/>
      <c r="Y543" s="80" t="n"/>
      <c r="Z543" s="27">
        <f>IF(U543="","",LOOKUP(U543-V543,{-9E+307,0,1},{2,"x",1}))</f>
        <v/>
      </c>
      <c r="AA543" s="14">
        <f>IF(U543="","",U543&amp;"-"&amp;V543)</f>
        <v/>
      </c>
      <c r="AB543" s="63" t="n"/>
    </row>
    <row customHeight="1" ht="12" r="544" spans="1:201">
      <c r="W544" s="16" t="n"/>
      <c r="X544" s="25" t="n"/>
      <c r="Y544" s="80" t="n"/>
      <c r="Z544" s="27">
        <f>IF(U544="","",LOOKUP(U544-V544,{-9E+307,0,1},{2,"x",1}))</f>
        <v/>
      </c>
      <c r="AA544" s="14">
        <f>IF(U544="","",U544&amp;"-"&amp;V544)</f>
        <v/>
      </c>
      <c r="AB544" s="63" t="n"/>
    </row>
    <row customHeight="1" ht="12" r="545" spans="1:201">
      <c r="W545" s="16" t="n"/>
      <c r="X545" s="25" t="n"/>
      <c r="Y545" s="80" t="n"/>
      <c r="Z545" s="27">
        <f>IF(U545="","",LOOKUP(U545-V545,{-9E+307,0,1},{2,"x",1}))</f>
        <v/>
      </c>
      <c r="AA545" s="14">
        <f>IF(U545="","",U545&amp;"-"&amp;V545)</f>
        <v/>
      </c>
      <c r="AB545" s="63" t="n"/>
    </row>
    <row customHeight="1" ht="12" r="546" spans="1:201">
      <c r="W546" s="16" t="n"/>
      <c r="X546" s="25" t="n"/>
      <c r="Y546" s="80" t="n"/>
      <c r="Z546" s="27">
        <f>IF(U546="","",LOOKUP(U546-V546,{-9E+307,0,1},{2,"x",1}))</f>
        <v/>
      </c>
      <c r="AA546" s="14">
        <f>IF(U546="","",U546&amp;"-"&amp;V546)</f>
        <v/>
      </c>
      <c r="AB546" s="63" t="n"/>
    </row>
    <row customHeight="1" ht="12" r="547" spans="1:201">
      <c r="W547" s="16" t="n"/>
      <c r="X547" s="25" t="n"/>
      <c r="Y547" s="80" t="n"/>
      <c r="Z547" s="27">
        <f>IF(U547="","",LOOKUP(U547-V547,{-9E+307,0,1},{2,"x",1}))</f>
        <v/>
      </c>
      <c r="AA547" s="14">
        <f>IF(U547="","",U547&amp;"-"&amp;V547)</f>
        <v/>
      </c>
      <c r="AB547" s="63" t="n"/>
    </row>
    <row customHeight="1" ht="12" r="548" spans="1:201">
      <c r="W548" s="16" t="n"/>
      <c r="X548" s="25" t="n"/>
      <c r="Y548" s="80" t="n"/>
      <c r="Z548" s="27">
        <f>IF(U548="","",LOOKUP(U548-V548,{-9E+307,0,1},{2,"x",1}))</f>
        <v/>
      </c>
      <c r="AA548" s="14">
        <f>IF(U548="","",U548&amp;"-"&amp;V548)</f>
        <v/>
      </c>
      <c r="AB548" s="63" t="n"/>
    </row>
    <row customHeight="1" ht="12" r="549" spans="1:201">
      <c r="W549" s="16" t="n"/>
      <c r="X549" s="25" t="n"/>
      <c r="Y549" s="80" t="n"/>
      <c r="Z549" s="27">
        <f>IF(U549="","",LOOKUP(U549-V549,{-9E+307,0,1},{2,"x",1}))</f>
        <v/>
      </c>
      <c r="AA549" s="14">
        <f>IF(U549="","",U549&amp;"-"&amp;V549)</f>
        <v/>
      </c>
      <c r="AB549" s="63" t="n"/>
    </row>
    <row customHeight="1" ht="12" r="550" spans="1:201">
      <c r="W550" s="16" t="n"/>
      <c r="X550" s="25" t="n"/>
      <c r="Y550" s="80" t="n"/>
      <c r="Z550" s="27">
        <f>IF(U550="","",LOOKUP(U550-V550,{-9E+307,0,1},{2,"x",1}))</f>
        <v/>
      </c>
      <c r="AA550" s="14">
        <f>IF(U550="","",U550&amp;"-"&amp;V550)</f>
        <v/>
      </c>
      <c r="AB550" s="63" t="n"/>
    </row>
    <row customHeight="1" ht="12" r="551" spans="1:201">
      <c r="W551" s="16" t="n"/>
      <c r="X551" s="25" t="n"/>
      <c r="Y551" s="80" t="n"/>
      <c r="Z551" s="27">
        <f>IF(U551="","",LOOKUP(U551-V551,{-9E+307,0,1},{2,"x",1}))</f>
        <v/>
      </c>
      <c r="AA551" s="14">
        <f>IF(U551="","",U551&amp;"-"&amp;V551)</f>
        <v/>
      </c>
      <c r="AB551" s="63" t="n"/>
    </row>
    <row customHeight="1" ht="12" r="552" spans="1:201">
      <c r="W552" s="16" t="n"/>
      <c r="X552" s="25" t="n"/>
      <c r="Y552" s="80" t="n"/>
      <c r="Z552" s="27">
        <f>IF(U552="","",LOOKUP(U552-V552,{-9E+307,0,1},{2,"x",1}))</f>
        <v/>
      </c>
      <c r="AA552" s="14">
        <f>IF(U552="","",U552&amp;"-"&amp;V552)</f>
        <v/>
      </c>
      <c r="AB552" s="63" t="n"/>
    </row>
    <row customHeight="1" ht="12" r="553" spans="1:201">
      <c r="W553" s="16" t="n"/>
      <c r="X553" s="25" t="n"/>
      <c r="Y553" s="80" t="n"/>
      <c r="Z553" s="27">
        <f>IF(U553="","",LOOKUP(U553-V553,{-9E+307,0,1},{2,"x",1}))</f>
        <v/>
      </c>
      <c r="AA553" s="14">
        <f>IF(U553="","",U553&amp;"-"&amp;V553)</f>
        <v/>
      </c>
      <c r="AB553" s="63" t="n"/>
    </row>
  </sheetData>
  <conditionalFormatting sqref="Z2:AB101 Z102:Z111 Z112:AB360">
    <cfRule dxfId="0" priority="2" stopIfTrue="1" type="expression">
      <formula>SEARCH("Jornada",$A2)</formula>
    </cfRule>
  </conditionalFormatting>
  <conditionalFormatting sqref="Z361:AB553">
    <cfRule dxfId="0" priority="3" stopIfTrue="1" type="expression">
      <formula>SEARCH("Jornada",#REF!)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Right="0"/>
    <pageSetUpPr/>
  </sheetPr>
  <dimension ref="A1:GS553"/>
  <sheetViews>
    <sheetView workbookViewId="0">
      <selection activeCell="A1" sqref="A1"/>
    </sheetView>
  </sheetViews>
  <sheetFormatPr baseColWidth="8" defaultRowHeight="12" outlineLevelCol="1"/>
  <cols>
    <col bestFit="1" customWidth="1" max="1" min="1" style="35" width="5.42578125"/>
    <col bestFit="1" customWidth="1" max="2" min="2" style="89" width="12.7109375"/>
    <col customWidth="1" max="3" min="3" style="89" width="12.7109375"/>
    <col customWidth="1" max="4" min="4" style="31" width="4.5703125"/>
    <col customWidth="1" max="5" min="5" style="81" width="4.5703125"/>
    <col customWidth="1" max="6" min="6" style="25" width="4.5703125"/>
    <col customWidth="1" max="11" min="7" style="80" width="4.5703125"/>
    <col customWidth="1" max="12" min="12" style="25" width="4.5703125"/>
    <col customWidth="1" max="17" min="13" style="80" width="4.5703125"/>
    <col customWidth="1" max="20" min="18" style="16" width="5.7109375"/>
    <col customWidth="1" max="21" min="21" style="25" width="4.5703125"/>
    <col customWidth="1" max="22" min="22" style="80" width="4.5703125"/>
    <col customWidth="1" max="23" min="23" style="13" width="4.5703125"/>
    <col customWidth="1" max="24" min="24" style="24" width="4.5703125"/>
    <col customWidth="1" max="25" min="25" style="23" width="4.5703125"/>
    <col bestFit="1" customWidth="1" max="26" min="26" style="26" width="5.7109375"/>
    <col bestFit="1" customWidth="1" max="27" min="27" style="19" width="3.28515625"/>
    <col customWidth="1" max="28" min="28" style="89" width="3.28515625"/>
    <col bestFit="1" customWidth="1" max="29" min="29" style="89" width="15.85546875"/>
    <col bestFit="1" collapsed="1" customWidth="1" max="30" min="30" style="89" width="3"/>
    <col customWidth="1" hidden="1" max="31" min="31" outlineLevel="1" style="89" width="6.42578125"/>
    <col customWidth="1" hidden="1" max="34" min="32" outlineLevel="1" style="89" width="6"/>
    <col customWidth="1" hidden="1" max="39" min="35" outlineLevel="1" style="89" width="4"/>
    <col customWidth="1" hidden="1" max="40" min="40" outlineLevel="1" style="89" width="6.85546875"/>
    <col customWidth="1" hidden="1" max="42" min="41" outlineLevel="1" style="89" width="6"/>
    <col customWidth="1" hidden="1" max="43" min="43" outlineLevel="1" style="89" width="3"/>
    <col customWidth="1" hidden="1" max="46" min="44" outlineLevel="1" style="89" width="4"/>
    <col customWidth="1" hidden="1" max="48" min="47" outlineLevel="1" style="89" width="3"/>
    <col bestFit="1" customWidth="1" max="49" min="49" style="89" width="3"/>
    <col customWidth="1" max="50" min="50" outlineLevel="1" style="89" width="5.42578125"/>
    <col customWidth="1" max="53" min="51" outlineLevel="1" style="89" width="5"/>
    <col customWidth="1" max="56" min="54" outlineLevel="1" style="89" width="3.42578125"/>
    <col customWidth="1" max="57" min="57" outlineLevel="1" style="89" width="3"/>
    <col bestFit="1" customWidth="1" max="58" min="58" outlineLevel="1" style="89" width="4"/>
    <col customWidth="1" max="59" min="59" outlineLevel="1" style="89" width="5.28515625"/>
    <col customWidth="1" max="62" min="60" outlineLevel="1" style="89" width="5"/>
    <col customWidth="1" max="65" min="63" outlineLevel="1" style="89" width="3.42578125"/>
    <col customWidth="1" max="66" min="66" outlineLevel="1" style="89" width="3"/>
    <col bestFit="1" customWidth="1" max="67" min="67" outlineLevel="1" style="89" width="4"/>
    <col customWidth="1" max="68" min="68" style="89" width="9.140625"/>
    <col bestFit="1" customWidth="1" max="69" min="69" style="35" width="5.42578125"/>
    <col bestFit="1" customWidth="1" max="71" min="70" style="89" width="15.85546875"/>
    <col bestFit="1" customWidth="1" max="72" min="72" style="89" width="4.42578125"/>
    <col bestFit="1" customWidth="1" max="73" min="73" style="89" width="4.5703125"/>
    <col customWidth="1" max="75" min="74" style="89" width="6.42578125"/>
    <col customWidth="1" max="79" min="76" style="89" width="6"/>
    <col bestFit="1" customWidth="1" max="80" min="80" style="89" width="4.42578125"/>
    <col bestFit="1" customWidth="1" max="81" min="81" style="89" width="4"/>
    <col bestFit="1" customWidth="1" max="83" min="82" style="89" width="3"/>
    <col bestFit="1" customWidth="1" max="84" min="84" style="89" width="3.42578125"/>
    <col bestFit="1" customWidth="1" max="85" min="85" style="89" width="3"/>
    <col customWidth="1" max="87" min="86" style="89" width="3"/>
    <col bestFit="1" customWidth="1" max="88" min="88" style="89" width="3.42578125"/>
    <col bestFit="1" customWidth="1" max="89" min="89" style="89" width="3"/>
    <col bestFit="1" customWidth="1" max="91" min="90" style="89" width="4"/>
    <col bestFit="1" customWidth="1" max="93" min="92" style="89" width="5.42578125"/>
    <col bestFit="1" customWidth="1" max="97" min="94" style="89" width="5"/>
    <col bestFit="1" customWidth="1" max="98" min="98" style="89" width="2.85546875"/>
    <col bestFit="1" customWidth="1" max="99" min="99" style="89" width="3"/>
    <col customWidth="1" max="100" min="100" style="89" width="4"/>
    <col customWidth="1" max="101" min="101" style="89" width="3"/>
    <col bestFit="1" customWidth="1" max="103" min="102" style="89" width="3"/>
    <col bestFit="1" customWidth="1" max="104" min="104" style="89" width="3.42578125"/>
    <col bestFit="1" customWidth="1" max="107" min="105" style="89" width="3"/>
    <col bestFit="1" customWidth="1" max="109" min="108" style="89" width="4"/>
    <col customWidth="1" max="110" min="110" style="89" width="6.42578125"/>
    <col bestFit="1" customWidth="1" max="111" min="111" style="89" width="6.42578125"/>
    <col bestFit="1" customWidth="1" max="115" min="112" style="89" width="6"/>
    <col bestFit="1" customWidth="1" max="117" min="116" style="89" width="4"/>
    <col bestFit="1" customWidth="1" max="119" min="118" style="89" width="3"/>
    <col bestFit="1" customWidth="1" max="120" min="120" style="89" width="3.42578125"/>
    <col bestFit="1" customWidth="1" max="122" min="121" style="89" width="3"/>
    <col customWidth="1" max="123" min="123" style="89" width="3"/>
    <col customWidth="1" max="124" min="124" style="89" width="3.7109375"/>
    <col customWidth="1" max="125" min="125" style="89" width="3"/>
    <col bestFit="1" customWidth="1" max="127" min="126" style="89" width="4"/>
    <col bestFit="1" customWidth="1" max="129" min="128" style="89" width="5.42578125"/>
    <col bestFit="1" collapsed="1" customWidth="1" max="130" min="130" style="89" width="5"/>
    <col bestFit="1" customWidth="1" max="133" min="131" style="89" width="5"/>
    <col bestFit="1" customWidth="1" max="134" min="134" style="89" width="2.85546875"/>
    <col bestFit="1" customWidth="1" max="135" min="135" style="89" width="3"/>
    <col bestFit="1" customWidth="1" max="136" min="136" style="89" width="3.42578125"/>
    <col bestFit="1" customWidth="1" max="139" min="137" style="89" width="3"/>
    <col bestFit="1" customWidth="1" max="140" min="140" style="89" width="3.42578125"/>
    <col bestFit="1" customWidth="1" max="143" min="141" style="89" width="3"/>
    <col bestFit="1" customWidth="1" max="145" min="144" style="89" width="4"/>
    <col customWidth="1" max="146" min="146" style="81" width="4"/>
    <col bestFit="1" customWidth="1" max="147" min="147" style="89" width="5.7109375"/>
    <col bestFit="1" customWidth="1" max="148" min="148" style="89" width="5.28515625"/>
    <col customWidth="1" max="149" min="149" style="81" width="4"/>
    <col bestFit="1" customWidth="1" max="150" min="150" style="89" width="8.7109375"/>
    <col bestFit="1" customWidth="1" max="151" min="151" style="89" width="5.28515625"/>
    <col customWidth="1" max="152" min="152" style="81" width="4"/>
    <col bestFit="1" customWidth="1" max="153" min="153" style="89" width="9.7109375"/>
    <col bestFit="1" customWidth="1" max="154" min="154" style="89" width="5.28515625"/>
    <col customWidth="1" max="155" min="155" style="81" width="4"/>
    <col bestFit="1" customWidth="1" max="157" min="156" style="89" width="5.28515625"/>
    <col customWidth="1" max="158" min="158" style="81" width="4"/>
    <col bestFit="1" customWidth="1" max="160" min="159" style="89" width="5.28515625"/>
    <col customWidth="1" max="161" min="161" style="81" width="4"/>
    <col bestFit="1" customWidth="1" max="162" min="162" style="89" width="7.140625"/>
    <col bestFit="1" customWidth="1" max="163" min="163" style="89" width="5.28515625"/>
    <col customWidth="1" max="164" min="164" style="81" width="4"/>
    <col bestFit="1" customWidth="1" max="165" min="165" style="89" width="8.140625"/>
    <col bestFit="1" customWidth="1" max="166" min="166" style="89" width="5.28515625"/>
    <col customWidth="1" max="167" min="167" style="81" width="4"/>
    <col customWidth="1" max="195" min="168" style="89" width="9.140625"/>
    <col customWidth="1" max="16384" min="196" style="89" width="9.140625"/>
  </cols>
  <sheetData>
    <row r="1" spans="1:201">
      <c r="A1" s="82" t="s">
        <v>0</v>
      </c>
      <c r="B1" s="5" t="s">
        <v>1</v>
      </c>
      <c r="C1" s="5" t="s">
        <v>2</v>
      </c>
      <c r="D1" s="84" t="s">
        <v>3</v>
      </c>
      <c r="E1" s="48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49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1" t="s">
        <v>17</v>
      </c>
      <c r="S1" s="51" t="s">
        <v>18</v>
      </c>
      <c r="T1" s="51" t="s">
        <v>19</v>
      </c>
      <c r="U1" s="49" t="s">
        <v>20</v>
      </c>
      <c r="V1" s="50" t="s">
        <v>21</v>
      </c>
      <c r="W1" s="52" t="s">
        <v>22</v>
      </c>
      <c r="X1" s="53" t="s">
        <v>23</v>
      </c>
      <c r="Y1" s="54" t="s">
        <v>24</v>
      </c>
      <c r="Z1" s="55" t="s">
        <v>25</v>
      </c>
      <c r="AA1" s="55" t="s">
        <v>26</v>
      </c>
      <c r="AD1" s="80" t="n"/>
      <c r="AE1" s="80" t="s">
        <v>27</v>
      </c>
      <c r="AF1" s="80" t="n"/>
      <c r="AG1" s="80" t="n"/>
      <c r="AH1" s="80" t="n"/>
      <c r="AI1" s="80" t="n"/>
      <c r="AJ1" s="80" t="n"/>
      <c r="AK1" s="80" t="n"/>
      <c r="AL1" s="80" t="n"/>
      <c r="AM1" s="80" t="n"/>
      <c r="AN1" s="25" t="s">
        <v>28</v>
      </c>
      <c r="AO1" s="80" t="n"/>
      <c r="AP1" s="80" t="n"/>
      <c r="AQ1" s="80" t="n"/>
      <c r="AR1" s="80" t="n"/>
      <c r="AS1" s="80" t="n"/>
      <c r="AT1" s="80" t="n"/>
      <c r="AU1" s="80" t="n"/>
      <c r="AV1" s="80" t="n"/>
      <c r="AW1" s="12" t="n"/>
      <c r="AX1" s="80" t="s">
        <v>27</v>
      </c>
      <c r="AY1" s="80" t="n"/>
      <c r="AZ1" s="80" t="n"/>
      <c r="BA1" s="80" t="n"/>
      <c r="BB1" s="80" t="n"/>
      <c r="BC1" s="80" t="n"/>
      <c r="BD1" s="80" t="n"/>
      <c r="BE1" s="80" t="n"/>
      <c r="BF1" s="80" t="n"/>
      <c r="BG1" s="25" t="s">
        <v>28</v>
      </c>
      <c r="BH1" s="80" t="n"/>
      <c r="BI1" s="80" t="n"/>
      <c r="BJ1" s="80" t="n"/>
      <c r="BK1" s="80" t="n"/>
      <c r="BL1" s="80" t="n"/>
      <c r="BM1" s="80" t="n"/>
      <c r="BN1" s="80" t="n"/>
      <c r="BO1" s="80" t="n"/>
      <c r="BV1" s="80" t="s">
        <v>29</v>
      </c>
      <c r="BW1" s="80" t="n"/>
      <c r="BX1" s="80" t="n"/>
      <c r="BY1" s="80" t="n"/>
      <c r="BZ1" s="80" t="n"/>
      <c r="CA1" s="80" t="n"/>
      <c r="CB1" s="80" t="n"/>
      <c r="CC1" s="80" t="n"/>
      <c r="CD1" s="80" t="n"/>
      <c r="CE1" s="80" t="n"/>
      <c r="CF1" s="80" t="n"/>
      <c r="CG1" s="80" t="n"/>
      <c r="CH1" s="80" t="n"/>
      <c r="CI1" s="80" t="n"/>
      <c r="CJ1" s="80" t="n"/>
      <c r="CK1" s="80" t="n"/>
      <c r="CL1" s="80" t="n"/>
      <c r="CM1" s="80" t="n"/>
      <c r="CN1" s="80" t="n"/>
      <c r="CO1" s="80" t="n"/>
      <c r="CP1" s="80" t="n"/>
      <c r="CQ1" s="80" t="n"/>
      <c r="CR1" s="80" t="n"/>
      <c r="CS1" s="80" t="n"/>
      <c r="CT1" s="80" t="n"/>
      <c r="CU1" s="80" t="n"/>
      <c r="CV1" s="80" t="n"/>
      <c r="CW1" s="80" t="n"/>
      <c r="CX1" s="80" t="n"/>
      <c r="CY1" s="80" t="n"/>
      <c r="CZ1" s="80" t="n"/>
      <c r="DA1" s="80" t="n"/>
      <c r="DB1" s="80" t="n"/>
      <c r="DC1" s="80" t="n"/>
      <c r="DD1" s="80" t="n"/>
      <c r="DE1" s="80" t="n"/>
      <c r="DF1" s="12" t="s">
        <v>30</v>
      </c>
      <c r="DG1" s="80" t="n"/>
      <c r="DH1" s="80" t="n"/>
      <c r="DI1" s="80" t="n"/>
      <c r="DJ1" s="80" t="n"/>
      <c r="DK1" s="80" t="n"/>
      <c r="DL1" s="80" t="n"/>
      <c r="DM1" s="80" t="n"/>
      <c r="DN1" s="80" t="n"/>
      <c r="DO1" s="80" t="n"/>
      <c r="DP1" s="80" t="n"/>
      <c r="DQ1" s="80" t="n"/>
      <c r="DR1" s="80" t="n"/>
      <c r="DS1" s="80" t="n"/>
      <c r="DT1" s="80" t="n"/>
      <c r="DU1" s="80" t="n"/>
      <c r="DV1" s="80" t="n"/>
      <c r="DW1" s="80" t="n"/>
      <c r="DX1" s="80" t="n"/>
      <c r="DY1" s="80" t="n"/>
      <c r="DZ1" s="80" t="n"/>
      <c r="EA1" s="80" t="n"/>
      <c r="EB1" s="80" t="n"/>
      <c r="EC1" s="80" t="n"/>
      <c r="ED1" s="80" t="n"/>
      <c r="EE1" s="80" t="n"/>
      <c r="EF1" s="80" t="n"/>
      <c r="EG1" s="80" t="n"/>
      <c r="EH1" s="80" t="n"/>
      <c r="EI1" s="80" t="n"/>
      <c r="EJ1" s="80" t="n"/>
      <c r="EK1" s="80" t="n"/>
      <c r="EL1" s="81" t="n"/>
      <c r="EM1" s="81" t="n"/>
      <c r="EN1" s="81" t="n"/>
      <c r="EO1" s="81" t="n"/>
      <c r="EQ1" s="81" t="n"/>
      <c r="ER1" s="81" t="n"/>
      <c r="ET1" s="81" t="n"/>
      <c r="EU1" s="81" t="n"/>
      <c r="EW1" s="81" t="n"/>
      <c r="EX1" s="81" t="n"/>
      <c r="EY1" s="56" t="n"/>
      <c r="EZ1" s="81" t="n"/>
      <c r="FA1" s="81" t="n"/>
      <c r="FC1" s="81" t="n"/>
      <c r="FD1" s="81" t="n"/>
      <c r="FF1" s="81" t="n"/>
      <c r="FG1" s="81" t="n"/>
      <c r="FH1" s="71" t="n"/>
      <c r="FI1" s="71" t="n"/>
      <c r="FJ1" s="81" t="n"/>
      <c r="FK1" s="89" t="n"/>
      <c r="FM1" s="81" t="n"/>
      <c r="FN1" s="71" t="n"/>
      <c r="FO1" s="71" t="n"/>
      <c r="FP1" s="81" t="n"/>
      <c r="FQ1" s="71" t="n"/>
      <c r="FR1" s="71" t="n"/>
      <c r="FS1" s="81" t="n"/>
      <c r="FT1" s="71" t="n"/>
      <c r="FU1" s="71" t="n"/>
      <c r="FV1" s="81" t="n"/>
      <c r="FW1" s="71" t="n"/>
      <c r="FX1" s="71" t="n"/>
      <c r="FY1" s="81" t="n"/>
      <c r="FZ1" s="71" t="n"/>
      <c r="GA1" s="71" t="n"/>
      <c r="GB1" s="81" t="n"/>
      <c r="GC1" s="71" t="n"/>
      <c r="GD1" s="71" t="n"/>
      <c r="GE1" s="81" t="n"/>
    </row>
    <row customHeight="1" ht="12" r="2" spans="1:201">
      <c r="A2" s="35" t="n">
        <v>43315</v>
      </c>
      <c r="B2" s="89" t="s">
        <v>69</v>
      </c>
      <c r="C2" s="89" t="s">
        <v>70</v>
      </c>
      <c r="D2" s="31" t="n">
        <v>6.48</v>
      </c>
      <c r="E2" s="81" t="n">
        <v>6.78</v>
      </c>
      <c r="F2" s="25" t="n">
        <v>296</v>
      </c>
      <c r="G2" s="80" t="n">
        <v>523</v>
      </c>
      <c r="H2" s="80" t="n">
        <v>177</v>
      </c>
      <c r="I2" s="80" t="n">
        <v>404</v>
      </c>
      <c r="J2" s="80" t="n">
        <v>6</v>
      </c>
      <c r="K2" s="80" t="n">
        <v>9</v>
      </c>
      <c r="L2" s="25" t="n">
        <v>0</v>
      </c>
      <c r="M2" s="80" t="n">
        <v>1</v>
      </c>
      <c r="N2" s="80" t="n">
        <v>5</v>
      </c>
      <c r="O2" s="80" t="n">
        <v>1</v>
      </c>
      <c r="P2" s="80" t="n">
        <v>0</v>
      </c>
      <c r="Q2" s="80" t="n">
        <v>1</v>
      </c>
      <c r="R2" s="16" t="n">
        <v>5</v>
      </c>
      <c r="S2" s="16" t="n">
        <v>3</v>
      </c>
      <c r="T2" s="16" t="n">
        <v>8</v>
      </c>
      <c r="U2" s="25" t="n">
        <v>1</v>
      </c>
      <c r="V2" s="80" t="n">
        <v>2</v>
      </c>
      <c r="W2" s="16" t="n">
        <v>3</v>
      </c>
      <c r="X2" s="25" t="n">
        <v>21</v>
      </c>
      <c r="Y2" s="80" t="n">
        <v>18</v>
      </c>
      <c r="Z2" s="27">
        <f>IF(U2="","",LOOKUP(U2-V2,{-9E+307,0,1},{2,"x",1}))</f>
        <v/>
      </c>
      <c r="AA2" s="14">
        <f>IF(U2="","",U2&amp;"-"&amp;V2)</f>
        <v/>
      </c>
      <c r="AB2" s="63" t="n"/>
      <c r="AC2" s="83" t="s">
        <v>33</v>
      </c>
      <c r="AD2" s="80" t="s">
        <v>34</v>
      </c>
      <c r="AE2" s="80" t="s">
        <v>35</v>
      </c>
      <c r="AF2" s="80" t="s">
        <v>36</v>
      </c>
      <c r="AG2" s="80" t="s">
        <v>37</v>
      </c>
      <c r="AH2" s="80" t="s">
        <v>38</v>
      </c>
      <c r="AI2" s="25" t="s">
        <v>39</v>
      </c>
      <c r="AJ2" s="80" t="s">
        <v>40</v>
      </c>
      <c r="AK2" s="80" t="s">
        <v>41</v>
      </c>
      <c r="AL2" s="80" t="s">
        <v>42</v>
      </c>
      <c r="AM2" s="29" t="s">
        <v>43</v>
      </c>
      <c r="AN2" s="25" t="s">
        <v>35</v>
      </c>
      <c r="AO2" s="80" t="s">
        <v>36</v>
      </c>
      <c r="AP2" s="80" t="s">
        <v>37</v>
      </c>
      <c r="AQ2" s="80" t="s">
        <v>38</v>
      </c>
      <c r="AR2" s="25" t="s">
        <v>39</v>
      </c>
      <c r="AS2" s="80" t="s">
        <v>40</v>
      </c>
      <c r="AT2" s="80" t="s">
        <v>41</v>
      </c>
      <c r="AU2" s="80" t="s">
        <v>42</v>
      </c>
      <c r="AV2" s="28" t="s">
        <v>43</v>
      </c>
      <c r="AW2" s="12" t="s">
        <v>34</v>
      </c>
      <c r="AX2" s="80" t="s">
        <v>35</v>
      </c>
      <c r="AY2" s="80" t="s">
        <v>36</v>
      </c>
      <c r="AZ2" s="80" t="s">
        <v>37</v>
      </c>
      <c r="BA2" s="80" t="s">
        <v>38</v>
      </c>
      <c r="BB2" s="25" t="s">
        <v>39</v>
      </c>
      <c r="BC2" s="80" t="s">
        <v>40</v>
      </c>
      <c r="BD2" s="80" t="s">
        <v>41</v>
      </c>
      <c r="BE2" s="80" t="s">
        <v>42</v>
      </c>
      <c r="BF2" s="29" t="s">
        <v>43</v>
      </c>
      <c r="BG2" s="25" t="s">
        <v>35</v>
      </c>
      <c r="BH2" s="80" t="s">
        <v>36</v>
      </c>
      <c r="BI2" s="80" t="s">
        <v>37</v>
      </c>
      <c r="BJ2" s="80" t="s">
        <v>38</v>
      </c>
      <c r="BK2" s="25" t="s">
        <v>39</v>
      </c>
      <c r="BL2" s="80" t="s">
        <v>40</v>
      </c>
      <c r="BM2" s="80" t="s">
        <v>41</v>
      </c>
      <c r="BN2" s="80" t="s">
        <v>42</v>
      </c>
      <c r="BO2" s="25" t="s">
        <v>43</v>
      </c>
      <c r="BV2" s="80" t="s">
        <v>44</v>
      </c>
      <c r="BW2" s="80" t="n"/>
      <c r="BX2" s="80" t="n"/>
      <c r="BY2" s="80" t="n"/>
      <c r="BZ2" s="80" t="n"/>
      <c r="CA2" s="80" t="n"/>
      <c r="CB2" s="80" t="n"/>
      <c r="CC2" s="80" t="n"/>
      <c r="CD2" s="80" t="n"/>
      <c r="CE2" s="80" t="n"/>
      <c r="CF2" s="80" t="n"/>
      <c r="CG2" s="80" t="n"/>
      <c r="CH2" s="80" t="n"/>
      <c r="CI2" s="80" t="n"/>
      <c r="CJ2" s="80" t="n"/>
      <c r="CK2" s="80" t="n"/>
      <c r="CL2" s="80" t="n"/>
      <c r="CM2" s="80" t="n"/>
      <c r="CN2" s="25" t="s">
        <v>45</v>
      </c>
      <c r="CO2" s="80" t="n"/>
      <c r="CP2" s="80" t="n"/>
      <c r="CQ2" s="80" t="n"/>
      <c r="CR2" s="80" t="n"/>
      <c r="CS2" s="80" t="n"/>
      <c r="CT2" s="80" t="n"/>
      <c r="CU2" s="80" t="n"/>
      <c r="CV2" s="80" t="n"/>
      <c r="CW2" s="80" t="n"/>
      <c r="CX2" s="80" t="n"/>
      <c r="CY2" s="80" t="n"/>
      <c r="CZ2" s="80" t="n"/>
      <c r="DA2" s="80" t="n"/>
      <c r="DB2" s="80" t="n"/>
      <c r="DC2" s="80" t="n"/>
      <c r="DD2" s="80" t="n"/>
      <c r="DE2" s="80" t="n"/>
      <c r="DF2" s="12" t="s">
        <v>44</v>
      </c>
      <c r="DG2" s="80" t="n"/>
      <c r="DH2" s="80" t="n"/>
      <c r="DI2" s="80" t="n"/>
      <c r="DJ2" s="80" t="n"/>
      <c r="DK2" s="80" t="n"/>
      <c r="DL2" s="80" t="n"/>
      <c r="DM2" s="80" t="n"/>
      <c r="DN2" s="80" t="n"/>
      <c r="DO2" s="80" t="n"/>
      <c r="DP2" s="80" t="n"/>
      <c r="DQ2" s="80" t="n"/>
      <c r="DR2" s="80" t="n"/>
      <c r="DS2" s="80" t="n"/>
      <c r="DT2" s="80" t="n"/>
      <c r="DU2" s="80" t="n"/>
      <c r="DV2" s="80" t="n"/>
      <c r="DW2" s="80" t="n"/>
      <c r="DX2" s="25" t="s">
        <v>45</v>
      </c>
      <c r="DY2" s="80" t="n"/>
      <c r="DZ2" s="80" t="n"/>
      <c r="EA2" s="80" t="n"/>
      <c r="EB2" s="80" t="n"/>
      <c r="EC2" s="80" t="n"/>
      <c r="ED2" s="80" t="n"/>
      <c r="EE2" s="80" t="n"/>
      <c r="EF2" s="80" t="n"/>
      <c r="EG2" s="80" t="n"/>
      <c r="EH2" s="80" t="n"/>
      <c r="EI2" s="80" t="n"/>
      <c r="EJ2" s="80" t="n"/>
      <c r="EK2" s="80" t="n"/>
      <c r="EL2" s="81" t="n"/>
      <c r="EM2" s="81" t="n"/>
      <c r="EN2" s="81" t="n"/>
      <c r="EO2" s="81" t="n"/>
      <c r="EQ2" s="81" t="n"/>
      <c r="ER2" s="81" t="n"/>
      <c r="ET2" s="81" t="n"/>
      <c r="EU2" s="81" t="n"/>
      <c r="EW2" s="81" t="n"/>
      <c r="EX2" s="81" t="n"/>
      <c r="EY2" s="56" t="n"/>
      <c r="EZ2" s="81" t="n"/>
      <c r="FA2" s="81" t="n"/>
      <c r="FC2" s="81" t="n"/>
      <c r="FD2" s="81" t="n"/>
      <c r="FF2" s="81" t="n"/>
      <c r="FG2" s="81" t="n"/>
      <c r="FH2" s="71" t="n"/>
      <c r="FI2" s="71" t="n"/>
      <c r="FJ2" s="81" t="n"/>
      <c r="FK2" s="89" t="n"/>
      <c r="FM2" s="81" t="n"/>
      <c r="FN2" s="71" t="n"/>
      <c r="FO2" s="71" t="n"/>
      <c r="FP2" s="81" t="n"/>
      <c r="FQ2" s="71" t="n"/>
      <c r="FR2" s="71" t="n"/>
      <c r="FS2" s="81" t="n"/>
      <c r="FT2" s="71" t="n"/>
      <c r="FU2" s="71" t="n"/>
      <c r="FV2" s="81" t="n"/>
      <c r="FW2" s="71" t="n"/>
      <c r="FX2" s="71" t="n"/>
      <c r="FY2" s="81" t="n"/>
      <c r="FZ2" s="71" t="n"/>
      <c r="GA2" s="71" t="n"/>
      <c r="GB2" s="81" t="n"/>
      <c r="GC2" s="71" t="n"/>
      <c r="GD2" s="71" t="n"/>
      <c r="GE2" s="81" t="n"/>
    </row>
    <row customHeight="1" ht="12" r="3" spans="1:201">
      <c r="A3" s="35" t="n">
        <v>43316</v>
      </c>
      <c r="B3" s="89" t="s">
        <v>71</v>
      </c>
      <c r="C3" s="89" t="s">
        <v>72</v>
      </c>
      <c r="D3" s="31" t="n">
        <v>6.84</v>
      </c>
      <c r="E3" s="81" t="n">
        <v>6.89</v>
      </c>
      <c r="F3" s="25" t="n">
        <v>228</v>
      </c>
      <c r="G3" s="80" t="n">
        <v>543</v>
      </c>
      <c r="H3" s="80" t="n">
        <v>143</v>
      </c>
      <c r="I3" s="80" t="n">
        <v>444</v>
      </c>
      <c r="J3" s="80" t="n">
        <v>9</v>
      </c>
      <c r="K3" s="80" t="n">
        <v>14</v>
      </c>
      <c r="L3" s="25" t="n">
        <v>1</v>
      </c>
      <c r="M3" s="80" t="n">
        <v>1</v>
      </c>
      <c r="N3" s="80" t="n">
        <v>3</v>
      </c>
      <c r="O3" s="80" t="n">
        <v>6</v>
      </c>
      <c r="P3" s="80" t="n">
        <v>3</v>
      </c>
      <c r="Q3" s="80" t="n">
        <v>0</v>
      </c>
      <c r="R3" s="16" t="n">
        <v>7</v>
      </c>
      <c r="S3" s="16" t="n">
        <v>7</v>
      </c>
      <c r="T3" s="16" t="n">
        <v>14</v>
      </c>
      <c r="U3" s="25" t="n">
        <v>2</v>
      </c>
      <c r="V3" s="80" t="n">
        <v>2</v>
      </c>
      <c r="W3" s="16" t="n">
        <v>4</v>
      </c>
      <c r="X3" s="25" t="n">
        <v>20</v>
      </c>
      <c r="Y3" s="80" t="n">
        <v>19</v>
      </c>
      <c r="Z3" s="27">
        <f>IF(U3="","",LOOKUP(U3-V3,{-9E+307,0,1},{2,"x",1}))</f>
        <v/>
      </c>
      <c r="AA3" s="14">
        <f>IF(U3="","",U3&amp;"-"&amp;V3)</f>
        <v/>
      </c>
      <c r="AB3" s="63" t="n"/>
      <c r="AC3" s="89" t="s">
        <v>73</v>
      </c>
      <c r="AD3" s="80">
        <f>SUMPRODUCT(($B$2:$C$1001=$AC3)*($Z$2:$Z$1001&lt;&gt;""))</f>
        <v/>
      </c>
      <c r="AE3" s="81">
        <f>SUMIF($B$2:$B$1001,$AC3,$D$2:$D$1001)+SUMIF($C$2:$C$1001,$AC3,$E$2:$E$1001)</f>
        <v/>
      </c>
      <c r="AF3" s="80">
        <f>SUMIF($B$2:$B$1001,$AC3,$F$2:$F$1001)+SUMIF($C$2:$C$1001,$AC3,$G$2:$G$1001)</f>
        <v/>
      </c>
      <c r="AG3" s="80">
        <f>SUMIF($B$2:$B$1001,$AC3,$H$2:$H$1001)+SUMIF($C$2:$C$1001,$AC3,$I$2:$I$1001)</f>
        <v/>
      </c>
      <c r="AH3" s="80">
        <f>SUMIF($B$2:$B$1001,$AC3,$J$2:$J$1001)+SUMIF($C$2:$C$1001,$AC3,$K$2:$K$1001)</f>
        <v/>
      </c>
      <c r="AI3" s="25">
        <f>SUMIF($B$2:$B$1001,$AC3,$L$2:$L$1001)+SUMIF($C$2:$C$1001,$AC3,$M$2:$M$1001)</f>
        <v/>
      </c>
      <c r="AJ3" s="80">
        <f>SUMIF($B$2:$B$1001,$AC3,$N$2:$N$1001)+SUMIF($C$2:$C$1001,$AC3,$O$2:$O$1001)</f>
        <v/>
      </c>
      <c r="AK3" s="80">
        <f>SUMIF($B$2:$B$1001,$AC3,$P$2:$P$1001)+SUMIF($C$2:$C$1001,$AC3,$Q$2:$Q$1001)</f>
        <v/>
      </c>
      <c r="AL3" s="80">
        <f>SUMIF($B$2:$B$1001,$AC3,$U$2:$U$1001)+SUMIF($C$2:$C$1001,$AC3,$V$2:$V$1001)</f>
        <v/>
      </c>
      <c r="AM3" s="29">
        <f>SUMIF($B$2:$B$1001,$AC3,$X$2:$X$1001)+SUMIF($C$2:$C$1001,$AC3,$Y$2:$Y$1001)</f>
        <v/>
      </c>
      <c r="AN3" s="31">
        <f>SUMIF($C$2:$C$1001,$AC3,$D$2:$D$1001)+SUMIF($B$2:$B$1001,$AC3,$E$2:$E$1001)</f>
        <v/>
      </c>
      <c r="AO3" s="80">
        <f>SUMIF($C$2:$C$1001,$AC3,$F$2:$F$1001)+SUMIF($B$2:$B$1001,$AC3,$G$2:$G$1001)</f>
        <v/>
      </c>
      <c r="AP3" s="80">
        <f>SUMIF($C$2:$C$1001,$AC3,$H$2:$H$1001)+SUMIF($B$2:$B$1001,$AC3,$I$2:$I$1001)</f>
        <v/>
      </c>
      <c r="AQ3" s="80">
        <f>SUMIF($C$2:$C$1001,$AC3,$J$2:$J$1001)+SUMIF($B$2:$B$1001,$AC3,$K$2:$K$1001)</f>
        <v/>
      </c>
      <c r="AR3" s="25">
        <f>SUMIF($C$2:$C$1001,$AC3,$L$2:$L$1001)+SUMIF($B$2:$B$1001,$AC3,$M$2:$M$1001)</f>
        <v/>
      </c>
      <c r="AS3" s="80">
        <f>SUMIF($C$2:$C$1001,$AC3,$N$2:$N$1001)+SUMIF($B$2:$B$1001,$AC3,$O$2:$O$1001)</f>
        <v/>
      </c>
      <c r="AT3" s="80">
        <f>SUMIF($C$2:$C$1001,$AC3,$P$2:$P$1001)+SUMIF($B$2:$B$1001,$AC3,$Q$2:$Q$1001)</f>
        <v/>
      </c>
      <c r="AU3" s="80">
        <f>SUMIF($C$2:$C$1001,$AC3,$U$2:$U$1001)+SUMIF($B$2:$B$1001,$AC3,$V$2:$V$1001)</f>
        <v/>
      </c>
      <c r="AV3" s="28">
        <f>SUMIF($C$2:$C$1001,$AC3,$X$2:$X$1001)+SUMIF($B$2:$B$1001,$AC3,$Y$2:$Y$1001)</f>
        <v/>
      </c>
      <c r="AW3" s="12" t="n">
        <v>5</v>
      </c>
      <c r="AX3" s="81" t="n">
        <v>34.52</v>
      </c>
      <c r="AY3" s="80" t="n">
        <v>2327</v>
      </c>
      <c r="AZ3" s="80" t="n">
        <v>1949</v>
      </c>
      <c r="BA3" s="80" t="n">
        <v>56</v>
      </c>
      <c r="BB3" s="25" t="n">
        <v>7</v>
      </c>
      <c r="BC3" s="80" t="n">
        <v>16</v>
      </c>
      <c r="BD3" s="80" t="n">
        <v>7</v>
      </c>
      <c r="BE3" s="80" t="n">
        <v>16</v>
      </c>
      <c r="BF3" s="29" t="n">
        <v>113</v>
      </c>
      <c r="BG3" s="31" t="n">
        <v>32.63</v>
      </c>
      <c r="BH3" s="80" t="n">
        <v>1579</v>
      </c>
      <c r="BI3" s="80" t="n">
        <v>1180</v>
      </c>
      <c r="BJ3" s="80" t="n">
        <v>44</v>
      </c>
      <c r="BK3" s="25" t="n">
        <v>2</v>
      </c>
      <c r="BL3" s="80" t="n">
        <v>20</v>
      </c>
      <c r="BM3" s="80" t="n">
        <v>10</v>
      </c>
      <c r="BN3" s="80" t="n">
        <v>11</v>
      </c>
      <c r="BO3" s="25" t="n">
        <v>115</v>
      </c>
      <c r="BT3" s="89" t="s">
        <v>34</v>
      </c>
      <c r="BV3" s="80" t="s">
        <v>35</v>
      </c>
      <c r="BW3" s="80" t="n"/>
      <c r="BX3" s="80" t="s">
        <v>36</v>
      </c>
      <c r="BY3" s="80" t="n"/>
      <c r="BZ3" s="80" t="s">
        <v>37</v>
      </c>
      <c r="CA3" s="80" t="n"/>
      <c r="CB3" s="80" t="s">
        <v>38</v>
      </c>
      <c r="CC3" s="80" t="n"/>
      <c r="CD3" s="25" t="s">
        <v>39</v>
      </c>
      <c r="CE3" s="80" t="n"/>
      <c r="CF3" s="80" t="s">
        <v>40</v>
      </c>
      <c r="CG3" s="80" t="n"/>
      <c r="CH3" s="80" t="s">
        <v>41</v>
      </c>
      <c r="CI3" s="80" t="n"/>
      <c r="CJ3" s="80" t="s">
        <v>42</v>
      </c>
      <c r="CK3" s="80" t="n"/>
      <c r="CL3" s="25" t="s">
        <v>43</v>
      </c>
      <c r="CM3" s="80" t="n"/>
      <c r="CN3" s="25" t="s">
        <v>35</v>
      </c>
      <c r="CO3" s="80" t="n"/>
      <c r="CP3" s="80" t="s">
        <v>36</v>
      </c>
      <c r="CQ3" s="80" t="n"/>
      <c r="CR3" s="80" t="s">
        <v>37</v>
      </c>
      <c r="CS3" s="80" t="n"/>
      <c r="CT3" s="80" t="s">
        <v>38</v>
      </c>
      <c r="CU3" s="80" t="n"/>
      <c r="CV3" s="25" t="s">
        <v>39</v>
      </c>
      <c r="CW3" s="80" t="n"/>
      <c r="CX3" s="80" t="s">
        <v>40</v>
      </c>
      <c r="CY3" s="80" t="n"/>
      <c r="CZ3" s="80" t="s">
        <v>41</v>
      </c>
      <c r="DA3" s="80" t="n"/>
      <c r="DB3" s="80" t="s">
        <v>42</v>
      </c>
      <c r="DC3" s="80" t="n"/>
      <c r="DD3" s="25" t="s">
        <v>43</v>
      </c>
      <c r="DE3" s="80" t="n"/>
      <c r="DF3" s="12" t="s">
        <v>35</v>
      </c>
      <c r="DG3" s="80" t="n"/>
      <c r="DH3" s="80" t="s">
        <v>36</v>
      </c>
      <c r="DI3" s="80" t="n"/>
      <c r="DJ3" s="80" t="s">
        <v>37</v>
      </c>
      <c r="DK3" s="80" t="n"/>
      <c r="DL3" s="80" t="s">
        <v>38</v>
      </c>
      <c r="DM3" s="80" t="n"/>
      <c r="DN3" s="25" t="s">
        <v>39</v>
      </c>
      <c r="DO3" s="80" t="n"/>
      <c r="DP3" s="80" t="s">
        <v>40</v>
      </c>
      <c r="DQ3" s="80" t="n"/>
      <c r="DR3" s="80" t="s">
        <v>41</v>
      </c>
      <c r="DS3" s="80" t="n"/>
      <c r="DT3" s="80" t="s">
        <v>42</v>
      </c>
      <c r="DU3" s="80" t="n"/>
      <c r="DV3" s="25" t="s">
        <v>43</v>
      </c>
      <c r="DW3" s="80" t="n"/>
      <c r="DX3" s="25" t="s">
        <v>35</v>
      </c>
      <c r="DY3" s="80" t="n"/>
      <c r="DZ3" s="80" t="s">
        <v>36</v>
      </c>
      <c r="EA3" s="80" t="n"/>
      <c r="EB3" s="80" t="s">
        <v>37</v>
      </c>
      <c r="EC3" s="80" t="n"/>
      <c r="ED3" s="80" t="s">
        <v>38</v>
      </c>
      <c r="EE3" s="80" t="n"/>
      <c r="EF3" s="25" t="s">
        <v>39</v>
      </c>
      <c r="EG3" s="80" t="n"/>
      <c r="EH3" s="80" t="s">
        <v>40</v>
      </c>
      <c r="EI3" s="80" t="n"/>
      <c r="EJ3" s="80" t="s">
        <v>41</v>
      </c>
      <c r="EK3" s="80" t="n"/>
      <c r="EL3" s="80" t="s">
        <v>42</v>
      </c>
      <c r="EM3" s="80" t="n"/>
      <c r="EN3" s="31" t="s">
        <v>43</v>
      </c>
      <c r="EO3" s="81" t="n"/>
      <c r="EQ3" s="81" t="n"/>
      <c r="ER3" s="81" t="n"/>
      <c r="ET3" s="81" t="n"/>
      <c r="EU3" s="81" t="n"/>
      <c r="EW3" s="81" t="n"/>
      <c r="EX3" s="81" t="n"/>
      <c r="EZ3" s="81" t="n"/>
      <c r="FA3" s="81" t="n"/>
      <c r="FB3" s="56" t="n"/>
      <c r="FC3" s="81" t="n"/>
      <c r="FD3" s="81" t="n"/>
      <c r="FF3" s="81" t="n"/>
      <c r="FG3" s="81" t="n"/>
      <c r="FI3" s="81" t="n"/>
      <c r="FJ3" s="81" t="n"/>
      <c r="FK3" s="71" t="n"/>
      <c r="FL3" s="71" t="n"/>
      <c r="FM3" s="81" t="n"/>
      <c r="FN3" s="71" t="n"/>
      <c r="FO3" s="71" t="n"/>
      <c r="FP3" s="81" t="n"/>
      <c r="FQ3" s="71" t="n"/>
      <c r="FR3" s="71" t="n"/>
      <c r="FS3" s="81" t="n"/>
      <c r="FT3" s="71" t="n"/>
      <c r="FU3" s="71" t="n"/>
      <c r="FV3" s="81" t="n"/>
      <c r="FW3" s="71" t="n"/>
      <c r="FX3" s="71" t="n"/>
      <c r="FY3" s="81" t="n"/>
      <c r="FZ3" s="71" t="n"/>
      <c r="GA3" s="71" t="n"/>
      <c r="GB3" s="81" t="n"/>
      <c r="GC3" s="71" t="n"/>
      <c r="GD3" s="71" t="n"/>
      <c r="GE3" s="81" t="n"/>
      <c r="GF3" s="71" t="n"/>
      <c r="GG3" s="71" t="n"/>
      <c r="GH3" s="81" t="n"/>
    </row>
    <row customHeight="1" ht="12" r="4" spans="1:201">
      <c r="A4" s="35" t="n">
        <v>43316</v>
      </c>
      <c r="B4" s="89" t="s">
        <v>74</v>
      </c>
      <c r="C4" s="89" t="s">
        <v>75</v>
      </c>
      <c r="D4" s="31" t="n">
        <v>7.47</v>
      </c>
      <c r="E4" s="81" t="n">
        <v>6.15</v>
      </c>
      <c r="F4" s="25" t="n">
        <v>493</v>
      </c>
      <c r="G4" s="80" t="n">
        <v>219</v>
      </c>
      <c r="H4" s="80" t="n">
        <v>416</v>
      </c>
      <c r="I4" s="80" t="n">
        <v>136</v>
      </c>
      <c r="J4" s="80" t="n">
        <v>11</v>
      </c>
      <c r="K4" s="80" t="n">
        <v>5</v>
      </c>
      <c r="L4" s="25" t="n">
        <v>3</v>
      </c>
      <c r="M4" s="80" t="n">
        <v>0</v>
      </c>
      <c r="N4" s="80" t="n">
        <v>4</v>
      </c>
      <c r="O4" s="80" t="n">
        <v>3</v>
      </c>
      <c r="P4" s="80" t="n">
        <v>3</v>
      </c>
      <c r="Q4" s="80" t="n">
        <v>2</v>
      </c>
      <c r="R4" s="16" t="n">
        <v>10</v>
      </c>
      <c r="S4" s="16" t="n">
        <v>5</v>
      </c>
      <c r="T4" s="16" t="n">
        <v>15</v>
      </c>
      <c r="U4" s="25" t="n">
        <v>5</v>
      </c>
      <c r="V4" s="80" t="n">
        <v>1</v>
      </c>
      <c r="W4" s="16" t="n">
        <v>6</v>
      </c>
      <c r="X4" s="25" t="n">
        <v>24</v>
      </c>
      <c r="Y4" s="80" t="n">
        <v>25</v>
      </c>
      <c r="Z4" s="27">
        <f>IF(U4="","",LOOKUP(U4-V4,{-9E+307,0,1},{2,"x",1}))</f>
        <v/>
      </c>
      <c r="AA4" s="14">
        <f>IF(U4="","",U4&amp;"-"&amp;V4)</f>
        <v/>
      </c>
      <c r="AB4" s="63" t="n"/>
      <c r="AC4" s="89" t="s">
        <v>71</v>
      </c>
      <c r="AD4" s="80">
        <f>SUMPRODUCT(($B$2:$C$1001=$AC4)*($Z$2:$Z$1001&lt;&gt;""))</f>
        <v/>
      </c>
      <c r="AE4" s="81">
        <f>SUMIF($B$2:$B$1001,$AC4,$D$2:$D$1001)+SUMIF($C$2:$C$1001,$AC4,$E$2:$E$1001)</f>
        <v/>
      </c>
      <c r="AF4" s="80">
        <f>SUMIF($B$2:$B$1001,$AC4,$F$2:$F$1001)+SUMIF($C$2:$C$1001,$AC4,$G$2:$G$1001)</f>
        <v/>
      </c>
      <c r="AG4" s="80">
        <f>SUMIF($B$2:$B$1001,$AC4,$H$2:$H$1001)+SUMIF($C$2:$C$1001,$AC4,$I$2:$I$1001)</f>
        <v/>
      </c>
      <c r="AH4" s="80">
        <f>SUMIF($B$2:$B$1001,$AC4,$J$2:$J$1001)+SUMIF($C$2:$C$1001,$AC4,$K$2:$K$1001)</f>
        <v/>
      </c>
      <c r="AI4" s="25">
        <f>SUMIF($B$2:$B$1001,$AC4,$L$2:$L$1001)+SUMIF($C$2:$C$1001,$AC4,$M$2:$M$1001)</f>
        <v/>
      </c>
      <c r="AJ4" s="80">
        <f>SUMIF($B$2:$B$1001,$AC4,$N$2:$N$1001)+SUMIF($C$2:$C$1001,$AC4,$O$2:$O$1001)</f>
        <v/>
      </c>
      <c r="AK4" s="80">
        <f>SUMIF($B$2:$B$1001,$AC4,$P$2:$P$1001)+SUMIF($C$2:$C$1001,$AC4,$Q$2:$Q$1001)</f>
        <v/>
      </c>
      <c r="AL4" s="80">
        <f>SUMIF($B$2:$B$1001,$AC4,$U$2:$U$1001)+SUMIF($C$2:$C$1001,$AC4,$V$2:$V$1001)</f>
        <v/>
      </c>
      <c r="AM4" s="29">
        <f>SUMIF($B$2:$B$1001,$AC4,$X$2:$X$1001)+SUMIF($C$2:$C$1001,$AC4,$Y$2:$Y$1001)</f>
        <v/>
      </c>
      <c r="AN4" s="31">
        <f>SUMIF($C$2:$C$1001,$AC4,$D$2:$D$1001)+SUMIF($B$2:$B$1001,$AC4,$E$2:$E$1001)</f>
        <v/>
      </c>
      <c r="AO4" s="80">
        <f>SUMIF($C$2:$C$1001,$AC4,$F$2:$F$1001)+SUMIF($B$2:$B$1001,$AC4,$G$2:$G$1001)</f>
        <v/>
      </c>
      <c r="AP4" s="80">
        <f>SUMIF($C$2:$C$1001,$AC4,$H$2:$H$1001)+SUMIF($B$2:$B$1001,$AC4,$I$2:$I$1001)</f>
        <v/>
      </c>
      <c r="AQ4" s="80">
        <f>SUMIF($C$2:$C$1001,$AC4,$J$2:$J$1001)+SUMIF($B$2:$B$1001,$AC4,$K$2:$K$1001)</f>
        <v/>
      </c>
      <c r="AR4" s="25">
        <f>SUMIF($C$2:$C$1001,$AC4,$L$2:$L$1001)+SUMIF($B$2:$B$1001,$AC4,$M$2:$M$1001)</f>
        <v/>
      </c>
      <c r="AS4" s="80">
        <f>SUMIF($C$2:$C$1001,$AC4,$N$2:$N$1001)+SUMIF($B$2:$B$1001,$AC4,$O$2:$O$1001)</f>
        <v/>
      </c>
      <c r="AT4" s="80">
        <f>SUMIF($C$2:$C$1001,$AC4,$P$2:$P$1001)+SUMIF($B$2:$B$1001,$AC4,$Q$2:$Q$1001)</f>
        <v/>
      </c>
      <c r="AU4" s="80">
        <f>SUMIF($C$2:$C$1001,$AC4,$U$2:$U$1001)+SUMIF($B$2:$B$1001,$AC4,$V$2:$V$1001)</f>
        <v/>
      </c>
      <c r="AV4" s="28">
        <f>SUMIF($C$2:$C$1001,$AC4,$X$2:$X$1001)+SUMIF($B$2:$B$1001,$AC4,$Y$2:$Y$1001)</f>
        <v/>
      </c>
      <c r="AW4" s="12" t="n">
        <v>5</v>
      </c>
      <c r="AX4" s="81" t="n">
        <v>33.96</v>
      </c>
      <c r="AY4" s="80" t="n">
        <v>1379</v>
      </c>
      <c r="AZ4" s="80" t="n">
        <v>821</v>
      </c>
      <c r="BA4" s="80" t="n">
        <v>44</v>
      </c>
      <c r="BB4" s="25" t="n">
        <v>2</v>
      </c>
      <c r="BC4" s="80" t="n">
        <v>13</v>
      </c>
      <c r="BD4" s="80" t="n">
        <v>4</v>
      </c>
      <c r="BE4" s="80" t="n">
        <v>9</v>
      </c>
      <c r="BF4" s="29" t="n">
        <v>126</v>
      </c>
      <c r="BG4" s="31" t="n">
        <v>33.04</v>
      </c>
      <c r="BH4" s="80" t="n">
        <v>2210</v>
      </c>
      <c r="BI4" s="80" t="n">
        <v>1577</v>
      </c>
      <c r="BJ4" s="80" t="n">
        <v>25</v>
      </c>
      <c r="BK4" s="25" t="n">
        <v>2</v>
      </c>
      <c r="BL4" s="80" t="n">
        <v>15</v>
      </c>
      <c r="BM4" s="80" t="n">
        <v>5</v>
      </c>
      <c r="BN4" s="80" t="n">
        <v>7</v>
      </c>
      <c r="BO4" s="25" t="n">
        <v>133</v>
      </c>
      <c r="BQ4" s="35">
        <f>BQ34</f>
        <v/>
      </c>
      <c r="BR4" s="35">
        <f>BR34</f>
        <v/>
      </c>
      <c r="BS4" s="35">
        <f>BS34</f>
        <v/>
      </c>
      <c r="BT4" s="89">
        <f>VLOOKUP(BR4,$AC$3:$BO$26,2,FALSE)</f>
        <v/>
      </c>
      <c r="BU4" s="89">
        <f>VLOOKUP(BS4,$AC$3:$BO$26,2,FALSE)</f>
        <v/>
      </c>
      <c r="BV4" s="31">
        <f>VLOOKUP(BR4,$AC$3:$BO$26,3,FALSE)</f>
        <v/>
      </c>
      <c r="BW4" s="81">
        <f>VLOOKUP(BS4,$AC$3:$BO$26,3,FALSE)</f>
        <v/>
      </c>
      <c r="BX4" s="80">
        <f>VLOOKUP(BR4,$AC$3:$BO$26,4,FALSE)</f>
        <v/>
      </c>
      <c r="BY4" s="80">
        <f>VLOOKUP(BS4,$AC$3:$BO$26,4,FALSE)</f>
        <v/>
      </c>
      <c r="BZ4" s="80">
        <f>VLOOKUP(BR4,$AC$3:$BO$26,5,FALSE)</f>
        <v/>
      </c>
      <c r="CA4" s="80">
        <f>VLOOKUP(BS4,$AC$3:$BO$26,5,FALSE)</f>
        <v/>
      </c>
      <c r="CB4" s="80">
        <f>VLOOKUP(BR4,$AC$3:$BO$26,6,FALSE)</f>
        <v/>
      </c>
      <c r="CC4" s="80">
        <f>VLOOKUP(BS4,$AC$3:$BO$26,6,FALSE)</f>
        <v/>
      </c>
      <c r="CD4" s="25">
        <f>VLOOKUP(BR4,$AC$3:$BO$26,7,FALSE)</f>
        <v/>
      </c>
      <c r="CE4" s="80">
        <f>VLOOKUP(BS4,$AC$3:$BO$26,7,FALSE)</f>
        <v/>
      </c>
      <c r="CF4" s="80">
        <f>VLOOKUP(BR4,$AC$3:$BO$26,8,FALSE)</f>
        <v/>
      </c>
      <c r="CG4" s="80">
        <f>VLOOKUP(BS4,$AC$3:$BO$26,8,FALSE)</f>
        <v/>
      </c>
      <c r="CH4" s="80">
        <f>VLOOKUP(BR4,$AC$3:$BO$26,9,FALSE)</f>
        <v/>
      </c>
      <c r="CI4" s="80">
        <f>VLOOKUP(BS4,$AC$3:$BO$26,9,FALSE)</f>
        <v/>
      </c>
      <c r="CJ4" s="80">
        <f>VLOOKUP(BR4,$AC$3:$BO$26,10,FALSE)</f>
        <v/>
      </c>
      <c r="CK4" s="80">
        <f>VLOOKUP(BS4,$AC$3:$BO$26,10,FALSE)</f>
        <v/>
      </c>
      <c r="CL4" s="25">
        <f>VLOOKUP(BR4,$AC$3:$BO$26,11,FALSE)</f>
        <v/>
      </c>
      <c r="CM4" s="80">
        <f>VLOOKUP(BS4,$AC$3:$BO$26,11,FALSE)</f>
        <v/>
      </c>
      <c r="CN4" s="31">
        <f>VLOOKUP(BR4,$AC$3:$BO$26,22,FALSE)</f>
        <v/>
      </c>
      <c r="CO4" s="81">
        <f>VLOOKUP(BS4,$AC$3:$BO$26,22,FALSE)</f>
        <v/>
      </c>
      <c r="CP4" s="80">
        <f>VLOOKUP(BR4,$AC$3:$BO$26,23,FALSE)</f>
        <v/>
      </c>
      <c r="CQ4" s="80">
        <f>VLOOKUP(BS4,$AC$3:$BO$26,23,FALSE)</f>
        <v/>
      </c>
      <c r="CR4" s="80">
        <f>VLOOKUP(BR4,$AC$3:$BO$26,24,FALSE)</f>
        <v/>
      </c>
      <c r="CS4" s="80">
        <f>VLOOKUP(BS4,$AC$3:$BO$26,24,FALSE)</f>
        <v/>
      </c>
      <c r="CT4" s="80">
        <f>VLOOKUP(BR4,$AC$3:$BO$26,25,FALSE)</f>
        <v/>
      </c>
      <c r="CU4" s="80">
        <f>VLOOKUP(BS4,$AC$3:$BO$26,25,FALSE)</f>
        <v/>
      </c>
      <c r="CV4" s="25">
        <f>VLOOKUP(BR4,$AC$3:$BO$26,26,FALSE)</f>
        <v/>
      </c>
      <c r="CW4" s="80">
        <f>VLOOKUP(BS4,$AC$3:$BO$26,26,FALSE)</f>
        <v/>
      </c>
      <c r="CX4" s="80">
        <f>VLOOKUP(BR4,$AC$3:$BO$26,27,FALSE)</f>
        <v/>
      </c>
      <c r="CY4" s="80">
        <f>VLOOKUP(BS4,$AC$3:$BO$26,27,FALSE)</f>
        <v/>
      </c>
      <c r="CZ4" s="80">
        <f>VLOOKUP(BR4,$AC$3:$BO$26,28,FALSE)</f>
        <v/>
      </c>
      <c r="DA4" s="80">
        <f>VLOOKUP(BS4,$AC$3:$BO$26,28,FALSE)</f>
        <v/>
      </c>
      <c r="DB4" s="80">
        <f>VLOOKUP(BR4,$AC$3:$BO$26,29,FALSE)</f>
        <v/>
      </c>
      <c r="DC4" s="80">
        <f>VLOOKUP(BS4,$AC$3:$BO$26,29,FALSE)</f>
        <v/>
      </c>
      <c r="DD4" s="25">
        <f>VLOOKUP(BR4,$AC$3:$BO$26,30,FALSE)</f>
        <v/>
      </c>
      <c r="DE4" s="80">
        <f>VLOOKUP(BS4,$AC$3:$BO$26,30,FALSE)</f>
        <v/>
      </c>
      <c r="DF4" s="30">
        <f>VLOOKUP(BR4,$AC$3:$BO$26,12,FALSE)</f>
        <v/>
      </c>
      <c r="DG4" s="81">
        <f>VLOOKUP(BS4,$AC$3:$BO$26,12,FALSE)</f>
        <v/>
      </c>
      <c r="DH4" s="80">
        <f>VLOOKUP(BR4,$AC$3:$BO$26,13,FALSE)</f>
        <v/>
      </c>
      <c r="DI4" s="80">
        <f>VLOOKUP(BS4,$AC$3:$BO$26,13,FALSE)</f>
        <v/>
      </c>
      <c r="DJ4" s="80">
        <f>VLOOKUP(BR4,$AC$3:$BO$26,14,FALSE)</f>
        <v/>
      </c>
      <c r="DK4" s="80">
        <f>VLOOKUP(BS4,$AC$3:$BO$26,14,FALSE)</f>
        <v/>
      </c>
      <c r="DL4" s="80">
        <f>VLOOKUP(BR4,$AC$3:$BO$26,15,FALSE)</f>
        <v/>
      </c>
      <c r="DM4" s="80">
        <f>VLOOKUP(BS4,$AC$3:$BO$26,15,FALSE)</f>
        <v/>
      </c>
      <c r="DN4" s="25">
        <f>VLOOKUP(BR4,$AC$3:$BO$26,16,FALSE)</f>
        <v/>
      </c>
      <c r="DO4" s="80">
        <f>VLOOKUP(BS4,$AC$3:$BO$26,16,FALSE)</f>
        <v/>
      </c>
      <c r="DP4" s="80">
        <f>VLOOKUP(BR4,$AC$3:$BO$26,17,FALSE)</f>
        <v/>
      </c>
      <c r="DQ4" s="80">
        <f>VLOOKUP(BS4,$AC$3:$BO$26,17,FALSE)</f>
        <v/>
      </c>
      <c r="DR4" s="80">
        <f>VLOOKUP(BR4,$AC$3:$BO$26,18,FALSE)</f>
        <v/>
      </c>
      <c r="DS4" s="80">
        <f>VLOOKUP(BS4,$AC$3:$BO$26,18,FALSE)</f>
        <v/>
      </c>
      <c r="DT4" s="80">
        <f>VLOOKUP(BR4,$AC$3:$BO$26,19,FALSE)</f>
        <v/>
      </c>
      <c r="DU4" s="80">
        <f>VLOOKUP(BS4,$AC$3:$BO$26,19,FALSE)</f>
        <v/>
      </c>
      <c r="DV4" s="25">
        <f>VLOOKUP(BR4,$AC$3:$BO$26,20,FALSE)</f>
        <v/>
      </c>
      <c r="DW4" s="80">
        <f>VLOOKUP(BS4,$AC$3:$BO$26,20,FALSE)</f>
        <v/>
      </c>
      <c r="DX4" s="31">
        <f>VLOOKUP(BR4,$AC$3:$BO$26,31,FALSE)</f>
        <v/>
      </c>
      <c r="DY4" s="81">
        <f>VLOOKUP(BS4,$AC$3:$BO$26,31,FALSE)</f>
        <v/>
      </c>
      <c r="DZ4" s="80">
        <f>VLOOKUP(BR4,$AC$3:$BO$26,32,FALSE)</f>
        <v/>
      </c>
      <c r="EA4" s="80">
        <f>VLOOKUP(BS4,$AC$3:$BO$26,32,FALSE)</f>
        <v/>
      </c>
      <c r="EB4" s="80">
        <f>VLOOKUP(BR4,$AC$3:$BO$26,33,FALSE)</f>
        <v/>
      </c>
      <c r="EC4" s="80">
        <f>VLOOKUP(BS4,$AC$3:$BO$26,33,FALSE)</f>
        <v/>
      </c>
      <c r="ED4" s="80">
        <f>VLOOKUP(BR4,$AC$3:$BO$26,34,FALSE)</f>
        <v/>
      </c>
      <c r="EE4" s="80">
        <f>VLOOKUP(BS4,$AC$3:$BO$26,34,FALSE)</f>
        <v/>
      </c>
      <c r="EF4" s="25">
        <f>VLOOKUP(BR4,$AC$3:$BO$26,35,FALSE)</f>
        <v/>
      </c>
      <c r="EG4" s="80">
        <f>VLOOKUP(BS4,$AC$3:$BO$26,35,FALSE)</f>
        <v/>
      </c>
      <c r="EH4" s="80">
        <f>VLOOKUP(BR4,$AC$3:$BO$26,36,FALSE)</f>
        <v/>
      </c>
      <c r="EI4" s="80">
        <f>VLOOKUP(BS4,$AC$3:$BO$26,36,FALSE)</f>
        <v/>
      </c>
      <c r="EJ4" s="80">
        <f>VLOOKUP(BR4,$AC$3:$BO$26,37,FALSE)</f>
        <v/>
      </c>
      <c r="EK4" s="80">
        <f>VLOOKUP(BS4,$AC$3:$BO$26,37,FALSE)</f>
        <v/>
      </c>
      <c r="EL4" s="80">
        <f>VLOOKUP(BR4,$AC$3:$BO$26,38,FALSE)</f>
        <v/>
      </c>
      <c r="EM4" s="80">
        <f>VLOOKUP(BS4,$AC$3:$BO$26,38,FALSE)</f>
        <v/>
      </c>
      <c r="EN4" s="25">
        <f>VLOOKUP(BR4,$AC$3:$BO$26,39,FALSE)</f>
        <v/>
      </c>
      <c r="EO4" s="80">
        <f>VLOOKUP(BS4,$AC$3:$BO$26,39,FALSE)</f>
        <v/>
      </c>
      <c r="EQ4" s="81" t="n"/>
      <c r="ER4" s="81" t="n"/>
      <c r="ET4" s="81" t="n"/>
      <c r="EU4" s="81" t="n"/>
      <c r="EW4" s="81" t="n"/>
      <c r="EX4" s="81" t="n"/>
      <c r="EZ4" s="81" t="n"/>
      <c r="FA4" s="56" t="n"/>
      <c r="FC4" s="81" t="n"/>
      <c r="FD4" s="81" t="n"/>
      <c r="FF4" s="81" t="n"/>
      <c r="FG4" s="81" t="n"/>
      <c r="FI4" s="81" t="n"/>
      <c r="FJ4" s="71" t="n"/>
      <c r="FK4" s="71" t="n"/>
      <c r="FL4" s="81" t="n"/>
      <c r="FM4" s="71" t="n"/>
      <c r="FN4" s="71" t="n"/>
      <c r="FO4" s="81" t="n"/>
      <c r="FP4" s="71" t="n"/>
      <c r="FQ4" s="71" t="n"/>
      <c r="FR4" s="81" t="n"/>
      <c r="FS4" s="71" t="n"/>
      <c r="FT4" s="71" t="n"/>
      <c r="FU4" s="81" t="n"/>
      <c r="FV4" s="71" t="n"/>
      <c r="FW4" s="71" t="n"/>
      <c r="FX4" s="81" t="n"/>
      <c r="FY4" s="71" t="n"/>
      <c r="FZ4" s="71" t="n"/>
      <c r="GA4" s="81" t="n"/>
      <c r="GB4" s="71" t="n"/>
      <c r="GC4" s="71" t="n"/>
      <c r="GD4" s="81" t="n"/>
      <c r="GE4" s="71" t="n"/>
      <c r="GF4" s="71" t="n"/>
      <c r="GG4" s="81" t="n"/>
    </row>
    <row customHeight="1" ht="12" r="5" spans="1:201">
      <c r="A5" s="35" t="n">
        <v>43316</v>
      </c>
      <c r="B5" s="89" t="s">
        <v>76</v>
      </c>
      <c r="C5" s="89" t="s">
        <v>77</v>
      </c>
      <c r="D5" s="31" t="n">
        <v>6.73</v>
      </c>
      <c r="E5" s="81" t="n">
        <v>6.86</v>
      </c>
      <c r="F5" s="25" t="n">
        <v>373</v>
      </c>
      <c r="G5" s="80" t="n">
        <v>395</v>
      </c>
      <c r="H5" s="80" t="n">
        <v>271</v>
      </c>
      <c r="I5" s="80" t="n">
        <v>295</v>
      </c>
      <c r="J5" s="80" t="n">
        <v>6</v>
      </c>
      <c r="K5" s="80" t="n">
        <v>12</v>
      </c>
      <c r="L5" s="25" t="n">
        <v>0</v>
      </c>
      <c r="M5" s="80" t="n">
        <v>0</v>
      </c>
      <c r="N5" s="80" t="n">
        <v>3</v>
      </c>
      <c r="O5" s="80" t="n">
        <v>3</v>
      </c>
      <c r="P5" s="80" t="n">
        <v>2</v>
      </c>
      <c r="Q5" s="80" t="n">
        <v>3</v>
      </c>
      <c r="R5" s="16" t="n">
        <v>5</v>
      </c>
      <c r="S5" s="16" t="n">
        <v>6</v>
      </c>
      <c r="T5" s="16" t="n">
        <v>11</v>
      </c>
      <c r="U5" s="25" t="n">
        <v>1</v>
      </c>
      <c r="V5" s="80" t="n">
        <v>1</v>
      </c>
      <c r="W5" s="16" t="n">
        <v>2</v>
      </c>
      <c r="X5" s="25" t="n">
        <v>17</v>
      </c>
      <c r="Y5" s="80" t="n">
        <v>29</v>
      </c>
      <c r="Z5" s="27">
        <f>IF(U5="","",LOOKUP(U5-V5,{-9E+307,0,1},{2,"x",1}))</f>
        <v/>
      </c>
      <c r="AA5" s="14">
        <f>IF(U5="","",U5&amp;"-"&amp;V5)</f>
        <v/>
      </c>
      <c r="AB5" s="63" t="n"/>
      <c r="AC5" s="89" t="s">
        <v>78</v>
      </c>
      <c r="AD5" s="80">
        <f>SUMPRODUCT(($B$2:$C$1001=$AC5)*($Z$2:$Z$1001&lt;&gt;""))</f>
        <v/>
      </c>
      <c r="AE5" s="81">
        <f>SUMIF($B$2:$B$1001,$AC5,$D$2:$D$1001)+SUMIF($C$2:$C$1001,$AC5,$E$2:$E$1001)</f>
        <v/>
      </c>
      <c r="AF5" s="80">
        <f>SUMIF($B$2:$B$1001,$AC5,$F$2:$F$1001)+SUMIF($C$2:$C$1001,$AC5,$G$2:$G$1001)</f>
        <v/>
      </c>
      <c r="AG5" s="80">
        <f>SUMIF($B$2:$B$1001,$AC5,$H$2:$H$1001)+SUMIF($C$2:$C$1001,$AC5,$I$2:$I$1001)</f>
        <v/>
      </c>
      <c r="AH5" s="80">
        <f>SUMIF($B$2:$B$1001,$AC5,$J$2:$J$1001)+SUMIF($C$2:$C$1001,$AC5,$K$2:$K$1001)</f>
        <v/>
      </c>
      <c r="AI5" s="25">
        <f>SUMIF($B$2:$B$1001,$AC5,$L$2:$L$1001)+SUMIF($C$2:$C$1001,$AC5,$M$2:$M$1001)</f>
        <v/>
      </c>
      <c r="AJ5" s="80">
        <f>SUMIF($B$2:$B$1001,$AC5,$N$2:$N$1001)+SUMIF($C$2:$C$1001,$AC5,$O$2:$O$1001)</f>
        <v/>
      </c>
      <c r="AK5" s="80">
        <f>SUMIF($B$2:$B$1001,$AC5,$P$2:$P$1001)+SUMIF($C$2:$C$1001,$AC5,$Q$2:$Q$1001)</f>
        <v/>
      </c>
      <c r="AL5" s="80">
        <f>SUMIF($B$2:$B$1001,$AC5,$U$2:$U$1001)+SUMIF($C$2:$C$1001,$AC5,$V$2:$V$1001)</f>
        <v/>
      </c>
      <c r="AM5" s="29">
        <f>SUMIF($B$2:$B$1001,$AC5,$X$2:$X$1001)+SUMIF($C$2:$C$1001,$AC5,$Y$2:$Y$1001)</f>
        <v/>
      </c>
      <c r="AN5" s="31">
        <f>SUMIF($C$2:$C$1001,$AC5,$D$2:$D$1001)+SUMIF($B$2:$B$1001,$AC5,$E$2:$E$1001)</f>
        <v/>
      </c>
      <c r="AO5" s="80">
        <f>SUMIF($C$2:$C$1001,$AC5,$F$2:$F$1001)+SUMIF($B$2:$B$1001,$AC5,$G$2:$G$1001)</f>
        <v/>
      </c>
      <c r="AP5" s="80">
        <f>SUMIF($C$2:$C$1001,$AC5,$H$2:$H$1001)+SUMIF($B$2:$B$1001,$AC5,$I$2:$I$1001)</f>
        <v/>
      </c>
      <c r="AQ5" s="80">
        <f>SUMIF($C$2:$C$1001,$AC5,$J$2:$J$1001)+SUMIF($B$2:$B$1001,$AC5,$K$2:$K$1001)</f>
        <v/>
      </c>
      <c r="AR5" s="25">
        <f>SUMIF($C$2:$C$1001,$AC5,$L$2:$L$1001)+SUMIF($B$2:$B$1001,$AC5,$M$2:$M$1001)</f>
        <v/>
      </c>
      <c r="AS5" s="80">
        <f>SUMIF($C$2:$C$1001,$AC5,$N$2:$N$1001)+SUMIF($B$2:$B$1001,$AC5,$O$2:$O$1001)</f>
        <v/>
      </c>
      <c r="AT5" s="80">
        <f>SUMIF($C$2:$C$1001,$AC5,$P$2:$P$1001)+SUMIF($B$2:$B$1001,$AC5,$Q$2:$Q$1001)</f>
        <v/>
      </c>
      <c r="AU5" s="80">
        <f>SUMIF($C$2:$C$1001,$AC5,$U$2:$U$1001)+SUMIF($B$2:$B$1001,$AC5,$V$2:$V$1001)</f>
        <v/>
      </c>
      <c r="AV5" s="28">
        <f>SUMIF($C$2:$C$1001,$AC5,$X$2:$X$1001)+SUMIF($B$2:$B$1001,$AC5,$Y$2:$Y$1001)</f>
        <v/>
      </c>
      <c r="AW5" s="12" t="n">
        <v>5</v>
      </c>
      <c r="AX5" s="81" t="n">
        <v>32.73999999999999</v>
      </c>
      <c r="AY5" s="80" t="n">
        <v>2234</v>
      </c>
      <c r="AZ5" s="80" t="n">
        <v>1635</v>
      </c>
      <c r="BA5" s="80" t="n">
        <v>47</v>
      </c>
      <c r="BB5" s="25" t="n">
        <v>1</v>
      </c>
      <c r="BC5" s="80" t="n">
        <v>18</v>
      </c>
      <c r="BD5" s="80" t="n">
        <v>7</v>
      </c>
      <c r="BE5" s="80" t="n">
        <v>9</v>
      </c>
      <c r="BF5" s="29" t="n">
        <v>89</v>
      </c>
      <c r="BG5" s="31" t="n">
        <v>33.69</v>
      </c>
      <c r="BH5" s="80" t="n">
        <v>1614</v>
      </c>
      <c r="BI5" s="80" t="n">
        <v>1067</v>
      </c>
      <c r="BJ5" s="80" t="n">
        <v>44</v>
      </c>
      <c r="BK5" s="25" t="n">
        <v>2</v>
      </c>
      <c r="BL5" s="80" t="n">
        <v>17</v>
      </c>
      <c r="BM5" s="80" t="n">
        <v>7</v>
      </c>
      <c r="BN5" s="80" t="n">
        <v>12</v>
      </c>
      <c r="BO5" s="25" t="n">
        <v>118</v>
      </c>
      <c r="BQ5" s="35">
        <f>BQ35</f>
        <v/>
      </c>
      <c r="BR5" s="35">
        <f>BR35</f>
        <v/>
      </c>
      <c r="BS5" s="35">
        <f>BS35</f>
        <v/>
      </c>
      <c r="BT5" s="89">
        <f>VLOOKUP(BR5,$AC$3:$BO$26,2,FALSE)</f>
        <v/>
      </c>
      <c r="BU5" s="89">
        <f>VLOOKUP(BS5,$AC$3:$BO$26,2,FALSE)</f>
        <v/>
      </c>
      <c r="BV5" s="31">
        <f>VLOOKUP(BR5,$AC$3:$BO$26,3,FALSE)</f>
        <v/>
      </c>
      <c r="BW5" s="81">
        <f>VLOOKUP(BS5,$AC$3:$BO$26,3,FALSE)</f>
        <v/>
      </c>
      <c r="BX5" s="80">
        <f>VLOOKUP(BR5,$AC$3:$BO$26,4,FALSE)</f>
        <v/>
      </c>
      <c r="BY5" s="80">
        <f>VLOOKUP(BS5,$AC$3:$BO$26,4,FALSE)</f>
        <v/>
      </c>
      <c r="BZ5" s="80">
        <f>VLOOKUP(BR5,$AC$3:$BO$26,5,FALSE)</f>
        <v/>
      </c>
      <c r="CA5" s="80">
        <f>VLOOKUP(BS5,$AC$3:$BO$26,5,FALSE)</f>
        <v/>
      </c>
      <c r="CB5" s="80">
        <f>VLOOKUP(BR5,$AC$3:$BO$26,6,FALSE)</f>
        <v/>
      </c>
      <c r="CC5" s="80">
        <f>VLOOKUP(BS5,$AC$3:$BO$26,6,FALSE)</f>
        <v/>
      </c>
      <c r="CD5" s="25">
        <f>VLOOKUP(BR5,$AC$3:$BO$26,7,FALSE)</f>
        <v/>
      </c>
      <c r="CE5" s="80">
        <f>VLOOKUP(BS5,$AC$3:$BO$26,7,FALSE)</f>
        <v/>
      </c>
      <c r="CF5" s="80">
        <f>VLOOKUP(BR5,$AC$3:$BO$26,8,FALSE)</f>
        <v/>
      </c>
      <c r="CG5" s="80">
        <f>VLOOKUP(BS5,$AC$3:$BO$26,8,FALSE)</f>
        <v/>
      </c>
      <c r="CH5" s="80">
        <f>VLOOKUP(BR5,$AC$3:$BO$26,9,FALSE)</f>
        <v/>
      </c>
      <c r="CI5" s="80">
        <f>VLOOKUP(BS5,$AC$3:$BO$26,9,FALSE)</f>
        <v/>
      </c>
      <c r="CJ5" s="80">
        <f>VLOOKUP(BR5,$AC$3:$BO$26,10,FALSE)</f>
        <v/>
      </c>
      <c r="CK5" s="80">
        <f>VLOOKUP(BS5,$AC$3:$BO$26,10,FALSE)</f>
        <v/>
      </c>
      <c r="CL5" s="25">
        <f>VLOOKUP(BR5,$AC$3:$BO$26,11,FALSE)</f>
        <v/>
      </c>
      <c r="CM5" s="80">
        <f>VLOOKUP(BS5,$AC$3:$BO$26,11,FALSE)</f>
        <v/>
      </c>
      <c r="CN5" s="31">
        <f>VLOOKUP(BR5,$AC$3:$BO$26,22,FALSE)</f>
        <v/>
      </c>
      <c r="CO5" s="81">
        <f>VLOOKUP(BS5,$AC$3:$BO$26,22,FALSE)</f>
        <v/>
      </c>
      <c r="CP5" s="80">
        <f>VLOOKUP(BR5,$AC$3:$BO$26,23,FALSE)</f>
        <v/>
      </c>
      <c r="CQ5" s="80">
        <f>VLOOKUP(BS5,$AC$3:$BO$26,23,FALSE)</f>
        <v/>
      </c>
      <c r="CR5" s="80">
        <f>VLOOKUP(BR5,$AC$3:$BO$26,24,FALSE)</f>
        <v/>
      </c>
      <c r="CS5" s="80">
        <f>VLOOKUP(BS5,$AC$3:$BO$26,24,FALSE)</f>
        <v/>
      </c>
      <c r="CT5" s="80">
        <f>VLOOKUP(BR5,$AC$3:$BO$26,25,FALSE)</f>
        <v/>
      </c>
      <c r="CU5" s="80">
        <f>VLOOKUP(BS5,$AC$3:$BO$26,25,FALSE)</f>
        <v/>
      </c>
      <c r="CV5" s="25">
        <f>VLOOKUP(BR5,$AC$3:$BO$26,26,FALSE)</f>
        <v/>
      </c>
      <c r="CW5" s="80">
        <f>VLOOKUP(BS5,$AC$3:$BO$26,26,FALSE)</f>
        <v/>
      </c>
      <c r="CX5" s="80">
        <f>VLOOKUP(BR5,$AC$3:$BO$26,27,FALSE)</f>
        <v/>
      </c>
      <c r="CY5" s="80">
        <f>VLOOKUP(BS5,$AC$3:$BO$26,27,FALSE)</f>
        <v/>
      </c>
      <c r="CZ5" s="80">
        <f>VLOOKUP(BR5,$AC$3:$BO$26,28,FALSE)</f>
        <v/>
      </c>
      <c r="DA5" s="80">
        <f>VLOOKUP(BS5,$AC$3:$BO$26,28,FALSE)</f>
        <v/>
      </c>
      <c r="DB5" s="80">
        <f>VLOOKUP(BR5,$AC$3:$BO$26,29,FALSE)</f>
        <v/>
      </c>
      <c r="DC5" s="80">
        <f>VLOOKUP(BS5,$AC$3:$BO$26,29,FALSE)</f>
        <v/>
      </c>
      <c r="DD5" s="25">
        <f>VLOOKUP(BR5,$AC$3:$BO$26,30,FALSE)</f>
        <v/>
      </c>
      <c r="DE5" s="80">
        <f>VLOOKUP(BS5,$AC$3:$BO$26,30,FALSE)</f>
        <v/>
      </c>
      <c r="DF5" s="30">
        <f>VLOOKUP(BR5,$AC$3:$BO$26,12,FALSE)</f>
        <v/>
      </c>
      <c r="DG5" s="81">
        <f>VLOOKUP(BS5,$AC$3:$BO$26,12,FALSE)</f>
        <v/>
      </c>
      <c r="DH5" s="80">
        <f>VLOOKUP(BR5,$AC$3:$BO$26,13,FALSE)</f>
        <v/>
      </c>
      <c r="DI5" s="80">
        <f>VLOOKUP(BS5,$AC$3:$BO$26,13,FALSE)</f>
        <v/>
      </c>
      <c r="DJ5" s="80">
        <f>VLOOKUP(BR5,$AC$3:$BO$26,14,FALSE)</f>
        <v/>
      </c>
      <c r="DK5" s="80">
        <f>VLOOKUP(BS5,$AC$3:$BO$26,14,FALSE)</f>
        <v/>
      </c>
      <c r="DL5" s="80">
        <f>VLOOKUP(BR5,$AC$3:$BO$26,15,FALSE)</f>
        <v/>
      </c>
      <c r="DM5" s="80">
        <f>VLOOKUP(BS5,$AC$3:$BO$26,15,FALSE)</f>
        <v/>
      </c>
      <c r="DN5" s="25">
        <f>VLOOKUP(BR5,$AC$3:$BO$26,16,FALSE)</f>
        <v/>
      </c>
      <c r="DO5" s="80">
        <f>VLOOKUP(BS5,$AC$3:$BO$26,16,FALSE)</f>
        <v/>
      </c>
      <c r="DP5" s="80">
        <f>VLOOKUP(BR5,$AC$3:$BO$26,17,FALSE)</f>
        <v/>
      </c>
      <c r="DQ5" s="80">
        <f>VLOOKUP(BS5,$AC$3:$BO$26,17,FALSE)</f>
        <v/>
      </c>
      <c r="DR5" s="80">
        <f>VLOOKUP(BR5,$AC$3:$BO$26,18,FALSE)</f>
        <v/>
      </c>
      <c r="DS5" s="80">
        <f>VLOOKUP(BS5,$AC$3:$BO$26,18,FALSE)</f>
        <v/>
      </c>
      <c r="DT5" s="80">
        <f>VLOOKUP(BR5,$AC$3:$BO$26,19,FALSE)</f>
        <v/>
      </c>
      <c r="DU5" s="80">
        <f>VLOOKUP(BS5,$AC$3:$BO$26,19,FALSE)</f>
        <v/>
      </c>
      <c r="DV5" s="25">
        <f>VLOOKUP(BR5,$AC$3:$BO$26,20,FALSE)</f>
        <v/>
      </c>
      <c r="DW5" s="80">
        <f>VLOOKUP(BS5,$AC$3:$BO$26,20,FALSE)</f>
        <v/>
      </c>
      <c r="DX5" s="31">
        <f>VLOOKUP(BR5,$AC$3:$BO$26,31,FALSE)</f>
        <v/>
      </c>
      <c r="DY5" s="81">
        <f>VLOOKUP(BS5,$AC$3:$BO$26,31,FALSE)</f>
        <v/>
      </c>
      <c r="DZ5" s="80">
        <f>VLOOKUP(BR5,$AC$3:$BO$26,32,FALSE)</f>
        <v/>
      </c>
      <c r="EA5" s="80">
        <f>VLOOKUP(BS5,$AC$3:$BO$26,32,FALSE)</f>
        <v/>
      </c>
      <c r="EB5" s="80">
        <f>VLOOKUP(BR5,$AC$3:$BO$26,33,FALSE)</f>
        <v/>
      </c>
      <c r="EC5" s="80">
        <f>VLOOKUP(BS5,$AC$3:$BO$26,33,FALSE)</f>
        <v/>
      </c>
      <c r="ED5" s="80">
        <f>VLOOKUP(BR5,$AC$3:$BO$26,34,FALSE)</f>
        <v/>
      </c>
      <c r="EE5" s="80">
        <f>VLOOKUP(BS5,$AC$3:$BO$26,34,FALSE)</f>
        <v/>
      </c>
      <c r="EF5" s="25">
        <f>VLOOKUP(BR5,$AC$3:$BO$26,35,FALSE)</f>
        <v/>
      </c>
      <c r="EG5" s="80">
        <f>VLOOKUP(BS5,$AC$3:$BO$26,35,FALSE)</f>
        <v/>
      </c>
      <c r="EH5" s="80">
        <f>VLOOKUP(BR5,$AC$3:$BO$26,36,FALSE)</f>
        <v/>
      </c>
      <c r="EI5" s="80">
        <f>VLOOKUP(BS5,$AC$3:$BO$26,36,FALSE)</f>
        <v/>
      </c>
      <c r="EJ5" s="80">
        <f>VLOOKUP(BR5,$AC$3:$BO$26,37,FALSE)</f>
        <v/>
      </c>
      <c r="EK5" s="80">
        <f>VLOOKUP(BS5,$AC$3:$BO$26,37,FALSE)</f>
        <v/>
      </c>
      <c r="EL5" s="80">
        <f>VLOOKUP(BR5,$AC$3:$BO$26,38,FALSE)</f>
        <v/>
      </c>
      <c r="EM5" s="80">
        <f>VLOOKUP(BS5,$AC$3:$BO$26,38,FALSE)</f>
        <v/>
      </c>
      <c r="EN5" s="25">
        <f>VLOOKUP(BR5,$AC$3:$BO$26,39,FALSE)</f>
        <v/>
      </c>
      <c r="EO5" s="80">
        <f>VLOOKUP(BS5,$AC$3:$BO$26,39,FALSE)</f>
        <v/>
      </c>
      <c r="EQ5" s="81" t="n"/>
      <c r="ER5" s="81" t="n"/>
      <c r="ET5" s="81" t="n"/>
      <c r="EU5" s="81" t="n"/>
      <c r="EW5" s="81" t="n"/>
      <c r="EX5" s="81" t="n"/>
      <c r="EZ5" s="81" t="n"/>
      <c r="FA5" s="56" t="n"/>
      <c r="FC5" s="81" t="n"/>
      <c r="FD5" s="81" t="n"/>
      <c r="FF5" s="81" t="n"/>
      <c r="FG5" s="81" t="n"/>
      <c r="FI5" s="81" t="n"/>
      <c r="FJ5" s="71" t="n"/>
      <c r="FK5" s="71" t="n"/>
      <c r="FL5" s="81" t="n"/>
      <c r="FM5" s="71" t="n"/>
      <c r="FN5" s="71" t="n"/>
      <c r="FO5" s="81" t="n"/>
      <c r="FP5" s="71" t="n"/>
      <c r="FQ5" s="71" t="n"/>
      <c r="FR5" s="81" t="n"/>
      <c r="FS5" s="71" t="n"/>
      <c r="FT5" s="71" t="n"/>
      <c r="FU5" s="81" t="n"/>
      <c r="FV5" s="71" t="n"/>
      <c r="FW5" s="71" t="n"/>
      <c r="FX5" s="81" t="n"/>
      <c r="FY5" s="71" t="n"/>
      <c r="FZ5" s="71" t="n"/>
      <c r="GA5" s="81" t="n"/>
      <c r="GB5" s="71" t="n"/>
      <c r="GC5" s="71" t="n"/>
      <c r="GD5" s="81" t="n"/>
      <c r="GE5" s="71" t="n"/>
      <c r="GF5" s="71" t="n"/>
      <c r="GG5" s="81" t="n"/>
    </row>
    <row customHeight="1" ht="12" r="6" spans="1:201">
      <c r="A6" s="35" t="n">
        <v>43316</v>
      </c>
      <c r="B6" s="89" t="s">
        <v>79</v>
      </c>
      <c r="C6" s="89" t="s">
        <v>78</v>
      </c>
      <c r="D6" s="31" t="n">
        <v>6.77</v>
      </c>
      <c r="E6" s="81" t="n">
        <v>6.63</v>
      </c>
      <c r="F6" s="25" t="n">
        <v>408</v>
      </c>
      <c r="G6" s="80" t="n">
        <v>325</v>
      </c>
      <c r="H6" s="80" t="n">
        <v>272</v>
      </c>
      <c r="I6" s="80" t="n">
        <v>201</v>
      </c>
      <c r="J6" s="80" t="n">
        <v>9</v>
      </c>
      <c r="K6" s="80" t="n">
        <v>2</v>
      </c>
      <c r="L6" s="25" t="n">
        <v>0</v>
      </c>
      <c r="M6" s="80" t="n">
        <v>1</v>
      </c>
      <c r="N6" s="80" t="n">
        <v>2</v>
      </c>
      <c r="O6" s="80" t="n">
        <v>1</v>
      </c>
      <c r="P6" s="80" t="n">
        <v>1</v>
      </c>
      <c r="Q6" s="80" t="n">
        <v>0</v>
      </c>
      <c r="R6" s="16" t="n">
        <v>3</v>
      </c>
      <c r="S6" s="16" t="n">
        <v>2</v>
      </c>
      <c r="T6" s="16" t="n">
        <v>5</v>
      </c>
      <c r="U6" s="25" t="n">
        <v>2</v>
      </c>
      <c r="V6" s="80" t="n">
        <v>2</v>
      </c>
      <c r="W6" s="16" t="n">
        <v>4</v>
      </c>
      <c r="X6" s="25" t="n">
        <v>31</v>
      </c>
      <c r="Y6" s="80" t="n">
        <v>37</v>
      </c>
      <c r="Z6" s="27">
        <f>IF(U6="","",LOOKUP(U6-V6,{-9E+307,0,1},{2,"x",1}))</f>
        <v/>
      </c>
      <c r="AA6" s="14">
        <f>IF(U6="","",U6&amp;"-"&amp;V6)</f>
        <v/>
      </c>
      <c r="AB6" s="63" t="n"/>
      <c r="AC6" s="89" t="s">
        <v>80</v>
      </c>
      <c r="AD6" s="80">
        <f>SUMPRODUCT(($B$2:$C$1001=$AC6)*($Z$2:$Z$1001&lt;&gt;""))</f>
        <v/>
      </c>
      <c r="AE6" s="81">
        <f>SUMIF($B$2:$B$1001,$AC6,$D$2:$D$1001)+SUMIF($C$2:$C$1001,$AC6,$E$2:$E$1001)</f>
        <v/>
      </c>
      <c r="AF6" s="80">
        <f>SUMIF($B$2:$B$1001,$AC6,$F$2:$F$1001)+SUMIF($C$2:$C$1001,$AC6,$G$2:$G$1001)</f>
        <v/>
      </c>
      <c r="AG6" s="80">
        <f>SUMIF($B$2:$B$1001,$AC6,$H$2:$H$1001)+SUMIF($C$2:$C$1001,$AC6,$I$2:$I$1001)</f>
        <v/>
      </c>
      <c r="AH6" s="80">
        <f>SUMIF($B$2:$B$1001,$AC6,$J$2:$J$1001)+SUMIF($C$2:$C$1001,$AC6,$K$2:$K$1001)</f>
        <v/>
      </c>
      <c r="AI6" s="25">
        <f>SUMIF($B$2:$B$1001,$AC6,$L$2:$L$1001)+SUMIF($C$2:$C$1001,$AC6,$M$2:$M$1001)</f>
        <v/>
      </c>
      <c r="AJ6" s="80">
        <f>SUMIF($B$2:$B$1001,$AC6,$N$2:$N$1001)+SUMIF($C$2:$C$1001,$AC6,$O$2:$O$1001)</f>
        <v/>
      </c>
      <c r="AK6" s="80">
        <f>SUMIF($B$2:$B$1001,$AC6,$P$2:$P$1001)+SUMIF($C$2:$C$1001,$AC6,$Q$2:$Q$1001)</f>
        <v/>
      </c>
      <c r="AL6" s="80">
        <f>SUMIF($B$2:$B$1001,$AC6,$U$2:$U$1001)+SUMIF($C$2:$C$1001,$AC6,$V$2:$V$1001)</f>
        <v/>
      </c>
      <c r="AM6" s="29">
        <f>SUMIF($B$2:$B$1001,$AC6,$X$2:$X$1001)+SUMIF($C$2:$C$1001,$AC6,$Y$2:$Y$1001)</f>
        <v/>
      </c>
      <c r="AN6" s="31">
        <f>SUMIF($C$2:$C$1001,$AC6,$D$2:$D$1001)+SUMIF($B$2:$B$1001,$AC6,$E$2:$E$1001)</f>
        <v/>
      </c>
      <c r="AO6" s="80">
        <f>SUMIF($C$2:$C$1001,$AC6,$F$2:$F$1001)+SUMIF($B$2:$B$1001,$AC6,$G$2:$G$1001)</f>
        <v/>
      </c>
      <c r="AP6" s="80">
        <f>SUMIF($C$2:$C$1001,$AC6,$H$2:$H$1001)+SUMIF($B$2:$B$1001,$AC6,$I$2:$I$1001)</f>
        <v/>
      </c>
      <c r="AQ6" s="80">
        <f>SUMIF($C$2:$C$1001,$AC6,$J$2:$J$1001)+SUMIF($B$2:$B$1001,$AC6,$K$2:$K$1001)</f>
        <v/>
      </c>
      <c r="AR6" s="25">
        <f>SUMIF($C$2:$C$1001,$AC6,$L$2:$L$1001)+SUMIF($B$2:$B$1001,$AC6,$M$2:$M$1001)</f>
        <v/>
      </c>
      <c r="AS6" s="80">
        <f>SUMIF($C$2:$C$1001,$AC6,$N$2:$N$1001)+SUMIF($B$2:$B$1001,$AC6,$O$2:$O$1001)</f>
        <v/>
      </c>
      <c r="AT6" s="80">
        <f>SUMIF($C$2:$C$1001,$AC6,$P$2:$P$1001)+SUMIF($B$2:$B$1001,$AC6,$Q$2:$Q$1001)</f>
        <v/>
      </c>
      <c r="AU6" s="80">
        <f>SUMIF($C$2:$C$1001,$AC6,$U$2:$U$1001)+SUMIF($B$2:$B$1001,$AC6,$V$2:$V$1001)</f>
        <v/>
      </c>
      <c r="AV6" s="28">
        <f>SUMIF($C$2:$C$1001,$AC6,$X$2:$X$1001)+SUMIF($B$2:$B$1001,$AC6,$Y$2:$Y$1001)</f>
        <v/>
      </c>
      <c r="AW6" s="12" t="n">
        <v>5</v>
      </c>
      <c r="AX6" s="81" t="n">
        <v>33.18</v>
      </c>
      <c r="AY6" s="80" t="n">
        <v>1534</v>
      </c>
      <c r="AZ6" s="80" t="n">
        <v>969</v>
      </c>
      <c r="BA6" s="80" t="n">
        <v>34</v>
      </c>
      <c r="BB6" s="25" t="n">
        <v>2</v>
      </c>
      <c r="BC6" s="80" t="n">
        <v>15</v>
      </c>
      <c r="BD6" s="80" t="n">
        <v>2</v>
      </c>
      <c r="BE6" s="80" t="n">
        <v>4</v>
      </c>
      <c r="BF6" s="29" t="n">
        <v>166</v>
      </c>
      <c r="BG6" s="31" t="n">
        <v>33.92</v>
      </c>
      <c r="BH6" s="80" t="n">
        <v>2596</v>
      </c>
      <c r="BI6" s="80" t="n">
        <v>2030</v>
      </c>
      <c r="BJ6" s="80" t="n">
        <v>47</v>
      </c>
      <c r="BK6" s="25" t="n">
        <v>2</v>
      </c>
      <c r="BL6" s="80" t="n">
        <v>5</v>
      </c>
      <c r="BM6" s="80" t="n">
        <v>3</v>
      </c>
      <c r="BN6" s="80" t="n">
        <v>7</v>
      </c>
      <c r="BO6" s="25" t="n">
        <v>136</v>
      </c>
      <c r="BQ6" s="35">
        <f>BQ36</f>
        <v/>
      </c>
      <c r="BR6" s="35">
        <f>BR36</f>
        <v/>
      </c>
      <c r="BS6" s="35">
        <f>BS36</f>
        <v/>
      </c>
      <c r="BT6" s="89">
        <f>VLOOKUP(BR6,$AC$3:$BO$26,2,FALSE)</f>
        <v/>
      </c>
      <c r="BU6" s="89">
        <f>VLOOKUP(BS6,$AC$3:$BO$26,2,FALSE)</f>
        <v/>
      </c>
      <c r="BV6" s="31">
        <f>VLOOKUP(BR6,$AC$3:$BO$26,3,FALSE)</f>
        <v/>
      </c>
      <c r="BW6" s="81">
        <f>VLOOKUP(BS6,$AC$3:$BO$26,3,FALSE)</f>
        <v/>
      </c>
      <c r="BX6" s="80">
        <f>VLOOKUP(BR6,$AC$3:$BO$26,4,FALSE)</f>
        <v/>
      </c>
      <c r="BY6" s="80">
        <f>VLOOKUP(BS6,$AC$3:$BO$26,4,FALSE)</f>
        <v/>
      </c>
      <c r="BZ6" s="80">
        <f>VLOOKUP(BR6,$AC$3:$BO$26,5,FALSE)</f>
        <v/>
      </c>
      <c r="CA6" s="80">
        <f>VLOOKUP(BS6,$AC$3:$BO$26,5,FALSE)</f>
        <v/>
      </c>
      <c r="CB6" s="80">
        <f>VLOOKUP(BR6,$AC$3:$BO$26,6,FALSE)</f>
        <v/>
      </c>
      <c r="CC6" s="80">
        <f>VLOOKUP(BS6,$AC$3:$BO$26,6,FALSE)</f>
        <v/>
      </c>
      <c r="CD6" s="25">
        <f>VLOOKUP(BR6,$AC$3:$BO$26,7,FALSE)</f>
        <v/>
      </c>
      <c r="CE6" s="80">
        <f>VLOOKUP(BS6,$AC$3:$BO$26,7,FALSE)</f>
        <v/>
      </c>
      <c r="CF6" s="80">
        <f>VLOOKUP(BR6,$AC$3:$BO$26,8,FALSE)</f>
        <v/>
      </c>
      <c r="CG6" s="80">
        <f>VLOOKUP(BS6,$AC$3:$BO$26,8,FALSE)</f>
        <v/>
      </c>
      <c r="CH6" s="80">
        <f>VLOOKUP(BR6,$AC$3:$BO$26,9,FALSE)</f>
        <v/>
      </c>
      <c r="CI6" s="80">
        <f>VLOOKUP(BS6,$AC$3:$BO$26,9,FALSE)</f>
        <v/>
      </c>
      <c r="CJ6" s="80">
        <f>VLOOKUP(BR6,$AC$3:$BO$26,10,FALSE)</f>
        <v/>
      </c>
      <c r="CK6" s="80">
        <f>VLOOKUP(BS6,$AC$3:$BO$26,10,FALSE)</f>
        <v/>
      </c>
      <c r="CL6" s="25">
        <f>VLOOKUP(BR6,$AC$3:$BO$26,11,FALSE)</f>
        <v/>
      </c>
      <c r="CM6" s="80">
        <f>VLOOKUP(BS6,$AC$3:$BO$26,11,FALSE)</f>
        <v/>
      </c>
      <c r="CN6" s="31">
        <f>VLOOKUP(BR6,$AC$3:$BO$26,22,FALSE)</f>
        <v/>
      </c>
      <c r="CO6" s="81">
        <f>VLOOKUP(BS6,$AC$3:$BO$26,22,FALSE)</f>
        <v/>
      </c>
      <c r="CP6" s="80">
        <f>VLOOKUP(BR6,$AC$3:$BO$26,23,FALSE)</f>
        <v/>
      </c>
      <c r="CQ6" s="80">
        <f>VLOOKUP(BS6,$AC$3:$BO$26,23,FALSE)</f>
        <v/>
      </c>
      <c r="CR6" s="80">
        <f>VLOOKUP(BR6,$AC$3:$BO$26,24,FALSE)</f>
        <v/>
      </c>
      <c r="CS6" s="80">
        <f>VLOOKUP(BS6,$AC$3:$BO$26,24,FALSE)</f>
        <v/>
      </c>
      <c r="CT6" s="80">
        <f>VLOOKUP(BR6,$AC$3:$BO$26,25,FALSE)</f>
        <v/>
      </c>
      <c r="CU6" s="80">
        <f>VLOOKUP(BS6,$AC$3:$BO$26,25,FALSE)</f>
        <v/>
      </c>
      <c r="CV6" s="25">
        <f>VLOOKUP(BR6,$AC$3:$BO$26,26,FALSE)</f>
        <v/>
      </c>
      <c r="CW6" s="80">
        <f>VLOOKUP(BS6,$AC$3:$BO$26,26,FALSE)</f>
        <v/>
      </c>
      <c r="CX6" s="80">
        <f>VLOOKUP(BR6,$AC$3:$BO$26,27,FALSE)</f>
        <v/>
      </c>
      <c r="CY6" s="80">
        <f>VLOOKUP(BS6,$AC$3:$BO$26,27,FALSE)</f>
        <v/>
      </c>
      <c r="CZ6" s="80">
        <f>VLOOKUP(BR6,$AC$3:$BO$26,28,FALSE)</f>
        <v/>
      </c>
      <c r="DA6" s="80">
        <f>VLOOKUP(BS6,$AC$3:$BO$26,28,FALSE)</f>
        <v/>
      </c>
      <c r="DB6" s="80">
        <f>VLOOKUP(BR6,$AC$3:$BO$26,29,FALSE)</f>
        <v/>
      </c>
      <c r="DC6" s="80">
        <f>VLOOKUP(BS6,$AC$3:$BO$26,29,FALSE)</f>
        <v/>
      </c>
      <c r="DD6" s="25">
        <f>VLOOKUP(BR6,$AC$3:$BO$26,30,FALSE)</f>
        <v/>
      </c>
      <c r="DE6" s="80">
        <f>VLOOKUP(BS6,$AC$3:$BO$26,30,FALSE)</f>
        <v/>
      </c>
      <c r="DF6" s="30">
        <f>VLOOKUP(BR6,$AC$3:$BO$26,12,FALSE)</f>
        <v/>
      </c>
      <c r="DG6" s="81">
        <f>VLOOKUP(BS6,$AC$3:$BO$26,12,FALSE)</f>
        <v/>
      </c>
      <c r="DH6" s="80">
        <f>VLOOKUP(BR6,$AC$3:$BO$26,13,FALSE)</f>
        <v/>
      </c>
      <c r="DI6" s="80">
        <f>VLOOKUP(BS6,$AC$3:$BO$26,13,FALSE)</f>
        <v/>
      </c>
      <c r="DJ6" s="80">
        <f>VLOOKUP(BR6,$AC$3:$BO$26,14,FALSE)</f>
        <v/>
      </c>
      <c r="DK6" s="80">
        <f>VLOOKUP(BS6,$AC$3:$BO$26,14,FALSE)</f>
        <v/>
      </c>
      <c r="DL6" s="80">
        <f>VLOOKUP(BR6,$AC$3:$BO$26,15,FALSE)</f>
        <v/>
      </c>
      <c r="DM6" s="80">
        <f>VLOOKUP(BS6,$AC$3:$BO$26,15,FALSE)</f>
        <v/>
      </c>
      <c r="DN6" s="25">
        <f>VLOOKUP(BR6,$AC$3:$BO$26,16,FALSE)</f>
        <v/>
      </c>
      <c r="DO6" s="80">
        <f>VLOOKUP(BS6,$AC$3:$BO$26,16,FALSE)</f>
        <v/>
      </c>
      <c r="DP6" s="80">
        <f>VLOOKUP(BR6,$AC$3:$BO$26,17,FALSE)</f>
        <v/>
      </c>
      <c r="DQ6" s="80">
        <f>VLOOKUP(BS6,$AC$3:$BO$26,17,FALSE)</f>
        <v/>
      </c>
      <c r="DR6" s="80">
        <f>VLOOKUP(BR6,$AC$3:$BO$26,18,FALSE)</f>
        <v/>
      </c>
      <c r="DS6" s="80">
        <f>VLOOKUP(BS6,$AC$3:$BO$26,18,FALSE)</f>
        <v/>
      </c>
      <c r="DT6" s="80">
        <f>VLOOKUP(BR6,$AC$3:$BO$26,19,FALSE)</f>
        <v/>
      </c>
      <c r="DU6" s="80">
        <f>VLOOKUP(BS6,$AC$3:$BO$26,19,FALSE)</f>
        <v/>
      </c>
      <c r="DV6" s="25">
        <f>VLOOKUP(BR6,$AC$3:$BO$26,20,FALSE)</f>
        <v/>
      </c>
      <c r="DW6" s="80">
        <f>VLOOKUP(BS6,$AC$3:$BO$26,20,FALSE)</f>
        <v/>
      </c>
      <c r="DX6" s="31">
        <f>VLOOKUP(BR6,$AC$3:$BO$26,31,FALSE)</f>
        <v/>
      </c>
      <c r="DY6" s="81">
        <f>VLOOKUP(BS6,$AC$3:$BO$26,31,FALSE)</f>
        <v/>
      </c>
      <c r="DZ6" s="80">
        <f>VLOOKUP(BR6,$AC$3:$BO$26,32,FALSE)</f>
        <v/>
      </c>
      <c r="EA6" s="80">
        <f>VLOOKUP(BS6,$AC$3:$BO$26,32,FALSE)</f>
        <v/>
      </c>
      <c r="EB6" s="80">
        <f>VLOOKUP(BR6,$AC$3:$BO$26,33,FALSE)</f>
        <v/>
      </c>
      <c r="EC6" s="80">
        <f>VLOOKUP(BS6,$AC$3:$BO$26,33,FALSE)</f>
        <v/>
      </c>
      <c r="ED6" s="80">
        <f>VLOOKUP(BR6,$AC$3:$BO$26,34,FALSE)</f>
        <v/>
      </c>
      <c r="EE6" s="80">
        <f>VLOOKUP(BS6,$AC$3:$BO$26,34,FALSE)</f>
        <v/>
      </c>
      <c r="EF6" s="25">
        <f>VLOOKUP(BR6,$AC$3:$BO$26,35,FALSE)</f>
        <v/>
      </c>
      <c r="EG6" s="80">
        <f>VLOOKUP(BS6,$AC$3:$BO$26,35,FALSE)</f>
        <v/>
      </c>
      <c r="EH6" s="80">
        <f>VLOOKUP(BR6,$AC$3:$BO$26,36,FALSE)</f>
        <v/>
      </c>
      <c r="EI6" s="80">
        <f>VLOOKUP(BS6,$AC$3:$BO$26,36,FALSE)</f>
        <v/>
      </c>
      <c r="EJ6" s="80">
        <f>VLOOKUP(BR6,$AC$3:$BO$26,37,FALSE)</f>
        <v/>
      </c>
      <c r="EK6" s="80">
        <f>VLOOKUP(BS6,$AC$3:$BO$26,37,FALSE)</f>
        <v/>
      </c>
      <c r="EL6" s="80">
        <f>VLOOKUP(BR6,$AC$3:$BO$26,38,FALSE)</f>
        <v/>
      </c>
      <c r="EM6" s="80">
        <f>VLOOKUP(BS6,$AC$3:$BO$26,38,FALSE)</f>
        <v/>
      </c>
      <c r="EN6" s="25">
        <f>VLOOKUP(BR6,$AC$3:$BO$26,39,FALSE)</f>
        <v/>
      </c>
      <c r="EO6" s="80">
        <f>VLOOKUP(BS6,$AC$3:$BO$26,39,FALSE)</f>
        <v/>
      </c>
      <c r="EQ6" s="81" t="n"/>
      <c r="ER6" s="81" t="n"/>
      <c r="ET6" s="81" t="n"/>
      <c r="EU6" s="81" t="n"/>
      <c r="EW6" s="81" t="n"/>
      <c r="EX6" s="81" t="n"/>
      <c r="EZ6" s="81" t="n"/>
      <c r="FA6" s="56" t="n"/>
      <c r="FC6" s="81" t="n"/>
      <c r="FD6" s="81" t="n"/>
      <c r="FF6" s="81" t="n"/>
      <c r="FG6" s="81" t="n"/>
      <c r="FI6" s="81" t="n"/>
      <c r="FJ6" s="71" t="n"/>
      <c r="FK6" s="71" t="n"/>
      <c r="FL6" s="81" t="n"/>
      <c r="FM6" s="71" t="n"/>
      <c r="FN6" s="71" t="n"/>
      <c r="FO6" s="81" t="n"/>
      <c r="FP6" s="71" t="n"/>
      <c r="FQ6" s="71" t="n"/>
      <c r="FR6" s="81" t="n"/>
      <c r="FS6" s="71" t="n"/>
      <c r="FT6" s="71" t="n"/>
      <c r="FU6" s="81" t="n"/>
      <c r="FV6" s="71" t="n"/>
      <c r="FW6" s="71" t="n"/>
      <c r="FX6" s="81" t="n"/>
      <c r="FY6" s="71" t="n"/>
      <c r="FZ6" s="71" t="n"/>
      <c r="GA6" s="81" t="n"/>
      <c r="GB6" s="71" t="n"/>
      <c r="GC6" s="71" t="n"/>
      <c r="GD6" s="81" t="n"/>
      <c r="GE6" s="71" t="n"/>
      <c r="GF6" s="71" t="n"/>
      <c r="GG6" s="81" t="n"/>
    </row>
    <row customHeight="1" ht="12" r="7" spans="1:201">
      <c r="A7" s="35" t="n">
        <v>43316</v>
      </c>
      <c r="B7" s="89" t="s">
        <v>81</v>
      </c>
      <c r="C7" s="89" t="s">
        <v>82</v>
      </c>
      <c r="D7" s="31" t="n">
        <v>6.64</v>
      </c>
      <c r="E7" s="81" t="n">
        <v>6.63</v>
      </c>
      <c r="F7" s="25" t="n">
        <v>284</v>
      </c>
      <c r="G7" s="80" t="n">
        <v>362</v>
      </c>
      <c r="H7" s="80" t="n">
        <v>171</v>
      </c>
      <c r="I7" s="80" t="n">
        <v>263</v>
      </c>
      <c r="J7" s="80" t="n">
        <v>8</v>
      </c>
      <c r="K7" s="80" t="n">
        <v>9</v>
      </c>
      <c r="L7" s="25" t="n">
        <v>1</v>
      </c>
      <c r="M7" s="80" t="n">
        <v>1</v>
      </c>
      <c r="N7" s="80" t="n">
        <v>1</v>
      </c>
      <c r="O7" s="80" t="n">
        <v>1</v>
      </c>
      <c r="P7" s="80" t="n">
        <v>0</v>
      </c>
      <c r="Q7" s="80" t="n">
        <v>1</v>
      </c>
      <c r="R7" s="16" t="n">
        <v>2</v>
      </c>
      <c r="S7" s="16" t="n">
        <v>3</v>
      </c>
      <c r="T7" s="16" t="n">
        <v>5</v>
      </c>
      <c r="U7" s="25" t="n">
        <v>2</v>
      </c>
      <c r="V7" s="80" t="n">
        <v>2</v>
      </c>
      <c r="W7" s="16" t="n">
        <v>4</v>
      </c>
      <c r="X7" s="25" t="n">
        <v>26</v>
      </c>
      <c r="Y7" s="80" t="n">
        <v>24</v>
      </c>
      <c r="Z7" s="27">
        <f>IF(U7="","",LOOKUP(U7-V7,{-9E+307,0,1},{2,"x",1}))</f>
        <v/>
      </c>
      <c r="AA7" s="14">
        <f>IF(U7="","",U7&amp;"-"&amp;V7)</f>
        <v/>
      </c>
      <c r="AB7" s="63" t="n"/>
      <c r="AC7" s="89" t="s">
        <v>74</v>
      </c>
      <c r="AD7" s="80">
        <f>SUMPRODUCT(($B$2:$C$1001=$AC7)*($Z$2:$Z$1001&lt;&gt;""))</f>
        <v/>
      </c>
      <c r="AE7" s="81">
        <f>SUMIF($B$2:$B$1001,$AC7,$D$2:$D$1001)+SUMIF($C$2:$C$1001,$AC7,$E$2:$E$1001)</f>
        <v/>
      </c>
      <c r="AF7" s="80">
        <f>SUMIF($B$2:$B$1001,$AC7,$F$2:$F$1001)+SUMIF($C$2:$C$1001,$AC7,$G$2:$G$1001)</f>
        <v/>
      </c>
      <c r="AG7" s="80">
        <f>SUMIF($B$2:$B$1001,$AC7,$H$2:$H$1001)+SUMIF($C$2:$C$1001,$AC7,$I$2:$I$1001)</f>
        <v/>
      </c>
      <c r="AH7" s="80">
        <f>SUMIF($B$2:$B$1001,$AC7,$J$2:$J$1001)+SUMIF($C$2:$C$1001,$AC7,$K$2:$K$1001)</f>
        <v/>
      </c>
      <c r="AI7" s="25">
        <f>SUMIF($B$2:$B$1001,$AC7,$L$2:$L$1001)+SUMIF($C$2:$C$1001,$AC7,$M$2:$M$1001)</f>
        <v/>
      </c>
      <c r="AJ7" s="80">
        <f>SUMIF($B$2:$B$1001,$AC7,$N$2:$N$1001)+SUMIF($C$2:$C$1001,$AC7,$O$2:$O$1001)</f>
        <v/>
      </c>
      <c r="AK7" s="80">
        <f>SUMIF($B$2:$B$1001,$AC7,$P$2:$P$1001)+SUMIF($C$2:$C$1001,$AC7,$Q$2:$Q$1001)</f>
        <v/>
      </c>
      <c r="AL7" s="80">
        <f>SUMIF($B$2:$B$1001,$AC7,$U$2:$U$1001)+SUMIF($C$2:$C$1001,$AC7,$V$2:$V$1001)</f>
        <v/>
      </c>
      <c r="AM7" s="29">
        <f>SUMIF($B$2:$B$1001,$AC7,$X$2:$X$1001)+SUMIF($C$2:$C$1001,$AC7,$Y$2:$Y$1001)</f>
        <v/>
      </c>
      <c r="AN7" s="31">
        <f>SUMIF($C$2:$C$1001,$AC7,$D$2:$D$1001)+SUMIF($B$2:$B$1001,$AC7,$E$2:$E$1001)</f>
        <v/>
      </c>
      <c r="AO7" s="80">
        <f>SUMIF($C$2:$C$1001,$AC7,$F$2:$F$1001)+SUMIF($B$2:$B$1001,$AC7,$G$2:$G$1001)</f>
        <v/>
      </c>
      <c r="AP7" s="80">
        <f>SUMIF($C$2:$C$1001,$AC7,$H$2:$H$1001)+SUMIF($B$2:$B$1001,$AC7,$I$2:$I$1001)</f>
        <v/>
      </c>
      <c r="AQ7" s="80">
        <f>SUMIF($C$2:$C$1001,$AC7,$J$2:$J$1001)+SUMIF($B$2:$B$1001,$AC7,$K$2:$K$1001)</f>
        <v/>
      </c>
      <c r="AR7" s="25">
        <f>SUMIF($C$2:$C$1001,$AC7,$L$2:$L$1001)+SUMIF($B$2:$B$1001,$AC7,$M$2:$M$1001)</f>
        <v/>
      </c>
      <c r="AS7" s="80">
        <f>SUMIF($C$2:$C$1001,$AC7,$N$2:$N$1001)+SUMIF($B$2:$B$1001,$AC7,$O$2:$O$1001)</f>
        <v/>
      </c>
      <c r="AT7" s="80">
        <f>SUMIF($C$2:$C$1001,$AC7,$P$2:$P$1001)+SUMIF($B$2:$B$1001,$AC7,$Q$2:$Q$1001)</f>
        <v/>
      </c>
      <c r="AU7" s="80">
        <f>SUMIF($C$2:$C$1001,$AC7,$U$2:$U$1001)+SUMIF($B$2:$B$1001,$AC7,$V$2:$V$1001)</f>
        <v/>
      </c>
      <c r="AV7" s="28">
        <f>SUMIF($C$2:$C$1001,$AC7,$X$2:$X$1001)+SUMIF($B$2:$B$1001,$AC7,$Y$2:$Y$1001)</f>
        <v/>
      </c>
      <c r="AW7" s="12" t="n">
        <v>5</v>
      </c>
      <c r="AX7" s="81" t="n">
        <v>32.52</v>
      </c>
      <c r="AY7" s="80" t="n">
        <v>2732</v>
      </c>
      <c r="AZ7" s="80" t="n">
        <v>2261</v>
      </c>
      <c r="BA7" s="80" t="n">
        <v>62</v>
      </c>
      <c r="BB7" s="25" t="n">
        <v>1</v>
      </c>
      <c r="BC7" s="80" t="n">
        <v>14</v>
      </c>
      <c r="BD7" s="80" t="n">
        <v>5</v>
      </c>
      <c r="BE7" s="80" t="n">
        <v>6</v>
      </c>
      <c r="BF7" s="29" t="n">
        <v>97</v>
      </c>
      <c r="BG7" s="31" t="n">
        <v>34.82</v>
      </c>
      <c r="BH7" s="80" t="n">
        <v>1619</v>
      </c>
      <c r="BI7" s="80" t="n">
        <v>1174</v>
      </c>
      <c r="BJ7" s="80" t="n">
        <v>58</v>
      </c>
      <c r="BK7" s="25" t="n">
        <v>3</v>
      </c>
      <c r="BL7" s="80" t="n">
        <v>11</v>
      </c>
      <c r="BM7" s="80" t="n">
        <v>8</v>
      </c>
      <c r="BN7" s="80" t="n">
        <v>11</v>
      </c>
      <c r="BO7" s="25" t="n">
        <v>147</v>
      </c>
      <c r="BQ7" s="35">
        <f>BQ37</f>
        <v/>
      </c>
      <c r="BR7" s="35">
        <f>BR37</f>
        <v/>
      </c>
      <c r="BS7" s="35">
        <f>BS37</f>
        <v/>
      </c>
      <c r="BT7" s="89">
        <f>VLOOKUP(BR7,$AC$3:$BO$26,2,FALSE)</f>
        <v/>
      </c>
      <c r="BU7" s="89">
        <f>VLOOKUP(BS7,$AC$3:$BO$26,2,FALSE)</f>
        <v/>
      </c>
      <c r="BV7" s="31">
        <f>VLOOKUP(BR7,$AC$3:$BO$26,3,FALSE)</f>
        <v/>
      </c>
      <c r="BW7" s="81">
        <f>VLOOKUP(BS7,$AC$3:$BO$26,3,FALSE)</f>
        <v/>
      </c>
      <c r="BX7" s="80">
        <f>VLOOKUP(BR7,$AC$3:$BO$26,4,FALSE)</f>
        <v/>
      </c>
      <c r="BY7" s="80">
        <f>VLOOKUP(BS7,$AC$3:$BO$26,4,FALSE)</f>
        <v/>
      </c>
      <c r="BZ7" s="80">
        <f>VLOOKUP(BR7,$AC$3:$BO$26,5,FALSE)</f>
        <v/>
      </c>
      <c r="CA7" s="80">
        <f>VLOOKUP(BS7,$AC$3:$BO$26,5,FALSE)</f>
        <v/>
      </c>
      <c r="CB7" s="80">
        <f>VLOOKUP(BR7,$AC$3:$BO$26,6,FALSE)</f>
        <v/>
      </c>
      <c r="CC7" s="80">
        <f>VLOOKUP(BS7,$AC$3:$BO$26,6,FALSE)</f>
        <v/>
      </c>
      <c r="CD7" s="25">
        <f>VLOOKUP(BR7,$AC$3:$BO$26,7,FALSE)</f>
        <v/>
      </c>
      <c r="CE7" s="80">
        <f>VLOOKUP(BS7,$AC$3:$BO$26,7,FALSE)</f>
        <v/>
      </c>
      <c r="CF7" s="80">
        <f>VLOOKUP(BR7,$AC$3:$BO$26,8,FALSE)</f>
        <v/>
      </c>
      <c r="CG7" s="80">
        <f>VLOOKUP(BS7,$AC$3:$BO$26,8,FALSE)</f>
        <v/>
      </c>
      <c r="CH7" s="80">
        <f>VLOOKUP(BR7,$AC$3:$BO$26,9,FALSE)</f>
        <v/>
      </c>
      <c r="CI7" s="80">
        <f>VLOOKUP(BS7,$AC$3:$BO$26,9,FALSE)</f>
        <v/>
      </c>
      <c r="CJ7" s="80">
        <f>VLOOKUP(BR7,$AC$3:$BO$26,10,FALSE)</f>
        <v/>
      </c>
      <c r="CK7" s="80">
        <f>VLOOKUP(BS7,$AC$3:$BO$26,10,FALSE)</f>
        <v/>
      </c>
      <c r="CL7" s="25">
        <f>VLOOKUP(BR7,$AC$3:$BO$26,11,FALSE)</f>
        <v/>
      </c>
      <c r="CM7" s="80">
        <f>VLOOKUP(BS7,$AC$3:$BO$26,11,FALSE)</f>
        <v/>
      </c>
      <c r="CN7" s="31">
        <f>VLOOKUP(BR7,$AC$3:$BO$26,22,FALSE)</f>
        <v/>
      </c>
      <c r="CO7" s="81">
        <f>VLOOKUP(BS7,$AC$3:$BO$26,22,FALSE)</f>
        <v/>
      </c>
      <c r="CP7" s="80">
        <f>VLOOKUP(BR7,$AC$3:$BO$26,23,FALSE)</f>
        <v/>
      </c>
      <c r="CQ7" s="80">
        <f>VLOOKUP(BS7,$AC$3:$BO$26,23,FALSE)</f>
        <v/>
      </c>
      <c r="CR7" s="80">
        <f>VLOOKUP(BR7,$AC$3:$BO$26,24,FALSE)</f>
        <v/>
      </c>
      <c r="CS7" s="80">
        <f>VLOOKUP(BS7,$AC$3:$BO$26,24,FALSE)</f>
        <v/>
      </c>
      <c r="CT7" s="80">
        <f>VLOOKUP(BR7,$AC$3:$BO$26,25,FALSE)</f>
        <v/>
      </c>
      <c r="CU7" s="80">
        <f>VLOOKUP(BS7,$AC$3:$BO$26,25,FALSE)</f>
        <v/>
      </c>
      <c r="CV7" s="25">
        <f>VLOOKUP(BR7,$AC$3:$BO$26,26,FALSE)</f>
        <v/>
      </c>
      <c r="CW7" s="80">
        <f>VLOOKUP(BS7,$AC$3:$BO$26,26,FALSE)</f>
        <v/>
      </c>
      <c r="CX7" s="80">
        <f>VLOOKUP(BR7,$AC$3:$BO$26,27,FALSE)</f>
        <v/>
      </c>
      <c r="CY7" s="80">
        <f>VLOOKUP(BS7,$AC$3:$BO$26,27,FALSE)</f>
        <v/>
      </c>
      <c r="CZ7" s="80">
        <f>VLOOKUP(BR7,$AC$3:$BO$26,28,FALSE)</f>
        <v/>
      </c>
      <c r="DA7" s="80">
        <f>VLOOKUP(BS7,$AC$3:$BO$26,28,FALSE)</f>
        <v/>
      </c>
      <c r="DB7" s="80">
        <f>VLOOKUP(BR7,$AC$3:$BO$26,29,FALSE)</f>
        <v/>
      </c>
      <c r="DC7" s="80">
        <f>VLOOKUP(BS7,$AC$3:$BO$26,29,FALSE)</f>
        <v/>
      </c>
      <c r="DD7" s="25">
        <f>VLOOKUP(BR7,$AC$3:$BO$26,30,FALSE)</f>
        <v/>
      </c>
      <c r="DE7" s="80">
        <f>VLOOKUP(BS7,$AC$3:$BO$26,30,FALSE)</f>
        <v/>
      </c>
      <c r="DF7" s="30">
        <f>VLOOKUP(BR7,$AC$3:$BO$26,12,FALSE)</f>
        <v/>
      </c>
      <c r="DG7" s="81">
        <f>VLOOKUP(BS7,$AC$3:$BO$26,12,FALSE)</f>
        <v/>
      </c>
      <c r="DH7" s="80">
        <f>VLOOKUP(BR7,$AC$3:$BO$26,13,FALSE)</f>
        <v/>
      </c>
      <c r="DI7" s="80">
        <f>VLOOKUP(BS7,$AC$3:$BO$26,13,FALSE)</f>
        <v/>
      </c>
      <c r="DJ7" s="80">
        <f>VLOOKUP(BR7,$AC$3:$BO$26,14,FALSE)</f>
        <v/>
      </c>
      <c r="DK7" s="80">
        <f>VLOOKUP(BS7,$AC$3:$BO$26,14,FALSE)</f>
        <v/>
      </c>
      <c r="DL7" s="80">
        <f>VLOOKUP(BR7,$AC$3:$BO$26,15,FALSE)</f>
        <v/>
      </c>
      <c r="DM7" s="80">
        <f>VLOOKUP(BS7,$AC$3:$BO$26,15,FALSE)</f>
        <v/>
      </c>
      <c r="DN7" s="25">
        <f>VLOOKUP(BR7,$AC$3:$BO$26,16,FALSE)</f>
        <v/>
      </c>
      <c r="DO7" s="80">
        <f>VLOOKUP(BS7,$AC$3:$BO$26,16,FALSE)</f>
        <v/>
      </c>
      <c r="DP7" s="80">
        <f>VLOOKUP(BR7,$AC$3:$BO$26,17,FALSE)</f>
        <v/>
      </c>
      <c r="DQ7" s="80">
        <f>VLOOKUP(BS7,$AC$3:$BO$26,17,FALSE)</f>
        <v/>
      </c>
      <c r="DR7" s="80">
        <f>VLOOKUP(BR7,$AC$3:$BO$26,18,FALSE)</f>
        <v/>
      </c>
      <c r="DS7" s="80">
        <f>VLOOKUP(BS7,$AC$3:$BO$26,18,FALSE)</f>
        <v/>
      </c>
      <c r="DT7" s="80">
        <f>VLOOKUP(BR7,$AC$3:$BO$26,19,FALSE)</f>
        <v/>
      </c>
      <c r="DU7" s="80">
        <f>VLOOKUP(BS7,$AC$3:$BO$26,19,FALSE)</f>
        <v/>
      </c>
      <c r="DV7" s="25">
        <f>VLOOKUP(BR7,$AC$3:$BO$26,20,FALSE)</f>
        <v/>
      </c>
      <c r="DW7" s="80">
        <f>VLOOKUP(BS7,$AC$3:$BO$26,20,FALSE)</f>
        <v/>
      </c>
      <c r="DX7" s="31">
        <f>VLOOKUP(BR7,$AC$3:$BO$26,31,FALSE)</f>
        <v/>
      </c>
      <c r="DY7" s="81">
        <f>VLOOKUP(BS7,$AC$3:$BO$26,31,FALSE)</f>
        <v/>
      </c>
      <c r="DZ7" s="80">
        <f>VLOOKUP(BR7,$AC$3:$BO$26,32,FALSE)</f>
        <v/>
      </c>
      <c r="EA7" s="80">
        <f>VLOOKUP(BS7,$AC$3:$BO$26,32,FALSE)</f>
        <v/>
      </c>
      <c r="EB7" s="80">
        <f>VLOOKUP(BR7,$AC$3:$BO$26,33,FALSE)</f>
        <v/>
      </c>
      <c r="EC7" s="80">
        <f>VLOOKUP(BS7,$AC$3:$BO$26,33,FALSE)</f>
        <v/>
      </c>
      <c r="ED7" s="80">
        <f>VLOOKUP(BR7,$AC$3:$BO$26,34,FALSE)</f>
        <v/>
      </c>
      <c r="EE7" s="80">
        <f>VLOOKUP(BS7,$AC$3:$BO$26,34,FALSE)</f>
        <v/>
      </c>
      <c r="EF7" s="25">
        <f>VLOOKUP(BR7,$AC$3:$BO$26,35,FALSE)</f>
        <v/>
      </c>
      <c r="EG7" s="80">
        <f>VLOOKUP(BS7,$AC$3:$BO$26,35,FALSE)</f>
        <v/>
      </c>
      <c r="EH7" s="80">
        <f>VLOOKUP(BR7,$AC$3:$BO$26,36,FALSE)</f>
        <v/>
      </c>
      <c r="EI7" s="80">
        <f>VLOOKUP(BS7,$AC$3:$BO$26,36,FALSE)</f>
        <v/>
      </c>
      <c r="EJ7" s="80">
        <f>VLOOKUP(BR7,$AC$3:$BO$26,37,FALSE)</f>
        <v/>
      </c>
      <c r="EK7" s="80">
        <f>VLOOKUP(BS7,$AC$3:$BO$26,37,FALSE)</f>
        <v/>
      </c>
      <c r="EL7" s="80">
        <f>VLOOKUP(BR7,$AC$3:$BO$26,38,FALSE)</f>
        <v/>
      </c>
      <c r="EM7" s="80">
        <f>VLOOKUP(BS7,$AC$3:$BO$26,38,FALSE)</f>
        <v/>
      </c>
      <c r="EN7" s="25">
        <f>VLOOKUP(BR7,$AC$3:$BO$26,39,FALSE)</f>
        <v/>
      </c>
      <c r="EO7" s="80">
        <f>VLOOKUP(BS7,$AC$3:$BO$26,39,FALSE)</f>
        <v/>
      </c>
      <c r="EQ7" s="81" t="n"/>
      <c r="ER7" s="81" t="n"/>
      <c r="ET7" s="81" t="n"/>
      <c r="EU7" s="81" t="n"/>
      <c r="EW7" s="81" t="n"/>
      <c r="EX7" s="81" t="n"/>
      <c r="EZ7" s="81" t="n"/>
      <c r="FA7" s="56" t="n"/>
      <c r="FC7" s="81" t="n"/>
      <c r="FD7" s="81" t="n"/>
      <c r="FF7" s="81" t="n"/>
      <c r="FG7" s="81" t="n"/>
      <c r="FI7" s="81" t="n"/>
      <c r="FJ7" s="71" t="n"/>
      <c r="FK7" s="71" t="n"/>
      <c r="FL7" s="81" t="n"/>
      <c r="FM7" s="71" t="n"/>
      <c r="FN7" s="71" t="n"/>
      <c r="FO7" s="81" t="n"/>
      <c r="FP7" s="71" t="n"/>
      <c r="FQ7" s="71" t="n"/>
      <c r="FR7" s="81" t="n"/>
      <c r="FS7" s="71" t="n"/>
      <c r="FT7" s="71" t="n"/>
      <c r="FU7" s="81" t="n"/>
      <c r="FV7" s="71" t="n"/>
      <c r="FW7" s="71" t="n"/>
      <c r="FX7" s="81" t="n"/>
      <c r="FY7" s="71" t="n"/>
      <c r="FZ7" s="71" t="n"/>
      <c r="GA7" s="81" t="n"/>
      <c r="GB7" s="71" t="n"/>
      <c r="GC7" s="71" t="n"/>
      <c r="GD7" s="81" t="n"/>
      <c r="GE7" s="71" t="n"/>
      <c r="GF7" s="71" t="n"/>
      <c r="GG7" s="81" t="n"/>
    </row>
    <row customHeight="1" ht="12" r="8" spans="1:201">
      <c r="A8" s="35" t="n">
        <v>43316</v>
      </c>
      <c r="B8" s="89" t="s">
        <v>83</v>
      </c>
      <c r="C8" s="89" t="s">
        <v>84</v>
      </c>
      <c r="D8" s="31" t="n">
        <v>7.09</v>
      </c>
      <c r="E8" s="81" t="n">
        <v>6.54</v>
      </c>
      <c r="F8" s="25" t="n">
        <v>507</v>
      </c>
      <c r="G8" s="80" t="n">
        <v>280</v>
      </c>
      <c r="H8" s="80" t="n">
        <v>393</v>
      </c>
      <c r="I8" s="80" t="n">
        <v>175</v>
      </c>
      <c r="J8" s="80" t="n">
        <v>13</v>
      </c>
      <c r="K8" s="80" t="n">
        <v>5</v>
      </c>
      <c r="L8" s="25" t="n">
        <v>1</v>
      </c>
      <c r="M8" s="80" t="n">
        <v>1</v>
      </c>
      <c r="N8" s="80" t="n">
        <v>0</v>
      </c>
      <c r="O8" s="80" t="n">
        <v>0</v>
      </c>
      <c r="P8" s="80" t="n">
        <v>2</v>
      </c>
      <c r="Q8" s="80" t="n">
        <v>1</v>
      </c>
      <c r="R8" s="16" t="n">
        <v>3</v>
      </c>
      <c r="S8" s="16" t="n">
        <v>2</v>
      </c>
      <c r="T8" s="16" t="n">
        <v>5</v>
      </c>
      <c r="U8" s="25" t="n">
        <v>1</v>
      </c>
      <c r="V8" s="80" t="n">
        <v>0</v>
      </c>
      <c r="W8" s="16" t="n">
        <v>1</v>
      </c>
      <c r="X8" s="25" t="n">
        <v>26</v>
      </c>
      <c r="Y8" s="80" t="n">
        <v>43</v>
      </c>
      <c r="Z8" s="27">
        <f>IF(U8="","",LOOKUP(U8-V8,{-9E+307,0,1},{2,"x",1}))</f>
        <v/>
      </c>
      <c r="AA8" s="14">
        <f>IF(U8="","",U8&amp;"-"&amp;V8)</f>
        <v/>
      </c>
      <c r="AB8" s="63" t="n"/>
      <c r="AC8" s="89" t="s">
        <v>76</v>
      </c>
      <c r="AD8" s="80">
        <f>SUMPRODUCT(($B$2:$C$1001=$AC8)*($Z$2:$Z$1001&lt;&gt;""))</f>
        <v/>
      </c>
      <c r="AE8" s="81">
        <f>SUMIF($B$2:$B$1001,$AC8,$D$2:$D$1001)+SUMIF($C$2:$C$1001,$AC8,$E$2:$E$1001)</f>
        <v/>
      </c>
      <c r="AF8" s="80">
        <f>SUMIF($B$2:$B$1001,$AC8,$F$2:$F$1001)+SUMIF($C$2:$C$1001,$AC8,$G$2:$G$1001)</f>
        <v/>
      </c>
      <c r="AG8" s="80">
        <f>SUMIF($B$2:$B$1001,$AC8,$H$2:$H$1001)+SUMIF($C$2:$C$1001,$AC8,$I$2:$I$1001)</f>
        <v/>
      </c>
      <c r="AH8" s="80">
        <f>SUMIF($B$2:$B$1001,$AC8,$J$2:$J$1001)+SUMIF($C$2:$C$1001,$AC8,$K$2:$K$1001)</f>
        <v/>
      </c>
      <c r="AI8" s="25">
        <f>SUMIF($B$2:$B$1001,$AC8,$L$2:$L$1001)+SUMIF($C$2:$C$1001,$AC8,$M$2:$M$1001)</f>
        <v/>
      </c>
      <c r="AJ8" s="80">
        <f>SUMIF($B$2:$B$1001,$AC8,$N$2:$N$1001)+SUMIF($C$2:$C$1001,$AC8,$O$2:$O$1001)</f>
        <v/>
      </c>
      <c r="AK8" s="80">
        <f>SUMIF($B$2:$B$1001,$AC8,$P$2:$P$1001)+SUMIF($C$2:$C$1001,$AC8,$Q$2:$Q$1001)</f>
        <v/>
      </c>
      <c r="AL8" s="80">
        <f>SUMIF($B$2:$B$1001,$AC8,$U$2:$U$1001)+SUMIF($C$2:$C$1001,$AC8,$V$2:$V$1001)</f>
        <v/>
      </c>
      <c r="AM8" s="29">
        <f>SUMIF($B$2:$B$1001,$AC8,$X$2:$X$1001)+SUMIF($C$2:$C$1001,$AC8,$Y$2:$Y$1001)</f>
        <v/>
      </c>
      <c r="AN8" s="31">
        <f>SUMIF($C$2:$C$1001,$AC8,$D$2:$D$1001)+SUMIF($B$2:$B$1001,$AC8,$E$2:$E$1001)</f>
        <v/>
      </c>
      <c r="AO8" s="80">
        <f>SUMIF($C$2:$C$1001,$AC8,$F$2:$F$1001)+SUMIF($B$2:$B$1001,$AC8,$G$2:$G$1001)</f>
        <v/>
      </c>
      <c r="AP8" s="80">
        <f>SUMIF($C$2:$C$1001,$AC8,$H$2:$H$1001)+SUMIF($B$2:$B$1001,$AC8,$I$2:$I$1001)</f>
        <v/>
      </c>
      <c r="AQ8" s="80">
        <f>SUMIF($C$2:$C$1001,$AC8,$J$2:$J$1001)+SUMIF($B$2:$B$1001,$AC8,$K$2:$K$1001)</f>
        <v/>
      </c>
      <c r="AR8" s="25">
        <f>SUMIF($C$2:$C$1001,$AC8,$L$2:$L$1001)+SUMIF($B$2:$B$1001,$AC8,$M$2:$M$1001)</f>
        <v/>
      </c>
      <c r="AS8" s="80">
        <f>SUMIF($C$2:$C$1001,$AC8,$N$2:$N$1001)+SUMIF($B$2:$B$1001,$AC8,$O$2:$O$1001)</f>
        <v/>
      </c>
      <c r="AT8" s="80">
        <f>SUMIF($C$2:$C$1001,$AC8,$P$2:$P$1001)+SUMIF($B$2:$B$1001,$AC8,$Q$2:$Q$1001)</f>
        <v/>
      </c>
      <c r="AU8" s="80">
        <f>SUMIF($C$2:$C$1001,$AC8,$U$2:$U$1001)+SUMIF($B$2:$B$1001,$AC8,$V$2:$V$1001)</f>
        <v/>
      </c>
      <c r="AV8" s="28">
        <f>SUMIF($C$2:$C$1001,$AC8,$X$2:$X$1001)+SUMIF($B$2:$B$1001,$AC8,$Y$2:$Y$1001)</f>
        <v/>
      </c>
      <c r="AW8" s="12" t="n">
        <v>5</v>
      </c>
      <c r="AX8" s="81" t="n">
        <v>33.76</v>
      </c>
      <c r="AY8" s="80" t="n">
        <v>1832</v>
      </c>
      <c r="AZ8" s="80" t="n">
        <v>1241</v>
      </c>
      <c r="BA8" s="80" t="n">
        <v>38</v>
      </c>
      <c r="BB8" s="25" t="n">
        <v>3</v>
      </c>
      <c r="BC8" s="80" t="n">
        <v>10</v>
      </c>
      <c r="BD8" s="80" t="n">
        <v>8</v>
      </c>
      <c r="BE8" s="80" t="n">
        <v>7</v>
      </c>
      <c r="BF8" s="29" t="n">
        <v>151</v>
      </c>
      <c r="BG8" s="31" t="n">
        <v>33.29</v>
      </c>
      <c r="BH8" s="80" t="n">
        <v>2032</v>
      </c>
      <c r="BI8" s="80" t="n">
        <v>1389</v>
      </c>
      <c r="BJ8" s="80" t="n">
        <v>33</v>
      </c>
      <c r="BK8" s="25" t="n">
        <v>2</v>
      </c>
      <c r="BL8" s="80" t="n">
        <v>5</v>
      </c>
      <c r="BM8" s="80" t="n">
        <v>6</v>
      </c>
      <c r="BN8" s="80" t="n">
        <v>7</v>
      </c>
      <c r="BO8" s="25" t="n">
        <v>115</v>
      </c>
      <c r="BQ8" s="35">
        <f>BQ38</f>
        <v/>
      </c>
      <c r="BR8" s="35">
        <f>BR38</f>
        <v/>
      </c>
      <c r="BS8" s="35">
        <f>BS38</f>
        <v/>
      </c>
      <c r="BT8" s="89">
        <f>VLOOKUP(BR8,$AC$3:$BO$26,2,FALSE)</f>
        <v/>
      </c>
      <c r="BU8" s="89">
        <f>VLOOKUP(BS8,$AC$3:$BO$26,2,FALSE)</f>
        <v/>
      </c>
      <c r="BV8" s="31">
        <f>VLOOKUP(BR8,$AC$3:$BO$26,3,FALSE)</f>
        <v/>
      </c>
      <c r="BW8" s="81">
        <f>VLOOKUP(BS8,$AC$3:$BO$26,3,FALSE)</f>
        <v/>
      </c>
      <c r="BX8" s="80">
        <f>VLOOKUP(BR8,$AC$3:$BO$26,4,FALSE)</f>
        <v/>
      </c>
      <c r="BY8" s="80">
        <f>VLOOKUP(BS8,$AC$3:$BO$26,4,FALSE)</f>
        <v/>
      </c>
      <c r="BZ8" s="80">
        <f>VLOOKUP(BR8,$AC$3:$BO$26,5,FALSE)</f>
        <v/>
      </c>
      <c r="CA8" s="80">
        <f>VLOOKUP(BS8,$AC$3:$BO$26,5,FALSE)</f>
        <v/>
      </c>
      <c r="CB8" s="80">
        <f>VLOOKUP(BR8,$AC$3:$BO$26,6,FALSE)</f>
        <v/>
      </c>
      <c r="CC8" s="80">
        <f>VLOOKUP(BS8,$AC$3:$BO$26,6,FALSE)</f>
        <v/>
      </c>
      <c r="CD8" s="25">
        <f>VLOOKUP(BR8,$AC$3:$BO$26,7,FALSE)</f>
        <v/>
      </c>
      <c r="CE8" s="80">
        <f>VLOOKUP(BS8,$AC$3:$BO$26,7,FALSE)</f>
        <v/>
      </c>
      <c r="CF8" s="80">
        <f>VLOOKUP(BR8,$AC$3:$BO$26,8,FALSE)</f>
        <v/>
      </c>
      <c r="CG8" s="80">
        <f>VLOOKUP(BS8,$AC$3:$BO$26,8,FALSE)</f>
        <v/>
      </c>
      <c r="CH8" s="80">
        <f>VLOOKUP(BR8,$AC$3:$BO$26,9,FALSE)</f>
        <v/>
      </c>
      <c r="CI8" s="80">
        <f>VLOOKUP(BS8,$AC$3:$BO$26,9,FALSE)</f>
        <v/>
      </c>
      <c r="CJ8" s="80">
        <f>VLOOKUP(BR8,$AC$3:$BO$26,10,FALSE)</f>
        <v/>
      </c>
      <c r="CK8" s="80">
        <f>VLOOKUP(BS8,$AC$3:$BO$26,10,FALSE)</f>
        <v/>
      </c>
      <c r="CL8" s="25">
        <f>VLOOKUP(BR8,$AC$3:$BO$26,11,FALSE)</f>
        <v/>
      </c>
      <c r="CM8" s="80">
        <f>VLOOKUP(BS8,$AC$3:$BO$26,11,FALSE)</f>
        <v/>
      </c>
      <c r="CN8" s="31">
        <f>VLOOKUP(BR8,$AC$3:$BO$26,22,FALSE)</f>
        <v/>
      </c>
      <c r="CO8" s="81">
        <f>VLOOKUP(BS8,$AC$3:$BO$26,22,FALSE)</f>
        <v/>
      </c>
      <c r="CP8" s="80">
        <f>VLOOKUP(BR8,$AC$3:$BO$26,23,FALSE)</f>
        <v/>
      </c>
      <c r="CQ8" s="80">
        <f>VLOOKUP(BS8,$AC$3:$BO$26,23,FALSE)</f>
        <v/>
      </c>
      <c r="CR8" s="80">
        <f>VLOOKUP(BR8,$AC$3:$BO$26,24,FALSE)</f>
        <v/>
      </c>
      <c r="CS8" s="80">
        <f>VLOOKUP(BS8,$AC$3:$BO$26,24,FALSE)</f>
        <v/>
      </c>
      <c r="CT8" s="80">
        <f>VLOOKUP(BR8,$AC$3:$BO$26,25,FALSE)</f>
        <v/>
      </c>
      <c r="CU8" s="80">
        <f>VLOOKUP(BS8,$AC$3:$BO$26,25,FALSE)</f>
        <v/>
      </c>
      <c r="CV8" s="25">
        <f>VLOOKUP(BR8,$AC$3:$BO$26,26,FALSE)</f>
        <v/>
      </c>
      <c r="CW8" s="80">
        <f>VLOOKUP(BS8,$AC$3:$BO$26,26,FALSE)</f>
        <v/>
      </c>
      <c r="CX8" s="80">
        <f>VLOOKUP(BR8,$AC$3:$BO$26,27,FALSE)</f>
        <v/>
      </c>
      <c r="CY8" s="80">
        <f>VLOOKUP(BS8,$AC$3:$BO$26,27,FALSE)</f>
        <v/>
      </c>
      <c r="CZ8" s="80">
        <f>VLOOKUP(BR8,$AC$3:$BO$26,28,FALSE)</f>
        <v/>
      </c>
      <c r="DA8" s="80">
        <f>VLOOKUP(BS8,$AC$3:$BO$26,28,FALSE)</f>
        <v/>
      </c>
      <c r="DB8" s="80">
        <f>VLOOKUP(BR8,$AC$3:$BO$26,29,FALSE)</f>
        <v/>
      </c>
      <c r="DC8" s="80">
        <f>VLOOKUP(BS8,$AC$3:$BO$26,29,FALSE)</f>
        <v/>
      </c>
      <c r="DD8" s="25">
        <f>VLOOKUP(BR8,$AC$3:$BO$26,30,FALSE)</f>
        <v/>
      </c>
      <c r="DE8" s="80">
        <f>VLOOKUP(BS8,$AC$3:$BO$26,30,FALSE)</f>
        <v/>
      </c>
      <c r="DF8" s="30">
        <f>VLOOKUP(BR8,$AC$3:$BO$26,12,FALSE)</f>
        <v/>
      </c>
      <c r="DG8" s="81">
        <f>VLOOKUP(BS8,$AC$3:$BO$26,12,FALSE)</f>
        <v/>
      </c>
      <c r="DH8" s="80">
        <f>VLOOKUP(BR8,$AC$3:$BO$26,13,FALSE)</f>
        <v/>
      </c>
      <c r="DI8" s="80">
        <f>VLOOKUP(BS8,$AC$3:$BO$26,13,FALSE)</f>
        <v/>
      </c>
      <c r="DJ8" s="80">
        <f>VLOOKUP(BR8,$AC$3:$BO$26,14,FALSE)</f>
        <v/>
      </c>
      <c r="DK8" s="80">
        <f>VLOOKUP(BS8,$AC$3:$BO$26,14,FALSE)</f>
        <v/>
      </c>
      <c r="DL8" s="80">
        <f>VLOOKUP(BR8,$AC$3:$BO$26,15,FALSE)</f>
        <v/>
      </c>
      <c r="DM8" s="80">
        <f>VLOOKUP(BS8,$AC$3:$BO$26,15,FALSE)</f>
        <v/>
      </c>
      <c r="DN8" s="25">
        <f>VLOOKUP(BR8,$AC$3:$BO$26,16,FALSE)</f>
        <v/>
      </c>
      <c r="DO8" s="80">
        <f>VLOOKUP(BS8,$AC$3:$BO$26,16,FALSE)</f>
        <v/>
      </c>
      <c r="DP8" s="80">
        <f>VLOOKUP(BR8,$AC$3:$BO$26,17,FALSE)</f>
        <v/>
      </c>
      <c r="DQ8" s="80">
        <f>VLOOKUP(BS8,$AC$3:$BO$26,17,FALSE)</f>
        <v/>
      </c>
      <c r="DR8" s="80">
        <f>VLOOKUP(BR8,$AC$3:$BO$26,18,FALSE)</f>
        <v/>
      </c>
      <c r="DS8" s="80">
        <f>VLOOKUP(BS8,$AC$3:$BO$26,18,FALSE)</f>
        <v/>
      </c>
      <c r="DT8" s="80">
        <f>VLOOKUP(BR8,$AC$3:$BO$26,19,FALSE)</f>
        <v/>
      </c>
      <c r="DU8" s="80">
        <f>VLOOKUP(BS8,$AC$3:$BO$26,19,FALSE)</f>
        <v/>
      </c>
      <c r="DV8" s="25">
        <f>VLOOKUP(BR8,$AC$3:$BO$26,20,FALSE)</f>
        <v/>
      </c>
      <c r="DW8" s="80">
        <f>VLOOKUP(BS8,$AC$3:$BO$26,20,FALSE)</f>
        <v/>
      </c>
      <c r="DX8" s="31">
        <f>VLOOKUP(BR8,$AC$3:$BO$26,31,FALSE)</f>
        <v/>
      </c>
      <c r="DY8" s="81">
        <f>VLOOKUP(BS8,$AC$3:$BO$26,31,FALSE)</f>
        <v/>
      </c>
      <c r="DZ8" s="80">
        <f>VLOOKUP(BR8,$AC$3:$BO$26,32,FALSE)</f>
        <v/>
      </c>
      <c r="EA8" s="80">
        <f>VLOOKUP(BS8,$AC$3:$BO$26,32,FALSE)</f>
        <v/>
      </c>
      <c r="EB8" s="80">
        <f>VLOOKUP(BR8,$AC$3:$BO$26,33,FALSE)</f>
        <v/>
      </c>
      <c r="EC8" s="80">
        <f>VLOOKUP(BS8,$AC$3:$BO$26,33,FALSE)</f>
        <v/>
      </c>
      <c r="ED8" s="80">
        <f>VLOOKUP(BR8,$AC$3:$BO$26,34,FALSE)</f>
        <v/>
      </c>
      <c r="EE8" s="80">
        <f>VLOOKUP(BS8,$AC$3:$BO$26,34,FALSE)</f>
        <v/>
      </c>
      <c r="EF8" s="25">
        <f>VLOOKUP(BR8,$AC$3:$BO$26,35,FALSE)</f>
        <v/>
      </c>
      <c r="EG8" s="80">
        <f>VLOOKUP(BS8,$AC$3:$BO$26,35,FALSE)</f>
        <v/>
      </c>
      <c r="EH8" s="80">
        <f>VLOOKUP(BR8,$AC$3:$BO$26,36,FALSE)</f>
        <v/>
      </c>
      <c r="EI8" s="80">
        <f>VLOOKUP(BS8,$AC$3:$BO$26,36,FALSE)</f>
        <v/>
      </c>
      <c r="EJ8" s="80">
        <f>VLOOKUP(BR8,$AC$3:$BO$26,37,FALSE)</f>
        <v/>
      </c>
      <c r="EK8" s="80">
        <f>VLOOKUP(BS8,$AC$3:$BO$26,37,FALSE)</f>
        <v/>
      </c>
      <c r="EL8" s="80">
        <f>VLOOKUP(BR8,$AC$3:$BO$26,38,FALSE)</f>
        <v/>
      </c>
      <c r="EM8" s="80">
        <f>VLOOKUP(BS8,$AC$3:$BO$26,38,FALSE)</f>
        <v/>
      </c>
      <c r="EN8" s="25">
        <f>VLOOKUP(BR8,$AC$3:$BO$26,39,FALSE)</f>
        <v/>
      </c>
      <c r="EO8" s="80">
        <f>VLOOKUP(BS8,$AC$3:$BO$26,39,FALSE)</f>
        <v/>
      </c>
      <c r="EQ8" s="81" t="n"/>
      <c r="ER8" s="81" t="n"/>
      <c r="ET8" s="81" t="n"/>
      <c r="EU8" s="81" t="n"/>
      <c r="EW8" s="81" t="n"/>
      <c r="EX8" s="81" t="n"/>
      <c r="EZ8" s="81" t="n"/>
      <c r="FA8" s="56" t="n"/>
      <c r="FC8" s="81" t="n"/>
      <c r="FD8" s="81" t="n"/>
      <c r="FF8" s="81" t="n"/>
      <c r="FG8" s="81" t="n"/>
      <c r="FI8" s="81" t="n"/>
      <c r="FJ8" s="71" t="n"/>
      <c r="FK8" s="71" t="n"/>
      <c r="FL8" s="81" t="n"/>
      <c r="FM8" s="71" t="n"/>
      <c r="FN8" s="71" t="n"/>
      <c r="FO8" s="81" t="n"/>
      <c r="FP8" s="71" t="n"/>
      <c r="FQ8" s="71" t="n"/>
      <c r="FR8" s="81" t="n"/>
      <c r="FS8" s="71" t="n"/>
      <c r="FT8" s="71" t="n"/>
      <c r="FU8" s="81" t="n"/>
      <c r="FV8" s="71" t="n"/>
      <c r="FW8" s="71" t="n"/>
      <c r="FX8" s="81" t="n"/>
      <c r="FY8" s="71" t="n"/>
      <c r="FZ8" s="71" t="n"/>
      <c r="GA8" s="81" t="n"/>
      <c r="GB8" s="71" t="n"/>
      <c r="GC8" s="71" t="n"/>
      <c r="GD8" s="81" t="n"/>
      <c r="GE8" s="71" t="n"/>
      <c r="GF8" s="71" t="n"/>
      <c r="GG8" s="81" t="n"/>
    </row>
    <row customHeight="1" ht="12" r="9" spans="1:201">
      <c r="A9" s="35" t="n">
        <v>43316</v>
      </c>
      <c r="B9" s="89" t="s">
        <v>85</v>
      </c>
      <c r="C9" s="89" t="s">
        <v>86</v>
      </c>
      <c r="D9" s="31" t="n">
        <v>6.47</v>
      </c>
      <c r="E9" s="81" t="n">
        <v>6.78</v>
      </c>
      <c r="F9" s="25" t="n">
        <v>450</v>
      </c>
      <c r="G9" s="80" t="n">
        <v>439</v>
      </c>
      <c r="H9" s="80" t="n">
        <v>348</v>
      </c>
      <c r="I9" s="80" t="n">
        <v>341</v>
      </c>
      <c r="J9" s="80" t="n">
        <v>11</v>
      </c>
      <c r="K9" s="80" t="n">
        <v>7</v>
      </c>
      <c r="L9" s="25" t="n">
        <v>0</v>
      </c>
      <c r="M9" s="80" t="n">
        <v>1</v>
      </c>
      <c r="N9" s="80" t="n">
        <v>2</v>
      </c>
      <c r="O9" s="80" t="n">
        <v>2</v>
      </c>
      <c r="P9" s="80" t="n">
        <v>0</v>
      </c>
      <c r="Q9" s="80" t="n">
        <v>1</v>
      </c>
      <c r="R9" s="16" t="n">
        <v>2</v>
      </c>
      <c r="S9" s="16" t="n">
        <v>4</v>
      </c>
      <c r="T9" s="16" t="n">
        <v>6</v>
      </c>
      <c r="U9" s="25" t="n">
        <v>1</v>
      </c>
      <c r="V9" s="80" t="n">
        <v>2</v>
      </c>
      <c r="W9" s="16" t="n">
        <v>3</v>
      </c>
      <c r="X9" s="25" t="n">
        <v>16</v>
      </c>
      <c r="Y9" s="80" t="n">
        <v>32</v>
      </c>
      <c r="Z9" s="27">
        <f>IF(U9="","",LOOKUP(U9-V9,{-9E+307,0,1},{2,"x",1}))</f>
        <v/>
      </c>
      <c r="AA9" s="14">
        <f>IF(U9="","",U9&amp;"-"&amp;V9)</f>
        <v/>
      </c>
      <c r="AB9" s="63" t="n"/>
      <c r="AC9" s="89" t="s">
        <v>70</v>
      </c>
      <c r="AD9" s="80">
        <f>SUMPRODUCT(($B$2:$C$1001=$AC9)*($Z$2:$Z$1001&lt;&gt;""))</f>
        <v/>
      </c>
      <c r="AE9" s="81">
        <f>SUMIF($B$2:$B$1001,$AC9,$D$2:$D$1001)+SUMIF($C$2:$C$1001,$AC9,$E$2:$E$1001)</f>
        <v/>
      </c>
      <c r="AF9" s="80">
        <f>SUMIF($B$2:$B$1001,$AC9,$F$2:$F$1001)+SUMIF($C$2:$C$1001,$AC9,$G$2:$G$1001)</f>
        <v/>
      </c>
      <c r="AG9" s="80">
        <f>SUMIF($B$2:$B$1001,$AC9,$H$2:$H$1001)+SUMIF($C$2:$C$1001,$AC9,$I$2:$I$1001)</f>
        <v/>
      </c>
      <c r="AH9" s="80">
        <f>SUMIF($B$2:$B$1001,$AC9,$J$2:$J$1001)+SUMIF($C$2:$C$1001,$AC9,$K$2:$K$1001)</f>
        <v/>
      </c>
      <c r="AI9" s="25">
        <f>SUMIF($B$2:$B$1001,$AC9,$L$2:$L$1001)+SUMIF($C$2:$C$1001,$AC9,$M$2:$M$1001)</f>
        <v/>
      </c>
      <c r="AJ9" s="80">
        <f>SUMIF($B$2:$B$1001,$AC9,$N$2:$N$1001)+SUMIF($C$2:$C$1001,$AC9,$O$2:$O$1001)</f>
        <v/>
      </c>
      <c r="AK9" s="80">
        <f>SUMIF($B$2:$B$1001,$AC9,$P$2:$P$1001)+SUMIF($C$2:$C$1001,$AC9,$Q$2:$Q$1001)</f>
        <v/>
      </c>
      <c r="AL9" s="80">
        <f>SUMIF($B$2:$B$1001,$AC9,$U$2:$U$1001)+SUMIF($C$2:$C$1001,$AC9,$V$2:$V$1001)</f>
        <v/>
      </c>
      <c r="AM9" s="29">
        <f>SUMIF($B$2:$B$1001,$AC9,$X$2:$X$1001)+SUMIF($C$2:$C$1001,$AC9,$Y$2:$Y$1001)</f>
        <v/>
      </c>
      <c r="AN9" s="31">
        <f>SUMIF($C$2:$C$1001,$AC9,$D$2:$D$1001)+SUMIF($B$2:$B$1001,$AC9,$E$2:$E$1001)</f>
        <v/>
      </c>
      <c r="AO9" s="80">
        <f>SUMIF($C$2:$C$1001,$AC9,$F$2:$F$1001)+SUMIF($B$2:$B$1001,$AC9,$G$2:$G$1001)</f>
        <v/>
      </c>
      <c r="AP9" s="80">
        <f>SUMIF($C$2:$C$1001,$AC9,$H$2:$H$1001)+SUMIF($B$2:$B$1001,$AC9,$I$2:$I$1001)</f>
        <v/>
      </c>
      <c r="AQ9" s="80">
        <f>SUMIF($C$2:$C$1001,$AC9,$J$2:$J$1001)+SUMIF($B$2:$B$1001,$AC9,$K$2:$K$1001)</f>
        <v/>
      </c>
      <c r="AR9" s="25">
        <f>SUMIF($C$2:$C$1001,$AC9,$L$2:$L$1001)+SUMIF($B$2:$B$1001,$AC9,$M$2:$M$1001)</f>
        <v/>
      </c>
      <c r="AS9" s="80">
        <f>SUMIF($C$2:$C$1001,$AC9,$N$2:$N$1001)+SUMIF($B$2:$B$1001,$AC9,$O$2:$O$1001)</f>
        <v/>
      </c>
      <c r="AT9" s="80">
        <f>SUMIF($C$2:$C$1001,$AC9,$P$2:$P$1001)+SUMIF($B$2:$B$1001,$AC9,$Q$2:$Q$1001)</f>
        <v/>
      </c>
      <c r="AU9" s="80">
        <f>SUMIF($C$2:$C$1001,$AC9,$U$2:$U$1001)+SUMIF($B$2:$B$1001,$AC9,$V$2:$V$1001)</f>
        <v/>
      </c>
      <c r="AV9" s="28">
        <f>SUMIF($C$2:$C$1001,$AC9,$X$2:$X$1001)+SUMIF($B$2:$B$1001,$AC9,$Y$2:$Y$1001)</f>
        <v/>
      </c>
      <c r="AW9" s="12" t="n">
        <v>5</v>
      </c>
      <c r="AX9" s="81" t="n">
        <v>33.71</v>
      </c>
      <c r="AY9" s="80" t="n">
        <v>2404</v>
      </c>
      <c r="AZ9" s="80" t="n">
        <v>1915</v>
      </c>
      <c r="BA9" s="80" t="n">
        <v>51</v>
      </c>
      <c r="BB9" s="25" t="n">
        <v>1</v>
      </c>
      <c r="BC9" s="80" t="n">
        <v>6</v>
      </c>
      <c r="BD9" s="80" t="n">
        <v>6</v>
      </c>
      <c r="BE9" s="80" t="n">
        <v>6</v>
      </c>
      <c r="BF9" s="29" t="n">
        <v>107</v>
      </c>
      <c r="BG9" s="31" t="n">
        <v>32.69</v>
      </c>
      <c r="BH9" s="80" t="n">
        <v>1551</v>
      </c>
      <c r="BI9" s="80" t="n">
        <v>1069</v>
      </c>
      <c r="BJ9" s="80" t="n">
        <v>38</v>
      </c>
      <c r="BK9" s="25" t="n">
        <v>2</v>
      </c>
      <c r="BL9" s="80" t="n">
        <v>10</v>
      </c>
      <c r="BM9" s="80" t="n">
        <v>12</v>
      </c>
      <c r="BN9" s="80" t="n">
        <v>4</v>
      </c>
      <c r="BO9" s="25" t="n">
        <v>107</v>
      </c>
      <c r="BQ9" s="35">
        <f>BQ39</f>
        <v/>
      </c>
      <c r="BR9" s="35">
        <f>BR39</f>
        <v/>
      </c>
      <c r="BS9" s="35">
        <f>BS39</f>
        <v/>
      </c>
      <c r="BT9" s="89">
        <f>VLOOKUP(BR9,$AC$3:$BO$26,2,FALSE)</f>
        <v/>
      </c>
      <c r="BU9" s="89">
        <f>VLOOKUP(BS9,$AC$3:$BO$26,2,FALSE)</f>
        <v/>
      </c>
      <c r="BV9" s="31">
        <f>VLOOKUP(BR9,$AC$3:$BO$26,3,FALSE)</f>
        <v/>
      </c>
      <c r="BW9" s="81">
        <f>VLOOKUP(BS9,$AC$3:$BO$26,3,FALSE)</f>
        <v/>
      </c>
      <c r="BX9" s="80">
        <f>VLOOKUP(BR9,$AC$3:$BO$26,4,FALSE)</f>
        <v/>
      </c>
      <c r="BY9" s="80">
        <f>VLOOKUP(BS9,$AC$3:$BO$26,4,FALSE)</f>
        <v/>
      </c>
      <c r="BZ9" s="80">
        <f>VLOOKUP(BR9,$AC$3:$BO$26,5,FALSE)</f>
        <v/>
      </c>
      <c r="CA9" s="80">
        <f>VLOOKUP(BS9,$AC$3:$BO$26,5,FALSE)</f>
        <v/>
      </c>
      <c r="CB9" s="80">
        <f>VLOOKUP(BR9,$AC$3:$BO$26,6,FALSE)</f>
        <v/>
      </c>
      <c r="CC9" s="80">
        <f>VLOOKUP(BS9,$AC$3:$BO$26,6,FALSE)</f>
        <v/>
      </c>
      <c r="CD9" s="25">
        <f>VLOOKUP(BR9,$AC$3:$BO$26,7,FALSE)</f>
        <v/>
      </c>
      <c r="CE9" s="80">
        <f>VLOOKUP(BS9,$AC$3:$BO$26,7,FALSE)</f>
        <v/>
      </c>
      <c r="CF9" s="80">
        <f>VLOOKUP(BR9,$AC$3:$BO$26,8,FALSE)</f>
        <v/>
      </c>
      <c r="CG9" s="80">
        <f>VLOOKUP(BS9,$AC$3:$BO$26,8,FALSE)</f>
        <v/>
      </c>
      <c r="CH9" s="80">
        <f>VLOOKUP(BR9,$AC$3:$BO$26,9,FALSE)</f>
        <v/>
      </c>
      <c r="CI9" s="80">
        <f>VLOOKUP(BS9,$AC$3:$BO$26,9,FALSE)</f>
        <v/>
      </c>
      <c r="CJ9" s="80">
        <f>VLOOKUP(BR9,$AC$3:$BO$26,10,FALSE)</f>
        <v/>
      </c>
      <c r="CK9" s="80">
        <f>VLOOKUP(BS9,$AC$3:$BO$26,10,FALSE)</f>
        <v/>
      </c>
      <c r="CL9" s="25">
        <f>VLOOKUP(BR9,$AC$3:$BO$26,11,FALSE)</f>
        <v/>
      </c>
      <c r="CM9" s="80">
        <f>VLOOKUP(BS9,$AC$3:$BO$26,11,FALSE)</f>
        <v/>
      </c>
      <c r="CN9" s="31">
        <f>VLOOKUP(BR9,$AC$3:$BO$26,22,FALSE)</f>
        <v/>
      </c>
      <c r="CO9" s="81">
        <f>VLOOKUP(BS9,$AC$3:$BO$26,22,FALSE)</f>
        <v/>
      </c>
      <c r="CP9" s="80">
        <f>VLOOKUP(BR9,$AC$3:$BO$26,23,FALSE)</f>
        <v/>
      </c>
      <c r="CQ9" s="80">
        <f>VLOOKUP(BS9,$AC$3:$BO$26,23,FALSE)</f>
        <v/>
      </c>
      <c r="CR9" s="80">
        <f>VLOOKUP(BR9,$AC$3:$BO$26,24,FALSE)</f>
        <v/>
      </c>
      <c r="CS9" s="80">
        <f>VLOOKUP(BS9,$AC$3:$BO$26,24,FALSE)</f>
        <v/>
      </c>
      <c r="CT9" s="80">
        <f>VLOOKUP(BR9,$AC$3:$BO$26,25,FALSE)</f>
        <v/>
      </c>
      <c r="CU9" s="80">
        <f>VLOOKUP(BS9,$AC$3:$BO$26,25,FALSE)</f>
        <v/>
      </c>
      <c r="CV9" s="25">
        <f>VLOOKUP(BR9,$AC$3:$BO$26,26,FALSE)</f>
        <v/>
      </c>
      <c r="CW9" s="80">
        <f>VLOOKUP(BS9,$AC$3:$BO$26,26,FALSE)</f>
        <v/>
      </c>
      <c r="CX9" s="80">
        <f>VLOOKUP(BR9,$AC$3:$BO$26,27,FALSE)</f>
        <v/>
      </c>
      <c r="CY9" s="80">
        <f>VLOOKUP(BS9,$AC$3:$BO$26,27,FALSE)</f>
        <v/>
      </c>
      <c r="CZ9" s="80">
        <f>VLOOKUP(BR9,$AC$3:$BO$26,28,FALSE)</f>
        <v/>
      </c>
      <c r="DA9" s="80">
        <f>VLOOKUP(BS9,$AC$3:$BO$26,28,FALSE)</f>
        <v/>
      </c>
      <c r="DB9" s="80">
        <f>VLOOKUP(BR9,$AC$3:$BO$26,29,FALSE)</f>
        <v/>
      </c>
      <c r="DC9" s="80">
        <f>VLOOKUP(BS9,$AC$3:$BO$26,29,FALSE)</f>
        <v/>
      </c>
      <c r="DD9" s="25">
        <f>VLOOKUP(BR9,$AC$3:$BO$26,30,FALSE)</f>
        <v/>
      </c>
      <c r="DE9" s="80">
        <f>VLOOKUP(BS9,$AC$3:$BO$26,30,FALSE)</f>
        <v/>
      </c>
      <c r="DF9" s="30">
        <f>VLOOKUP(BR9,$AC$3:$BO$26,12,FALSE)</f>
        <v/>
      </c>
      <c r="DG9" s="81">
        <f>VLOOKUP(BS9,$AC$3:$BO$26,12,FALSE)</f>
        <v/>
      </c>
      <c r="DH9" s="80">
        <f>VLOOKUP(BR9,$AC$3:$BO$26,13,FALSE)</f>
        <v/>
      </c>
      <c r="DI9" s="80">
        <f>VLOOKUP(BS9,$AC$3:$BO$26,13,FALSE)</f>
        <v/>
      </c>
      <c r="DJ9" s="80">
        <f>VLOOKUP(BR9,$AC$3:$BO$26,14,FALSE)</f>
        <v/>
      </c>
      <c r="DK9" s="80">
        <f>VLOOKUP(BS9,$AC$3:$BO$26,14,FALSE)</f>
        <v/>
      </c>
      <c r="DL9" s="80">
        <f>VLOOKUP(BR9,$AC$3:$BO$26,15,FALSE)</f>
        <v/>
      </c>
      <c r="DM9" s="80">
        <f>VLOOKUP(BS9,$AC$3:$BO$26,15,FALSE)</f>
        <v/>
      </c>
      <c r="DN9" s="25">
        <f>VLOOKUP(BR9,$AC$3:$BO$26,16,FALSE)</f>
        <v/>
      </c>
      <c r="DO9" s="80">
        <f>VLOOKUP(BS9,$AC$3:$BO$26,16,FALSE)</f>
        <v/>
      </c>
      <c r="DP9" s="80">
        <f>VLOOKUP(BR9,$AC$3:$BO$26,17,FALSE)</f>
        <v/>
      </c>
      <c r="DQ9" s="80">
        <f>VLOOKUP(BS9,$AC$3:$BO$26,17,FALSE)</f>
        <v/>
      </c>
      <c r="DR9" s="80">
        <f>VLOOKUP(BR9,$AC$3:$BO$26,18,FALSE)</f>
        <v/>
      </c>
      <c r="DS9" s="80">
        <f>VLOOKUP(BS9,$AC$3:$BO$26,18,FALSE)</f>
        <v/>
      </c>
      <c r="DT9" s="80">
        <f>VLOOKUP(BR9,$AC$3:$BO$26,19,FALSE)</f>
        <v/>
      </c>
      <c r="DU9" s="80">
        <f>VLOOKUP(BS9,$AC$3:$BO$26,19,FALSE)</f>
        <v/>
      </c>
      <c r="DV9" s="25">
        <f>VLOOKUP(BR9,$AC$3:$BO$26,20,FALSE)</f>
        <v/>
      </c>
      <c r="DW9" s="80">
        <f>VLOOKUP(BS9,$AC$3:$BO$26,20,FALSE)</f>
        <v/>
      </c>
      <c r="DX9" s="31">
        <f>VLOOKUP(BR9,$AC$3:$BO$26,31,FALSE)</f>
        <v/>
      </c>
      <c r="DY9" s="81">
        <f>VLOOKUP(BS9,$AC$3:$BO$26,31,FALSE)</f>
        <v/>
      </c>
      <c r="DZ9" s="80">
        <f>VLOOKUP(BR9,$AC$3:$BO$26,32,FALSE)</f>
        <v/>
      </c>
      <c r="EA9" s="80">
        <f>VLOOKUP(BS9,$AC$3:$BO$26,32,FALSE)</f>
        <v/>
      </c>
      <c r="EB9" s="80">
        <f>VLOOKUP(BR9,$AC$3:$BO$26,33,FALSE)</f>
        <v/>
      </c>
      <c r="EC9" s="80">
        <f>VLOOKUP(BS9,$AC$3:$BO$26,33,FALSE)</f>
        <v/>
      </c>
      <c r="ED9" s="80">
        <f>VLOOKUP(BR9,$AC$3:$BO$26,34,FALSE)</f>
        <v/>
      </c>
      <c r="EE9" s="80">
        <f>VLOOKUP(BS9,$AC$3:$BO$26,34,FALSE)</f>
        <v/>
      </c>
      <c r="EF9" s="25">
        <f>VLOOKUP(BR9,$AC$3:$BO$26,35,FALSE)</f>
        <v/>
      </c>
      <c r="EG9" s="80">
        <f>VLOOKUP(BS9,$AC$3:$BO$26,35,FALSE)</f>
        <v/>
      </c>
      <c r="EH9" s="80">
        <f>VLOOKUP(BR9,$AC$3:$BO$26,36,FALSE)</f>
        <v/>
      </c>
      <c r="EI9" s="80">
        <f>VLOOKUP(BS9,$AC$3:$BO$26,36,FALSE)</f>
        <v/>
      </c>
      <c r="EJ9" s="80">
        <f>VLOOKUP(BR9,$AC$3:$BO$26,37,FALSE)</f>
        <v/>
      </c>
      <c r="EK9" s="80">
        <f>VLOOKUP(BS9,$AC$3:$BO$26,37,FALSE)</f>
        <v/>
      </c>
      <c r="EL9" s="80">
        <f>VLOOKUP(BR9,$AC$3:$BO$26,38,FALSE)</f>
        <v/>
      </c>
      <c r="EM9" s="80">
        <f>VLOOKUP(BS9,$AC$3:$BO$26,38,FALSE)</f>
        <v/>
      </c>
      <c r="EN9" s="25">
        <f>VLOOKUP(BR9,$AC$3:$BO$26,39,FALSE)</f>
        <v/>
      </c>
      <c r="EO9" s="80">
        <f>VLOOKUP(BS9,$AC$3:$BO$26,39,FALSE)</f>
        <v/>
      </c>
      <c r="EQ9" s="81" t="n"/>
      <c r="ER9" s="81" t="n"/>
      <c r="ET9" s="81" t="n"/>
      <c r="EU9" s="81" t="n"/>
      <c r="EW9" s="81" t="n"/>
      <c r="EX9" s="81" t="n"/>
      <c r="EZ9" s="81" t="n"/>
      <c r="FA9" s="56" t="n"/>
      <c r="FC9" s="81" t="n"/>
      <c r="FD9" s="81" t="n"/>
      <c r="FF9" s="81" t="n"/>
      <c r="FG9" s="81" t="n"/>
      <c r="FI9" s="81" t="n"/>
      <c r="FJ9" s="71" t="n"/>
      <c r="FK9" s="71" t="n"/>
      <c r="FL9" s="81" t="n"/>
      <c r="FM9" s="71" t="n"/>
      <c r="FN9" s="71" t="n"/>
      <c r="FO9" s="81" t="n"/>
      <c r="FP9" s="71" t="n"/>
      <c r="FQ9" s="71" t="n"/>
      <c r="FR9" s="81" t="n"/>
      <c r="FS9" s="71" t="n"/>
      <c r="FT9" s="71" t="n"/>
      <c r="FU9" s="81" t="n"/>
      <c r="FV9" s="71" t="n"/>
      <c r="FW9" s="71" t="n"/>
      <c r="FX9" s="81" t="n"/>
      <c r="FY9" s="71" t="n"/>
      <c r="FZ9" s="71" t="n"/>
      <c r="GA9" s="81" t="n"/>
      <c r="GB9" s="71" t="n"/>
      <c r="GC9" s="71" t="n"/>
      <c r="GD9" s="81" t="n"/>
      <c r="GE9" s="71" t="n"/>
      <c r="GF9" s="71" t="n"/>
      <c r="GG9" s="81" t="n"/>
    </row>
    <row customHeight="1" ht="12" r="10" spans="1:201">
      <c r="A10" s="35" t="n">
        <v>43316</v>
      </c>
      <c r="B10" s="89" t="s">
        <v>87</v>
      </c>
      <c r="C10" s="89" t="s">
        <v>80</v>
      </c>
      <c r="D10" s="31" t="n">
        <v>6.63</v>
      </c>
      <c r="E10" s="81" t="n">
        <v>6.91</v>
      </c>
      <c r="F10" s="25" t="n">
        <v>512</v>
      </c>
      <c r="G10" s="80" t="n">
        <v>192</v>
      </c>
      <c r="H10" s="80" t="n">
        <v>424</v>
      </c>
      <c r="I10" s="80" t="n">
        <v>105</v>
      </c>
      <c r="J10" s="80" t="n">
        <v>15</v>
      </c>
      <c r="K10" s="80" t="n">
        <v>8</v>
      </c>
      <c r="L10" s="25" t="n">
        <v>1</v>
      </c>
      <c r="M10" s="80" t="n">
        <v>3</v>
      </c>
      <c r="N10" s="80" t="n">
        <v>1</v>
      </c>
      <c r="O10" s="80" t="n">
        <v>1</v>
      </c>
      <c r="P10" s="80" t="n">
        <v>1</v>
      </c>
      <c r="Q10" s="80" t="n">
        <v>0</v>
      </c>
      <c r="R10" s="16" t="n">
        <v>3</v>
      </c>
      <c r="S10" s="16" t="n">
        <v>4</v>
      </c>
      <c r="T10" s="16" t="n">
        <v>7</v>
      </c>
      <c r="U10" s="25" t="n">
        <v>1</v>
      </c>
      <c r="V10" s="80" t="n">
        <v>2</v>
      </c>
      <c r="W10" s="16" t="n">
        <v>3</v>
      </c>
      <c r="X10" s="25" t="n">
        <v>26</v>
      </c>
      <c r="Y10" s="80" t="n">
        <v>47</v>
      </c>
      <c r="Z10" s="27">
        <f>IF(U10="","",LOOKUP(U10-V10,{-9E+307,0,1},{2,"x",1}))</f>
        <v/>
      </c>
      <c r="AA10" s="14">
        <f>IF(U10="","",U10&amp;"-"&amp;V10)</f>
        <v/>
      </c>
      <c r="AB10" s="63" t="n"/>
      <c r="AC10" s="89" t="s">
        <v>88</v>
      </c>
      <c r="AD10" s="80">
        <f>SUMPRODUCT(($B$2:$C$1001=$AC10)*($Z$2:$Z$1001&lt;&gt;""))</f>
        <v/>
      </c>
      <c r="AE10" s="81">
        <f>SUMIF($B$2:$B$1001,$AC10,$D$2:$D$1001)+SUMIF($C$2:$C$1001,$AC10,$E$2:$E$1001)</f>
        <v/>
      </c>
      <c r="AF10" s="80">
        <f>SUMIF($B$2:$B$1001,$AC10,$F$2:$F$1001)+SUMIF($C$2:$C$1001,$AC10,$G$2:$G$1001)</f>
        <v/>
      </c>
      <c r="AG10" s="80">
        <f>SUMIF($B$2:$B$1001,$AC10,$H$2:$H$1001)+SUMIF($C$2:$C$1001,$AC10,$I$2:$I$1001)</f>
        <v/>
      </c>
      <c r="AH10" s="80">
        <f>SUMIF($B$2:$B$1001,$AC10,$J$2:$J$1001)+SUMIF($C$2:$C$1001,$AC10,$K$2:$K$1001)</f>
        <v/>
      </c>
      <c r="AI10" s="25">
        <f>SUMIF($B$2:$B$1001,$AC10,$L$2:$L$1001)+SUMIF($C$2:$C$1001,$AC10,$M$2:$M$1001)</f>
        <v/>
      </c>
      <c r="AJ10" s="80">
        <f>SUMIF($B$2:$B$1001,$AC10,$N$2:$N$1001)+SUMIF($C$2:$C$1001,$AC10,$O$2:$O$1001)</f>
        <v/>
      </c>
      <c r="AK10" s="80">
        <f>SUMIF($B$2:$B$1001,$AC10,$P$2:$P$1001)+SUMIF($C$2:$C$1001,$AC10,$Q$2:$Q$1001)</f>
        <v/>
      </c>
      <c r="AL10" s="80">
        <f>SUMIF($B$2:$B$1001,$AC10,$U$2:$U$1001)+SUMIF($C$2:$C$1001,$AC10,$V$2:$V$1001)</f>
        <v/>
      </c>
      <c r="AM10" s="29">
        <f>SUMIF($B$2:$B$1001,$AC10,$X$2:$X$1001)+SUMIF($C$2:$C$1001,$AC10,$Y$2:$Y$1001)</f>
        <v/>
      </c>
      <c r="AN10" s="31">
        <f>SUMIF($C$2:$C$1001,$AC10,$D$2:$D$1001)+SUMIF($B$2:$B$1001,$AC10,$E$2:$E$1001)</f>
        <v/>
      </c>
      <c r="AO10" s="80">
        <f>SUMIF($C$2:$C$1001,$AC10,$F$2:$F$1001)+SUMIF($B$2:$B$1001,$AC10,$G$2:$G$1001)</f>
        <v/>
      </c>
      <c r="AP10" s="80">
        <f>SUMIF($C$2:$C$1001,$AC10,$H$2:$H$1001)+SUMIF($B$2:$B$1001,$AC10,$I$2:$I$1001)</f>
        <v/>
      </c>
      <c r="AQ10" s="80">
        <f>SUMIF($C$2:$C$1001,$AC10,$J$2:$J$1001)+SUMIF($B$2:$B$1001,$AC10,$K$2:$K$1001)</f>
        <v/>
      </c>
      <c r="AR10" s="25">
        <f>SUMIF($C$2:$C$1001,$AC10,$L$2:$L$1001)+SUMIF($B$2:$B$1001,$AC10,$M$2:$M$1001)</f>
        <v/>
      </c>
      <c r="AS10" s="80">
        <f>SUMIF($C$2:$C$1001,$AC10,$N$2:$N$1001)+SUMIF($B$2:$B$1001,$AC10,$O$2:$O$1001)</f>
        <v/>
      </c>
      <c r="AT10" s="80">
        <f>SUMIF($C$2:$C$1001,$AC10,$P$2:$P$1001)+SUMIF($B$2:$B$1001,$AC10,$Q$2:$Q$1001)</f>
        <v/>
      </c>
      <c r="AU10" s="80">
        <f>SUMIF($C$2:$C$1001,$AC10,$U$2:$U$1001)+SUMIF($B$2:$B$1001,$AC10,$V$2:$V$1001)</f>
        <v/>
      </c>
      <c r="AV10" s="28">
        <f>SUMIF($C$2:$C$1001,$AC10,$X$2:$X$1001)+SUMIF($B$2:$B$1001,$AC10,$Y$2:$Y$1001)</f>
        <v/>
      </c>
      <c r="AW10" s="12" t="n">
        <v>5</v>
      </c>
      <c r="AX10" s="81" t="n">
        <v>34.44</v>
      </c>
      <c r="AY10" s="80" t="n">
        <v>1521</v>
      </c>
      <c r="AZ10" s="80" t="n">
        <v>976</v>
      </c>
      <c r="BA10" s="80" t="n">
        <v>38</v>
      </c>
      <c r="BB10" s="25" t="n">
        <v>3</v>
      </c>
      <c r="BC10" s="80" t="n">
        <v>11</v>
      </c>
      <c r="BD10" s="80" t="n">
        <v>7</v>
      </c>
      <c r="BE10" s="80" t="n">
        <v>7</v>
      </c>
      <c r="BF10" s="29" t="n">
        <v>191</v>
      </c>
      <c r="BG10" s="31" t="n">
        <v>33.87</v>
      </c>
      <c r="BH10" s="80" t="n">
        <v>2617</v>
      </c>
      <c r="BI10" s="80" t="n">
        <v>2022</v>
      </c>
      <c r="BJ10" s="80" t="n">
        <v>66</v>
      </c>
      <c r="BK10" s="25" t="n">
        <v>4</v>
      </c>
      <c r="BL10" s="80" t="n">
        <v>10</v>
      </c>
      <c r="BM10" s="80" t="n">
        <v>4</v>
      </c>
      <c r="BN10" s="80" t="n">
        <v>6</v>
      </c>
      <c r="BO10" s="25" t="n">
        <v>94</v>
      </c>
      <c r="BQ10" s="35">
        <f>BQ40</f>
        <v/>
      </c>
      <c r="BR10" s="35">
        <f>BR40</f>
        <v/>
      </c>
      <c r="BS10" s="35">
        <f>BS40</f>
        <v/>
      </c>
      <c r="BT10" s="89">
        <f>VLOOKUP(BR10,$AC$3:$BO$26,2,FALSE)</f>
        <v/>
      </c>
      <c r="BU10" s="89">
        <f>VLOOKUP(BS10,$AC$3:$BO$26,2,FALSE)</f>
        <v/>
      </c>
      <c r="BV10" s="31">
        <f>VLOOKUP(BR10,$AC$3:$BO$26,3,FALSE)</f>
        <v/>
      </c>
      <c r="BW10" s="81">
        <f>VLOOKUP(BS10,$AC$3:$BO$26,3,FALSE)</f>
        <v/>
      </c>
      <c r="BX10" s="80">
        <f>VLOOKUP(BR10,$AC$3:$BO$26,4,FALSE)</f>
        <v/>
      </c>
      <c r="BY10" s="80">
        <f>VLOOKUP(BS10,$AC$3:$BO$26,4,FALSE)</f>
        <v/>
      </c>
      <c r="BZ10" s="80">
        <f>VLOOKUP(BR10,$AC$3:$BO$26,5,FALSE)</f>
        <v/>
      </c>
      <c r="CA10" s="80">
        <f>VLOOKUP(BS10,$AC$3:$BO$26,5,FALSE)</f>
        <v/>
      </c>
      <c r="CB10" s="80">
        <f>VLOOKUP(BR10,$AC$3:$BO$26,6,FALSE)</f>
        <v/>
      </c>
      <c r="CC10" s="80">
        <f>VLOOKUP(BS10,$AC$3:$BO$26,6,FALSE)</f>
        <v/>
      </c>
      <c r="CD10" s="25">
        <f>VLOOKUP(BR10,$AC$3:$BO$26,7,FALSE)</f>
        <v/>
      </c>
      <c r="CE10" s="80">
        <f>VLOOKUP(BS10,$AC$3:$BO$26,7,FALSE)</f>
        <v/>
      </c>
      <c r="CF10" s="80">
        <f>VLOOKUP(BR10,$AC$3:$BO$26,8,FALSE)</f>
        <v/>
      </c>
      <c r="CG10" s="80">
        <f>VLOOKUP(BS10,$AC$3:$BO$26,8,FALSE)</f>
        <v/>
      </c>
      <c r="CH10" s="80">
        <f>VLOOKUP(BR10,$AC$3:$BO$26,9,FALSE)</f>
        <v/>
      </c>
      <c r="CI10" s="80">
        <f>VLOOKUP(BS10,$AC$3:$BO$26,9,FALSE)</f>
        <v/>
      </c>
      <c r="CJ10" s="80">
        <f>VLOOKUP(BR10,$AC$3:$BO$26,10,FALSE)</f>
        <v/>
      </c>
      <c r="CK10" s="80">
        <f>VLOOKUP(BS10,$AC$3:$BO$26,10,FALSE)</f>
        <v/>
      </c>
      <c r="CL10" s="25">
        <f>VLOOKUP(BR10,$AC$3:$BO$26,11,FALSE)</f>
        <v/>
      </c>
      <c r="CM10" s="80">
        <f>VLOOKUP(BS10,$AC$3:$BO$26,11,FALSE)</f>
        <v/>
      </c>
      <c r="CN10" s="31">
        <f>VLOOKUP(BR10,$AC$3:$BO$26,22,FALSE)</f>
        <v/>
      </c>
      <c r="CO10" s="81">
        <f>VLOOKUP(BS10,$AC$3:$BO$26,22,FALSE)</f>
        <v/>
      </c>
      <c r="CP10" s="80">
        <f>VLOOKUP(BR10,$AC$3:$BO$26,23,FALSE)</f>
        <v/>
      </c>
      <c r="CQ10" s="80">
        <f>VLOOKUP(BS10,$AC$3:$BO$26,23,FALSE)</f>
        <v/>
      </c>
      <c r="CR10" s="80">
        <f>VLOOKUP(BR10,$AC$3:$BO$26,24,FALSE)</f>
        <v/>
      </c>
      <c r="CS10" s="80">
        <f>VLOOKUP(BS10,$AC$3:$BO$26,24,FALSE)</f>
        <v/>
      </c>
      <c r="CT10" s="80">
        <f>VLOOKUP(BR10,$AC$3:$BO$26,25,FALSE)</f>
        <v/>
      </c>
      <c r="CU10" s="80">
        <f>VLOOKUP(BS10,$AC$3:$BO$26,25,FALSE)</f>
        <v/>
      </c>
      <c r="CV10" s="25">
        <f>VLOOKUP(BR10,$AC$3:$BO$26,26,FALSE)</f>
        <v/>
      </c>
      <c r="CW10" s="80">
        <f>VLOOKUP(BS10,$AC$3:$BO$26,26,FALSE)</f>
        <v/>
      </c>
      <c r="CX10" s="80">
        <f>VLOOKUP(BR10,$AC$3:$BO$26,27,FALSE)</f>
        <v/>
      </c>
      <c r="CY10" s="80">
        <f>VLOOKUP(BS10,$AC$3:$BO$26,27,FALSE)</f>
        <v/>
      </c>
      <c r="CZ10" s="80">
        <f>VLOOKUP(BR10,$AC$3:$BO$26,28,FALSE)</f>
        <v/>
      </c>
      <c r="DA10" s="80">
        <f>VLOOKUP(BS10,$AC$3:$BO$26,28,FALSE)</f>
        <v/>
      </c>
      <c r="DB10" s="80">
        <f>VLOOKUP(BR10,$AC$3:$BO$26,29,FALSE)</f>
        <v/>
      </c>
      <c r="DC10" s="80">
        <f>VLOOKUP(BS10,$AC$3:$BO$26,29,FALSE)</f>
        <v/>
      </c>
      <c r="DD10" s="25">
        <f>VLOOKUP(BR10,$AC$3:$BO$26,30,FALSE)</f>
        <v/>
      </c>
      <c r="DE10" s="80">
        <f>VLOOKUP(BS10,$AC$3:$BO$26,30,FALSE)</f>
        <v/>
      </c>
      <c r="DF10" s="30">
        <f>VLOOKUP(BR10,$AC$3:$BO$26,12,FALSE)</f>
        <v/>
      </c>
      <c r="DG10" s="81">
        <f>VLOOKUP(BS10,$AC$3:$BO$26,12,FALSE)</f>
        <v/>
      </c>
      <c r="DH10" s="80">
        <f>VLOOKUP(BR10,$AC$3:$BO$26,13,FALSE)</f>
        <v/>
      </c>
      <c r="DI10" s="80">
        <f>VLOOKUP(BS10,$AC$3:$BO$26,13,FALSE)</f>
        <v/>
      </c>
      <c r="DJ10" s="80">
        <f>VLOOKUP(BR10,$AC$3:$BO$26,14,FALSE)</f>
        <v/>
      </c>
      <c r="DK10" s="80">
        <f>VLOOKUP(BS10,$AC$3:$BO$26,14,FALSE)</f>
        <v/>
      </c>
      <c r="DL10" s="80">
        <f>VLOOKUP(BR10,$AC$3:$BO$26,15,FALSE)</f>
        <v/>
      </c>
      <c r="DM10" s="80">
        <f>VLOOKUP(BS10,$AC$3:$BO$26,15,FALSE)</f>
        <v/>
      </c>
      <c r="DN10" s="25">
        <f>VLOOKUP(BR10,$AC$3:$BO$26,16,FALSE)</f>
        <v/>
      </c>
      <c r="DO10" s="80">
        <f>VLOOKUP(BS10,$AC$3:$BO$26,16,FALSE)</f>
        <v/>
      </c>
      <c r="DP10" s="80">
        <f>VLOOKUP(BR10,$AC$3:$BO$26,17,FALSE)</f>
        <v/>
      </c>
      <c r="DQ10" s="80">
        <f>VLOOKUP(BS10,$AC$3:$BO$26,17,FALSE)</f>
        <v/>
      </c>
      <c r="DR10" s="80">
        <f>VLOOKUP(BR10,$AC$3:$BO$26,18,FALSE)</f>
        <v/>
      </c>
      <c r="DS10" s="80">
        <f>VLOOKUP(BS10,$AC$3:$BO$26,18,FALSE)</f>
        <v/>
      </c>
      <c r="DT10" s="80">
        <f>VLOOKUP(BR10,$AC$3:$BO$26,19,FALSE)</f>
        <v/>
      </c>
      <c r="DU10" s="80">
        <f>VLOOKUP(BS10,$AC$3:$BO$26,19,FALSE)</f>
        <v/>
      </c>
      <c r="DV10" s="25">
        <f>VLOOKUP(BR10,$AC$3:$BO$26,20,FALSE)</f>
        <v/>
      </c>
      <c r="DW10" s="80">
        <f>VLOOKUP(BS10,$AC$3:$BO$26,20,FALSE)</f>
        <v/>
      </c>
      <c r="DX10" s="31">
        <f>VLOOKUP(BR10,$AC$3:$BO$26,31,FALSE)</f>
        <v/>
      </c>
      <c r="DY10" s="81">
        <f>VLOOKUP(BS10,$AC$3:$BO$26,31,FALSE)</f>
        <v/>
      </c>
      <c r="DZ10" s="80">
        <f>VLOOKUP(BR10,$AC$3:$BO$26,32,FALSE)</f>
        <v/>
      </c>
      <c r="EA10" s="80">
        <f>VLOOKUP(BS10,$AC$3:$BO$26,32,FALSE)</f>
        <v/>
      </c>
      <c r="EB10" s="80">
        <f>VLOOKUP(BR10,$AC$3:$BO$26,33,FALSE)</f>
        <v/>
      </c>
      <c r="EC10" s="80">
        <f>VLOOKUP(BS10,$AC$3:$BO$26,33,FALSE)</f>
        <v/>
      </c>
      <c r="ED10" s="80">
        <f>VLOOKUP(BR10,$AC$3:$BO$26,34,FALSE)</f>
        <v/>
      </c>
      <c r="EE10" s="80">
        <f>VLOOKUP(BS10,$AC$3:$BO$26,34,FALSE)</f>
        <v/>
      </c>
      <c r="EF10" s="25">
        <f>VLOOKUP(BR10,$AC$3:$BO$26,35,FALSE)</f>
        <v/>
      </c>
      <c r="EG10" s="80">
        <f>VLOOKUP(BS10,$AC$3:$BO$26,35,FALSE)</f>
        <v/>
      </c>
      <c r="EH10" s="80">
        <f>VLOOKUP(BR10,$AC$3:$BO$26,36,FALSE)</f>
        <v/>
      </c>
      <c r="EI10" s="80">
        <f>VLOOKUP(BS10,$AC$3:$BO$26,36,FALSE)</f>
        <v/>
      </c>
      <c r="EJ10" s="80">
        <f>VLOOKUP(BR10,$AC$3:$BO$26,37,FALSE)</f>
        <v/>
      </c>
      <c r="EK10" s="80">
        <f>VLOOKUP(BS10,$AC$3:$BO$26,37,FALSE)</f>
        <v/>
      </c>
      <c r="EL10" s="80">
        <f>VLOOKUP(BR10,$AC$3:$BO$26,38,FALSE)</f>
        <v/>
      </c>
      <c r="EM10" s="80">
        <f>VLOOKUP(BS10,$AC$3:$BO$26,38,FALSE)</f>
        <v/>
      </c>
      <c r="EN10" s="25">
        <f>VLOOKUP(BR10,$AC$3:$BO$26,39,FALSE)</f>
        <v/>
      </c>
      <c r="EO10" s="80">
        <f>VLOOKUP(BS10,$AC$3:$BO$26,39,FALSE)</f>
        <v/>
      </c>
      <c r="EQ10" s="81" t="n"/>
      <c r="ER10" s="81" t="n"/>
      <c r="ET10" s="81" t="n"/>
      <c r="EU10" s="81" t="n"/>
      <c r="EW10" s="81" t="n"/>
      <c r="EX10" s="81" t="n"/>
      <c r="EZ10" s="81" t="n"/>
      <c r="FA10" s="56" t="n"/>
      <c r="FC10" s="81" t="n"/>
      <c r="FD10" s="81" t="n"/>
      <c r="FF10" s="81" t="n"/>
      <c r="FG10" s="81" t="n"/>
      <c r="FI10" s="81" t="n"/>
      <c r="FJ10" s="71" t="n"/>
      <c r="FK10" s="71" t="n"/>
      <c r="FL10" s="81" t="n"/>
      <c r="FM10" s="71" t="n"/>
      <c r="FN10" s="71" t="n"/>
      <c r="FO10" s="81" t="n"/>
      <c r="FP10" s="71" t="n"/>
      <c r="FQ10" s="71" t="n"/>
      <c r="FR10" s="81" t="n"/>
      <c r="FS10" s="71" t="n"/>
      <c r="FT10" s="71" t="n"/>
      <c r="FU10" s="81" t="n"/>
      <c r="FV10" s="71" t="n"/>
      <c r="FW10" s="71" t="n"/>
      <c r="FX10" s="81" t="n"/>
      <c r="FY10" s="71" t="n"/>
      <c r="FZ10" s="71" t="n"/>
      <c r="GA10" s="81" t="n"/>
      <c r="GB10" s="71" t="n"/>
      <c r="GC10" s="71" t="n"/>
      <c r="GD10" s="81" t="n"/>
      <c r="GE10" s="71" t="n"/>
      <c r="GF10" s="71" t="n"/>
      <c r="GG10" s="81" t="n"/>
    </row>
    <row customHeight="1" ht="12" r="11" spans="1:201">
      <c r="A11" s="35" t="n">
        <v>43316</v>
      </c>
      <c r="B11" s="89" t="s">
        <v>89</v>
      </c>
      <c r="C11" s="89" t="s">
        <v>90</v>
      </c>
      <c r="D11" s="31" t="n">
        <v>7.12</v>
      </c>
      <c r="E11" s="81" t="n">
        <v>6.53</v>
      </c>
      <c r="F11" s="25" t="n">
        <v>347</v>
      </c>
      <c r="G11" s="80" t="n">
        <v>397</v>
      </c>
      <c r="H11" s="80" t="n">
        <v>252</v>
      </c>
      <c r="I11" s="80" t="n">
        <v>298</v>
      </c>
      <c r="J11" s="80" t="n">
        <v>15</v>
      </c>
      <c r="K11" s="80" t="n">
        <v>5</v>
      </c>
      <c r="L11" s="25" t="n">
        <v>0</v>
      </c>
      <c r="M11" s="80" t="n">
        <v>1</v>
      </c>
      <c r="N11" s="80" t="n">
        <v>8</v>
      </c>
      <c r="O11" s="80" t="n">
        <v>3</v>
      </c>
      <c r="P11" s="80" t="n">
        <v>2</v>
      </c>
      <c r="Q11" s="80" t="n">
        <v>0</v>
      </c>
      <c r="R11" s="16" t="n">
        <v>10</v>
      </c>
      <c r="S11" s="16" t="n">
        <v>4</v>
      </c>
      <c r="T11" s="16" t="n">
        <v>14</v>
      </c>
      <c r="U11" s="25" t="n">
        <v>3</v>
      </c>
      <c r="V11" s="80" t="n">
        <v>2</v>
      </c>
      <c r="W11" s="16" t="n">
        <v>5</v>
      </c>
      <c r="X11" s="25" t="n">
        <v>18</v>
      </c>
      <c r="Y11" s="80" t="n">
        <v>34</v>
      </c>
      <c r="Z11" s="27">
        <f>IF(U11="","",LOOKUP(U11-V11,{-9E+307,0,1},{2,"x",1}))</f>
        <v/>
      </c>
      <c r="AA11" s="14">
        <f>IF(U11="","",U11&amp;"-"&amp;V11)</f>
        <v/>
      </c>
      <c r="AB11" s="63" t="n"/>
      <c r="AC11" s="89" t="s">
        <v>79</v>
      </c>
      <c r="AD11" s="80">
        <f>SUMPRODUCT(($B$2:$C$1001=$AC11)*($Z$2:$Z$1001&lt;&gt;""))</f>
        <v/>
      </c>
      <c r="AE11" s="81">
        <f>SUMIF($B$2:$B$1001,$AC11,$D$2:$D$1001)+SUMIF($C$2:$C$1001,$AC11,$E$2:$E$1001)</f>
        <v/>
      </c>
      <c r="AF11" s="80">
        <f>SUMIF($B$2:$B$1001,$AC11,$F$2:$F$1001)+SUMIF($C$2:$C$1001,$AC11,$G$2:$G$1001)</f>
        <v/>
      </c>
      <c r="AG11" s="80">
        <f>SUMIF($B$2:$B$1001,$AC11,$H$2:$H$1001)+SUMIF($C$2:$C$1001,$AC11,$I$2:$I$1001)</f>
        <v/>
      </c>
      <c r="AH11" s="80">
        <f>SUMIF($B$2:$B$1001,$AC11,$J$2:$J$1001)+SUMIF($C$2:$C$1001,$AC11,$K$2:$K$1001)</f>
        <v/>
      </c>
      <c r="AI11" s="25">
        <f>SUMIF($B$2:$B$1001,$AC11,$L$2:$L$1001)+SUMIF($C$2:$C$1001,$AC11,$M$2:$M$1001)</f>
        <v/>
      </c>
      <c r="AJ11" s="80">
        <f>SUMIF($B$2:$B$1001,$AC11,$N$2:$N$1001)+SUMIF($C$2:$C$1001,$AC11,$O$2:$O$1001)</f>
        <v/>
      </c>
      <c r="AK11" s="80">
        <f>SUMIF($B$2:$B$1001,$AC11,$P$2:$P$1001)+SUMIF($C$2:$C$1001,$AC11,$Q$2:$Q$1001)</f>
        <v/>
      </c>
      <c r="AL11" s="80">
        <f>SUMIF($B$2:$B$1001,$AC11,$U$2:$U$1001)+SUMIF($C$2:$C$1001,$AC11,$V$2:$V$1001)</f>
        <v/>
      </c>
      <c r="AM11" s="29">
        <f>SUMIF($B$2:$B$1001,$AC11,$X$2:$X$1001)+SUMIF($C$2:$C$1001,$AC11,$Y$2:$Y$1001)</f>
        <v/>
      </c>
      <c r="AN11" s="31">
        <f>SUMIF($C$2:$C$1001,$AC11,$D$2:$D$1001)+SUMIF($B$2:$B$1001,$AC11,$E$2:$E$1001)</f>
        <v/>
      </c>
      <c r="AO11" s="80">
        <f>SUMIF($C$2:$C$1001,$AC11,$F$2:$F$1001)+SUMIF($B$2:$B$1001,$AC11,$G$2:$G$1001)</f>
        <v/>
      </c>
      <c r="AP11" s="80">
        <f>SUMIF($C$2:$C$1001,$AC11,$H$2:$H$1001)+SUMIF($B$2:$B$1001,$AC11,$I$2:$I$1001)</f>
        <v/>
      </c>
      <c r="AQ11" s="80">
        <f>SUMIF($C$2:$C$1001,$AC11,$J$2:$J$1001)+SUMIF($B$2:$B$1001,$AC11,$K$2:$K$1001)</f>
        <v/>
      </c>
      <c r="AR11" s="25">
        <f>SUMIF($C$2:$C$1001,$AC11,$L$2:$L$1001)+SUMIF($B$2:$B$1001,$AC11,$M$2:$M$1001)</f>
        <v/>
      </c>
      <c r="AS11" s="80">
        <f>SUMIF($C$2:$C$1001,$AC11,$N$2:$N$1001)+SUMIF($B$2:$B$1001,$AC11,$O$2:$O$1001)</f>
        <v/>
      </c>
      <c r="AT11" s="80">
        <f>SUMIF($C$2:$C$1001,$AC11,$P$2:$P$1001)+SUMIF($B$2:$B$1001,$AC11,$Q$2:$Q$1001)</f>
        <v/>
      </c>
      <c r="AU11" s="80">
        <f>SUMIF($C$2:$C$1001,$AC11,$U$2:$U$1001)+SUMIF($B$2:$B$1001,$AC11,$V$2:$V$1001)</f>
        <v/>
      </c>
      <c r="AV11" s="28">
        <f>SUMIF($C$2:$C$1001,$AC11,$X$2:$X$1001)+SUMIF($B$2:$B$1001,$AC11,$Y$2:$Y$1001)</f>
        <v/>
      </c>
      <c r="AW11" s="12" t="n">
        <v>5</v>
      </c>
      <c r="AX11" s="81" t="n">
        <v>32.36</v>
      </c>
      <c r="AY11" s="80" t="n">
        <v>2060</v>
      </c>
      <c r="AZ11" s="80" t="n">
        <v>1400</v>
      </c>
      <c r="BA11" s="80" t="n">
        <v>27</v>
      </c>
      <c r="BB11" s="25" t="n">
        <v>1</v>
      </c>
      <c r="BC11" s="80" t="n">
        <v>7</v>
      </c>
      <c r="BD11" s="80" t="n">
        <v>5</v>
      </c>
      <c r="BE11" s="80" t="n">
        <v>4</v>
      </c>
      <c r="BF11" s="29" t="n">
        <v>89</v>
      </c>
      <c r="BG11" s="31" t="n">
        <v>34.27</v>
      </c>
      <c r="BH11" s="80" t="n">
        <v>2017</v>
      </c>
      <c r="BI11" s="80" t="n">
        <v>1378</v>
      </c>
      <c r="BJ11" s="80" t="n">
        <v>48</v>
      </c>
      <c r="BK11" s="25" t="n">
        <v>5</v>
      </c>
      <c r="BL11" s="80" t="n">
        <v>4</v>
      </c>
      <c r="BM11" s="80" t="n">
        <v>5</v>
      </c>
      <c r="BN11" s="80" t="n">
        <v>9</v>
      </c>
      <c r="BO11" s="25" t="n">
        <v>134</v>
      </c>
      <c r="BQ11" s="35">
        <f>BQ41</f>
        <v/>
      </c>
      <c r="BR11" s="35">
        <f>BR41</f>
        <v/>
      </c>
      <c r="BS11" s="35">
        <f>BS41</f>
        <v/>
      </c>
      <c r="BT11" s="89">
        <f>VLOOKUP(BR11,$AC$3:$BO$26,2,FALSE)</f>
        <v/>
      </c>
      <c r="BU11" s="89">
        <f>VLOOKUP(BS11,$AC$3:$BO$26,2,FALSE)</f>
        <v/>
      </c>
      <c r="BV11" s="31">
        <f>VLOOKUP(BR11,$AC$3:$BO$26,3,FALSE)</f>
        <v/>
      </c>
      <c r="BW11" s="81">
        <f>VLOOKUP(BS11,$AC$3:$BO$26,3,FALSE)</f>
        <v/>
      </c>
      <c r="BX11" s="80">
        <f>VLOOKUP(BR11,$AC$3:$BO$26,4,FALSE)</f>
        <v/>
      </c>
      <c r="BY11" s="80">
        <f>VLOOKUP(BS11,$AC$3:$BO$26,4,FALSE)</f>
        <v/>
      </c>
      <c r="BZ11" s="80">
        <f>VLOOKUP(BR11,$AC$3:$BO$26,5,FALSE)</f>
        <v/>
      </c>
      <c r="CA11" s="80">
        <f>VLOOKUP(BS11,$AC$3:$BO$26,5,FALSE)</f>
        <v/>
      </c>
      <c r="CB11" s="80">
        <f>VLOOKUP(BR11,$AC$3:$BO$26,6,FALSE)</f>
        <v/>
      </c>
      <c r="CC11" s="80">
        <f>VLOOKUP(BS11,$AC$3:$BO$26,6,FALSE)</f>
        <v/>
      </c>
      <c r="CD11" s="25">
        <f>VLOOKUP(BR11,$AC$3:$BO$26,7,FALSE)</f>
        <v/>
      </c>
      <c r="CE11" s="80">
        <f>VLOOKUP(BS11,$AC$3:$BO$26,7,FALSE)</f>
        <v/>
      </c>
      <c r="CF11" s="80">
        <f>VLOOKUP(BR11,$AC$3:$BO$26,8,FALSE)</f>
        <v/>
      </c>
      <c r="CG11" s="80">
        <f>VLOOKUP(BS11,$AC$3:$BO$26,8,FALSE)</f>
        <v/>
      </c>
      <c r="CH11" s="80">
        <f>VLOOKUP(BR11,$AC$3:$BO$26,9,FALSE)</f>
        <v/>
      </c>
      <c r="CI11" s="80">
        <f>VLOOKUP(BS11,$AC$3:$BO$26,9,FALSE)</f>
        <v/>
      </c>
      <c r="CJ11" s="80">
        <f>VLOOKUP(BR11,$AC$3:$BO$26,10,FALSE)</f>
        <v/>
      </c>
      <c r="CK11" s="80">
        <f>VLOOKUP(BS11,$AC$3:$BO$26,10,FALSE)</f>
        <v/>
      </c>
      <c r="CL11" s="25">
        <f>VLOOKUP(BR11,$AC$3:$BO$26,11,FALSE)</f>
        <v/>
      </c>
      <c r="CM11" s="80">
        <f>VLOOKUP(BS11,$AC$3:$BO$26,11,FALSE)</f>
        <v/>
      </c>
      <c r="CN11" s="31">
        <f>VLOOKUP(BR11,$AC$3:$BO$26,22,FALSE)</f>
        <v/>
      </c>
      <c r="CO11" s="81">
        <f>VLOOKUP(BS11,$AC$3:$BO$26,22,FALSE)</f>
        <v/>
      </c>
      <c r="CP11" s="80">
        <f>VLOOKUP(BR11,$AC$3:$BO$26,23,FALSE)</f>
        <v/>
      </c>
      <c r="CQ11" s="80">
        <f>VLOOKUP(BS11,$AC$3:$BO$26,23,FALSE)</f>
        <v/>
      </c>
      <c r="CR11" s="80">
        <f>VLOOKUP(BR11,$AC$3:$BO$26,24,FALSE)</f>
        <v/>
      </c>
      <c r="CS11" s="80">
        <f>VLOOKUP(BS11,$AC$3:$BO$26,24,FALSE)</f>
        <v/>
      </c>
      <c r="CT11" s="80">
        <f>VLOOKUP(BR11,$AC$3:$BO$26,25,FALSE)</f>
        <v/>
      </c>
      <c r="CU11" s="80">
        <f>VLOOKUP(BS11,$AC$3:$BO$26,25,FALSE)</f>
        <v/>
      </c>
      <c r="CV11" s="25">
        <f>VLOOKUP(BR11,$AC$3:$BO$26,26,FALSE)</f>
        <v/>
      </c>
      <c r="CW11" s="80">
        <f>VLOOKUP(BS11,$AC$3:$BO$26,26,FALSE)</f>
        <v/>
      </c>
      <c r="CX11" s="80">
        <f>VLOOKUP(BR11,$AC$3:$BO$26,27,FALSE)</f>
        <v/>
      </c>
      <c r="CY11" s="80">
        <f>VLOOKUP(BS11,$AC$3:$BO$26,27,FALSE)</f>
        <v/>
      </c>
      <c r="CZ11" s="80">
        <f>VLOOKUP(BR11,$AC$3:$BO$26,28,FALSE)</f>
        <v/>
      </c>
      <c r="DA11" s="80">
        <f>VLOOKUP(BS11,$AC$3:$BO$26,28,FALSE)</f>
        <v/>
      </c>
      <c r="DB11" s="80">
        <f>VLOOKUP(BR11,$AC$3:$BO$26,29,FALSE)</f>
        <v/>
      </c>
      <c r="DC11" s="80">
        <f>VLOOKUP(BS11,$AC$3:$BO$26,29,FALSE)</f>
        <v/>
      </c>
      <c r="DD11" s="25">
        <f>VLOOKUP(BR11,$AC$3:$BO$26,30,FALSE)</f>
        <v/>
      </c>
      <c r="DE11" s="80">
        <f>VLOOKUP(BS11,$AC$3:$BO$26,30,FALSE)</f>
        <v/>
      </c>
      <c r="DF11" s="30">
        <f>VLOOKUP(BR11,$AC$3:$BO$26,12,FALSE)</f>
        <v/>
      </c>
      <c r="DG11" s="81">
        <f>VLOOKUP(BS11,$AC$3:$BO$26,12,FALSE)</f>
        <v/>
      </c>
      <c r="DH11" s="80">
        <f>VLOOKUP(BR11,$AC$3:$BO$26,13,FALSE)</f>
        <v/>
      </c>
      <c r="DI11" s="80">
        <f>VLOOKUP(BS11,$AC$3:$BO$26,13,FALSE)</f>
        <v/>
      </c>
      <c r="DJ11" s="80">
        <f>VLOOKUP(BR11,$AC$3:$BO$26,14,FALSE)</f>
        <v/>
      </c>
      <c r="DK11" s="80">
        <f>VLOOKUP(BS11,$AC$3:$BO$26,14,FALSE)</f>
        <v/>
      </c>
      <c r="DL11" s="80">
        <f>VLOOKUP(BR11,$AC$3:$BO$26,15,FALSE)</f>
        <v/>
      </c>
      <c r="DM11" s="80">
        <f>VLOOKUP(BS11,$AC$3:$BO$26,15,FALSE)</f>
        <v/>
      </c>
      <c r="DN11" s="25">
        <f>VLOOKUP(BR11,$AC$3:$BO$26,16,FALSE)</f>
        <v/>
      </c>
      <c r="DO11" s="80">
        <f>VLOOKUP(BS11,$AC$3:$BO$26,16,FALSE)</f>
        <v/>
      </c>
      <c r="DP11" s="80">
        <f>VLOOKUP(BR11,$AC$3:$BO$26,17,FALSE)</f>
        <v/>
      </c>
      <c r="DQ11" s="80">
        <f>VLOOKUP(BS11,$AC$3:$BO$26,17,FALSE)</f>
        <v/>
      </c>
      <c r="DR11" s="80">
        <f>VLOOKUP(BR11,$AC$3:$BO$26,18,FALSE)</f>
        <v/>
      </c>
      <c r="DS11" s="80">
        <f>VLOOKUP(BS11,$AC$3:$BO$26,18,FALSE)</f>
        <v/>
      </c>
      <c r="DT11" s="80">
        <f>VLOOKUP(BR11,$AC$3:$BO$26,19,FALSE)</f>
        <v/>
      </c>
      <c r="DU11" s="80">
        <f>VLOOKUP(BS11,$AC$3:$BO$26,19,FALSE)</f>
        <v/>
      </c>
      <c r="DV11" s="25">
        <f>VLOOKUP(BR11,$AC$3:$BO$26,20,FALSE)</f>
        <v/>
      </c>
      <c r="DW11" s="80">
        <f>VLOOKUP(BS11,$AC$3:$BO$26,20,FALSE)</f>
        <v/>
      </c>
      <c r="DX11" s="31">
        <f>VLOOKUP(BR11,$AC$3:$BO$26,31,FALSE)</f>
        <v/>
      </c>
      <c r="DY11" s="81">
        <f>VLOOKUP(BS11,$AC$3:$BO$26,31,FALSE)</f>
        <v/>
      </c>
      <c r="DZ11" s="80">
        <f>VLOOKUP(BR11,$AC$3:$BO$26,32,FALSE)</f>
        <v/>
      </c>
      <c r="EA11" s="80">
        <f>VLOOKUP(BS11,$AC$3:$BO$26,32,FALSE)</f>
        <v/>
      </c>
      <c r="EB11" s="80">
        <f>VLOOKUP(BR11,$AC$3:$BO$26,33,FALSE)</f>
        <v/>
      </c>
      <c r="EC11" s="80">
        <f>VLOOKUP(BS11,$AC$3:$BO$26,33,FALSE)</f>
        <v/>
      </c>
      <c r="ED11" s="80">
        <f>VLOOKUP(BR11,$AC$3:$BO$26,34,FALSE)</f>
        <v/>
      </c>
      <c r="EE11" s="80">
        <f>VLOOKUP(BS11,$AC$3:$BO$26,34,FALSE)</f>
        <v/>
      </c>
      <c r="EF11" s="25">
        <f>VLOOKUP(BR11,$AC$3:$BO$26,35,FALSE)</f>
        <v/>
      </c>
      <c r="EG11" s="80">
        <f>VLOOKUP(BS11,$AC$3:$BO$26,35,FALSE)</f>
        <v/>
      </c>
      <c r="EH11" s="80">
        <f>VLOOKUP(BR11,$AC$3:$BO$26,36,FALSE)</f>
        <v/>
      </c>
      <c r="EI11" s="80">
        <f>VLOOKUP(BS11,$AC$3:$BO$26,36,FALSE)</f>
        <v/>
      </c>
      <c r="EJ11" s="80">
        <f>VLOOKUP(BR11,$AC$3:$BO$26,37,FALSE)</f>
        <v/>
      </c>
      <c r="EK11" s="80">
        <f>VLOOKUP(BS11,$AC$3:$BO$26,37,FALSE)</f>
        <v/>
      </c>
      <c r="EL11" s="80">
        <f>VLOOKUP(BR11,$AC$3:$BO$26,38,FALSE)</f>
        <v/>
      </c>
      <c r="EM11" s="80">
        <f>VLOOKUP(BS11,$AC$3:$BO$26,38,FALSE)</f>
        <v/>
      </c>
      <c r="EN11" s="25">
        <f>VLOOKUP(BR11,$AC$3:$BO$26,39,FALSE)</f>
        <v/>
      </c>
      <c r="EO11" s="80">
        <f>VLOOKUP(BS11,$AC$3:$BO$26,39,FALSE)</f>
        <v/>
      </c>
      <c r="EQ11" s="81" t="n"/>
      <c r="ER11" s="81" t="n"/>
      <c r="ET11" s="81" t="n"/>
      <c r="EU11" s="81" t="n"/>
      <c r="EW11" s="81" t="n"/>
      <c r="EX11" s="81" t="n"/>
      <c r="EZ11" s="81" t="n"/>
      <c r="FA11" s="56" t="n"/>
      <c r="FC11" s="81" t="n"/>
      <c r="FD11" s="81" t="n"/>
      <c r="FF11" s="81" t="n"/>
      <c r="FG11" s="81" t="n"/>
      <c r="FI11" s="81" t="n"/>
      <c r="FJ11" s="71" t="n"/>
      <c r="FK11" s="71" t="n"/>
      <c r="FL11" s="81" t="n"/>
      <c r="FM11" s="71" t="n"/>
      <c r="FN11" s="71" t="n"/>
      <c r="FO11" s="81" t="n"/>
      <c r="FP11" s="71" t="n"/>
      <c r="FQ11" s="71" t="n"/>
      <c r="FR11" s="81" t="n"/>
      <c r="FS11" s="71" t="n"/>
      <c r="FT11" s="71" t="n"/>
      <c r="FU11" s="81" t="n"/>
      <c r="FV11" s="71" t="n"/>
      <c r="FW11" s="71" t="n"/>
      <c r="FX11" s="81" t="n"/>
      <c r="FY11" s="71" t="n"/>
      <c r="FZ11" s="71" t="n"/>
      <c r="GA11" s="81" t="n"/>
      <c r="GB11" s="71" t="n"/>
      <c r="GC11" s="71" t="n"/>
      <c r="GD11" s="81" t="n"/>
      <c r="GE11" s="71" t="n"/>
      <c r="GF11" s="71" t="n"/>
      <c r="GG11" s="81" t="n"/>
    </row>
    <row customHeight="1" ht="12" r="12" spans="1:201">
      <c r="A12" s="35" t="n">
        <v>43317</v>
      </c>
      <c r="B12" s="89" t="s">
        <v>91</v>
      </c>
      <c r="C12" s="89" t="s">
        <v>92</v>
      </c>
      <c r="D12" s="31" t="n">
        <v>7.02</v>
      </c>
      <c r="E12" s="81" t="n">
        <v>6.4</v>
      </c>
      <c r="F12" s="25" t="n">
        <v>398</v>
      </c>
      <c r="G12" s="80" t="n">
        <v>389</v>
      </c>
      <c r="H12" s="80" t="n">
        <v>293</v>
      </c>
      <c r="I12" s="80" t="n">
        <v>274</v>
      </c>
      <c r="J12" s="80" t="n">
        <v>12</v>
      </c>
      <c r="K12" s="80" t="n">
        <v>5</v>
      </c>
      <c r="L12" s="25" t="n">
        <v>1</v>
      </c>
      <c r="M12" s="80" t="n">
        <v>1</v>
      </c>
      <c r="N12" s="80" t="n">
        <v>3</v>
      </c>
      <c r="O12" s="80" t="n">
        <v>2</v>
      </c>
      <c r="P12" s="80" t="n">
        <v>1</v>
      </c>
      <c r="Q12" s="80" t="n">
        <v>2</v>
      </c>
      <c r="R12" s="16" t="n">
        <v>5</v>
      </c>
      <c r="S12" s="16" t="n">
        <v>5</v>
      </c>
      <c r="T12" s="16" t="n">
        <v>10</v>
      </c>
      <c r="U12" s="25" t="n">
        <v>3</v>
      </c>
      <c r="V12" s="80" t="n">
        <v>1</v>
      </c>
      <c r="W12" s="16" t="n">
        <v>4</v>
      </c>
      <c r="X12" s="25" t="n">
        <v>40</v>
      </c>
      <c r="Y12" s="80" t="n">
        <v>15</v>
      </c>
      <c r="Z12" s="27">
        <f>IF(U12="","",LOOKUP(U12-V12,{-9E+307,0,1},{2,"x",1}))</f>
        <v/>
      </c>
      <c r="AA12" s="14">
        <f>IF(U12="","",U12&amp;"-"&amp;V12)</f>
        <v/>
      </c>
      <c r="AB12" s="63" t="n"/>
      <c r="AC12" s="89" t="s">
        <v>91</v>
      </c>
      <c r="AD12" s="80">
        <f>SUMPRODUCT(($B$2:$C$1001=$AC12)*($Z$2:$Z$1001&lt;&gt;""))</f>
        <v/>
      </c>
      <c r="AE12" s="81">
        <f>SUMIF($B$2:$B$1001,$AC12,$D$2:$D$1001)+SUMIF($C$2:$C$1001,$AC12,$E$2:$E$1001)</f>
        <v/>
      </c>
      <c r="AF12" s="80">
        <f>SUMIF($B$2:$B$1001,$AC12,$F$2:$F$1001)+SUMIF($C$2:$C$1001,$AC12,$G$2:$G$1001)</f>
        <v/>
      </c>
      <c r="AG12" s="80">
        <f>SUMIF($B$2:$B$1001,$AC12,$H$2:$H$1001)+SUMIF($C$2:$C$1001,$AC12,$I$2:$I$1001)</f>
        <v/>
      </c>
      <c r="AH12" s="80">
        <f>SUMIF($B$2:$B$1001,$AC12,$J$2:$J$1001)+SUMIF($C$2:$C$1001,$AC12,$K$2:$K$1001)</f>
        <v/>
      </c>
      <c r="AI12" s="25">
        <f>SUMIF($B$2:$B$1001,$AC12,$L$2:$L$1001)+SUMIF($C$2:$C$1001,$AC12,$M$2:$M$1001)</f>
        <v/>
      </c>
      <c r="AJ12" s="80">
        <f>SUMIF($B$2:$B$1001,$AC12,$N$2:$N$1001)+SUMIF($C$2:$C$1001,$AC12,$O$2:$O$1001)</f>
        <v/>
      </c>
      <c r="AK12" s="80">
        <f>SUMIF($B$2:$B$1001,$AC12,$P$2:$P$1001)+SUMIF($C$2:$C$1001,$AC12,$Q$2:$Q$1001)</f>
        <v/>
      </c>
      <c r="AL12" s="80">
        <f>SUMIF($B$2:$B$1001,$AC12,$U$2:$U$1001)+SUMIF($C$2:$C$1001,$AC12,$V$2:$V$1001)</f>
        <v/>
      </c>
      <c r="AM12" s="29">
        <f>SUMIF($B$2:$B$1001,$AC12,$X$2:$X$1001)+SUMIF($C$2:$C$1001,$AC12,$Y$2:$Y$1001)</f>
        <v/>
      </c>
      <c r="AN12" s="31">
        <f>SUMIF($C$2:$C$1001,$AC12,$D$2:$D$1001)+SUMIF($B$2:$B$1001,$AC12,$E$2:$E$1001)</f>
        <v/>
      </c>
      <c r="AO12" s="80">
        <f>SUMIF($C$2:$C$1001,$AC12,$F$2:$F$1001)+SUMIF($B$2:$B$1001,$AC12,$G$2:$G$1001)</f>
        <v/>
      </c>
      <c r="AP12" s="80">
        <f>SUMIF($C$2:$C$1001,$AC12,$H$2:$H$1001)+SUMIF($B$2:$B$1001,$AC12,$I$2:$I$1001)</f>
        <v/>
      </c>
      <c r="AQ12" s="80">
        <f>SUMIF($C$2:$C$1001,$AC12,$J$2:$J$1001)+SUMIF($B$2:$B$1001,$AC12,$K$2:$K$1001)</f>
        <v/>
      </c>
      <c r="AR12" s="25">
        <f>SUMIF($C$2:$C$1001,$AC12,$L$2:$L$1001)+SUMIF($B$2:$B$1001,$AC12,$M$2:$M$1001)</f>
        <v/>
      </c>
      <c r="AS12" s="80">
        <f>SUMIF($C$2:$C$1001,$AC12,$N$2:$N$1001)+SUMIF($B$2:$B$1001,$AC12,$O$2:$O$1001)</f>
        <v/>
      </c>
      <c r="AT12" s="80">
        <f>SUMIF($C$2:$C$1001,$AC12,$P$2:$P$1001)+SUMIF($B$2:$B$1001,$AC12,$Q$2:$Q$1001)</f>
        <v/>
      </c>
      <c r="AU12" s="80">
        <f>SUMIF($C$2:$C$1001,$AC12,$U$2:$U$1001)+SUMIF($B$2:$B$1001,$AC12,$V$2:$V$1001)</f>
        <v/>
      </c>
      <c r="AV12" s="28">
        <f>SUMIF($C$2:$C$1001,$AC12,$X$2:$X$1001)+SUMIF($B$2:$B$1001,$AC12,$Y$2:$Y$1001)</f>
        <v/>
      </c>
      <c r="AW12" s="12" t="n">
        <v>5</v>
      </c>
      <c r="AX12" s="81" t="n">
        <v>34.79</v>
      </c>
      <c r="AY12" s="80" t="n">
        <v>2670</v>
      </c>
      <c r="AZ12" s="80" t="n">
        <v>2138</v>
      </c>
      <c r="BA12" s="80" t="n">
        <v>59</v>
      </c>
      <c r="BB12" s="25" t="n">
        <v>4</v>
      </c>
      <c r="BC12" s="80" t="n">
        <v>3</v>
      </c>
      <c r="BD12" s="80" t="n">
        <v>4</v>
      </c>
      <c r="BE12" s="80" t="n">
        <v>7</v>
      </c>
      <c r="BF12" s="29" t="n">
        <v>109</v>
      </c>
      <c r="BG12" s="31" t="n">
        <v>32.24</v>
      </c>
      <c r="BH12" s="80" t="n">
        <v>1568</v>
      </c>
      <c r="BI12" s="80" t="n">
        <v>1055</v>
      </c>
      <c r="BJ12" s="80" t="n">
        <v>29</v>
      </c>
      <c r="BK12" s="25" t="n">
        <v>2</v>
      </c>
      <c r="BL12" s="80" t="n">
        <v>15</v>
      </c>
      <c r="BM12" s="80" t="n">
        <v>9</v>
      </c>
      <c r="BN12" s="80" t="n">
        <v>1</v>
      </c>
      <c r="BO12" s="25" t="n">
        <v>119</v>
      </c>
      <c r="BQ12" s="35">
        <f>BQ42</f>
        <v/>
      </c>
      <c r="BR12" s="35">
        <f>BR42</f>
        <v/>
      </c>
      <c r="BS12" s="35">
        <f>BS42</f>
        <v/>
      </c>
      <c r="BT12" s="89">
        <f>VLOOKUP(BR12,$AC$3:$BO$26,2,FALSE)</f>
        <v/>
      </c>
      <c r="BU12" s="89">
        <f>VLOOKUP(BS12,$AC$3:$BO$26,2,FALSE)</f>
        <v/>
      </c>
      <c r="BV12" s="31">
        <f>VLOOKUP(BR12,$AC$3:$BO$26,3,FALSE)</f>
        <v/>
      </c>
      <c r="BW12" s="81">
        <f>VLOOKUP(BS12,$AC$3:$BO$26,3,FALSE)</f>
        <v/>
      </c>
      <c r="BX12" s="80">
        <f>VLOOKUP(BR12,$AC$3:$BO$26,4,FALSE)</f>
        <v/>
      </c>
      <c r="BY12" s="80">
        <f>VLOOKUP(BS12,$AC$3:$BO$26,4,FALSE)</f>
        <v/>
      </c>
      <c r="BZ12" s="80">
        <f>VLOOKUP(BR12,$AC$3:$BO$26,5,FALSE)</f>
        <v/>
      </c>
      <c r="CA12" s="80">
        <f>VLOOKUP(BS12,$AC$3:$BO$26,5,FALSE)</f>
        <v/>
      </c>
      <c r="CB12" s="80">
        <f>VLOOKUP(BR12,$AC$3:$BO$26,6,FALSE)</f>
        <v/>
      </c>
      <c r="CC12" s="80">
        <f>VLOOKUP(BS12,$AC$3:$BO$26,6,FALSE)</f>
        <v/>
      </c>
      <c r="CD12" s="25">
        <f>VLOOKUP(BR12,$AC$3:$BO$26,7,FALSE)</f>
        <v/>
      </c>
      <c r="CE12" s="80">
        <f>VLOOKUP(BS12,$AC$3:$BO$26,7,FALSE)</f>
        <v/>
      </c>
      <c r="CF12" s="80">
        <f>VLOOKUP(BR12,$AC$3:$BO$26,8,FALSE)</f>
        <v/>
      </c>
      <c r="CG12" s="80">
        <f>VLOOKUP(BS12,$AC$3:$BO$26,8,FALSE)</f>
        <v/>
      </c>
      <c r="CH12" s="80">
        <f>VLOOKUP(BR12,$AC$3:$BO$26,9,FALSE)</f>
        <v/>
      </c>
      <c r="CI12" s="80">
        <f>VLOOKUP(BS12,$AC$3:$BO$26,9,FALSE)</f>
        <v/>
      </c>
      <c r="CJ12" s="80">
        <f>VLOOKUP(BR12,$AC$3:$BO$26,10,FALSE)</f>
        <v/>
      </c>
      <c r="CK12" s="80">
        <f>VLOOKUP(BS12,$AC$3:$BO$26,10,FALSE)</f>
        <v/>
      </c>
      <c r="CL12" s="25">
        <f>VLOOKUP(BR12,$AC$3:$BO$26,11,FALSE)</f>
        <v/>
      </c>
      <c r="CM12" s="80">
        <f>VLOOKUP(BS12,$AC$3:$BO$26,11,FALSE)</f>
        <v/>
      </c>
      <c r="CN12" s="31">
        <f>VLOOKUP(BR12,$AC$3:$BO$26,22,FALSE)</f>
        <v/>
      </c>
      <c r="CO12" s="81">
        <f>VLOOKUP(BS12,$AC$3:$BO$26,22,FALSE)</f>
        <v/>
      </c>
      <c r="CP12" s="80">
        <f>VLOOKUP(BR12,$AC$3:$BO$26,23,FALSE)</f>
        <v/>
      </c>
      <c r="CQ12" s="80">
        <f>VLOOKUP(BS12,$AC$3:$BO$26,23,FALSE)</f>
        <v/>
      </c>
      <c r="CR12" s="80">
        <f>VLOOKUP(BR12,$AC$3:$BO$26,24,FALSE)</f>
        <v/>
      </c>
      <c r="CS12" s="80">
        <f>VLOOKUP(BS12,$AC$3:$BO$26,24,FALSE)</f>
        <v/>
      </c>
      <c r="CT12" s="80">
        <f>VLOOKUP(BR12,$AC$3:$BO$26,25,FALSE)</f>
        <v/>
      </c>
      <c r="CU12" s="80">
        <f>VLOOKUP(BS12,$AC$3:$BO$26,25,FALSE)</f>
        <v/>
      </c>
      <c r="CV12" s="25">
        <f>VLOOKUP(BR12,$AC$3:$BO$26,26,FALSE)</f>
        <v/>
      </c>
      <c r="CW12" s="80">
        <f>VLOOKUP(BS12,$AC$3:$BO$26,26,FALSE)</f>
        <v/>
      </c>
      <c r="CX12" s="80">
        <f>VLOOKUP(BR12,$AC$3:$BO$26,27,FALSE)</f>
        <v/>
      </c>
      <c r="CY12" s="80">
        <f>VLOOKUP(BS12,$AC$3:$BO$26,27,FALSE)</f>
        <v/>
      </c>
      <c r="CZ12" s="80">
        <f>VLOOKUP(BR12,$AC$3:$BO$26,28,FALSE)</f>
        <v/>
      </c>
      <c r="DA12" s="80">
        <f>VLOOKUP(BS12,$AC$3:$BO$26,28,FALSE)</f>
        <v/>
      </c>
      <c r="DB12" s="80">
        <f>VLOOKUP(BR12,$AC$3:$BO$26,29,FALSE)</f>
        <v/>
      </c>
      <c r="DC12" s="80">
        <f>VLOOKUP(BS12,$AC$3:$BO$26,29,FALSE)</f>
        <v/>
      </c>
      <c r="DD12" s="25">
        <f>VLOOKUP(BR12,$AC$3:$BO$26,30,FALSE)</f>
        <v/>
      </c>
      <c r="DE12" s="80">
        <f>VLOOKUP(BS12,$AC$3:$BO$26,30,FALSE)</f>
        <v/>
      </c>
      <c r="DF12" s="30">
        <f>VLOOKUP(BR12,$AC$3:$BO$26,12,FALSE)</f>
        <v/>
      </c>
      <c r="DG12" s="81">
        <f>VLOOKUP(BS12,$AC$3:$BO$26,12,FALSE)</f>
        <v/>
      </c>
      <c r="DH12" s="80">
        <f>VLOOKUP(BR12,$AC$3:$BO$26,13,FALSE)</f>
        <v/>
      </c>
      <c r="DI12" s="80">
        <f>VLOOKUP(BS12,$AC$3:$BO$26,13,FALSE)</f>
        <v/>
      </c>
      <c r="DJ12" s="80">
        <f>VLOOKUP(BR12,$AC$3:$BO$26,14,FALSE)</f>
        <v/>
      </c>
      <c r="DK12" s="80">
        <f>VLOOKUP(BS12,$AC$3:$BO$26,14,FALSE)</f>
        <v/>
      </c>
      <c r="DL12" s="80">
        <f>VLOOKUP(BR12,$AC$3:$BO$26,15,FALSE)</f>
        <v/>
      </c>
      <c r="DM12" s="80">
        <f>VLOOKUP(BS12,$AC$3:$BO$26,15,FALSE)</f>
        <v/>
      </c>
      <c r="DN12" s="25">
        <f>VLOOKUP(BR12,$AC$3:$BO$26,16,FALSE)</f>
        <v/>
      </c>
      <c r="DO12" s="80">
        <f>VLOOKUP(BS12,$AC$3:$BO$26,16,FALSE)</f>
        <v/>
      </c>
      <c r="DP12" s="80">
        <f>VLOOKUP(BR12,$AC$3:$BO$26,17,FALSE)</f>
        <v/>
      </c>
      <c r="DQ12" s="80">
        <f>VLOOKUP(BS12,$AC$3:$BO$26,17,FALSE)</f>
        <v/>
      </c>
      <c r="DR12" s="80">
        <f>VLOOKUP(BR12,$AC$3:$BO$26,18,FALSE)</f>
        <v/>
      </c>
      <c r="DS12" s="80">
        <f>VLOOKUP(BS12,$AC$3:$BO$26,18,FALSE)</f>
        <v/>
      </c>
      <c r="DT12" s="80">
        <f>VLOOKUP(BR12,$AC$3:$BO$26,19,FALSE)</f>
        <v/>
      </c>
      <c r="DU12" s="80">
        <f>VLOOKUP(BS12,$AC$3:$BO$26,19,FALSE)</f>
        <v/>
      </c>
      <c r="DV12" s="25">
        <f>VLOOKUP(BR12,$AC$3:$BO$26,20,FALSE)</f>
        <v/>
      </c>
      <c r="DW12" s="80">
        <f>VLOOKUP(BS12,$AC$3:$BO$26,20,FALSE)</f>
        <v/>
      </c>
      <c r="DX12" s="31">
        <f>VLOOKUP(BR12,$AC$3:$BO$26,31,FALSE)</f>
        <v/>
      </c>
      <c r="DY12" s="81">
        <f>VLOOKUP(BS12,$AC$3:$BO$26,31,FALSE)</f>
        <v/>
      </c>
      <c r="DZ12" s="80">
        <f>VLOOKUP(BR12,$AC$3:$BO$26,32,FALSE)</f>
        <v/>
      </c>
      <c r="EA12" s="80">
        <f>VLOOKUP(BS12,$AC$3:$BO$26,32,FALSE)</f>
        <v/>
      </c>
      <c r="EB12" s="80">
        <f>VLOOKUP(BR12,$AC$3:$BO$26,33,FALSE)</f>
        <v/>
      </c>
      <c r="EC12" s="80">
        <f>VLOOKUP(BS12,$AC$3:$BO$26,33,FALSE)</f>
        <v/>
      </c>
      <c r="ED12" s="80">
        <f>VLOOKUP(BR12,$AC$3:$BO$26,34,FALSE)</f>
        <v/>
      </c>
      <c r="EE12" s="80">
        <f>VLOOKUP(BS12,$AC$3:$BO$26,34,FALSE)</f>
        <v/>
      </c>
      <c r="EF12" s="25">
        <f>VLOOKUP(BR12,$AC$3:$BO$26,35,FALSE)</f>
        <v/>
      </c>
      <c r="EG12" s="80">
        <f>VLOOKUP(BS12,$AC$3:$BO$26,35,FALSE)</f>
        <v/>
      </c>
      <c r="EH12" s="80">
        <f>VLOOKUP(BR12,$AC$3:$BO$26,36,FALSE)</f>
        <v/>
      </c>
      <c r="EI12" s="80">
        <f>VLOOKUP(BS12,$AC$3:$BO$26,36,FALSE)</f>
        <v/>
      </c>
      <c r="EJ12" s="80">
        <f>VLOOKUP(BR12,$AC$3:$BO$26,37,FALSE)</f>
        <v/>
      </c>
      <c r="EK12" s="80">
        <f>VLOOKUP(BS12,$AC$3:$BO$26,37,FALSE)</f>
        <v/>
      </c>
      <c r="EL12" s="80">
        <f>VLOOKUP(BR12,$AC$3:$BO$26,38,FALSE)</f>
        <v/>
      </c>
      <c r="EM12" s="80">
        <f>VLOOKUP(BS12,$AC$3:$BO$26,38,FALSE)</f>
        <v/>
      </c>
      <c r="EN12" s="25">
        <f>VLOOKUP(BR12,$AC$3:$BO$26,39,FALSE)</f>
        <v/>
      </c>
      <c r="EO12" s="80">
        <f>VLOOKUP(BS12,$AC$3:$BO$26,39,FALSE)</f>
        <v/>
      </c>
      <c r="EQ12" s="81" t="n"/>
      <c r="ER12" s="81" t="n"/>
      <c r="ET12" s="81" t="n"/>
      <c r="EU12" s="81" t="n"/>
      <c r="EW12" s="81" t="n"/>
      <c r="EX12" s="81" t="n"/>
      <c r="EZ12" s="81" t="n"/>
      <c r="FA12" s="56" t="n"/>
      <c r="FC12" s="81" t="n"/>
      <c r="FD12" s="81" t="n"/>
      <c r="FF12" s="81" t="n"/>
      <c r="FG12" s="81" t="n"/>
      <c r="FI12" s="81" t="n"/>
      <c r="FJ12" s="71" t="n"/>
      <c r="FK12" s="71" t="n"/>
      <c r="FL12" s="81" t="n"/>
      <c r="FM12" s="71" t="n"/>
      <c r="FN12" s="71" t="n"/>
      <c r="FO12" s="81" t="n"/>
      <c r="FP12" s="71" t="n"/>
      <c r="FQ12" s="71" t="n"/>
      <c r="FR12" s="81" t="n"/>
      <c r="FS12" s="71" t="n"/>
      <c r="FT12" s="71" t="n"/>
      <c r="FU12" s="81" t="n"/>
      <c r="FV12" s="71" t="n"/>
      <c r="FW12" s="71" t="n"/>
      <c r="FX12" s="81" t="n"/>
      <c r="FY12" s="71" t="n"/>
      <c r="FZ12" s="71" t="n"/>
      <c r="GA12" s="81" t="n"/>
      <c r="GB12" s="71" t="n"/>
      <c r="GC12" s="71" t="n"/>
      <c r="GD12" s="81" t="n"/>
      <c r="GE12" s="71" t="n"/>
      <c r="GF12" s="71" t="n"/>
      <c r="GG12" s="81" t="n"/>
    </row>
    <row customHeight="1" ht="12" r="13" spans="1:201">
      <c r="A13" s="35" t="n">
        <v>43318</v>
      </c>
      <c r="B13" s="89" t="s">
        <v>88</v>
      </c>
      <c r="C13" s="89" t="s">
        <v>73</v>
      </c>
      <c r="D13" s="31" t="n">
        <v>6.17</v>
      </c>
      <c r="E13" s="81" t="n">
        <v>7.01</v>
      </c>
      <c r="F13" s="25" t="n">
        <v>446</v>
      </c>
      <c r="G13" s="80" t="n">
        <v>427</v>
      </c>
      <c r="H13" s="80" t="n">
        <v>337</v>
      </c>
      <c r="I13" s="80" t="n">
        <v>337</v>
      </c>
      <c r="J13" s="80" t="n">
        <v>8</v>
      </c>
      <c r="K13" s="80" t="n">
        <v>7</v>
      </c>
      <c r="L13" s="25" t="n">
        <v>0</v>
      </c>
      <c r="M13" s="80" t="n">
        <v>0</v>
      </c>
      <c r="N13" s="80" t="n">
        <v>1</v>
      </c>
      <c r="O13" s="80" t="n">
        <v>3</v>
      </c>
      <c r="P13" s="80" t="n">
        <v>2</v>
      </c>
      <c r="Q13" s="80" t="n">
        <v>2</v>
      </c>
      <c r="R13" s="16" t="n">
        <v>3</v>
      </c>
      <c r="S13" s="16" t="n">
        <v>5</v>
      </c>
      <c r="T13" s="16" t="n">
        <v>8</v>
      </c>
      <c r="U13" s="25" t="n">
        <v>1</v>
      </c>
      <c r="V13" s="80" t="n">
        <v>3</v>
      </c>
      <c r="W13" s="16" t="n">
        <v>4</v>
      </c>
      <c r="X13" s="25" t="n">
        <v>27</v>
      </c>
      <c r="Y13" s="80" t="n">
        <v>30</v>
      </c>
      <c r="Z13" s="27">
        <f>IF(U13="","",LOOKUP(U13-V13,{-9E+307,0,1},{2,"x",1}))</f>
        <v/>
      </c>
      <c r="AA13" s="14">
        <f>IF(U13="","",U13&amp;"-"&amp;V13)</f>
        <v/>
      </c>
      <c r="AB13" s="63" t="n"/>
      <c r="AC13" s="89" t="s">
        <v>82</v>
      </c>
      <c r="AD13" s="80">
        <f>SUMPRODUCT(($B$2:$C$1001=$AC13)*($Z$2:$Z$1001&lt;&gt;""))</f>
        <v/>
      </c>
      <c r="AE13" s="81">
        <f>SUMIF($B$2:$B$1001,$AC13,$D$2:$D$1001)+SUMIF($C$2:$C$1001,$AC13,$E$2:$E$1001)</f>
        <v/>
      </c>
      <c r="AF13" s="80">
        <f>SUMIF($B$2:$B$1001,$AC13,$F$2:$F$1001)+SUMIF($C$2:$C$1001,$AC13,$G$2:$G$1001)</f>
        <v/>
      </c>
      <c r="AG13" s="80">
        <f>SUMIF($B$2:$B$1001,$AC13,$H$2:$H$1001)+SUMIF($C$2:$C$1001,$AC13,$I$2:$I$1001)</f>
        <v/>
      </c>
      <c r="AH13" s="80">
        <f>SUMIF($B$2:$B$1001,$AC13,$J$2:$J$1001)+SUMIF($C$2:$C$1001,$AC13,$K$2:$K$1001)</f>
        <v/>
      </c>
      <c r="AI13" s="25">
        <f>SUMIF($B$2:$B$1001,$AC13,$L$2:$L$1001)+SUMIF($C$2:$C$1001,$AC13,$M$2:$M$1001)</f>
        <v/>
      </c>
      <c r="AJ13" s="80">
        <f>SUMIF($B$2:$B$1001,$AC13,$N$2:$N$1001)+SUMIF($C$2:$C$1001,$AC13,$O$2:$O$1001)</f>
        <v/>
      </c>
      <c r="AK13" s="80">
        <f>SUMIF($B$2:$B$1001,$AC13,$P$2:$P$1001)+SUMIF($C$2:$C$1001,$AC13,$Q$2:$Q$1001)</f>
        <v/>
      </c>
      <c r="AL13" s="80">
        <f>SUMIF($B$2:$B$1001,$AC13,$U$2:$U$1001)+SUMIF($C$2:$C$1001,$AC13,$V$2:$V$1001)</f>
        <v/>
      </c>
      <c r="AM13" s="29">
        <f>SUMIF($B$2:$B$1001,$AC13,$X$2:$X$1001)+SUMIF($C$2:$C$1001,$AC13,$Y$2:$Y$1001)</f>
        <v/>
      </c>
      <c r="AN13" s="31">
        <f>SUMIF($C$2:$C$1001,$AC13,$D$2:$D$1001)+SUMIF($B$2:$B$1001,$AC13,$E$2:$E$1001)</f>
        <v/>
      </c>
      <c r="AO13" s="80">
        <f>SUMIF($C$2:$C$1001,$AC13,$F$2:$F$1001)+SUMIF($B$2:$B$1001,$AC13,$G$2:$G$1001)</f>
        <v/>
      </c>
      <c r="AP13" s="80">
        <f>SUMIF($C$2:$C$1001,$AC13,$H$2:$H$1001)+SUMIF($B$2:$B$1001,$AC13,$I$2:$I$1001)</f>
        <v/>
      </c>
      <c r="AQ13" s="80">
        <f>SUMIF($C$2:$C$1001,$AC13,$J$2:$J$1001)+SUMIF($B$2:$B$1001,$AC13,$K$2:$K$1001)</f>
        <v/>
      </c>
      <c r="AR13" s="25">
        <f>SUMIF($C$2:$C$1001,$AC13,$L$2:$L$1001)+SUMIF($B$2:$B$1001,$AC13,$M$2:$M$1001)</f>
        <v/>
      </c>
      <c r="AS13" s="80">
        <f>SUMIF($C$2:$C$1001,$AC13,$N$2:$N$1001)+SUMIF($B$2:$B$1001,$AC13,$O$2:$O$1001)</f>
        <v/>
      </c>
      <c r="AT13" s="80">
        <f>SUMIF($C$2:$C$1001,$AC13,$P$2:$P$1001)+SUMIF($B$2:$B$1001,$AC13,$Q$2:$Q$1001)</f>
        <v/>
      </c>
      <c r="AU13" s="80">
        <f>SUMIF($C$2:$C$1001,$AC13,$U$2:$U$1001)+SUMIF($B$2:$B$1001,$AC13,$V$2:$V$1001)</f>
        <v/>
      </c>
      <c r="AV13" s="28">
        <f>SUMIF($C$2:$C$1001,$AC13,$X$2:$X$1001)+SUMIF($B$2:$B$1001,$AC13,$Y$2:$Y$1001)</f>
        <v/>
      </c>
      <c r="AW13" s="12" t="n">
        <v>5</v>
      </c>
      <c r="AX13" s="81" t="n">
        <v>32.84</v>
      </c>
      <c r="AY13" s="80" t="n">
        <v>1474</v>
      </c>
      <c r="AZ13" s="80" t="n">
        <v>967</v>
      </c>
      <c r="BA13" s="80" t="n">
        <v>34</v>
      </c>
      <c r="BB13" s="25" t="n">
        <v>1</v>
      </c>
      <c r="BC13" s="80" t="n">
        <v>12</v>
      </c>
      <c r="BD13" s="80" t="n">
        <v>12</v>
      </c>
      <c r="BE13" s="80" t="n">
        <v>5</v>
      </c>
      <c r="BF13" s="29" t="n">
        <v>125</v>
      </c>
      <c r="BG13" s="31" t="n">
        <v>33.95</v>
      </c>
      <c r="BH13" s="80" t="n">
        <v>2365</v>
      </c>
      <c r="BI13" s="80" t="n">
        <v>1828</v>
      </c>
      <c r="BJ13" s="80" t="n">
        <v>59</v>
      </c>
      <c r="BK13" s="25" t="n">
        <v>4</v>
      </c>
      <c r="BL13" s="80" t="n">
        <v>11</v>
      </c>
      <c r="BM13" s="80" t="n">
        <v>4</v>
      </c>
      <c r="BN13" s="80" t="n">
        <v>8</v>
      </c>
      <c r="BO13" s="25" t="n">
        <v>113</v>
      </c>
      <c r="BQ13" s="35">
        <f>BQ43</f>
        <v/>
      </c>
      <c r="BR13" s="35">
        <f>BR43</f>
        <v/>
      </c>
      <c r="BS13" s="35">
        <f>BS43</f>
        <v/>
      </c>
      <c r="BT13" s="89">
        <f>VLOOKUP(BR13,$AC$3:$BO$26,2,FALSE)</f>
        <v/>
      </c>
      <c r="BU13" s="89">
        <f>VLOOKUP(BS13,$AC$3:$BO$26,2,FALSE)</f>
        <v/>
      </c>
      <c r="BV13" s="31">
        <f>VLOOKUP(BR13,$AC$3:$BO$26,3,FALSE)</f>
        <v/>
      </c>
      <c r="BW13" s="81">
        <f>VLOOKUP(BS13,$AC$3:$BO$26,3,FALSE)</f>
        <v/>
      </c>
      <c r="BX13" s="80">
        <f>VLOOKUP(BR13,$AC$3:$BO$26,4,FALSE)</f>
        <v/>
      </c>
      <c r="BY13" s="80">
        <f>VLOOKUP(BS13,$AC$3:$BO$26,4,FALSE)</f>
        <v/>
      </c>
      <c r="BZ13" s="80">
        <f>VLOOKUP(BR13,$AC$3:$BO$26,5,FALSE)</f>
        <v/>
      </c>
      <c r="CA13" s="80">
        <f>VLOOKUP(BS13,$AC$3:$BO$26,5,FALSE)</f>
        <v/>
      </c>
      <c r="CB13" s="80">
        <f>VLOOKUP(BR13,$AC$3:$BO$26,6,FALSE)</f>
        <v/>
      </c>
      <c r="CC13" s="80">
        <f>VLOOKUP(BS13,$AC$3:$BO$26,6,FALSE)</f>
        <v/>
      </c>
      <c r="CD13" s="25">
        <f>VLOOKUP(BR13,$AC$3:$BO$26,7,FALSE)</f>
        <v/>
      </c>
      <c r="CE13" s="80">
        <f>VLOOKUP(BS13,$AC$3:$BO$26,7,FALSE)</f>
        <v/>
      </c>
      <c r="CF13" s="80">
        <f>VLOOKUP(BR13,$AC$3:$BO$26,8,FALSE)</f>
        <v/>
      </c>
      <c r="CG13" s="80">
        <f>VLOOKUP(BS13,$AC$3:$BO$26,8,FALSE)</f>
        <v/>
      </c>
      <c r="CH13" s="80">
        <f>VLOOKUP(BR13,$AC$3:$BO$26,9,FALSE)</f>
        <v/>
      </c>
      <c r="CI13" s="80">
        <f>VLOOKUP(BS13,$AC$3:$BO$26,9,FALSE)</f>
        <v/>
      </c>
      <c r="CJ13" s="80">
        <f>VLOOKUP(BR13,$AC$3:$BO$26,10,FALSE)</f>
        <v/>
      </c>
      <c r="CK13" s="80">
        <f>VLOOKUP(BS13,$AC$3:$BO$26,10,FALSE)</f>
        <v/>
      </c>
      <c r="CL13" s="25">
        <f>VLOOKUP(BR13,$AC$3:$BO$26,11,FALSE)</f>
        <v/>
      </c>
      <c r="CM13" s="80">
        <f>VLOOKUP(BS13,$AC$3:$BO$26,11,FALSE)</f>
        <v/>
      </c>
      <c r="CN13" s="31">
        <f>VLOOKUP(BR13,$AC$3:$BO$26,22,FALSE)</f>
        <v/>
      </c>
      <c r="CO13" s="81">
        <f>VLOOKUP(BS13,$AC$3:$BO$26,22,FALSE)</f>
        <v/>
      </c>
      <c r="CP13" s="80">
        <f>VLOOKUP(BR13,$AC$3:$BO$26,23,FALSE)</f>
        <v/>
      </c>
      <c r="CQ13" s="80">
        <f>VLOOKUP(BS13,$AC$3:$BO$26,23,FALSE)</f>
        <v/>
      </c>
      <c r="CR13" s="80">
        <f>VLOOKUP(BR13,$AC$3:$BO$26,24,FALSE)</f>
        <v/>
      </c>
      <c r="CS13" s="80">
        <f>VLOOKUP(BS13,$AC$3:$BO$26,24,FALSE)</f>
        <v/>
      </c>
      <c r="CT13" s="80">
        <f>VLOOKUP(BR13,$AC$3:$BO$26,25,FALSE)</f>
        <v/>
      </c>
      <c r="CU13" s="80">
        <f>VLOOKUP(BS13,$AC$3:$BO$26,25,FALSE)</f>
        <v/>
      </c>
      <c r="CV13" s="25">
        <f>VLOOKUP(BR13,$AC$3:$BO$26,26,FALSE)</f>
        <v/>
      </c>
      <c r="CW13" s="80">
        <f>VLOOKUP(BS13,$AC$3:$BO$26,26,FALSE)</f>
        <v/>
      </c>
      <c r="CX13" s="80">
        <f>VLOOKUP(BR13,$AC$3:$BO$26,27,FALSE)</f>
        <v/>
      </c>
      <c r="CY13" s="80">
        <f>VLOOKUP(BS13,$AC$3:$BO$26,27,FALSE)</f>
        <v/>
      </c>
      <c r="CZ13" s="80">
        <f>VLOOKUP(BR13,$AC$3:$BO$26,28,FALSE)</f>
        <v/>
      </c>
      <c r="DA13" s="80">
        <f>VLOOKUP(BS13,$AC$3:$BO$26,28,FALSE)</f>
        <v/>
      </c>
      <c r="DB13" s="80">
        <f>VLOOKUP(BR13,$AC$3:$BO$26,29,FALSE)</f>
        <v/>
      </c>
      <c r="DC13" s="80">
        <f>VLOOKUP(BS13,$AC$3:$BO$26,29,FALSE)</f>
        <v/>
      </c>
      <c r="DD13" s="25">
        <f>VLOOKUP(BR13,$AC$3:$BO$26,30,FALSE)</f>
        <v/>
      </c>
      <c r="DE13" s="80">
        <f>VLOOKUP(BS13,$AC$3:$BO$26,30,FALSE)</f>
        <v/>
      </c>
      <c r="DF13" s="30">
        <f>VLOOKUP(BR13,$AC$3:$BO$26,12,FALSE)</f>
        <v/>
      </c>
      <c r="DG13" s="81">
        <f>VLOOKUP(BS13,$AC$3:$BO$26,12,FALSE)</f>
        <v/>
      </c>
      <c r="DH13" s="80">
        <f>VLOOKUP(BR13,$AC$3:$BO$26,13,FALSE)</f>
        <v/>
      </c>
      <c r="DI13" s="80">
        <f>VLOOKUP(BS13,$AC$3:$BO$26,13,FALSE)</f>
        <v/>
      </c>
      <c r="DJ13" s="80">
        <f>VLOOKUP(BR13,$AC$3:$BO$26,14,FALSE)</f>
        <v/>
      </c>
      <c r="DK13" s="80">
        <f>VLOOKUP(BS13,$AC$3:$BO$26,14,FALSE)</f>
        <v/>
      </c>
      <c r="DL13" s="80">
        <f>VLOOKUP(BR13,$AC$3:$BO$26,15,FALSE)</f>
        <v/>
      </c>
      <c r="DM13" s="80">
        <f>VLOOKUP(BS13,$AC$3:$BO$26,15,FALSE)</f>
        <v/>
      </c>
      <c r="DN13" s="25">
        <f>VLOOKUP(BR13,$AC$3:$BO$26,16,FALSE)</f>
        <v/>
      </c>
      <c r="DO13" s="80">
        <f>VLOOKUP(BS13,$AC$3:$BO$26,16,FALSE)</f>
        <v/>
      </c>
      <c r="DP13" s="80">
        <f>VLOOKUP(BR13,$AC$3:$BO$26,17,FALSE)</f>
        <v/>
      </c>
      <c r="DQ13" s="80">
        <f>VLOOKUP(BS13,$AC$3:$BO$26,17,FALSE)</f>
        <v/>
      </c>
      <c r="DR13" s="80">
        <f>VLOOKUP(BR13,$AC$3:$BO$26,18,FALSE)</f>
        <v/>
      </c>
      <c r="DS13" s="80">
        <f>VLOOKUP(BS13,$AC$3:$BO$26,18,FALSE)</f>
        <v/>
      </c>
      <c r="DT13" s="80">
        <f>VLOOKUP(BR13,$AC$3:$BO$26,19,FALSE)</f>
        <v/>
      </c>
      <c r="DU13" s="80">
        <f>VLOOKUP(BS13,$AC$3:$BO$26,19,FALSE)</f>
        <v/>
      </c>
      <c r="DV13" s="25">
        <f>VLOOKUP(BR13,$AC$3:$BO$26,20,FALSE)</f>
        <v/>
      </c>
      <c r="DW13" s="80">
        <f>VLOOKUP(BS13,$AC$3:$BO$26,20,FALSE)</f>
        <v/>
      </c>
      <c r="DX13" s="31">
        <f>VLOOKUP(BR13,$AC$3:$BO$26,31,FALSE)</f>
        <v/>
      </c>
      <c r="DY13" s="81">
        <f>VLOOKUP(BS13,$AC$3:$BO$26,31,FALSE)</f>
        <v/>
      </c>
      <c r="DZ13" s="80">
        <f>VLOOKUP(BR13,$AC$3:$BO$26,32,FALSE)</f>
        <v/>
      </c>
      <c r="EA13" s="80">
        <f>VLOOKUP(BS13,$AC$3:$BO$26,32,FALSE)</f>
        <v/>
      </c>
      <c r="EB13" s="80">
        <f>VLOOKUP(BR13,$AC$3:$BO$26,33,FALSE)</f>
        <v/>
      </c>
      <c r="EC13" s="80">
        <f>VLOOKUP(BS13,$AC$3:$BO$26,33,FALSE)</f>
        <v/>
      </c>
      <c r="ED13" s="80">
        <f>VLOOKUP(BR13,$AC$3:$BO$26,34,FALSE)</f>
        <v/>
      </c>
      <c r="EE13" s="80">
        <f>VLOOKUP(BS13,$AC$3:$BO$26,34,FALSE)</f>
        <v/>
      </c>
      <c r="EF13" s="25">
        <f>VLOOKUP(BR13,$AC$3:$BO$26,35,FALSE)</f>
        <v/>
      </c>
      <c r="EG13" s="80">
        <f>VLOOKUP(BS13,$AC$3:$BO$26,35,FALSE)</f>
        <v/>
      </c>
      <c r="EH13" s="80">
        <f>VLOOKUP(BR13,$AC$3:$BO$26,36,FALSE)</f>
        <v/>
      </c>
      <c r="EI13" s="80">
        <f>VLOOKUP(BS13,$AC$3:$BO$26,36,FALSE)</f>
        <v/>
      </c>
      <c r="EJ13" s="80">
        <f>VLOOKUP(BR13,$AC$3:$BO$26,37,FALSE)</f>
        <v/>
      </c>
      <c r="EK13" s="80">
        <f>VLOOKUP(BS13,$AC$3:$BO$26,37,FALSE)</f>
        <v/>
      </c>
      <c r="EL13" s="80">
        <f>VLOOKUP(BR13,$AC$3:$BO$26,38,FALSE)</f>
        <v/>
      </c>
      <c r="EM13" s="80">
        <f>VLOOKUP(BS13,$AC$3:$BO$26,38,FALSE)</f>
        <v/>
      </c>
      <c r="EN13" s="25">
        <f>VLOOKUP(BR13,$AC$3:$BO$26,39,FALSE)</f>
        <v/>
      </c>
      <c r="EO13" s="80">
        <f>VLOOKUP(BS13,$AC$3:$BO$26,39,FALSE)</f>
        <v/>
      </c>
      <c r="EP13" s="89" t="n"/>
      <c r="ES13" s="89" t="n"/>
      <c r="EV13" s="89" t="n"/>
      <c r="EY13" s="89" t="n"/>
      <c r="FB13" s="89" t="n"/>
      <c r="FE13" s="89" t="n"/>
      <c r="FH13" s="89" t="n"/>
      <c r="FK13" s="89" t="n"/>
      <c r="FL13" s="81" t="n"/>
      <c r="FO13" s="81" t="n"/>
      <c r="FR13" s="81" t="n"/>
      <c r="FU13" s="81" t="n"/>
      <c r="FX13" s="81" t="n"/>
      <c r="GA13" s="81" t="n"/>
      <c r="GD13" s="81" t="n"/>
      <c r="GG13" s="81" t="n"/>
    </row>
    <row customHeight="1" ht="12" r="14" spans="1:201">
      <c r="A14" s="35" t="n">
        <v>43319</v>
      </c>
      <c r="B14" s="89" t="s">
        <v>82</v>
      </c>
      <c r="C14" s="89" t="s">
        <v>85</v>
      </c>
      <c r="D14" s="31" t="n">
        <v>7.49</v>
      </c>
      <c r="E14" s="81" t="n">
        <v>6.2</v>
      </c>
      <c r="F14" s="25" t="n">
        <v>344</v>
      </c>
      <c r="G14" s="80" t="n">
        <v>491</v>
      </c>
      <c r="H14" s="80" t="n">
        <v>246</v>
      </c>
      <c r="I14" s="80" t="n">
        <v>393</v>
      </c>
      <c r="J14" s="80" t="n">
        <v>10</v>
      </c>
      <c r="K14" s="80" t="n">
        <v>14</v>
      </c>
      <c r="L14" s="25" t="n">
        <v>3</v>
      </c>
      <c r="M14" s="80" t="n">
        <v>0</v>
      </c>
      <c r="N14" s="80" t="n">
        <v>2</v>
      </c>
      <c r="O14" s="80" t="n">
        <v>3</v>
      </c>
      <c r="P14" s="80" t="n">
        <v>0</v>
      </c>
      <c r="Q14" s="80" t="n">
        <v>1</v>
      </c>
      <c r="R14" s="16" t="n">
        <v>5</v>
      </c>
      <c r="S14" s="16" t="n">
        <v>4</v>
      </c>
      <c r="T14" s="16" t="n">
        <v>9</v>
      </c>
      <c r="U14" s="25" t="n">
        <v>3</v>
      </c>
      <c r="V14" s="80" t="n">
        <v>0</v>
      </c>
      <c r="W14" s="16" t="n">
        <v>3</v>
      </c>
      <c r="X14" s="25" t="n">
        <v>29</v>
      </c>
      <c r="Y14" s="80" t="n">
        <v>20</v>
      </c>
      <c r="Z14" s="27">
        <f>IF(U14="","",LOOKUP(U14-V14,{-9E+307,0,1},{2,"x",1}))</f>
        <v/>
      </c>
      <c r="AA14" s="14">
        <f>IF(U14="","",U14&amp;"-"&amp;V14)</f>
        <v/>
      </c>
      <c r="AB14" s="63" t="n"/>
      <c r="AC14" s="89" t="s">
        <v>81</v>
      </c>
      <c r="AD14" s="80">
        <f>SUMPRODUCT(($B$2:$C$1001=$AC14)*($Z$2:$Z$1001&lt;&gt;""))</f>
        <v/>
      </c>
      <c r="AE14" s="81">
        <f>SUMIF($B$2:$B$1001,$AC14,$D$2:$D$1001)+SUMIF($C$2:$C$1001,$AC14,$E$2:$E$1001)</f>
        <v/>
      </c>
      <c r="AF14" s="80">
        <f>SUMIF($B$2:$B$1001,$AC14,$F$2:$F$1001)+SUMIF($C$2:$C$1001,$AC14,$G$2:$G$1001)</f>
        <v/>
      </c>
      <c r="AG14" s="80">
        <f>SUMIF($B$2:$B$1001,$AC14,$H$2:$H$1001)+SUMIF($C$2:$C$1001,$AC14,$I$2:$I$1001)</f>
        <v/>
      </c>
      <c r="AH14" s="80">
        <f>SUMIF($B$2:$B$1001,$AC14,$J$2:$J$1001)+SUMIF($C$2:$C$1001,$AC14,$K$2:$K$1001)</f>
        <v/>
      </c>
      <c r="AI14" s="25">
        <f>SUMIF($B$2:$B$1001,$AC14,$L$2:$L$1001)+SUMIF($C$2:$C$1001,$AC14,$M$2:$M$1001)</f>
        <v/>
      </c>
      <c r="AJ14" s="80">
        <f>SUMIF($B$2:$B$1001,$AC14,$N$2:$N$1001)+SUMIF($C$2:$C$1001,$AC14,$O$2:$O$1001)</f>
        <v/>
      </c>
      <c r="AK14" s="80">
        <f>SUMIF($B$2:$B$1001,$AC14,$P$2:$P$1001)+SUMIF($C$2:$C$1001,$AC14,$Q$2:$Q$1001)</f>
        <v/>
      </c>
      <c r="AL14" s="80">
        <f>SUMIF($B$2:$B$1001,$AC14,$U$2:$U$1001)+SUMIF($C$2:$C$1001,$AC14,$V$2:$V$1001)</f>
        <v/>
      </c>
      <c r="AM14" s="29">
        <f>SUMIF($B$2:$B$1001,$AC14,$X$2:$X$1001)+SUMIF($C$2:$C$1001,$AC14,$Y$2:$Y$1001)</f>
        <v/>
      </c>
      <c r="AN14" s="31">
        <f>SUMIF($C$2:$C$1001,$AC14,$D$2:$D$1001)+SUMIF($B$2:$B$1001,$AC14,$E$2:$E$1001)</f>
        <v/>
      </c>
      <c r="AO14" s="80">
        <f>SUMIF($C$2:$C$1001,$AC14,$F$2:$F$1001)+SUMIF($B$2:$B$1001,$AC14,$G$2:$G$1001)</f>
        <v/>
      </c>
      <c r="AP14" s="80">
        <f>SUMIF($C$2:$C$1001,$AC14,$H$2:$H$1001)+SUMIF($B$2:$B$1001,$AC14,$I$2:$I$1001)</f>
        <v/>
      </c>
      <c r="AQ14" s="80">
        <f>SUMIF($C$2:$C$1001,$AC14,$J$2:$J$1001)+SUMIF($B$2:$B$1001,$AC14,$K$2:$K$1001)</f>
        <v/>
      </c>
      <c r="AR14" s="25">
        <f>SUMIF($C$2:$C$1001,$AC14,$L$2:$L$1001)+SUMIF($B$2:$B$1001,$AC14,$M$2:$M$1001)</f>
        <v/>
      </c>
      <c r="AS14" s="80">
        <f>SUMIF($C$2:$C$1001,$AC14,$N$2:$N$1001)+SUMIF($B$2:$B$1001,$AC14,$O$2:$O$1001)</f>
        <v/>
      </c>
      <c r="AT14" s="80">
        <f>SUMIF($C$2:$C$1001,$AC14,$P$2:$P$1001)+SUMIF($B$2:$B$1001,$AC14,$Q$2:$Q$1001)</f>
        <v/>
      </c>
      <c r="AU14" s="80">
        <f>SUMIF($C$2:$C$1001,$AC14,$U$2:$U$1001)+SUMIF($B$2:$B$1001,$AC14,$V$2:$V$1001)</f>
        <v/>
      </c>
      <c r="AV14" s="28">
        <f>SUMIF($C$2:$C$1001,$AC14,$X$2:$X$1001)+SUMIF($B$2:$B$1001,$AC14,$Y$2:$Y$1001)</f>
        <v/>
      </c>
      <c r="AW14" s="12" t="n">
        <v>5</v>
      </c>
      <c r="AX14" s="81" t="n">
        <v>32.91</v>
      </c>
      <c r="AY14" s="80" t="n">
        <v>1919</v>
      </c>
      <c r="AZ14" s="80" t="n">
        <v>1270</v>
      </c>
      <c r="BA14" s="80" t="n">
        <v>32</v>
      </c>
      <c r="BB14" s="25" t="n">
        <v>3</v>
      </c>
      <c r="BC14" s="80" t="n">
        <v>10</v>
      </c>
      <c r="BD14" s="80" t="n">
        <v>3</v>
      </c>
      <c r="BE14" s="80" t="n">
        <v>6</v>
      </c>
      <c r="BF14" s="29" t="n">
        <v>119</v>
      </c>
      <c r="BG14" s="31" t="n">
        <v>34.21</v>
      </c>
      <c r="BH14" s="80" t="n">
        <v>1849</v>
      </c>
      <c r="BI14" s="80" t="n">
        <v>1261</v>
      </c>
      <c r="BJ14" s="80" t="n">
        <v>43</v>
      </c>
      <c r="BK14" s="25" t="n">
        <v>4</v>
      </c>
      <c r="BL14" s="80" t="n">
        <v>12</v>
      </c>
      <c r="BM14" s="80" t="n">
        <v>4</v>
      </c>
      <c r="BN14" s="80" t="n">
        <v>9</v>
      </c>
      <c r="BO14" s="25" t="n">
        <v>198</v>
      </c>
      <c r="BQ14" s="35">
        <f>BQ44</f>
        <v/>
      </c>
      <c r="BR14" s="35">
        <f>BR44</f>
        <v/>
      </c>
      <c r="BS14" s="35">
        <f>BS44</f>
        <v/>
      </c>
      <c r="BT14" s="89">
        <f>VLOOKUP(BR14,$AC$3:$BO$26,2,FALSE)</f>
        <v/>
      </c>
      <c r="BU14" s="89">
        <f>VLOOKUP(BS14,$AC$3:$BO$26,2,FALSE)</f>
        <v/>
      </c>
      <c r="BV14" s="31">
        <f>VLOOKUP(BR14,$AC$3:$BO$26,3,FALSE)</f>
        <v/>
      </c>
      <c r="BW14" s="81">
        <f>VLOOKUP(BS14,$AC$3:$BO$26,3,FALSE)</f>
        <v/>
      </c>
      <c r="BX14" s="80">
        <f>VLOOKUP(BR14,$AC$3:$BO$26,4,FALSE)</f>
        <v/>
      </c>
      <c r="BY14" s="80">
        <f>VLOOKUP(BS14,$AC$3:$BO$26,4,FALSE)</f>
        <v/>
      </c>
      <c r="BZ14" s="80">
        <f>VLOOKUP(BR14,$AC$3:$BO$26,5,FALSE)</f>
        <v/>
      </c>
      <c r="CA14" s="80">
        <f>VLOOKUP(BS14,$AC$3:$BO$26,5,FALSE)</f>
        <v/>
      </c>
      <c r="CB14" s="80">
        <f>VLOOKUP(BR14,$AC$3:$BO$26,6,FALSE)</f>
        <v/>
      </c>
      <c r="CC14" s="80">
        <f>VLOOKUP(BS14,$AC$3:$BO$26,6,FALSE)</f>
        <v/>
      </c>
      <c r="CD14" s="25">
        <f>VLOOKUP(BR14,$AC$3:$BO$26,7,FALSE)</f>
        <v/>
      </c>
      <c r="CE14" s="80">
        <f>VLOOKUP(BS14,$AC$3:$BO$26,7,FALSE)</f>
        <v/>
      </c>
      <c r="CF14" s="80">
        <f>VLOOKUP(BR14,$AC$3:$BO$26,8,FALSE)</f>
        <v/>
      </c>
      <c r="CG14" s="80">
        <f>VLOOKUP(BS14,$AC$3:$BO$26,8,FALSE)</f>
        <v/>
      </c>
      <c r="CH14" s="80">
        <f>VLOOKUP(BR14,$AC$3:$BO$26,9,FALSE)</f>
        <v/>
      </c>
      <c r="CI14" s="80">
        <f>VLOOKUP(BS14,$AC$3:$BO$26,9,FALSE)</f>
        <v/>
      </c>
      <c r="CJ14" s="80">
        <f>VLOOKUP(BR14,$AC$3:$BO$26,10,FALSE)</f>
        <v/>
      </c>
      <c r="CK14" s="80">
        <f>VLOOKUP(BS14,$AC$3:$BO$26,10,FALSE)</f>
        <v/>
      </c>
      <c r="CL14" s="25">
        <f>VLOOKUP(BR14,$AC$3:$BO$26,11,FALSE)</f>
        <v/>
      </c>
      <c r="CM14" s="80">
        <f>VLOOKUP(BS14,$AC$3:$BO$26,11,FALSE)</f>
        <v/>
      </c>
      <c r="CN14" s="31">
        <f>VLOOKUP(BR14,$AC$3:$BO$26,22,FALSE)</f>
        <v/>
      </c>
      <c r="CO14" s="81">
        <f>VLOOKUP(BS14,$AC$3:$BO$26,22,FALSE)</f>
        <v/>
      </c>
      <c r="CP14" s="80">
        <f>VLOOKUP(BR14,$AC$3:$BO$26,23,FALSE)</f>
        <v/>
      </c>
      <c r="CQ14" s="80">
        <f>VLOOKUP(BS14,$AC$3:$BO$26,23,FALSE)</f>
        <v/>
      </c>
      <c r="CR14" s="80">
        <f>VLOOKUP(BR14,$AC$3:$BO$26,24,FALSE)</f>
        <v/>
      </c>
      <c r="CS14" s="80">
        <f>VLOOKUP(BS14,$AC$3:$BO$26,24,FALSE)</f>
        <v/>
      </c>
      <c r="CT14" s="80">
        <f>VLOOKUP(BR14,$AC$3:$BO$26,25,FALSE)</f>
        <v/>
      </c>
      <c r="CU14" s="80">
        <f>VLOOKUP(BS14,$AC$3:$BO$26,25,FALSE)</f>
        <v/>
      </c>
      <c r="CV14" s="25">
        <f>VLOOKUP(BR14,$AC$3:$BO$26,26,FALSE)</f>
        <v/>
      </c>
      <c r="CW14" s="80">
        <f>VLOOKUP(BS14,$AC$3:$BO$26,26,FALSE)</f>
        <v/>
      </c>
      <c r="CX14" s="80">
        <f>VLOOKUP(BR14,$AC$3:$BO$26,27,FALSE)</f>
        <v/>
      </c>
      <c r="CY14" s="80">
        <f>VLOOKUP(BS14,$AC$3:$BO$26,27,FALSE)</f>
        <v/>
      </c>
      <c r="CZ14" s="80">
        <f>VLOOKUP(BR14,$AC$3:$BO$26,28,FALSE)</f>
        <v/>
      </c>
      <c r="DA14" s="80">
        <f>VLOOKUP(BS14,$AC$3:$BO$26,28,FALSE)</f>
        <v/>
      </c>
      <c r="DB14" s="80">
        <f>VLOOKUP(BR14,$AC$3:$BO$26,29,FALSE)</f>
        <v/>
      </c>
      <c r="DC14" s="80">
        <f>VLOOKUP(BS14,$AC$3:$BO$26,29,FALSE)</f>
        <v/>
      </c>
      <c r="DD14" s="25">
        <f>VLOOKUP(BR14,$AC$3:$BO$26,30,FALSE)</f>
        <v/>
      </c>
      <c r="DE14" s="80">
        <f>VLOOKUP(BS14,$AC$3:$BO$26,30,FALSE)</f>
        <v/>
      </c>
      <c r="DF14" s="30">
        <f>VLOOKUP(BR14,$AC$3:$BO$26,12,FALSE)</f>
        <v/>
      </c>
      <c r="DG14" s="81">
        <f>VLOOKUP(BS14,$AC$3:$BO$26,12,FALSE)</f>
        <v/>
      </c>
      <c r="DH14" s="80">
        <f>VLOOKUP(BR14,$AC$3:$BO$26,13,FALSE)</f>
        <v/>
      </c>
      <c r="DI14" s="80">
        <f>VLOOKUP(BS14,$AC$3:$BO$26,13,FALSE)</f>
        <v/>
      </c>
      <c r="DJ14" s="80">
        <f>VLOOKUP(BR14,$AC$3:$BO$26,14,FALSE)</f>
        <v/>
      </c>
      <c r="DK14" s="80">
        <f>VLOOKUP(BS14,$AC$3:$BO$26,14,FALSE)</f>
        <v/>
      </c>
      <c r="DL14" s="80">
        <f>VLOOKUP(BR14,$AC$3:$BO$26,15,FALSE)</f>
        <v/>
      </c>
      <c r="DM14" s="80">
        <f>VLOOKUP(BS14,$AC$3:$BO$26,15,FALSE)</f>
        <v/>
      </c>
      <c r="DN14" s="25">
        <f>VLOOKUP(BR14,$AC$3:$BO$26,16,FALSE)</f>
        <v/>
      </c>
      <c r="DO14" s="80">
        <f>VLOOKUP(BS14,$AC$3:$BO$26,16,FALSE)</f>
        <v/>
      </c>
      <c r="DP14" s="80">
        <f>VLOOKUP(BR14,$AC$3:$BO$26,17,FALSE)</f>
        <v/>
      </c>
      <c r="DQ14" s="80">
        <f>VLOOKUP(BS14,$AC$3:$BO$26,17,FALSE)</f>
        <v/>
      </c>
      <c r="DR14" s="80">
        <f>VLOOKUP(BR14,$AC$3:$BO$26,18,FALSE)</f>
        <v/>
      </c>
      <c r="DS14" s="80">
        <f>VLOOKUP(BS14,$AC$3:$BO$26,18,FALSE)</f>
        <v/>
      </c>
      <c r="DT14" s="80">
        <f>VLOOKUP(BR14,$AC$3:$BO$26,19,FALSE)</f>
        <v/>
      </c>
      <c r="DU14" s="80">
        <f>VLOOKUP(BS14,$AC$3:$BO$26,19,FALSE)</f>
        <v/>
      </c>
      <c r="DV14" s="25">
        <f>VLOOKUP(BR14,$AC$3:$BO$26,20,FALSE)</f>
        <v/>
      </c>
      <c r="DW14" s="80">
        <f>VLOOKUP(BS14,$AC$3:$BO$26,20,FALSE)</f>
        <v/>
      </c>
      <c r="DX14" s="31">
        <f>VLOOKUP(BR14,$AC$3:$BO$26,31,FALSE)</f>
        <v/>
      </c>
      <c r="DY14" s="81">
        <f>VLOOKUP(BS14,$AC$3:$BO$26,31,FALSE)</f>
        <v/>
      </c>
      <c r="DZ14" s="80">
        <f>VLOOKUP(BR14,$AC$3:$BO$26,32,FALSE)</f>
        <v/>
      </c>
      <c r="EA14" s="80">
        <f>VLOOKUP(BS14,$AC$3:$BO$26,32,FALSE)</f>
        <v/>
      </c>
      <c r="EB14" s="80">
        <f>VLOOKUP(BR14,$AC$3:$BO$26,33,FALSE)</f>
        <v/>
      </c>
      <c r="EC14" s="80">
        <f>VLOOKUP(BS14,$AC$3:$BO$26,33,FALSE)</f>
        <v/>
      </c>
      <c r="ED14" s="80">
        <f>VLOOKUP(BR14,$AC$3:$BO$26,34,FALSE)</f>
        <v/>
      </c>
      <c r="EE14" s="80">
        <f>VLOOKUP(BS14,$AC$3:$BO$26,34,FALSE)</f>
        <v/>
      </c>
      <c r="EF14" s="25">
        <f>VLOOKUP(BR14,$AC$3:$BO$26,35,FALSE)</f>
        <v/>
      </c>
      <c r="EG14" s="80">
        <f>VLOOKUP(BS14,$AC$3:$BO$26,35,FALSE)</f>
        <v/>
      </c>
      <c r="EH14" s="80">
        <f>VLOOKUP(BR14,$AC$3:$BO$26,36,FALSE)</f>
        <v/>
      </c>
      <c r="EI14" s="80">
        <f>VLOOKUP(BS14,$AC$3:$BO$26,36,FALSE)</f>
        <v/>
      </c>
      <c r="EJ14" s="80">
        <f>VLOOKUP(BR14,$AC$3:$BO$26,37,FALSE)</f>
        <v/>
      </c>
      <c r="EK14" s="80">
        <f>VLOOKUP(BS14,$AC$3:$BO$26,37,FALSE)</f>
        <v/>
      </c>
      <c r="EL14" s="80">
        <f>VLOOKUP(BR14,$AC$3:$BO$26,38,FALSE)</f>
        <v/>
      </c>
      <c r="EM14" s="80">
        <f>VLOOKUP(BS14,$AC$3:$BO$26,38,FALSE)</f>
        <v/>
      </c>
      <c r="EN14" s="25">
        <f>VLOOKUP(BR14,$AC$3:$BO$26,39,FALSE)</f>
        <v/>
      </c>
      <c r="EO14" s="80">
        <f>VLOOKUP(BS14,$AC$3:$BO$26,39,FALSE)</f>
        <v/>
      </c>
      <c r="EP14" s="89" t="n"/>
    </row>
    <row customHeight="1" ht="12" r="15" spans="1:201">
      <c r="A15" s="35" t="n">
        <v>43319</v>
      </c>
      <c r="B15" s="89" t="s">
        <v>77</v>
      </c>
      <c r="C15" s="89" t="s">
        <v>87</v>
      </c>
      <c r="D15" s="31" t="n">
        <v>6.92</v>
      </c>
      <c r="E15" s="81" t="n">
        <v>6.73</v>
      </c>
      <c r="F15" s="25" t="n">
        <v>494</v>
      </c>
      <c r="G15" s="80" t="n">
        <v>344</v>
      </c>
      <c r="H15" s="80" t="n">
        <v>392</v>
      </c>
      <c r="I15" s="80" t="n">
        <v>237</v>
      </c>
      <c r="J15" s="80" t="n">
        <v>15</v>
      </c>
      <c r="K15" s="80" t="n">
        <v>9</v>
      </c>
      <c r="L15" s="25" t="n">
        <v>0</v>
      </c>
      <c r="M15" s="80" t="n">
        <v>0</v>
      </c>
      <c r="N15" s="80" t="n">
        <v>2</v>
      </c>
      <c r="O15" s="80" t="n">
        <v>2</v>
      </c>
      <c r="P15" s="80" t="n">
        <v>3</v>
      </c>
      <c r="Q15" s="80" t="n">
        <v>0</v>
      </c>
      <c r="R15" s="16" t="n">
        <v>5</v>
      </c>
      <c r="S15" s="16" t="n">
        <v>2</v>
      </c>
      <c r="T15" s="16" t="n">
        <v>7</v>
      </c>
      <c r="U15" s="25" t="n">
        <v>1</v>
      </c>
      <c r="V15" s="80" t="n">
        <v>1</v>
      </c>
      <c r="W15" s="16" t="n">
        <v>2</v>
      </c>
      <c r="X15" s="25" t="n">
        <v>25</v>
      </c>
      <c r="Y15" s="80" t="n">
        <v>18</v>
      </c>
      <c r="Z15" s="27">
        <f>IF(U15="","",LOOKUP(U15-V15,{-9E+307,0,1},{2,"x",1}))</f>
        <v/>
      </c>
      <c r="AA15" s="14">
        <f>IF(U15="","",U15&amp;"-"&amp;V15)</f>
        <v/>
      </c>
      <c r="AB15" s="63" t="n"/>
      <c r="AC15" s="89" t="s">
        <v>72</v>
      </c>
      <c r="AD15" s="80">
        <f>SUMPRODUCT(($B$2:$C$1001=$AC15)*($Z$2:$Z$1001&lt;&gt;""))</f>
        <v/>
      </c>
      <c r="AE15" s="81">
        <f>SUMIF($B$2:$B$1001,$AC15,$D$2:$D$1001)+SUMIF($C$2:$C$1001,$AC15,$E$2:$E$1001)</f>
        <v/>
      </c>
      <c r="AF15" s="80">
        <f>SUMIF($B$2:$B$1001,$AC15,$F$2:$F$1001)+SUMIF($C$2:$C$1001,$AC15,$G$2:$G$1001)</f>
        <v/>
      </c>
      <c r="AG15" s="80">
        <f>SUMIF($B$2:$B$1001,$AC15,$H$2:$H$1001)+SUMIF($C$2:$C$1001,$AC15,$I$2:$I$1001)</f>
        <v/>
      </c>
      <c r="AH15" s="80">
        <f>SUMIF($B$2:$B$1001,$AC15,$J$2:$J$1001)+SUMIF($C$2:$C$1001,$AC15,$K$2:$K$1001)</f>
        <v/>
      </c>
      <c r="AI15" s="25">
        <f>SUMIF($B$2:$B$1001,$AC15,$L$2:$L$1001)+SUMIF($C$2:$C$1001,$AC15,$M$2:$M$1001)</f>
        <v/>
      </c>
      <c r="AJ15" s="80">
        <f>SUMIF($B$2:$B$1001,$AC15,$N$2:$N$1001)+SUMIF($C$2:$C$1001,$AC15,$O$2:$O$1001)</f>
        <v/>
      </c>
      <c r="AK15" s="80">
        <f>SUMIF($B$2:$B$1001,$AC15,$P$2:$P$1001)+SUMIF($C$2:$C$1001,$AC15,$Q$2:$Q$1001)</f>
        <v/>
      </c>
      <c r="AL15" s="80">
        <f>SUMIF($B$2:$B$1001,$AC15,$U$2:$U$1001)+SUMIF($C$2:$C$1001,$AC15,$V$2:$V$1001)</f>
        <v/>
      </c>
      <c r="AM15" s="29">
        <f>SUMIF($B$2:$B$1001,$AC15,$X$2:$X$1001)+SUMIF($C$2:$C$1001,$AC15,$Y$2:$Y$1001)</f>
        <v/>
      </c>
      <c r="AN15" s="31">
        <f>SUMIF($C$2:$C$1001,$AC15,$D$2:$D$1001)+SUMIF($B$2:$B$1001,$AC15,$E$2:$E$1001)</f>
        <v/>
      </c>
      <c r="AO15" s="80">
        <f>SUMIF($C$2:$C$1001,$AC15,$F$2:$F$1001)+SUMIF($B$2:$B$1001,$AC15,$G$2:$G$1001)</f>
        <v/>
      </c>
      <c r="AP15" s="80">
        <f>SUMIF($C$2:$C$1001,$AC15,$H$2:$H$1001)+SUMIF($B$2:$B$1001,$AC15,$I$2:$I$1001)</f>
        <v/>
      </c>
      <c r="AQ15" s="80">
        <f>SUMIF($C$2:$C$1001,$AC15,$J$2:$J$1001)+SUMIF($B$2:$B$1001,$AC15,$K$2:$K$1001)</f>
        <v/>
      </c>
      <c r="AR15" s="25">
        <f>SUMIF($C$2:$C$1001,$AC15,$L$2:$L$1001)+SUMIF($B$2:$B$1001,$AC15,$M$2:$M$1001)</f>
        <v/>
      </c>
      <c r="AS15" s="80">
        <f>SUMIF($C$2:$C$1001,$AC15,$N$2:$N$1001)+SUMIF($B$2:$B$1001,$AC15,$O$2:$O$1001)</f>
        <v/>
      </c>
      <c r="AT15" s="80">
        <f>SUMIF($C$2:$C$1001,$AC15,$P$2:$P$1001)+SUMIF($B$2:$B$1001,$AC15,$Q$2:$Q$1001)</f>
        <v/>
      </c>
      <c r="AU15" s="80">
        <f>SUMIF($C$2:$C$1001,$AC15,$U$2:$U$1001)+SUMIF($B$2:$B$1001,$AC15,$V$2:$V$1001)</f>
        <v/>
      </c>
      <c r="AV15" s="28">
        <f>SUMIF($C$2:$C$1001,$AC15,$X$2:$X$1001)+SUMIF($B$2:$B$1001,$AC15,$Y$2:$Y$1001)</f>
        <v/>
      </c>
      <c r="AW15" s="12" t="n">
        <v>5</v>
      </c>
      <c r="AX15" s="81" t="n">
        <v>34.5</v>
      </c>
      <c r="AY15" s="80" t="n">
        <v>2773</v>
      </c>
      <c r="AZ15" s="80" t="n">
        <v>2208</v>
      </c>
      <c r="BA15" s="80" t="n">
        <v>57</v>
      </c>
      <c r="BB15" s="25" t="n">
        <v>2</v>
      </c>
      <c r="BC15" s="80" t="n">
        <v>11</v>
      </c>
      <c r="BD15" s="80" t="n">
        <v>11</v>
      </c>
      <c r="BE15" s="80" t="n">
        <v>12</v>
      </c>
      <c r="BF15" s="29" t="n">
        <v>104</v>
      </c>
      <c r="BG15" s="31" t="n">
        <v>33.4</v>
      </c>
      <c r="BH15" s="80" t="n">
        <v>1765</v>
      </c>
      <c r="BI15" s="80" t="n">
        <v>1265</v>
      </c>
      <c r="BJ15" s="80" t="n">
        <v>46</v>
      </c>
      <c r="BK15" s="25" t="n">
        <v>2</v>
      </c>
      <c r="BL15" s="80" t="n">
        <v>18</v>
      </c>
      <c r="BM15" s="80" t="n">
        <v>10</v>
      </c>
      <c r="BN15" s="80" t="n">
        <v>6</v>
      </c>
      <c r="BO15" s="25" t="n">
        <v>88</v>
      </c>
      <c r="BQ15" s="35">
        <f>BQ45</f>
        <v/>
      </c>
      <c r="BR15" s="35">
        <f>BR45</f>
        <v/>
      </c>
      <c r="BS15" s="35">
        <f>BS45</f>
        <v/>
      </c>
      <c r="BT15" s="89">
        <f>VLOOKUP(BR15,$AC$3:$BO$26,2,FALSE)</f>
        <v/>
      </c>
      <c r="BU15" s="89">
        <f>VLOOKUP(BS15,$AC$3:$BO$26,2,FALSE)</f>
        <v/>
      </c>
      <c r="BV15" s="31">
        <f>VLOOKUP(BR15,$AC$3:$BO$26,3,FALSE)</f>
        <v/>
      </c>
      <c r="BW15" s="81">
        <f>VLOOKUP(BS15,$AC$3:$BO$26,3,FALSE)</f>
        <v/>
      </c>
      <c r="BX15" s="80">
        <f>VLOOKUP(BR15,$AC$3:$BO$26,4,FALSE)</f>
        <v/>
      </c>
      <c r="BY15" s="80">
        <f>VLOOKUP(BS15,$AC$3:$BO$26,4,FALSE)</f>
        <v/>
      </c>
      <c r="BZ15" s="80">
        <f>VLOOKUP(BR15,$AC$3:$BO$26,5,FALSE)</f>
        <v/>
      </c>
      <c r="CA15" s="80">
        <f>VLOOKUP(BS15,$AC$3:$BO$26,5,FALSE)</f>
        <v/>
      </c>
      <c r="CB15" s="80">
        <f>VLOOKUP(BR15,$AC$3:$BO$26,6,FALSE)</f>
        <v/>
      </c>
      <c r="CC15" s="80">
        <f>VLOOKUP(BS15,$AC$3:$BO$26,6,FALSE)</f>
        <v/>
      </c>
      <c r="CD15" s="25">
        <f>VLOOKUP(BR15,$AC$3:$BO$26,7,FALSE)</f>
        <v/>
      </c>
      <c r="CE15" s="80">
        <f>VLOOKUP(BS15,$AC$3:$BO$26,7,FALSE)</f>
        <v/>
      </c>
      <c r="CF15" s="80">
        <f>VLOOKUP(BR15,$AC$3:$BO$26,8,FALSE)</f>
        <v/>
      </c>
      <c r="CG15" s="80">
        <f>VLOOKUP(BS15,$AC$3:$BO$26,8,FALSE)</f>
        <v/>
      </c>
      <c r="CH15" s="80">
        <f>VLOOKUP(BR15,$AC$3:$BO$26,9,FALSE)</f>
        <v/>
      </c>
      <c r="CI15" s="80">
        <f>VLOOKUP(BS15,$AC$3:$BO$26,9,FALSE)</f>
        <v/>
      </c>
      <c r="CJ15" s="80">
        <f>VLOOKUP(BR15,$AC$3:$BO$26,10,FALSE)</f>
        <v/>
      </c>
      <c r="CK15" s="80">
        <f>VLOOKUP(BS15,$AC$3:$BO$26,10,FALSE)</f>
        <v/>
      </c>
      <c r="CL15" s="25">
        <f>VLOOKUP(BR15,$AC$3:$BO$26,11,FALSE)</f>
        <v/>
      </c>
      <c r="CM15" s="80">
        <f>VLOOKUP(BS15,$AC$3:$BO$26,11,FALSE)</f>
        <v/>
      </c>
      <c r="CN15" s="31">
        <f>VLOOKUP(BR15,$AC$3:$BO$26,22,FALSE)</f>
        <v/>
      </c>
      <c r="CO15" s="81">
        <f>VLOOKUP(BS15,$AC$3:$BO$26,22,FALSE)</f>
        <v/>
      </c>
      <c r="CP15" s="80">
        <f>VLOOKUP(BR15,$AC$3:$BO$26,23,FALSE)</f>
        <v/>
      </c>
      <c r="CQ15" s="80">
        <f>VLOOKUP(BS15,$AC$3:$BO$26,23,FALSE)</f>
        <v/>
      </c>
      <c r="CR15" s="80">
        <f>VLOOKUP(BR15,$AC$3:$BO$26,24,FALSE)</f>
        <v/>
      </c>
      <c r="CS15" s="80">
        <f>VLOOKUP(BS15,$AC$3:$BO$26,24,FALSE)</f>
        <v/>
      </c>
      <c r="CT15" s="80">
        <f>VLOOKUP(BR15,$AC$3:$BO$26,25,FALSE)</f>
        <v/>
      </c>
      <c r="CU15" s="80">
        <f>VLOOKUP(BS15,$AC$3:$BO$26,25,FALSE)</f>
        <v/>
      </c>
      <c r="CV15" s="25">
        <f>VLOOKUP(BR15,$AC$3:$BO$26,26,FALSE)</f>
        <v/>
      </c>
      <c r="CW15" s="80">
        <f>VLOOKUP(BS15,$AC$3:$BO$26,26,FALSE)</f>
        <v/>
      </c>
      <c r="CX15" s="80">
        <f>VLOOKUP(BR15,$AC$3:$BO$26,27,FALSE)</f>
        <v/>
      </c>
      <c r="CY15" s="80">
        <f>VLOOKUP(BS15,$AC$3:$BO$26,27,FALSE)</f>
        <v/>
      </c>
      <c r="CZ15" s="80">
        <f>VLOOKUP(BR15,$AC$3:$BO$26,28,FALSE)</f>
        <v/>
      </c>
      <c r="DA15" s="80">
        <f>VLOOKUP(BS15,$AC$3:$BO$26,28,FALSE)</f>
        <v/>
      </c>
      <c r="DB15" s="80">
        <f>VLOOKUP(BR15,$AC$3:$BO$26,29,FALSE)</f>
        <v/>
      </c>
      <c r="DC15" s="80">
        <f>VLOOKUP(BS15,$AC$3:$BO$26,29,FALSE)</f>
        <v/>
      </c>
      <c r="DD15" s="25">
        <f>VLOOKUP(BR15,$AC$3:$BO$26,30,FALSE)</f>
        <v/>
      </c>
      <c r="DE15" s="80">
        <f>VLOOKUP(BS15,$AC$3:$BO$26,30,FALSE)</f>
        <v/>
      </c>
      <c r="DF15" s="30">
        <f>VLOOKUP(BR15,$AC$3:$BO$26,12,FALSE)</f>
        <v/>
      </c>
      <c r="DG15" s="81">
        <f>VLOOKUP(BS15,$AC$3:$BO$26,12,FALSE)</f>
        <v/>
      </c>
      <c r="DH15" s="80">
        <f>VLOOKUP(BR15,$AC$3:$BO$26,13,FALSE)</f>
        <v/>
      </c>
      <c r="DI15" s="80">
        <f>VLOOKUP(BS15,$AC$3:$BO$26,13,FALSE)</f>
        <v/>
      </c>
      <c r="DJ15" s="80">
        <f>VLOOKUP(BR15,$AC$3:$BO$26,14,FALSE)</f>
        <v/>
      </c>
      <c r="DK15" s="80">
        <f>VLOOKUP(BS15,$AC$3:$BO$26,14,FALSE)</f>
        <v/>
      </c>
      <c r="DL15" s="80">
        <f>VLOOKUP(BR15,$AC$3:$BO$26,15,FALSE)</f>
        <v/>
      </c>
      <c r="DM15" s="80">
        <f>VLOOKUP(BS15,$AC$3:$BO$26,15,FALSE)</f>
        <v/>
      </c>
      <c r="DN15" s="25">
        <f>VLOOKUP(BR15,$AC$3:$BO$26,16,FALSE)</f>
        <v/>
      </c>
      <c r="DO15" s="80">
        <f>VLOOKUP(BS15,$AC$3:$BO$26,16,FALSE)</f>
        <v/>
      </c>
      <c r="DP15" s="80">
        <f>VLOOKUP(BR15,$AC$3:$BO$26,17,FALSE)</f>
        <v/>
      </c>
      <c r="DQ15" s="80">
        <f>VLOOKUP(BS15,$AC$3:$BO$26,17,FALSE)</f>
        <v/>
      </c>
      <c r="DR15" s="80">
        <f>VLOOKUP(BR15,$AC$3:$BO$26,18,FALSE)</f>
        <v/>
      </c>
      <c r="DS15" s="80">
        <f>VLOOKUP(BS15,$AC$3:$BO$26,18,FALSE)</f>
        <v/>
      </c>
      <c r="DT15" s="80">
        <f>VLOOKUP(BR15,$AC$3:$BO$26,19,FALSE)</f>
        <v/>
      </c>
      <c r="DU15" s="80">
        <f>VLOOKUP(BS15,$AC$3:$BO$26,19,FALSE)</f>
        <v/>
      </c>
      <c r="DV15" s="25">
        <f>VLOOKUP(BR15,$AC$3:$BO$26,20,FALSE)</f>
        <v/>
      </c>
      <c r="DW15" s="80">
        <f>VLOOKUP(BS15,$AC$3:$BO$26,20,FALSE)</f>
        <v/>
      </c>
      <c r="DX15" s="31">
        <f>VLOOKUP(BR15,$AC$3:$BO$26,31,FALSE)</f>
        <v/>
      </c>
      <c r="DY15" s="81">
        <f>VLOOKUP(BS15,$AC$3:$BO$26,31,FALSE)</f>
        <v/>
      </c>
      <c r="DZ15" s="80">
        <f>VLOOKUP(BR15,$AC$3:$BO$26,32,FALSE)</f>
        <v/>
      </c>
      <c r="EA15" s="80">
        <f>VLOOKUP(BS15,$AC$3:$BO$26,32,FALSE)</f>
        <v/>
      </c>
      <c r="EB15" s="80">
        <f>VLOOKUP(BR15,$AC$3:$BO$26,33,FALSE)</f>
        <v/>
      </c>
      <c r="EC15" s="80">
        <f>VLOOKUP(BS15,$AC$3:$BO$26,33,FALSE)</f>
        <v/>
      </c>
      <c r="ED15" s="80">
        <f>VLOOKUP(BR15,$AC$3:$BO$26,34,FALSE)</f>
        <v/>
      </c>
      <c r="EE15" s="80">
        <f>VLOOKUP(BS15,$AC$3:$BO$26,34,FALSE)</f>
        <v/>
      </c>
      <c r="EF15" s="25">
        <f>VLOOKUP(BR15,$AC$3:$BO$26,35,FALSE)</f>
        <v/>
      </c>
      <c r="EG15" s="80">
        <f>VLOOKUP(BS15,$AC$3:$BO$26,35,FALSE)</f>
        <v/>
      </c>
      <c r="EH15" s="80">
        <f>VLOOKUP(BR15,$AC$3:$BO$26,36,FALSE)</f>
        <v/>
      </c>
      <c r="EI15" s="80">
        <f>VLOOKUP(BS15,$AC$3:$BO$26,36,FALSE)</f>
        <v/>
      </c>
      <c r="EJ15" s="80">
        <f>VLOOKUP(BR15,$AC$3:$BO$26,37,FALSE)</f>
        <v/>
      </c>
      <c r="EK15" s="80">
        <f>VLOOKUP(BS15,$AC$3:$BO$26,37,FALSE)</f>
        <v/>
      </c>
      <c r="EL15" s="80">
        <f>VLOOKUP(BR15,$AC$3:$BO$26,38,FALSE)</f>
        <v/>
      </c>
      <c r="EM15" s="80">
        <f>VLOOKUP(BS15,$AC$3:$BO$26,38,FALSE)</f>
        <v/>
      </c>
      <c r="EN15" s="25">
        <f>VLOOKUP(BR15,$AC$3:$BO$26,39,FALSE)</f>
        <v/>
      </c>
      <c r="EO15" s="80">
        <f>VLOOKUP(BS15,$AC$3:$BO$26,39,FALSE)</f>
        <v/>
      </c>
      <c r="EP15" s="89" t="n"/>
      <c r="ER15" s="80" t="n"/>
      <c r="ES15" s="80" t="n"/>
      <c r="ET15" s="80" t="n"/>
      <c r="EU15" s="80" t="n"/>
      <c r="EV15" s="80" t="n"/>
      <c r="EW15" s="80" t="n"/>
      <c r="EY15" s="89" t="n"/>
      <c r="FB15" s="89" t="n"/>
      <c r="FE15" s="89" t="n"/>
      <c r="FH15" s="89" t="n"/>
      <c r="FJ15" s="81" t="n"/>
      <c r="FK15" s="89" t="n"/>
      <c r="FM15" s="81" t="n"/>
      <c r="FP15" s="81" t="n"/>
      <c r="FS15" s="81" t="n"/>
      <c r="FV15" s="81" t="n"/>
      <c r="FY15" s="81" t="n"/>
      <c r="GB15" s="81" t="n"/>
      <c r="GE15" s="81" t="n"/>
    </row>
    <row customHeight="1" ht="12" r="16" spans="1:201">
      <c r="A16" s="35" t="n">
        <v>43323</v>
      </c>
      <c r="B16" s="89" t="s">
        <v>73</v>
      </c>
      <c r="C16" s="89" t="s">
        <v>89</v>
      </c>
      <c r="D16" s="31" t="n">
        <v>6.95</v>
      </c>
      <c r="E16" s="81" t="n">
        <v>6.36</v>
      </c>
      <c r="F16" s="25" t="n">
        <v>314</v>
      </c>
      <c r="G16" s="80" t="n">
        <v>341</v>
      </c>
      <c r="H16" s="80" t="n">
        <v>222</v>
      </c>
      <c r="I16" s="80" t="n">
        <v>238</v>
      </c>
      <c r="J16" s="80" t="n">
        <v>14</v>
      </c>
      <c r="K16" s="80" t="n">
        <v>8</v>
      </c>
      <c r="L16" s="25" t="n">
        <v>1</v>
      </c>
      <c r="M16" s="80" t="n">
        <v>0</v>
      </c>
      <c r="N16" s="80" t="n">
        <v>2</v>
      </c>
      <c r="O16" s="80" t="n">
        <v>2</v>
      </c>
      <c r="P16" s="80" t="n">
        <v>3</v>
      </c>
      <c r="Q16" s="80" t="n">
        <v>1</v>
      </c>
      <c r="R16" s="16" t="n">
        <v>6</v>
      </c>
      <c r="S16" s="16" t="n">
        <v>3</v>
      </c>
      <c r="T16" s="16" t="n">
        <v>9</v>
      </c>
      <c r="U16" s="25" t="n">
        <v>3</v>
      </c>
      <c r="V16" s="80" t="n">
        <v>2</v>
      </c>
      <c r="W16" s="16" t="n">
        <v>5</v>
      </c>
      <c r="X16" s="25" t="n">
        <v>36</v>
      </c>
      <c r="Y16" s="80" t="n">
        <v>19</v>
      </c>
      <c r="Z16" s="27">
        <f>IF(U16="","",LOOKUP(U16-V16,{-9E+307,0,1},{2,"x",1}))</f>
        <v/>
      </c>
      <c r="AA16" s="14">
        <f>IF(U16="","",U16&amp;"-"&amp;V16)</f>
        <v/>
      </c>
      <c r="AB16" s="63" t="n"/>
      <c r="AC16" s="89" t="s">
        <v>77</v>
      </c>
      <c r="AD16" s="80">
        <f>SUMPRODUCT(($B$2:$C$1001=$AC16)*($Z$2:$Z$1001&lt;&gt;""))</f>
        <v/>
      </c>
      <c r="AE16" s="81">
        <f>SUMIF($B$2:$B$1001,$AC16,$D$2:$D$1001)+SUMIF($C$2:$C$1001,$AC16,$E$2:$E$1001)</f>
        <v/>
      </c>
      <c r="AF16" s="80">
        <f>SUMIF($B$2:$B$1001,$AC16,$F$2:$F$1001)+SUMIF($C$2:$C$1001,$AC16,$G$2:$G$1001)</f>
        <v/>
      </c>
      <c r="AG16" s="80">
        <f>SUMIF($B$2:$B$1001,$AC16,$H$2:$H$1001)+SUMIF($C$2:$C$1001,$AC16,$I$2:$I$1001)</f>
        <v/>
      </c>
      <c r="AH16" s="80">
        <f>SUMIF($B$2:$B$1001,$AC16,$J$2:$J$1001)+SUMIF($C$2:$C$1001,$AC16,$K$2:$K$1001)</f>
        <v/>
      </c>
      <c r="AI16" s="25">
        <f>SUMIF($B$2:$B$1001,$AC16,$L$2:$L$1001)+SUMIF($C$2:$C$1001,$AC16,$M$2:$M$1001)</f>
        <v/>
      </c>
      <c r="AJ16" s="80">
        <f>SUMIF($B$2:$B$1001,$AC16,$N$2:$N$1001)+SUMIF($C$2:$C$1001,$AC16,$O$2:$O$1001)</f>
        <v/>
      </c>
      <c r="AK16" s="80">
        <f>SUMIF($B$2:$B$1001,$AC16,$P$2:$P$1001)+SUMIF($C$2:$C$1001,$AC16,$Q$2:$Q$1001)</f>
        <v/>
      </c>
      <c r="AL16" s="80">
        <f>SUMIF($B$2:$B$1001,$AC16,$U$2:$U$1001)+SUMIF($C$2:$C$1001,$AC16,$V$2:$V$1001)</f>
        <v/>
      </c>
      <c r="AM16" s="29">
        <f>SUMIF($B$2:$B$1001,$AC16,$X$2:$X$1001)+SUMIF($C$2:$C$1001,$AC16,$Y$2:$Y$1001)</f>
        <v/>
      </c>
      <c r="AN16" s="31">
        <f>SUMIF($C$2:$C$1001,$AC16,$D$2:$D$1001)+SUMIF($B$2:$B$1001,$AC16,$E$2:$E$1001)</f>
        <v/>
      </c>
      <c r="AO16" s="80">
        <f>SUMIF($C$2:$C$1001,$AC16,$F$2:$F$1001)+SUMIF($B$2:$B$1001,$AC16,$G$2:$G$1001)</f>
        <v/>
      </c>
      <c r="AP16" s="80">
        <f>SUMIF($C$2:$C$1001,$AC16,$H$2:$H$1001)+SUMIF($B$2:$B$1001,$AC16,$I$2:$I$1001)</f>
        <v/>
      </c>
      <c r="AQ16" s="80">
        <f>SUMIF($C$2:$C$1001,$AC16,$J$2:$J$1001)+SUMIF($B$2:$B$1001,$AC16,$K$2:$K$1001)</f>
        <v/>
      </c>
      <c r="AR16" s="25">
        <f>SUMIF($C$2:$C$1001,$AC16,$L$2:$L$1001)+SUMIF($B$2:$B$1001,$AC16,$M$2:$M$1001)</f>
        <v/>
      </c>
      <c r="AS16" s="80">
        <f>SUMIF($C$2:$C$1001,$AC16,$N$2:$N$1001)+SUMIF($B$2:$B$1001,$AC16,$O$2:$O$1001)</f>
        <v/>
      </c>
      <c r="AT16" s="80">
        <f>SUMIF($C$2:$C$1001,$AC16,$P$2:$P$1001)+SUMIF($B$2:$B$1001,$AC16,$Q$2:$Q$1001)</f>
        <v/>
      </c>
      <c r="AU16" s="80">
        <f>SUMIF($C$2:$C$1001,$AC16,$U$2:$U$1001)+SUMIF($B$2:$B$1001,$AC16,$V$2:$V$1001)</f>
        <v/>
      </c>
      <c r="AV16" s="28">
        <f>SUMIF($C$2:$C$1001,$AC16,$X$2:$X$1001)+SUMIF($B$2:$B$1001,$AC16,$Y$2:$Y$1001)</f>
        <v/>
      </c>
      <c r="AW16" s="12" t="n">
        <v>5</v>
      </c>
      <c r="AX16" s="81" t="n">
        <v>34.52</v>
      </c>
      <c r="AY16" s="80" t="n">
        <v>2237</v>
      </c>
      <c r="AZ16" s="80" t="n">
        <v>1708</v>
      </c>
      <c r="BA16" s="80" t="n">
        <v>52</v>
      </c>
      <c r="BB16" s="25" t="n">
        <v>3</v>
      </c>
      <c r="BC16" s="80" t="n">
        <v>10</v>
      </c>
      <c r="BD16" s="80" t="n">
        <v>8</v>
      </c>
      <c r="BE16" s="80" t="n">
        <v>9</v>
      </c>
      <c r="BF16" s="29" t="n">
        <v>105</v>
      </c>
      <c r="BG16" s="31" t="n">
        <v>33.15</v>
      </c>
      <c r="BH16" s="80" t="n">
        <v>1973</v>
      </c>
      <c r="BI16" s="80" t="n">
        <v>1414</v>
      </c>
      <c r="BJ16" s="80" t="n">
        <v>40</v>
      </c>
      <c r="BK16" s="25" t="n">
        <v>3</v>
      </c>
      <c r="BL16" s="80" t="n">
        <v>11</v>
      </c>
      <c r="BM16" s="80" t="n">
        <v>9</v>
      </c>
      <c r="BN16" s="80" t="n">
        <v>6</v>
      </c>
      <c r="BO16" s="25" t="n">
        <v>99</v>
      </c>
      <c r="BR16" s="35" t="n"/>
      <c r="BS16" s="35" t="n"/>
      <c r="BV16" s="81" t="n"/>
      <c r="BW16" s="81" t="n"/>
      <c r="BX16" s="80" t="n"/>
      <c r="BY16" s="80" t="n"/>
      <c r="BZ16" s="80" t="n"/>
      <c r="CA16" s="80" t="n"/>
      <c r="CB16" s="80" t="n"/>
      <c r="CC16" s="80" t="n"/>
      <c r="CD16" s="80" t="n"/>
      <c r="CE16" s="80" t="n"/>
      <c r="CF16" s="80" t="n"/>
      <c r="CG16" s="80" t="n"/>
      <c r="CH16" s="80" t="n"/>
      <c r="CI16" s="80" t="n"/>
      <c r="CJ16" s="81" t="n"/>
      <c r="CK16" s="81" t="n"/>
      <c r="CL16" s="80" t="n"/>
      <c r="CM16" s="80" t="n"/>
      <c r="CN16" s="80" t="n"/>
      <c r="CO16" s="80" t="n"/>
      <c r="CP16" s="80" t="n"/>
      <c r="CQ16" s="80" t="n"/>
      <c r="CR16" s="80" t="n"/>
      <c r="CS16" s="80" t="n"/>
      <c r="CT16" s="80" t="n"/>
      <c r="CU16" s="80" t="n"/>
      <c r="CV16" s="80" t="n"/>
      <c r="CW16" s="80" t="n"/>
      <c r="CX16" s="81" t="n"/>
      <c r="CY16" s="81" t="n"/>
      <c r="CZ16" s="80" t="n"/>
      <c r="DA16" s="80" t="n"/>
      <c r="DB16" s="80" t="n"/>
      <c r="DC16" s="80" t="n"/>
      <c r="DD16" s="80" t="n"/>
      <c r="DE16" s="80" t="n"/>
      <c r="DF16" s="80" t="n"/>
      <c r="DG16" s="80" t="n"/>
      <c r="DH16" s="80" t="n"/>
      <c r="DI16" s="80" t="n"/>
      <c r="DJ16" s="80" t="n"/>
      <c r="DK16" s="80" t="n"/>
      <c r="DL16" s="81" t="n"/>
      <c r="DM16" s="81" t="n"/>
      <c r="DN16" s="80" t="n"/>
      <c r="DO16" s="80" t="n"/>
      <c r="DP16" s="80" t="n"/>
      <c r="DQ16" s="80" t="n"/>
      <c r="DR16" s="80" t="n"/>
      <c r="DS16" s="80" t="n"/>
      <c r="DT16" s="80" t="n"/>
      <c r="DU16" s="80" t="n"/>
      <c r="DV16" s="80" t="n"/>
      <c r="DW16" s="80" t="n"/>
      <c r="DX16" s="80" t="n"/>
      <c r="DY16" s="80" t="n"/>
      <c r="ER16" s="80" t="n"/>
      <c r="ES16" s="80" t="n"/>
      <c r="ET16" s="80" t="n"/>
      <c r="EU16" s="80" t="n"/>
      <c r="EV16" s="80" t="n"/>
      <c r="EW16" s="80" t="n"/>
      <c r="EY16" s="89" t="n"/>
      <c r="FB16" s="89" t="n"/>
      <c r="FE16" s="89" t="n"/>
      <c r="FH16" s="89" t="n"/>
      <c r="FK16" s="89" t="n"/>
      <c r="FN16" s="81" t="n"/>
      <c r="FQ16" s="81" t="n"/>
      <c r="FT16" s="81" t="n"/>
      <c r="FW16" s="81" t="n"/>
      <c r="FZ16" s="81" t="n"/>
      <c r="GC16" s="81" t="n"/>
      <c r="GF16" s="81" t="n"/>
      <c r="GI16" s="81" t="n"/>
    </row>
    <row r="17" spans="1:201">
      <c r="A17" s="35" t="n">
        <v>43323</v>
      </c>
      <c r="B17" s="89" t="s">
        <v>78</v>
      </c>
      <c r="C17" s="89" t="s">
        <v>81</v>
      </c>
      <c r="D17" s="31" t="n">
        <v>6.73</v>
      </c>
      <c r="E17" s="81" t="n">
        <v>6.75</v>
      </c>
      <c r="F17" s="25" t="n">
        <v>429</v>
      </c>
      <c r="G17" s="80" t="n">
        <v>255</v>
      </c>
      <c r="H17" s="80" t="n">
        <v>326</v>
      </c>
      <c r="I17" s="80" t="n">
        <v>142</v>
      </c>
      <c r="J17" s="80" t="n">
        <v>7</v>
      </c>
      <c r="K17" s="80" t="n">
        <v>7</v>
      </c>
      <c r="L17" s="25" t="n">
        <v>0</v>
      </c>
      <c r="M17" s="80" t="n">
        <v>0</v>
      </c>
      <c r="N17" s="80" t="n">
        <v>2</v>
      </c>
      <c r="O17" s="80" t="n">
        <v>0</v>
      </c>
      <c r="P17" s="80" t="n">
        <v>2</v>
      </c>
      <c r="Q17" s="80" t="n">
        <v>0</v>
      </c>
      <c r="R17" s="16" t="n">
        <v>4</v>
      </c>
      <c r="S17" s="16" t="n">
        <v>0</v>
      </c>
      <c r="T17" s="16" t="n">
        <v>4</v>
      </c>
      <c r="U17" s="25" t="n">
        <v>0</v>
      </c>
      <c r="V17" s="80" t="n">
        <v>0</v>
      </c>
      <c r="W17" s="16" t="n">
        <v>0</v>
      </c>
      <c r="X17" s="25" t="n">
        <v>15</v>
      </c>
      <c r="Y17" s="80" t="n">
        <v>20</v>
      </c>
      <c r="Z17" s="27">
        <f>IF(U17="","",LOOKUP(U17-V17,{-9E+307,0,1},{2,"x",1}))</f>
        <v/>
      </c>
      <c r="AA17" s="14">
        <f>IF(U17="","",U17&amp;"-"&amp;V17)</f>
        <v/>
      </c>
      <c r="AB17" s="63" t="n"/>
      <c r="AC17" s="89" t="s">
        <v>83</v>
      </c>
      <c r="AD17" s="80">
        <f>SUMPRODUCT(($B$2:$C$1001=$AC17)*($Z$2:$Z$1001&lt;&gt;""))</f>
        <v/>
      </c>
      <c r="AE17" s="81">
        <f>SUMIF($B$2:$B$1001,$AC17,$D$2:$D$1001)+SUMIF($C$2:$C$1001,$AC17,$E$2:$E$1001)</f>
        <v/>
      </c>
      <c r="AF17" s="80">
        <f>SUMIF($B$2:$B$1001,$AC17,$F$2:$F$1001)+SUMIF($C$2:$C$1001,$AC17,$G$2:$G$1001)</f>
        <v/>
      </c>
      <c r="AG17" s="80">
        <f>SUMIF($B$2:$B$1001,$AC17,$H$2:$H$1001)+SUMIF($C$2:$C$1001,$AC17,$I$2:$I$1001)</f>
        <v/>
      </c>
      <c r="AH17" s="80">
        <f>SUMIF($B$2:$B$1001,$AC17,$J$2:$J$1001)+SUMIF($C$2:$C$1001,$AC17,$K$2:$K$1001)</f>
        <v/>
      </c>
      <c r="AI17" s="25">
        <f>SUMIF($B$2:$B$1001,$AC17,$L$2:$L$1001)+SUMIF($C$2:$C$1001,$AC17,$M$2:$M$1001)</f>
        <v/>
      </c>
      <c r="AJ17" s="80">
        <f>SUMIF($B$2:$B$1001,$AC17,$N$2:$N$1001)+SUMIF($C$2:$C$1001,$AC17,$O$2:$O$1001)</f>
        <v/>
      </c>
      <c r="AK17" s="80">
        <f>SUMIF($B$2:$B$1001,$AC17,$P$2:$P$1001)+SUMIF($C$2:$C$1001,$AC17,$Q$2:$Q$1001)</f>
        <v/>
      </c>
      <c r="AL17" s="80">
        <f>SUMIF($B$2:$B$1001,$AC17,$U$2:$U$1001)+SUMIF($C$2:$C$1001,$AC17,$V$2:$V$1001)</f>
        <v/>
      </c>
      <c r="AM17" s="29">
        <f>SUMIF($B$2:$B$1001,$AC17,$X$2:$X$1001)+SUMIF($C$2:$C$1001,$AC17,$Y$2:$Y$1001)</f>
        <v/>
      </c>
      <c r="AN17" s="31">
        <f>SUMIF($C$2:$C$1001,$AC17,$D$2:$D$1001)+SUMIF($B$2:$B$1001,$AC17,$E$2:$E$1001)</f>
        <v/>
      </c>
      <c r="AO17" s="80">
        <f>SUMIF($C$2:$C$1001,$AC17,$F$2:$F$1001)+SUMIF($B$2:$B$1001,$AC17,$G$2:$G$1001)</f>
        <v/>
      </c>
      <c r="AP17" s="80">
        <f>SUMIF($C$2:$C$1001,$AC17,$H$2:$H$1001)+SUMIF($B$2:$B$1001,$AC17,$I$2:$I$1001)</f>
        <v/>
      </c>
      <c r="AQ17" s="80">
        <f>SUMIF($C$2:$C$1001,$AC17,$J$2:$J$1001)+SUMIF($B$2:$B$1001,$AC17,$K$2:$K$1001)</f>
        <v/>
      </c>
      <c r="AR17" s="25">
        <f>SUMIF($C$2:$C$1001,$AC17,$L$2:$L$1001)+SUMIF($B$2:$B$1001,$AC17,$M$2:$M$1001)</f>
        <v/>
      </c>
      <c r="AS17" s="80">
        <f>SUMIF($C$2:$C$1001,$AC17,$N$2:$N$1001)+SUMIF($B$2:$B$1001,$AC17,$O$2:$O$1001)</f>
        <v/>
      </c>
      <c r="AT17" s="80">
        <f>SUMIF($C$2:$C$1001,$AC17,$P$2:$P$1001)+SUMIF($B$2:$B$1001,$AC17,$Q$2:$Q$1001)</f>
        <v/>
      </c>
      <c r="AU17" s="80">
        <f>SUMIF($C$2:$C$1001,$AC17,$U$2:$U$1001)+SUMIF($B$2:$B$1001,$AC17,$V$2:$V$1001)</f>
        <v/>
      </c>
      <c r="AV17" s="28">
        <f>SUMIF($C$2:$C$1001,$AC17,$X$2:$X$1001)+SUMIF($B$2:$B$1001,$AC17,$Y$2:$Y$1001)</f>
        <v/>
      </c>
      <c r="AW17" s="12" t="n">
        <v>5</v>
      </c>
      <c r="AX17" s="81" t="n">
        <v>33.94</v>
      </c>
      <c r="AY17" s="80" t="n">
        <v>1914</v>
      </c>
      <c r="AZ17" s="80" t="n">
        <v>1287</v>
      </c>
      <c r="BA17" s="80" t="n">
        <v>41</v>
      </c>
      <c r="BB17" s="25" t="n">
        <v>3</v>
      </c>
      <c r="BC17" s="80" t="n">
        <v>16</v>
      </c>
      <c r="BD17" s="80" t="n">
        <v>6</v>
      </c>
      <c r="BE17" s="80" t="n">
        <v>9</v>
      </c>
      <c r="BF17" s="29" t="n">
        <v>129</v>
      </c>
      <c r="BG17" s="31" t="n">
        <v>33.3</v>
      </c>
      <c r="BH17" s="80" t="n">
        <v>1777</v>
      </c>
      <c r="BI17" s="80" t="n">
        <v>1183</v>
      </c>
      <c r="BJ17" s="80" t="n">
        <v>49</v>
      </c>
      <c r="BK17" s="25" t="n">
        <v>1</v>
      </c>
      <c r="BL17" s="80" t="n">
        <v>14</v>
      </c>
      <c r="BM17" s="80" t="n">
        <v>6</v>
      </c>
      <c r="BN17" s="80" t="n">
        <v>7</v>
      </c>
      <c r="BO17" s="25" t="n">
        <v>87</v>
      </c>
      <c r="BV17" s="81" t="n"/>
      <c r="BW17" s="81" t="n"/>
      <c r="BX17" s="81" t="n"/>
      <c r="BY17" s="81" t="n"/>
      <c r="BZ17" s="81" t="n"/>
      <c r="CA17" s="81" t="n"/>
      <c r="CB17" s="81" t="n"/>
      <c r="CC17" s="81" t="n"/>
      <c r="CD17" s="81" t="n"/>
      <c r="CE17" s="81" t="n"/>
      <c r="CF17" s="80" t="n"/>
      <c r="CG17" s="80" t="n"/>
      <c r="CH17" s="80" t="n"/>
      <c r="CI17" s="80" t="n"/>
      <c r="CJ17" s="80" t="n"/>
      <c r="CK17" s="80" t="n"/>
      <c r="CL17" s="80" t="n"/>
      <c r="CM17" s="80" t="n"/>
      <c r="CN17" s="80" t="n"/>
      <c r="CO17" s="80" t="n"/>
      <c r="CP17" s="80" t="n"/>
      <c r="CQ17" s="80" t="n"/>
      <c r="CS17" s="80" t="n"/>
      <c r="CT17" s="80" t="n"/>
      <c r="CU17" s="80" t="n"/>
      <c r="CV17" s="80" t="s">
        <v>29</v>
      </c>
      <c r="CW17" s="80" t="n"/>
      <c r="CX17" s="80" t="n"/>
      <c r="CY17" s="80" t="n"/>
      <c r="CZ17" s="80" t="n"/>
      <c r="DA17" s="80" t="n"/>
      <c r="DB17" s="80" t="n"/>
      <c r="DC17" s="80" t="n"/>
      <c r="DD17" s="80" t="n"/>
      <c r="DE17" s="80" t="n"/>
      <c r="DF17" s="80" t="n"/>
      <c r="DG17" s="80" t="n"/>
      <c r="DH17" s="80" t="n"/>
      <c r="DI17" s="80" t="n"/>
      <c r="DJ17" s="81" t="n"/>
      <c r="DK17" s="81" t="n"/>
      <c r="DL17" s="80" t="n"/>
      <c r="DM17" s="80" t="n"/>
      <c r="DN17" s="80" t="n"/>
      <c r="DO17" s="80" t="n"/>
      <c r="DP17" s="80" t="n"/>
      <c r="DQ17" s="80" t="n"/>
      <c r="DR17" s="80" t="n"/>
      <c r="DS17" s="80" t="n"/>
      <c r="DT17" s="80" t="s">
        <v>30</v>
      </c>
      <c r="DU17" s="80" t="n"/>
      <c r="DV17" s="80" t="n"/>
      <c r="DW17" s="80" t="n"/>
      <c r="DX17" s="80" t="n"/>
      <c r="DY17" s="80" t="n"/>
      <c r="DZ17" s="80" t="n"/>
      <c r="EA17" s="80" t="n"/>
      <c r="EB17" s="80" t="n"/>
      <c r="EC17" s="80" t="n"/>
      <c r="ED17" s="80" t="n"/>
      <c r="EE17" s="80" t="n"/>
      <c r="EF17" s="80" t="n"/>
      <c r="EG17" s="80" t="n"/>
      <c r="EH17" s="80" t="n"/>
      <c r="EI17" s="80" t="n"/>
      <c r="EJ17" s="81" t="n"/>
      <c r="EK17" s="81" t="n"/>
      <c r="EL17" s="80" t="n"/>
      <c r="EM17" s="80" t="n"/>
      <c r="EN17" s="80" t="n"/>
      <c r="EO17" s="80" t="n"/>
      <c r="EP17" s="80" t="n"/>
      <c r="EQ17" s="80" t="n"/>
      <c r="ES17" s="89" t="n"/>
      <c r="EV17" s="89" t="n"/>
      <c r="EY17" s="89" t="n"/>
      <c r="FB17" s="89" t="n"/>
      <c r="FE17" s="89" t="n"/>
      <c r="FH17" s="89" t="n"/>
      <c r="FK17" s="89" t="n"/>
      <c r="FN17" s="81" t="n"/>
      <c r="FQ17" s="81" t="n"/>
      <c r="FT17" s="81" t="n"/>
      <c r="FW17" s="81" t="n"/>
      <c r="FZ17" s="81" t="n"/>
      <c r="GC17" s="81" t="n"/>
      <c r="GF17" s="81" t="n"/>
      <c r="GI17" s="81" t="n"/>
    </row>
    <row customHeight="1" ht="12" r="18" spans="1:201">
      <c r="A18" s="35" t="n">
        <v>43323</v>
      </c>
      <c r="B18" s="89" t="s">
        <v>80</v>
      </c>
      <c r="C18" s="89" t="s">
        <v>76</v>
      </c>
      <c r="D18" s="31" t="n">
        <v>6.67</v>
      </c>
      <c r="E18" s="81" t="n">
        <v>6.76</v>
      </c>
      <c r="F18" s="25" t="n">
        <v>226</v>
      </c>
      <c r="G18" s="80" t="n">
        <v>523</v>
      </c>
      <c r="H18" s="80" t="n">
        <v>133</v>
      </c>
      <c r="I18" s="80" t="n">
        <v>418</v>
      </c>
      <c r="J18" s="80" t="n">
        <v>6</v>
      </c>
      <c r="K18" s="80" t="n">
        <v>10</v>
      </c>
      <c r="L18" s="25" t="n">
        <v>1</v>
      </c>
      <c r="M18" s="80" t="n">
        <v>0</v>
      </c>
      <c r="N18" s="80" t="n">
        <v>1</v>
      </c>
      <c r="O18" s="80" t="n">
        <v>5</v>
      </c>
      <c r="P18" s="80" t="n">
        <v>0</v>
      </c>
      <c r="Q18" s="80" t="n">
        <v>0</v>
      </c>
      <c r="R18" s="16" t="n">
        <v>2</v>
      </c>
      <c r="S18" s="16" t="n">
        <v>5</v>
      </c>
      <c r="T18" s="16" t="n">
        <v>7</v>
      </c>
      <c r="U18" s="25" t="n">
        <v>2</v>
      </c>
      <c r="V18" s="80" t="n">
        <v>2</v>
      </c>
      <c r="W18" s="16" t="n">
        <v>4</v>
      </c>
      <c r="X18" s="25" t="n">
        <v>34</v>
      </c>
      <c r="Y18" s="80" t="n">
        <v>21</v>
      </c>
      <c r="Z18" s="27">
        <f>IF(U18="","",LOOKUP(U18-V18,{-9E+307,0,1},{2,"x",1}))</f>
        <v/>
      </c>
      <c r="AA18" s="14">
        <f>IF(U18="","",U18&amp;"-"&amp;V18)</f>
        <v/>
      </c>
      <c r="AB18" s="63" t="n"/>
      <c r="AC18" s="89" t="s">
        <v>84</v>
      </c>
      <c r="AD18" s="80">
        <f>SUMPRODUCT(($B$2:$C$1001=$AC18)*($Z$2:$Z$1001&lt;&gt;""))</f>
        <v/>
      </c>
      <c r="AE18" s="81">
        <f>SUMIF($B$2:$B$1001,$AC18,$D$2:$D$1001)+SUMIF($C$2:$C$1001,$AC18,$E$2:$E$1001)</f>
        <v/>
      </c>
      <c r="AF18" s="80">
        <f>SUMIF($B$2:$B$1001,$AC18,$F$2:$F$1001)+SUMIF($C$2:$C$1001,$AC18,$G$2:$G$1001)</f>
        <v/>
      </c>
      <c r="AG18" s="80">
        <f>SUMIF($B$2:$B$1001,$AC18,$H$2:$H$1001)+SUMIF($C$2:$C$1001,$AC18,$I$2:$I$1001)</f>
        <v/>
      </c>
      <c r="AH18" s="80">
        <f>SUMIF($B$2:$B$1001,$AC18,$J$2:$J$1001)+SUMIF($C$2:$C$1001,$AC18,$K$2:$K$1001)</f>
        <v/>
      </c>
      <c r="AI18" s="25">
        <f>SUMIF($B$2:$B$1001,$AC18,$L$2:$L$1001)+SUMIF($C$2:$C$1001,$AC18,$M$2:$M$1001)</f>
        <v/>
      </c>
      <c r="AJ18" s="80">
        <f>SUMIF($B$2:$B$1001,$AC18,$N$2:$N$1001)+SUMIF($C$2:$C$1001,$AC18,$O$2:$O$1001)</f>
        <v/>
      </c>
      <c r="AK18" s="80">
        <f>SUMIF($B$2:$B$1001,$AC18,$P$2:$P$1001)+SUMIF($C$2:$C$1001,$AC18,$Q$2:$Q$1001)</f>
        <v/>
      </c>
      <c r="AL18" s="80">
        <f>SUMIF($B$2:$B$1001,$AC18,$U$2:$U$1001)+SUMIF($C$2:$C$1001,$AC18,$V$2:$V$1001)</f>
        <v/>
      </c>
      <c r="AM18" s="29">
        <f>SUMIF($B$2:$B$1001,$AC18,$X$2:$X$1001)+SUMIF($C$2:$C$1001,$AC18,$Y$2:$Y$1001)</f>
        <v/>
      </c>
      <c r="AN18" s="31">
        <f>SUMIF($C$2:$C$1001,$AC18,$D$2:$D$1001)+SUMIF($B$2:$B$1001,$AC18,$E$2:$E$1001)</f>
        <v/>
      </c>
      <c r="AO18" s="80">
        <f>SUMIF($C$2:$C$1001,$AC18,$F$2:$F$1001)+SUMIF($B$2:$B$1001,$AC18,$G$2:$G$1001)</f>
        <v/>
      </c>
      <c r="AP18" s="80">
        <f>SUMIF($C$2:$C$1001,$AC18,$H$2:$H$1001)+SUMIF($B$2:$B$1001,$AC18,$I$2:$I$1001)</f>
        <v/>
      </c>
      <c r="AQ18" s="80">
        <f>SUMIF($C$2:$C$1001,$AC18,$J$2:$J$1001)+SUMIF($B$2:$B$1001,$AC18,$K$2:$K$1001)</f>
        <v/>
      </c>
      <c r="AR18" s="25">
        <f>SUMIF($C$2:$C$1001,$AC18,$L$2:$L$1001)+SUMIF($B$2:$B$1001,$AC18,$M$2:$M$1001)</f>
        <v/>
      </c>
      <c r="AS18" s="80">
        <f>SUMIF($C$2:$C$1001,$AC18,$N$2:$N$1001)+SUMIF($B$2:$B$1001,$AC18,$O$2:$O$1001)</f>
        <v/>
      </c>
      <c r="AT18" s="80">
        <f>SUMIF($C$2:$C$1001,$AC18,$P$2:$P$1001)+SUMIF($B$2:$B$1001,$AC18,$Q$2:$Q$1001)</f>
        <v/>
      </c>
      <c r="AU18" s="80">
        <f>SUMIF($C$2:$C$1001,$AC18,$U$2:$U$1001)+SUMIF($B$2:$B$1001,$AC18,$V$2:$V$1001)</f>
        <v/>
      </c>
      <c r="AV18" s="28">
        <f>SUMIF($C$2:$C$1001,$AC18,$X$2:$X$1001)+SUMIF($B$2:$B$1001,$AC18,$Y$2:$Y$1001)</f>
        <v/>
      </c>
      <c r="AW18" s="12" t="n">
        <v>5</v>
      </c>
      <c r="AX18" s="81" t="n">
        <v>33.17</v>
      </c>
      <c r="AY18" s="80" t="n">
        <v>1778</v>
      </c>
      <c r="AZ18" s="80" t="n">
        <v>1195</v>
      </c>
      <c r="BA18" s="80" t="n">
        <v>48</v>
      </c>
      <c r="BB18" s="25" t="n">
        <v>4</v>
      </c>
      <c r="BC18" s="80" t="n">
        <v>13</v>
      </c>
      <c r="BD18" s="80" t="n">
        <v>8</v>
      </c>
      <c r="BE18" s="80" t="n">
        <v>9</v>
      </c>
      <c r="BF18" s="29" t="n">
        <v>117</v>
      </c>
      <c r="BG18" s="31" t="n">
        <v>33.74</v>
      </c>
      <c r="BH18" s="80" t="n">
        <v>1871</v>
      </c>
      <c r="BI18" s="80" t="n">
        <v>1321</v>
      </c>
      <c r="BJ18" s="80" t="n">
        <v>57</v>
      </c>
      <c r="BK18" s="25" t="n">
        <v>4</v>
      </c>
      <c r="BL18" s="80" t="n">
        <v>13</v>
      </c>
      <c r="BM18" s="80" t="n">
        <v>6</v>
      </c>
      <c r="BN18" s="80" t="n">
        <v>10</v>
      </c>
      <c r="BO18" s="25" t="n">
        <v>130</v>
      </c>
      <c r="BT18" s="89" t="s">
        <v>64</v>
      </c>
      <c r="CF18" s="89" t="s">
        <v>42</v>
      </c>
      <c r="CV18" s="11" t="s">
        <v>64</v>
      </c>
      <c r="DH18" s="89" t="s">
        <v>42</v>
      </c>
      <c r="DR18" s="80" t="n"/>
      <c r="DS18" s="80" t="n"/>
      <c r="DT18" s="12" t="s">
        <v>64</v>
      </c>
      <c r="DU18" s="80" t="n"/>
      <c r="DV18" s="80" t="n"/>
      <c r="DW18" s="80" t="n"/>
      <c r="DX18" s="80" t="n"/>
      <c r="DY18" s="80" t="n"/>
      <c r="DZ18" s="80" t="n"/>
      <c r="EA18" s="80" t="n"/>
      <c r="EB18" s="80" t="n"/>
      <c r="EC18" s="80" t="n"/>
      <c r="ED18" s="80" t="n"/>
      <c r="EE18" s="80" t="n"/>
      <c r="EF18" s="80" t="s">
        <v>42</v>
      </c>
      <c r="EG18" s="80" t="n"/>
      <c r="EH18" s="80" t="n"/>
      <c r="EI18" s="80" t="n"/>
      <c r="EJ18" s="80" t="n"/>
      <c r="EK18" s="81" t="n"/>
      <c r="EL18" s="81" t="n"/>
      <c r="EM18" s="81" t="n"/>
      <c r="EN18" s="81" t="n"/>
      <c r="EO18" s="81" t="n"/>
      <c r="EQ18" s="80" t="n"/>
      <c r="ES18" s="89" t="n"/>
      <c r="EV18" s="89" t="n"/>
      <c r="EY18" s="89" t="n"/>
      <c r="FB18" s="89" t="n"/>
      <c r="FE18" s="89" t="n"/>
      <c r="FH18" s="89" t="n"/>
      <c r="FK18" s="89" t="n"/>
      <c r="FN18" s="81" t="n"/>
      <c r="FQ18" s="81" t="n"/>
      <c r="FT18" s="81" t="n"/>
      <c r="FW18" s="81" t="n"/>
      <c r="FZ18" s="81" t="n"/>
      <c r="GC18" s="81" t="n"/>
      <c r="GF18" s="81" t="n"/>
      <c r="GI18" s="81" t="n"/>
    </row>
    <row customHeight="1" ht="12" r="19" spans="1:201">
      <c r="A19" s="35" t="n">
        <v>43323</v>
      </c>
      <c r="B19" s="89" t="s">
        <v>70</v>
      </c>
      <c r="C19" s="89" t="s">
        <v>91</v>
      </c>
      <c r="D19" s="31" t="n">
        <v>6.35</v>
      </c>
      <c r="E19" s="81" t="n">
        <v>7.28</v>
      </c>
      <c r="F19" s="25" t="n">
        <v>376</v>
      </c>
      <c r="G19" s="80" t="n">
        <v>436</v>
      </c>
      <c r="H19" s="80" t="n">
        <v>264</v>
      </c>
      <c r="I19" s="80" t="n">
        <v>321</v>
      </c>
      <c r="J19" s="80" t="n">
        <v>10</v>
      </c>
      <c r="K19" s="80" t="n">
        <v>12</v>
      </c>
      <c r="L19" s="25" t="n">
        <v>0</v>
      </c>
      <c r="M19" s="80" t="n">
        <v>1</v>
      </c>
      <c r="N19" s="80" t="n">
        <v>3</v>
      </c>
      <c r="O19" s="80" t="n">
        <v>3</v>
      </c>
      <c r="P19" s="80" t="n">
        <v>1</v>
      </c>
      <c r="Q19" s="80" t="n">
        <v>3</v>
      </c>
      <c r="R19" s="16" t="n">
        <v>4</v>
      </c>
      <c r="S19" s="16" t="n">
        <v>7</v>
      </c>
      <c r="T19" s="16" t="n">
        <v>11</v>
      </c>
      <c r="U19" s="25" t="n">
        <v>1</v>
      </c>
      <c r="V19" s="80" t="n">
        <v>4</v>
      </c>
      <c r="W19" s="16" t="n">
        <v>5</v>
      </c>
      <c r="X19" s="25" t="n">
        <v>11</v>
      </c>
      <c r="Y19" s="80" t="n">
        <v>21</v>
      </c>
      <c r="Z19" s="27">
        <f>IF(U19="","",LOOKUP(U19-V19,{-9E+307,0,1},{2,"x",1}))</f>
        <v/>
      </c>
      <c r="AA19" s="14">
        <f>IF(U19="","",U19&amp;"-"&amp;V19)</f>
        <v/>
      </c>
      <c r="AB19" s="63" t="n"/>
      <c r="AC19" s="89" t="s">
        <v>69</v>
      </c>
      <c r="AD19" s="80">
        <f>SUMPRODUCT(($B$2:$C$1001=$AC19)*($Z$2:$Z$1001&lt;&gt;""))</f>
        <v/>
      </c>
      <c r="AE19" s="81">
        <f>SUMIF($B$2:$B$1001,$AC19,$D$2:$D$1001)+SUMIF($C$2:$C$1001,$AC19,$E$2:$E$1001)</f>
        <v/>
      </c>
      <c r="AF19" s="80">
        <f>SUMIF($B$2:$B$1001,$AC19,$F$2:$F$1001)+SUMIF($C$2:$C$1001,$AC19,$G$2:$G$1001)</f>
        <v/>
      </c>
      <c r="AG19" s="80">
        <f>SUMIF($B$2:$B$1001,$AC19,$H$2:$H$1001)+SUMIF($C$2:$C$1001,$AC19,$I$2:$I$1001)</f>
        <v/>
      </c>
      <c r="AH19" s="80">
        <f>SUMIF($B$2:$B$1001,$AC19,$J$2:$J$1001)+SUMIF($C$2:$C$1001,$AC19,$K$2:$K$1001)</f>
        <v/>
      </c>
      <c r="AI19" s="25">
        <f>SUMIF($B$2:$B$1001,$AC19,$L$2:$L$1001)+SUMIF($C$2:$C$1001,$AC19,$M$2:$M$1001)</f>
        <v/>
      </c>
      <c r="AJ19" s="80">
        <f>SUMIF($B$2:$B$1001,$AC19,$N$2:$N$1001)+SUMIF($C$2:$C$1001,$AC19,$O$2:$O$1001)</f>
        <v/>
      </c>
      <c r="AK19" s="80">
        <f>SUMIF($B$2:$B$1001,$AC19,$P$2:$P$1001)+SUMIF($C$2:$C$1001,$AC19,$Q$2:$Q$1001)</f>
        <v/>
      </c>
      <c r="AL19" s="80">
        <f>SUMIF($B$2:$B$1001,$AC19,$U$2:$U$1001)+SUMIF($C$2:$C$1001,$AC19,$V$2:$V$1001)</f>
        <v/>
      </c>
      <c r="AM19" s="29">
        <f>SUMIF($B$2:$B$1001,$AC19,$X$2:$X$1001)+SUMIF($C$2:$C$1001,$AC19,$Y$2:$Y$1001)</f>
        <v/>
      </c>
      <c r="AN19" s="31">
        <f>SUMIF($C$2:$C$1001,$AC19,$D$2:$D$1001)+SUMIF($B$2:$B$1001,$AC19,$E$2:$E$1001)</f>
        <v/>
      </c>
      <c r="AO19" s="80">
        <f>SUMIF($C$2:$C$1001,$AC19,$F$2:$F$1001)+SUMIF($B$2:$B$1001,$AC19,$G$2:$G$1001)</f>
        <v/>
      </c>
      <c r="AP19" s="80">
        <f>SUMIF($C$2:$C$1001,$AC19,$H$2:$H$1001)+SUMIF($B$2:$B$1001,$AC19,$I$2:$I$1001)</f>
        <v/>
      </c>
      <c r="AQ19" s="80">
        <f>SUMIF($C$2:$C$1001,$AC19,$J$2:$J$1001)+SUMIF($B$2:$B$1001,$AC19,$K$2:$K$1001)</f>
        <v/>
      </c>
      <c r="AR19" s="25">
        <f>SUMIF($C$2:$C$1001,$AC19,$L$2:$L$1001)+SUMIF($B$2:$B$1001,$AC19,$M$2:$M$1001)</f>
        <v/>
      </c>
      <c r="AS19" s="80">
        <f>SUMIF($C$2:$C$1001,$AC19,$N$2:$N$1001)+SUMIF($B$2:$B$1001,$AC19,$O$2:$O$1001)</f>
        <v/>
      </c>
      <c r="AT19" s="80">
        <f>SUMIF($C$2:$C$1001,$AC19,$P$2:$P$1001)+SUMIF($B$2:$B$1001,$AC19,$Q$2:$Q$1001)</f>
        <v/>
      </c>
      <c r="AU19" s="80">
        <f>SUMIF($C$2:$C$1001,$AC19,$U$2:$U$1001)+SUMIF($B$2:$B$1001,$AC19,$V$2:$V$1001)</f>
        <v/>
      </c>
      <c r="AV19" s="28">
        <f>SUMIF($C$2:$C$1001,$AC19,$X$2:$X$1001)+SUMIF($B$2:$B$1001,$AC19,$Y$2:$Y$1001)</f>
        <v/>
      </c>
      <c r="AW19" s="12" t="n">
        <v>5</v>
      </c>
      <c r="AX19" s="81" t="n">
        <v>33.3</v>
      </c>
      <c r="AY19" s="80" t="n">
        <v>1980</v>
      </c>
      <c r="AZ19" s="80" t="n">
        <v>1520</v>
      </c>
      <c r="BA19" s="80" t="n">
        <v>41</v>
      </c>
      <c r="BB19" s="25" t="n">
        <v>3</v>
      </c>
      <c r="BC19" s="80" t="n">
        <v>11</v>
      </c>
      <c r="BD19" s="80" t="n">
        <v>10</v>
      </c>
      <c r="BE19" s="80" t="n">
        <v>3</v>
      </c>
      <c r="BF19" s="29" t="n">
        <v>144</v>
      </c>
      <c r="BG19" s="31" t="n">
        <v>34.52</v>
      </c>
      <c r="BH19" s="80" t="n">
        <v>2174</v>
      </c>
      <c r="BI19" s="80" t="n">
        <v>1714</v>
      </c>
      <c r="BJ19" s="80" t="n">
        <v>65</v>
      </c>
      <c r="BK19" s="25" t="n">
        <v>10</v>
      </c>
      <c r="BL19" s="80" t="n">
        <v>5</v>
      </c>
      <c r="BM19" s="80" t="n">
        <v>4</v>
      </c>
      <c r="BN19" s="80" t="n">
        <v>6</v>
      </c>
      <c r="BO19" s="25" t="n">
        <v>89</v>
      </c>
      <c r="BT19" s="76" t="n">
        <v>6.5</v>
      </c>
      <c r="BX19" s="76" t="n">
        <v>9.5</v>
      </c>
      <c r="BY19" s="76" t="n"/>
      <c r="BZ19" s="76" t="n"/>
      <c r="CA19" s="76" t="n"/>
      <c r="CB19" s="76" t="n">
        <v>12.5</v>
      </c>
      <c r="CC19" s="76" t="n"/>
      <c r="CD19" s="76" t="n"/>
      <c r="CE19" s="76" t="n"/>
      <c r="CF19" s="72" t="n">
        <v>1.5</v>
      </c>
      <c r="CG19" s="76" t="n"/>
      <c r="CH19" s="76" t="n"/>
      <c r="CI19" s="76" t="n"/>
      <c r="CJ19" s="76" t="n">
        <v>2.5</v>
      </c>
      <c r="CK19" s="76" t="n"/>
      <c r="CL19" s="76" t="n"/>
      <c r="CM19" s="76" t="n"/>
      <c r="CN19" s="76" t="n">
        <v>3.5</v>
      </c>
      <c r="CR19" s="76" t="n">
        <v>4.5</v>
      </c>
      <c r="CS19" s="81" t="n"/>
      <c r="CT19" s="80" t="n"/>
      <c r="CU19" s="80" t="n"/>
      <c r="CV19" s="73" t="n">
        <v>3.5</v>
      </c>
      <c r="CW19" s="80" t="n"/>
      <c r="CX19" s="80" t="n"/>
      <c r="CY19" s="80" t="n"/>
      <c r="CZ19" s="76" t="n">
        <v>6.5</v>
      </c>
      <c r="DA19" s="80" t="n"/>
      <c r="DB19" s="80" t="n"/>
      <c r="DC19" s="80" t="n"/>
      <c r="DD19" s="76" t="n">
        <v>9.5</v>
      </c>
      <c r="DE19" s="80" t="n"/>
      <c r="DF19" s="80" t="n"/>
      <c r="DG19" s="80" t="n"/>
      <c r="DH19" s="72" t="n">
        <v>0.5</v>
      </c>
      <c r="DI19" s="76" t="n"/>
      <c r="DJ19" s="76" t="n"/>
      <c r="DK19" s="76" t="n"/>
      <c r="DL19" s="76" t="n">
        <v>1.5</v>
      </c>
      <c r="DM19" s="76" t="n"/>
      <c r="DN19" s="76" t="n"/>
      <c r="DO19" s="76" t="n"/>
      <c r="DP19" s="76" t="n">
        <v>2.5</v>
      </c>
      <c r="DQ19" s="76" t="n"/>
      <c r="DR19" s="76" t="n"/>
      <c r="DS19" s="76" t="n"/>
      <c r="DT19" s="73" t="n">
        <v>3.5</v>
      </c>
      <c r="DU19" s="76" t="n"/>
      <c r="DV19" s="76" t="n"/>
      <c r="DW19" s="76" t="n"/>
      <c r="DX19" s="76" t="n">
        <v>6.5</v>
      </c>
      <c r="DY19" s="76" t="n"/>
      <c r="DZ19" s="76" t="n"/>
      <c r="EA19" s="76" t="n"/>
      <c r="EB19" s="76" t="n">
        <v>9.5</v>
      </c>
      <c r="EC19" s="76" t="n"/>
      <c r="ED19" s="76" t="n"/>
      <c r="EE19" s="76" t="n"/>
      <c r="EF19" s="72" t="n">
        <v>0.5</v>
      </c>
      <c r="EG19" s="76" t="n"/>
      <c r="EH19" s="76" t="n"/>
      <c r="EI19" s="76" t="n"/>
      <c r="EJ19" s="76" t="n">
        <v>1.5</v>
      </c>
      <c r="EN19" s="76" t="n">
        <v>2.5</v>
      </c>
      <c r="EP19" s="89" t="n"/>
      <c r="ES19" s="89" t="n"/>
      <c r="EV19" s="89" t="n"/>
      <c r="EY19" s="89" t="n"/>
      <c r="FB19" s="89" t="n"/>
      <c r="FE19" s="89" t="n"/>
      <c r="FH19" s="89" t="n"/>
      <c r="FK19" s="89" t="n"/>
      <c r="FN19" s="81" t="n"/>
      <c r="FQ19" s="81" t="n"/>
      <c r="FT19" s="81" t="n"/>
      <c r="FW19" s="81" t="n"/>
      <c r="FZ19" s="81" t="n"/>
      <c r="GC19" s="81" t="n"/>
      <c r="GF19" s="81" t="n"/>
      <c r="GI19" s="81" t="n"/>
    </row>
    <row customHeight="1" ht="12" r="20" spans="1:201">
      <c r="A20" s="35" t="n">
        <v>43323</v>
      </c>
      <c r="B20" s="89" t="s">
        <v>82</v>
      </c>
      <c r="C20" s="89" t="s">
        <v>71</v>
      </c>
      <c r="D20" s="31" t="n">
        <v>7.26</v>
      </c>
      <c r="E20" s="81" t="n">
        <v>6.43</v>
      </c>
      <c r="F20" s="25" t="n">
        <v>362</v>
      </c>
      <c r="G20" s="80" t="n">
        <v>338</v>
      </c>
      <c r="H20" s="80" t="n">
        <v>253</v>
      </c>
      <c r="I20" s="80" t="n">
        <v>213</v>
      </c>
      <c r="J20" s="80" t="n">
        <v>7</v>
      </c>
      <c r="K20" s="80" t="n">
        <v>5</v>
      </c>
      <c r="L20" s="25" t="n">
        <v>0</v>
      </c>
      <c r="M20" s="80" t="n">
        <v>0</v>
      </c>
      <c r="N20" s="80" t="n">
        <v>2</v>
      </c>
      <c r="O20" s="80" t="n">
        <v>3</v>
      </c>
      <c r="P20" s="80" t="n">
        <v>0</v>
      </c>
      <c r="Q20" s="80" t="n">
        <v>1</v>
      </c>
      <c r="R20" s="16" t="n">
        <v>2</v>
      </c>
      <c r="S20" s="16" t="n">
        <v>4</v>
      </c>
      <c r="T20" s="16" t="n">
        <v>6</v>
      </c>
      <c r="U20" s="25" t="n">
        <v>1</v>
      </c>
      <c r="V20" s="80" t="n">
        <v>0</v>
      </c>
      <c r="W20" s="16" t="n">
        <v>1</v>
      </c>
      <c r="X20" s="25" t="n">
        <v>49</v>
      </c>
      <c r="Y20" s="80" t="n">
        <v>33</v>
      </c>
      <c r="Z20" s="27">
        <f>IF(U20="","",LOOKUP(U20-V20,{-9E+307,0,1},{2,"x",1}))</f>
        <v/>
      </c>
      <c r="AA20" s="14">
        <f>IF(U20="","",U20&amp;"-"&amp;V20)</f>
        <v/>
      </c>
      <c r="AB20" s="63" t="n"/>
      <c r="AC20" s="89" t="s">
        <v>75</v>
      </c>
      <c r="AD20" s="80">
        <f>SUMPRODUCT(($B$2:$C$1001=$AC20)*($Z$2:$Z$1001&lt;&gt;""))</f>
        <v/>
      </c>
      <c r="AE20" s="81">
        <f>SUMIF($B$2:$B$1001,$AC20,$D$2:$D$1001)+SUMIF($C$2:$C$1001,$AC20,$E$2:$E$1001)</f>
        <v/>
      </c>
      <c r="AF20" s="80">
        <f>SUMIF($B$2:$B$1001,$AC20,$F$2:$F$1001)+SUMIF($C$2:$C$1001,$AC20,$G$2:$G$1001)</f>
        <v/>
      </c>
      <c r="AG20" s="80">
        <f>SUMIF($B$2:$B$1001,$AC20,$H$2:$H$1001)+SUMIF($C$2:$C$1001,$AC20,$I$2:$I$1001)</f>
        <v/>
      </c>
      <c r="AH20" s="80">
        <f>SUMIF($B$2:$B$1001,$AC20,$J$2:$J$1001)+SUMIF($C$2:$C$1001,$AC20,$K$2:$K$1001)</f>
        <v/>
      </c>
      <c r="AI20" s="25">
        <f>SUMIF($B$2:$B$1001,$AC20,$L$2:$L$1001)+SUMIF($C$2:$C$1001,$AC20,$M$2:$M$1001)</f>
        <v/>
      </c>
      <c r="AJ20" s="80">
        <f>SUMIF($B$2:$B$1001,$AC20,$N$2:$N$1001)+SUMIF($C$2:$C$1001,$AC20,$O$2:$O$1001)</f>
        <v/>
      </c>
      <c r="AK20" s="80">
        <f>SUMIF($B$2:$B$1001,$AC20,$P$2:$P$1001)+SUMIF($C$2:$C$1001,$AC20,$Q$2:$Q$1001)</f>
        <v/>
      </c>
      <c r="AL20" s="80">
        <f>SUMIF($B$2:$B$1001,$AC20,$U$2:$U$1001)+SUMIF($C$2:$C$1001,$AC20,$V$2:$V$1001)</f>
        <v/>
      </c>
      <c r="AM20" s="29">
        <f>SUMIF($B$2:$B$1001,$AC20,$X$2:$X$1001)+SUMIF($C$2:$C$1001,$AC20,$Y$2:$Y$1001)</f>
        <v/>
      </c>
      <c r="AN20" s="31">
        <f>SUMIF($C$2:$C$1001,$AC20,$D$2:$D$1001)+SUMIF($B$2:$B$1001,$AC20,$E$2:$E$1001)</f>
        <v/>
      </c>
      <c r="AO20" s="80">
        <f>SUMIF($C$2:$C$1001,$AC20,$F$2:$F$1001)+SUMIF($B$2:$B$1001,$AC20,$G$2:$G$1001)</f>
        <v/>
      </c>
      <c r="AP20" s="80">
        <f>SUMIF($C$2:$C$1001,$AC20,$H$2:$H$1001)+SUMIF($B$2:$B$1001,$AC20,$I$2:$I$1001)</f>
        <v/>
      </c>
      <c r="AQ20" s="80">
        <f>SUMIF($C$2:$C$1001,$AC20,$J$2:$J$1001)+SUMIF($B$2:$B$1001,$AC20,$K$2:$K$1001)</f>
        <v/>
      </c>
      <c r="AR20" s="25">
        <f>SUMIF($C$2:$C$1001,$AC20,$L$2:$L$1001)+SUMIF($B$2:$B$1001,$AC20,$M$2:$M$1001)</f>
        <v/>
      </c>
      <c r="AS20" s="80">
        <f>SUMIF($C$2:$C$1001,$AC20,$N$2:$N$1001)+SUMIF($B$2:$B$1001,$AC20,$O$2:$O$1001)</f>
        <v/>
      </c>
      <c r="AT20" s="80">
        <f>SUMIF($C$2:$C$1001,$AC20,$P$2:$P$1001)+SUMIF($B$2:$B$1001,$AC20,$Q$2:$Q$1001)</f>
        <v/>
      </c>
      <c r="AU20" s="80">
        <f>SUMIF($C$2:$C$1001,$AC20,$U$2:$U$1001)+SUMIF($B$2:$B$1001,$AC20,$V$2:$V$1001)</f>
        <v/>
      </c>
      <c r="AV20" s="28">
        <f>SUMIF($C$2:$C$1001,$AC20,$X$2:$X$1001)+SUMIF($B$2:$B$1001,$AC20,$Y$2:$Y$1001)</f>
        <v/>
      </c>
      <c r="AW20" s="12" t="n">
        <v>5</v>
      </c>
      <c r="AX20" s="81" t="n">
        <v>33.57</v>
      </c>
      <c r="AY20" s="80" t="n">
        <v>1501</v>
      </c>
      <c r="AZ20" s="80" t="n">
        <v>925</v>
      </c>
      <c r="BA20" s="80" t="n">
        <v>60</v>
      </c>
      <c r="BB20" s="25" t="n">
        <v>5</v>
      </c>
      <c r="BC20" s="80" t="n">
        <v>17</v>
      </c>
      <c r="BD20" s="80" t="n">
        <v>6</v>
      </c>
      <c r="BE20" s="80" t="n">
        <v>8</v>
      </c>
      <c r="BF20" s="29" t="n">
        <v>104</v>
      </c>
      <c r="BG20" s="31" t="n">
        <v>34.37</v>
      </c>
      <c r="BH20" s="80" t="n">
        <v>2043</v>
      </c>
      <c r="BI20" s="80" t="n">
        <v>1459</v>
      </c>
      <c r="BJ20" s="80" t="n">
        <v>53</v>
      </c>
      <c r="BK20" s="25" t="n">
        <v>3</v>
      </c>
      <c r="BL20" s="80" t="n">
        <v>14</v>
      </c>
      <c r="BM20" s="80" t="n">
        <v>14</v>
      </c>
      <c r="BN20" s="80" t="n">
        <v>10</v>
      </c>
      <c r="BO20" s="25" t="n">
        <v>177</v>
      </c>
      <c r="BR20" s="89">
        <f>BR34</f>
        <v/>
      </c>
      <c r="BS20" s="89">
        <f>BS34</f>
        <v/>
      </c>
      <c r="BT20" s="80">
        <f>COUNTIFS($T$2:$T$1000,"&gt;"&amp;$BT$19,$B$2:$B$1000,"="&amp;BR20)+COUNTIFS($T$2:$T$1000,"&gt;"&amp;$BT$19,$C$2:$C$1000,"="&amp;BR20)</f>
        <v/>
      </c>
      <c r="BU20" s="80">
        <f>COUNTIFS($T$2:$T$1000,"&lt;"&amp;$BT$19,$B$2:$B$1000,"="&amp;BR20)+COUNTIFS($T$2:$T$1000,"&lt;"&amp;$BT$19,$C$2:$C$1000,"="&amp;BR20)</f>
        <v/>
      </c>
      <c r="BV20" s="80">
        <f>COUNTIFS($T$2:$T$1000,"&gt;"&amp;$BT$19,$B$2:$B$1000,"="&amp;BS20)+COUNTIFS($T$2:$T$1000,"&gt;"&amp;$BT$19,$C$2:$C$1000,"="&amp;BS20)</f>
        <v/>
      </c>
      <c r="BW20" s="80">
        <f>COUNTIFS($T$2:$T$1000,"&lt;"&amp;$BT$19,$B$2:$B$1000,"="&amp;BS20)+COUNTIFS($T$2:$T$1000,"&lt;"&amp;$BT$19,$C$2:$C$1000,"="&amp;BS20)</f>
        <v/>
      </c>
      <c r="BX20" s="80">
        <f>COUNTIFS($T$2:$T$1000,"&gt;"&amp;$BX$19,$B$2:$B$1000,"="&amp;BR20)+COUNTIFS($T$2:$T$1000,"&gt;"&amp;$BX$19,$C$2:$C$1000,"="&amp;BR20)</f>
        <v/>
      </c>
      <c r="BY20" s="80">
        <f>COUNTIFS($T$2:$T$1000,"&lt;"&amp;$BX$19,$B$2:$B$1000,"="&amp;BR20)+COUNTIFS($T$2:$T$1000,"&lt;"&amp;$BX$19,$C$2:$C$1000,"="&amp;BR20)</f>
        <v/>
      </c>
      <c r="BZ20" s="80">
        <f>COUNTIFS($T$2:$T$1000,"&gt;"&amp;$BX$19,$B$2:$B$1000,"="&amp;BS20)+COUNTIFS($T$2:$T$1000,"&gt;"&amp;$BX$19,$C$2:$C$1000,"="&amp;BS20)</f>
        <v/>
      </c>
      <c r="CA20" s="80">
        <f>COUNTIFS($T$2:$T$1000,"&lt;"&amp;$BX$19,$B$2:$B$1000,"="&amp;BS20)+COUNTIFS($T$2:$T$1000,"&lt;"&amp;$BX$19,$C$2:$C$1000,"="&amp;BS20)</f>
        <v/>
      </c>
      <c r="CB20" s="80">
        <f>COUNTIFS($T$2:$T$1000,"&gt;"&amp;$CB$19,$B$2:$B$1000,"="&amp;BR20)+COUNTIFS($T$2:$T$1000,"&gt;"&amp;$CB$19,$C$2:$C$1000,"="&amp;BR20)</f>
        <v/>
      </c>
      <c r="CC20" s="80">
        <f>COUNTIFS($T$2:$T$1000,"&lt;"&amp;$CB$19,$B$2:$B$1000,"="&amp;BR20)+COUNTIFS($T$2:$T$1000,"&lt;"&amp;$CB$19,$C$2:$C$1000,"="&amp;BR20)</f>
        <v/>
      </c>
      <c r="CD20" s="80">
        <f>COUNTIFS($T$2:$T$1000,"&gt;"&amp;$CB$19,$B$2:$B$1000,"="&amp;BS20)+COUNTIFS($T$2:$T$1000,"&gt;"&amp;$CB$19,$C$2:$C$1000,"="&amp;BS20)</f>
        <v/>
      </c>
      <c r="CE20" s="80">
        <f>COUNTIFS($T$2:$T$1000,"&lt;"&amp;$CB$19,$B$2:$B$1000,"="&amp;BS20)+COUNTIFS($T$2:$T$1000,"&lt;"&amp;$CB$19,$C$2:$C$1000,"="&amp;BS20)</f>
        <v/>
      </c>
      <c r="CF20" s="25">
        <f>COUNTIFS($W$2:$W$1000,"&gt;"&amp;$CF$19,$B$2:$B$1000,"="&amp;BR20)+COUNTIFS($W$2:$W$1000,"&gt;"&amp;$CF$19,$C$2:$C$1000,"="&amp;BR20)</f>
        <v/>
      </c>
      <c r="CG20" s="80">
        <f>COUNTIFS($W$2:$W$1000,"&lt;"&amp;$CF$19,$B$2:$B$1000,"="&amp;BR20)+COUNTIFS($W$2:$W$1000,"&lt;"&amp;$CF$19,$C$2:$C$1000,"="&amp;BR20)</f>
        <v/>
      </c>
      <c r="CH20" s="80">
        <f>COUNTIFS($W$2:$W$1000,"&gt;"&amp;$CF$19,$B$2:$B$1000,"="&amp;BS20)+COUNTIFS($W$2:$W$1000,"&gt;"&amp;$CF$19,$C$2:$C$1000,"="&amp;BS20)</f>
        <v/>
      </c>
      <c r="CI20" s="80">
        <f>COUNTIFS($W$2:$W$1000,"&lt;"&amp;$CF$19,$B$2:$B$1000,"="&amp;BS20)+COUNTIFS($W$2:$W$1000,"&lt;"&amp;$CF$19,$C$2:$C$1000,"="&amp;BS20)</f>
        <v/>
      </c>
      <c r="CJ20" s="80">
        <f>COUNTIFS($W$2:$W$1000,"&gt;"&amp;$CJ$19,$B$2:$B$1000,"="&amp;BR20)+COUNTIFS($W$2:$W$1000,"&gt;"&amp;$CJ$19,$C$2:$C$1000,"="&amp;BR20)</f>
        <v/>
      </c>
      <c r="CK20" s="80">
        <f>COUNTIFS($W$2:$W$1000,"&lt;"&amp;$CJ$19,$B$2:$B$1000,"="&amp;BR20)+COUNTIFS($W$2:$W$1000,"&lt;"&amp;$CJ$19,$C$2:$C$1000,"="&amp;BR20)</f>
        <v/>
      </c>
      <c r="CL20" s="80">
        <f>COUNTIFS($W$2:$W$1000,"&gt;"&amp;$CJ$19,$B$2:$B$1000,"="&amp;BS20)+COUNTIFS($W$2:$W$1000,"&gt;"&amp;$CJ$19,$C$2:$C$1000,"="&amp;BS20)</f>
        <v/>
      </c>
      <c r="CM20" s="80">
        <f>COUNTIFS($W$2:$W$1000,"&lt;"&amp;$CJ$19,$B$2:$B$1000,"="&amp;BS20)+COUNTIFS($W$2:$W$1000,"&lt;"&amp;$CJ$19,$C$2:$C$1000,"="&amp;BS20)</f>
        <v/>
      </c>
      <c r="CN20" s="80">
        <f>COUNTIFS($W$2:$W$1000,"&gt;"&amp;$CN$19,$B$2:$B$1000,"="&amp;BR20)+COUNTIFS($W$2:$W$1000,"&gt;"&amp;$CN$19,$C$2:$C$1000,"="&amp;BR20)</f>
        <v/>
      </c>
      <c r="CO20" s="80">
        <f>COUNTIFS($W$2:$W$1000,"&lt;"&amp;$CN$19,$B$2:$B$1000,"="&amp;BR20)+COUNTIFS($W$2:$W$1000,"&lt;"&amp;$CN$19,$C$2:$C$1000,"="&amp;BR20)</f>
        <v/>
      </c>
      <c r="CP20" s="80">
        <f>COUNTIFS($W$2:$W$1000,"&gt;"&amp;$CN$19,$B$2:$B$1000,"="&amp;BS20)+COUNTIFS($W$2:$W$1000,"&gt;"&amp;$CN$19,$C$2:$C$1000,"="&amp;BS20)</f>
        <v/>
      </c>
      <c r="CQ20" s="80">
        <f>COUNTIFS($W$2:$W$1000,"&lt;"&amp;$CN$19,$B$2:$B$1000,"="&amp;BS20)+COUNTIFS($W$2:$W$1000,"&lt;"&amp;$CN$19,$C$2:$C$1000,"="&amp;BS20)</f>
        <v/>
      </c>
      <c r="CR20" s="80">
        <f>COUNTIFS($W$2:$W$1000,"&gt;"&amp;$CR$19,$B$2:$B$1000,"="&amp;BR20)+COUNTIFS($W$2:$W$1000,"&gt;"&amp;$CR$19,$C$2:$C$1000,"="&amp;BR20)</f>
        <v/>
      </c>
      <c r="CS20" s="80">
        <f>COUNTIFS($W$2:$W$1000,"&lt;"&amp;$CR$19,$B$2:$B$1000,"="&amp;BR20)+COUNTIFS($W$2:$W$1000,"&lt;"&amp;$CR$19,$C$2:$C$1000,"="&amp;BR20)</f>
        <v/>
      </c>
      <c r="CT20" s="80">
        <f>COUNTIFS($W$2:$W$1000,"&gt;"&amp;$CR$19,$B$2:$B$1000,"="&amp;BS20)+COUNTIFS($W$2:$W$1000,"&gt;"&amp;$CR$19,$C$2:$C$1000,"="&amp;BS20)</f>
        <v/>
      </c>
      <c r="CU20" s="80">
        <f>COUNTIFS($W$2:$W$1000,"&lt;"&amp;$CR$19,$B$2:$B$1000,"="&amp;BS20)+COUNTIFS($W$2:$W$1000,"&lt;"&amp;$CR$19,$C$2:$C$1000,"="&amp;BS20)</f>
        <v/>
      </c>
      <c r="CV20" s="12">
        <f>COUNTIFS($R$2:$R$1000,"&gt;"&amp;$CV$19,$B$2:$B$1000,"="&amp;BR20)+COUNTIFS($S$2:$S$1000,"&gt;"&amp;$CV$19,$C$2:$C$1000,"="&amp;BR20)</f>
        <v/>
      </c>
      <c r="CW20" s="80">
        <f>COUNTIFS($R$2:$R$1000,"&lt;"&amp;$CV$19,$B$2:$B$1000,"="&amp;BR20)+COUNTIFS($S$2:$S$1000,"&lt;"&amp;$CV$19,$C$2:$C$1000,"="&amp;BR20)</f>
        <v/>
      </c>
      <c r="CX20" s="80">
        <f>COUNTIFS($R$2:$R$1000,"&gt;"&amp;$CV$19,$B$2:$B$1000,"="&amp;BS20)+COUNTIFS($S$2:$S$1000,"&gt;"&amp;$CV$19,$C$2:$C$1000,"="&amp;BS20)</f>
        <v/>
      </c>
      <c r="CY20" s="80">
        <f>COUNTIFS($R$2:$R$1000,"&lt;"&amp;$CV$19,$B$2:$B$1000,"="&amp;BS20)+COUNTIFS($S$2:$S$1000,"&lt;"&amp;$CV$19,$C$2:$C$1000,"="&amp;BS20)</f>
        <v/>
      </c>
      <c r="CZ20" s="80">
        <f>COUNTIFS($R$2:$R$1000,"&gt;"&amp;$CZ$19,$B$2:$B$1000,"="&amp;BR20)+COUNTIFS($S$2:$S$1000,"&gt;"&amp;$CZ$19,$C$2:$C$1000,"="&amp;BR20)</f>
        <v/>
      </c>
      <c r="DA20" s="80">
        <f>COUNTIFS($R$2:$R$1000,"&lt;"&amp;$CZ$19,$B$2:$B$1000,"="&amp;BR20)+COUNTIFS($S$2:$S$1000,"&lt;"&amp;$CZ$19,$C$2:$C$1000,"="&amp;BR20)</f>
        <v/>
      </c>
      <c r="DB20" s="80">
        <f>COUNTIFS($R$2:$R$1000,"&gt;"&amp;$CZ$19,$B$2:$B$1000,"="&amp;BS20)+COUNTIFS($S$2:$S$1000,"&gt;"&amp;$CZ$19,$C$2:$C$1000,"="&amp;BS20)</f>
        <v/>
      </c>
      <c r="DC20" s="80">
        <f>COUNTIFS($R$2:$R$1000,"&lt;"&amp;$CZ$19,$B$2:$B$1000,"="&amp;BS20)+COUNTIFS($S$2:$S$1000,"&lt;"&amp;$CZ$19,$C$2:$C$1000,"="&amp;BS20)</f>
        <v/>
      </c>
      <c r="DD20" s="80">
        <f>COUNTIFS($R$2:$R$1000,"&gt;"&amp;$DD$19,$B$2:$B$1000,"="&amp;BR20)+COUNTIFS($S$2:$S$1000,"&gt;"&amp;$DD$19,$C$2:$C$1000,"="&amp;BR20)</f>
        <v/>
      </c>
      <c r="DE20" s="80">
        <f>COUNTIFS($R$2:$R$1000,"&lt;"&amp;$DD$19,$B$2:$B$1000,"="&amp;BR20)+COUNTIFS($S$2:$S$1000,"&lt;"&amp;$DD$19,$C$2:$C$1000,"="&amp;BR20)</f>
        <v/>
      </c>
      <c r="DF20" s="80">
        <f>COUNTIFS($R$2:$R$1000,"&gt;"&amp;$DD$19,$B$2:$B$1000,"="&amp;BS20)+COUNTIFS($S$2:$S$1000,"&gt;"&amp;$DD$19,$C$2:$C$1000,"="&amp;BS20)</f>
        <v/>
      </c>
      <c r="DG20" s="80">
        <f>COUNTIFS($R$2:$R$1000,"&lt;"&amp;$DD$19,$B$2:$B$1000,"="&amp;BS20)+COUNTIFS($S$2:$S$1000,"&lt;"&amp;$DD$19,$C$2:$C$1000,"="&amp;BS20)</f>
        <v/>
      </c>
      <c r="DH20" s="25">
        <f>COUNTIFS($U$2:$U$1000,"&gt;"&amp;$DH$19,$B$2:$B$1000,"="&amp;BR20)+COUNTIFS($V$2:$V$1000,"&gt;"&amp;$DH$19,$C$2:$C$1000,"="&amp;BR20)</f>
        <v/>
      </c>
      <c r="DI20" s="80">
        <f>COUNTIFS($U$2:$U$1000,"&lt;"&amp;$DH$19,$B$2:$B$1000,"="&amp;BR20)+COUNTIFS($V$2:$V$1000,"&lt;"&amp;$DH$19,$C$2:$C$1000,"="&amp;BR20)</f>
        <v/>
      </c>
      <c r="DJ20" s="80">
        <f>COUNTIFS($U$2:$U$1000,"&gt;"&amp;$DH$19,$B$2:$B$1000,"="&amp;BS20)+COUNTIFS($V$2:$V$1000,"&gt;"&amp;$DH$19,$C$2:$C$1000,"="&amp;BS20)</f>
        <v/>
      </c>
      <c r="DK20" s="80">
        <f>COUNTIFS($U$2:$U$1000,"&lt;"&amp;$DH$19,$B$2:$B$1000,"="&amp;BS20)+COUNTIFS($V$2:$V$1000,"&lt;"&amp;$DH$19,$C$2:$C$1000,"="&amp;BS20)</f>
        <v/>
      </c>
      <c r="DL20" s="80">
        <f>COUNTIFS($U$2:$U$1000,"&gt;"&amp;$DL$19,$B$2:$B$1000,"="&amp;BR20)+COUNTIFS($V$2:$V$1000,"&gt;"&amp;$DL$19,$C$2:$C$1000,"="&amp;BR20)</f>
        <v/>
      </c>
      <c r="DM20" s="80">
        <f>COUNTIFS($U$2:$U$1000,"&lt;"&amp;$DL$19,$B$2:$B$1000,"="&amp;BR20)+COUNTIFS($V$2:$V$1000,"&lt;"&amp;$DL$19,$C$2:$C$1000,"="&amp;BR20)</f>
        <v/>
      </c>
      <c r="DN20" s="80">
        <f>COUNTIFS($U$2:$U$1000,"&gt;"&amp;$DL$19,$B$2:$B$1000,"="&amp;BS20)+COUNTIFS($V$2:$V$1000,"&gt;"&amp;$DL$19,$C$2:$C$1000,"="&amp;BS20)</f>
        <v/>
      </c>
      <c r="DO20" s="80">
        <f>COUNTIFS($U$2:$U$1000,"&lt;"&amp;$DL$19,$B$2:$B$1000,"="&amp;BS20)+COUNTIFS($V$2:$V$1000,"&lt;"&amp;$DL$19,$C$2:$C$1000,"="&amp;BS20)</f>
        <v/>
      </c>
      <c r="DP20" s="80">
        <f>COUNTIFS($U$2:$U$1000,"&gt;"&amp;$DP$19,$B$2:$B$1000,"="&amp;BR20)+COUNTIFS($V$2:$V$1000,"&gt;"&amp;$DP$19,$C$2:$C$1000,"="&amp;BR20)</f>
        <v/>
      </c>
      <c r="DQ20" s="80">
        <f>COUNTIFS($U$2:$U$1000,"&lt;"&amp;$DP$19,$B$2:$B$1000,"="&amp;BR20)+COUNTIFS($V$2:$V$1000,"&lt;"&amp;$DP$19,$C$2:$C$1000,"="&amp;BR20)</f>
        <v/>
      </c>
      <c r="DR20" s="80">
        <f>COUNTIFS($U$2:$U$1000,"&gt;"&amp;$DP$19,$B$2:$B$1000,"="&amp;BS20)+COUNTIFS($V$2:$V$1000,"&gt;"&amp;$DP$19,$C$2:$C$1000,"="&amp;BS20)</f>
        <v/>
      </c>
      <c r="DS20" s="80">
        <f>COUNTIFS($U$2:$U$1000,"&lt;"&amp;$DP$19,$B$2:$B$1000,"="&amp;BS20)+COUNTIFS($V$2:$V$1000,"&lt;"&amp;$DP$19,$C$2:$C$1000,"="&amp;BS20)</f>
        <v/>
      </c>
      <c r="DT20" s="12">
        <f>COUNTIFS($S$2:$S$1000,"&gt;"&amp;$DT$19,$B$2:$B$1000,"="&amp;BR20)+COUNTIFS($R$2:$R$1000,"&gt;"&amp;$DT$19,$C$2:$C$1000,"="&amp;BR20)</f>
        <v/>
      </c>
      <c r="DU20" s="80">
        <f>COUNTIFS($S$2:$S$1000,"&lt;"&amp;$DT$19,$B$2:$B$1000,"="&amp;BR20)+COUNTIFS($R$2:$R$1000,"&lt;"&amp;$DT$19,$C$2:$C$1000,"="&amp;BR20)</f>
        <v/>
      </c>
      <c r="DV20" s="80">
        <f>COUNTIFS($S$2:$S$1000,"&gt;"&amp;$DT$19,$B$2:$B$1000,"="&amp;BS20)+COUNTIFS($R$2:$R$1000,"&gt;"&amp;$DT$19,$C$2:$C$1000,"="&amp;BS20)</f>
        <v/>
      </c>
      <c r="DW20" s="80">
        <f>COUNTIFS($S$2:$S$1000,"&lt;"&amp;$DT$19,$B$2:$B$1000,"="&amp;BS20)+COUNTIFS($R$2:$R$1000,"&lt;"&amp;$DT$19,$C$2:$C$1000,"="&amp;BS20)</f>
        <v/>
      </c>
      <c r="DX20" s="80">
        <f>COUNTIFS($S$2:$S$1000,"&gt;"&amp;$DX$19,$B$2:$B$1000,"="&amp;BR20)+COUNTIFS($R$2:$R$1000,"&gt;"&amp;$DX$19,$C$2:$C$1000,"="&amp;BR20)</f>
        <v/>
      </c>
      <c r="DY20" s="80">
        <f>COUNTIFS($S$2:$S$1000,"&lt;"&amp;$DX$19,$B$2:$B$1000,"="&amp;BR20)+COUNTIFS($R$2:$R$1000,"&lt;"&amp;$DX$19,$C$2:$C$1000,"="&amp;BR20)</f>
        <v/>
      </c>
      <c r="DZ20" s="80">
        <f>COUNTIFS($S$2:$S$1000,"&gt;"&amp;$DX$19,$B$2:$B$1000,"="&amp;BS20)+COUNTIFS($R$2:$R$1000,"&gt;"&amp;$DX$19,$C$2:$C$1000,"="&amp;BS20)</f>
        <v/>
      </c>
      <c r="EA20" s="80">
        <f>COUNTIFS($S$2:$S$1000,"&lt;"&amp;$DX$19,$B$2:$B$1000,"="&amp;BS20)+COUNTIFS($R$2:$R$1000,"&lt;"&amp;$DX$19,$C$2:$C$1000,"="&amp;BS20)</f>
        <v/>
      </c>
      <c r="EB20" s="80">
        <f>COUNTIFS($S$2:$S$1000,"&gt;"&amp;$EB$19,$B$2:$B$1000,"="&amp;BR20)+COUNTIFS($R$2:$R$1000,"&gt;"&amp;$EB$19,$C$2:$C$1000,"="&amp;BR20)</f>
        <v/>
      </c>
      <c r="EC20" s="80">
        <f>COUNTIFS($S$2:$S$1000,"&lt;"&amp;$EB$19,$B$2:$B$1000,"="&amp;BR20)+COUNTIFS($R$2:$R$1000,"&lt;"&amp;$EB$19,$C$2:$C$1000,"="&amp;BR20)</f>
        <v/>
      </c>
      <c r="ED20" s="80">
        <f>COUNTIFS($S$2:$S$1000,"&gt;"&amp;$EB$19,$B$2:$B$1000,"="&amp;BS20)+COUNTIFS($R$2:$R$1000,"&gt;"&amp;$EB$19,$C$2:$C$1000,"="&amp;BS20)</f>
        <v/>
      </c>
      <c r="EE20" s="80">
        <f>COUNTIFS($S$2:$S$1000,"&lt;"&amp;$EB$19,$B$2:$B$1000,"="&amp;BS20)+COUNTIFS($R$2:$R$1000,"&lt;"&amp;$EB$19,$C$2:$C$1000,"="&amp;BS20)</f>
        <v/>
      </c>
      <c r="EF20" s="25">
        <f>COUNTIFS($V$2:$V$1000,"&gt;"&amp;$EF$19,$B$2:$B$1000,"="&amp;BR20)+COUNTIFS($U$2:$U$1000,"&gt;"&amp;$EF$19,$C$2:$C$1000,"="&amp;BR20)</f>
        <v/>
      </c>
      <c r="EG20" s="80">
        <f>COUNTIFS($V$2:$V$1000,"&lt;"&amp;$EF$19,$B$2:$B$1000,"="&amp;BR20)+COUNTIFS($U$2:$U$1000,"&lt;"&amp;$EF$19,$C$2:$C$1000,"="&amp;BR20)</f>
        <v/>
      </c>
      <c r="EH20" s="80">
        <f>COUNTIFS($V$2:$V$1000,"&gt;"&amp;$EF$19,$B$2:$B$1000,"="&amp;BS20)+COUNTIFS($U$2:$U$1000,"&gt;"&amp;$EF$19,$C$2:$C$1000,"="&amp;BS20)</f>
        <v/>
      </c>
      <c r="EI20" s="80">
        <f>COUNTIFS($V$2:$V$1000,"&lt;"&amp;$EF$19,$B$2:$B$1000,"="&amp;BS20)+COUNTIFS($U$2:$U$1000,"&lt;"&amp;$EF$19,$C$2:$C$1000,"="&amp;BS20)</f>
        <v/>
      </c>
      <c r="EJ20" s="80">
        <f>COUNTIFS($V$2:$V$1000,"&gt;"&amp;$EJ$19,$B$2:$B$1000,"="&amp;BR20)+COUNTIFS($U$2:$U$1000,"&gt;"&amp;$EJ$19,$C$2:$C$1000,"="&amp;BR20)</f>
        <v/>
      </c>
      <c r="EK20" s="80">
        <f>COUNTIFS($V$2:$V$1000,"&lt;"&amp;$EJ$19,$B$2:$B$1000,"="&amp;BR20)+COUNTIFS($U$2:$U$1000,"&lt;"&amp;$EJ$19,$C$2:$C$1000,"="&amp;BR20)</f>
        <v/>
      </c>
      <c r="EL20" s="80">
        <f>COUNTIFS($V$2:$V$1000,"&gt;"&amp;$EJ$19,$B$2:$B$1000,"="&amp;BS20)+COUNTIFS($U$2:$U$1000,"&gt;"&amp;$EJ$19,$C$2:$C$1000,"="&amp;BS20)</f>
        <v/>
      </c>
      <c r="EM20" s="80">
        <f>COUNTIFS($V$2:$V$1000,"&lt;"&amp;$EJ$19,$B$2:$B$1000,"="&amp;BS20)+COUNTIFS($U$2:$U$1000,"&lt;"&amp;$EJ$19,$C$2:$C$1000,"="&amp;BS20)</f>
        <v/>
      </c>
      <c r="EN20" s="80">
        <f>COUNTIFS($V$2:$V$1000,"&gt;"&amp;$EN$19,$B$2:$B$1000,"="&amp;BR20)+COUNTIFS($U$2:$U$1000,"&gt;"&amp;$EN$19,$C$2:$C$1000,"="&amp;BR20)</f>
        <v/>
      </c>
      <c r="EO20" s="80">
        <f>COUNTIFS($V$2:$V$1000,"&lt;"&amp;$EN$19,$B$2:$B$1000,"="&amp;BR20)+COUNTIFS($U$2:$U$1000,"&lt;"&amp;$EN$19,$C$2:$C$1000,"="&amp;BR20)</f>
        <v/>
      </c>
      <c r="EP20" s="80">
        <f>COUNTIFS($V$2:$V$1000,"&gt;"&amp;$EN$19,$B$2:$B$1000,"="&amp;BS20)+COUNTIFS($U$2:$U$1000,"&gt;"&amp;$EN$19,$C$2:$C$1000,"="&amp;BS20)</f>
        <v/>
      </c>
      <c r="EQ20" s="80">
        <f>COUNTIFS($V$2:$V$1000,"&lt;"&amp;$EN$19,$B$2:$B$1000,"="&amp;BS20)+COUNTIFS($U$2:$U$1000,"&lt;"&amp;$EN$19,$C$2:$C$1000,"="&amp;BS20)</f>
        <v/>
      </c>
      <c r="ES20" s="89" t="n"/>
      <c r="EV20" s="89" t="n"/>
      <c r="EY20" s="89" t="n"/>
      <c r="FB20" s="89" t="n"/>
      <c r="FE20" s="89" t="n"/>
      <c r="FH20" s="89" t="n"/>
      <c r="FK20" s="89" t="n"/>
      <c r="FN20" s="81" t="n"/>
      <c r="FQ20" s="81" t="n"/>
      <c r="FT20" s="81" t="n"/>
      <c r="FW20" s="81" t="n"/>
      <c r="FZ20" s="81" t="n"/>
      <c r="GC20" s="81" t="n"/>
      <c r="GF20" s="81" t="n"/>
      <c r="GI20" s="81" t="n"/>
    </row>
    <row customHeight="1" ht="12" r="21" spans="1:201">
      <c r="A21" s="35" t="n">
        <v>43323</v>
      </c>
      <c r="B21" s="89" t="s">
        <v>72</v>
      </c>
      <c r="C21" s="89" t="s">
        <v>87</v>
      </c>
      <c r="D21" s="31" t="n">
        <v>6.56</v>
      </c>
      <c r="E21" s="81" t="n">
        <v>6.97</v>
      </c>
      <c r="F21" s="25" t="n">
        <v>531</v>
      </c>
      <c r="G21" s="80" t="n">
        <v>376</v>
      </c>
      <c r="H21" s="80" t="n">
        <v>419</v>
      </c>
      <c r="I21" s="80" t="n">
        <v>276</v>
      </c>
      <c r="J21" s="80" t="n">
        <v>13</v>
      </c>
      <c r="K21" s="80" t="n">
        <v>8</v>
      </c>
      <c r="L21" s="25" t="n">
        <v>2</v>
      </c>
      <c r="M21" s="80" t="n">
        <v>0</v>
      </c>
      <c r="N21" s="80" t="n">
        <v>5</v>
      </c>
      <c r="O21" s="80" t="n">
        <v>5</v>
      </c>
      <c r="P21" s="80" t="n">
        <v>3</v>
      </c>
      <c r="Q21" s="80" t="n">
        <v>2</v>
      </c>
      <c r="R21" s="16" t="n">
        <v>10</v>
      </c>
      <c r="S21" s="16" t="n">
        <v>7</v>
      </c>
      <c r="T21" s="16" t="n">
        <v>17</v>
      </c>
      <c r="U21" s="25" t="n">
        <v>3</v>
      </c>
      <c r="V21" s="80" t="n">
        <v>4</v>
      </c>
      <c r="W21" s="16" t="n">
        <v>7</v>
      </c>
      <c r="X21" s="25" t="n">
        <v>15</v>
      </c>
      <c r="Y21" s="80" t="n">
        <v>23</v>
      </c>
      <c r="Z21" s="27">
        <f>IF(U21="","",LOOKUP(U21-V21,{-9E+307,0,1},{2,"x",1}))</f>
        <v/>
      </c>
      <c r="AA21" s="14">
        <f>IF(U21="","",U21&amp;"-"&amp;V21)</f>
        <v/>
      </c>
      <c r="AB21" s="63" t="n"/>
      <c r="AC21" s="89" t="s">
        <v>85</v>
      </c>
      <c r="AD21" s="80">
        <f>SUMPRODUCT(($B$2:$C$1001=$AC21)*($Z$2:$Z$1001&lt;&gt;""))</f>
        <v/>
      </c>
      <c r="AE21" s="81">
        <f>SUMIF($B$2:$B$1001,$AC21,$D$2:$D$1001)+SUMIF($C$2:$C$1001,$AC21,$E$2:$E$1001)</f>
        <v/>
      </c>
      <c r="AF21" s="80">
        <f>SUMIF($B$2:$B$1001,$AC21,$F$2:$F$1001)+SUMIF($C$2:$C$1001,$AC21,$G$2:$G$1001)</f>
        <v/>
      </c>
      <c r="AG21" s="80">
        <f>SUMIF($B$2:$B$1001,$AC21,$H$2:$H$1001)+SUMIF($C$2:$C$1001,$AC21,$I$2:$I$1001)</f>
        <v/>
      </c>
      <c r="AH21" s="80">
        <f>SUMIF($B$2:$B$1001,$AC21,$J$2:$J$1001)+SUMIF($C$2:$C$1001,$AC21,$K$2:$K$1001)</f>
        <v/>
      </c>
      <c r="AI21" s="25">
        <f>SUMIF($B$2:$B$1001,$AC21,$L$2:$L$1001)+SUMIF($C$2:$C$1001,$AC21,$M$2:$M$1001)</f>
        <v/>
      </c>
      <c r="AJ21" s="80">
        <f>SUMIF($B$2:$B$1001,$AC21,$N$2:$N$1001)+SUMIF($C$2:$C$1001,$AC21,$O$2:$O$1001)</f>
        <v/>
      </c>
      <c r="AK21" s="80">
        <f>SUMIF($B$2:$B$1001,$AC21,$P$2:$P$1001)+SUMIF($C$2:$C$1001,$AC21,$Q$2:$Q$1001)</f>
        <v/>
      </c>
      <c r="AL21" s="80">
        <f>SUMIF($B$2:$B$1001,$AC21,$U$2:$U$1001)+SUMIF($C$2:$C$1001,$AC21,$V$2:$V$1001)</f>
        <v/>
      </c>
      <c r="AM21" s="29">
        <f>SUMIF($B$2:$B$1001,$AC21,$X$2:$X$1001)+SUMIF($C$2:$C$1001,$AC21,$Y$2:$Y$1001)</f>
        <v/>
      </c>
      <c r="AN21" s="31">
        <f>SUMIF($C$2:$C$1001,$AC21,$D$2:$D$1001)+SUMIF($B$2:$B$1001,$AC21,$E$2:$E$1001)</f>
        <v/>
      </c>
      <c r="AO21" s="80">
        <f>SUMIF($C$2:$C$1001,$AC21,$F$2:$F$1001)+SUMIF($B$2:$B$1001,$AC21,$G$2:$G$1001)</f>
        <v/>
      </c>
      <c r="AP21" s="80">
        <f>SUMIF($C$2:$C$1001,$AC21,$H$2:$H$1001)+SUMIF($B$2:$B$1001,$AC21,$I$2:$I$1001)</f>
        <v/>
      </c>
      <c r="AQ21" s="80">
        <f>SUMIF($C$2:$C$1001,$AC21,$J$2:$J$1001)+SUMIF($B$2:$B$1001,$AC21,$K$2:$K$1001)</f>
        <v/>
      </c>
      <c r="AR21" s="25">
        <f>SUMIF($C$2:$C$1001,$AC21,$L$2:$L$1001)+SUMIF($B$2:$B$1001,$AC21,$M$2:$M$1001)</f>
        <v/>
      </c>
      <c r="AS21" s="80">
        <f>SUMIF($C$2:$C$1001,$AC21,$N$2:$N$1001)+SUMIF($B$2:$B$1001,$AC21,$O$2:$O$1001)</f>
        <v/>
      </c>
      <c r="AT21" s="80">
        <f>SUMIF($C$2:$C$1001,$AC21,$P$2:$P$1001)+SUMIF($B$2:$B$1001,$AC21,$Q$2:$Q$1001)</f>
        <v/>
      </c>
      <c r="AU21" s="80">
        <f>SUMIF($C$2:$C$1001,$AC21,$U$2:$U$1001)+SUMIF($B$2:$B$1001,$AC21,$V$2:$V$1001)</f>
        <v/>
      </c>
      <c r="AV21" s="28">
        <f>SUMIF($C$2:$C$1001,$AC21,$X$2:$X$1001)+SUMIF($B$2:$B$1001,$AC21,$Y$2:$Y$1001)</f>
        <v/>
      </c>
      <c r="AW21" s="12" t="n">
        <v>5</v>
      </c>
      <c r="AX21" s="81" t="n">
        <v>33.66</v>
      </c>
      <c r="AY21" s="80" t="n">
        <v>2042</v>
      </c>
      <c r="AZ21" s="80" t="n">
        <v>1505</v>
      </c>
      <c r="BA21" s="80" t="n">
        <v>45</v>
      </c>
      <c r="BB21" s="25" t="n">
        <v>5</v>
      </c>
      <c r="BC21" s="80" t="n">
        <v>14</v>
      </c>
      <c r="BD21" s="80" t="n">
        <v>6</v>
      </c>
      <c r="BE21" s="80" t="n">
        <v>8</v>
      </c>
      <c r="BF21" s="29" t="n">
        <v>119</v>
      </c>
      <c r="BG21" s="31" t="n">
        <v>33.32</v>
      </c>
      <c r="BH21" s="80" t="n">
        <v>2244</v>
      </c>
      <c r="BI21" s="80" t="n">
        <v>1706</v>
      </c>
      <c r="BJ21" s="80" t="n">
        <v>47</v>
      </c>
      <c r="BK21" s="25" t="n">
        <v>2</v>
      </c>
      <c r="BL21" s="80" t="n">
        <v>9</v>
      </c>
      <c r="BM21" s="80" t="n">
        <v>5</v>
      </c>
      <c r="BN21" s="80" t="n">
        <v>7</v>
      </c>
      <c r="BO21" s="25" t="n">
        <v>127</v>
      </c>
      <c r="BR21" s="89">
        <f>BR35</f>
        <v/>
      </c>
      <c r="BS21" s="89">
        <f>BS35</f>
        <v/>
      </c>
      <c r="BT21" s="80">
        <f>COUNTIFS($T$2:$T$1000,"&gt;"&amp;$BT$19,$B$2:$B$1000,"="&amp;BR21)+COUNTIFS($T$2:$T$1000,"&gt;"&amp;$BT$19,$C$2:$C$1000,"="&amp;BR21)</f>
        <v/>
      </c>
      <c r="BU21" s="80">
        <f>COUNTIFS($T$2:$T$1000,"&lt;"&amp;$BT$19,$B$2:$B$1000,"="&amp;BR21)+COUNTIFS($T$2:$T$1000,"&lt;"&amp;$BT$19,$C$2:$C$1000,"="&amp;BR21)</f>
        <v/>
      </c>
      <c r="BV21" s="80">
        <f>COUNTIFS($T$2:$T$1000,"&gt;"&amp;$BT$19,$B$2:$B$1000,"="&amp;BS21)+COUNTIFS($T$2:$T$1000,"&gt;"&amp;$BT$19,$C$2:$C$1000,"="&amp;BS21)</f>
        <v/>
      </c>
      <c r="BW21" s="80">
        <f>COUNTIFS($T$2:$T$1000,"&lt;"&amp;$BT$19,$B$2:$B$1000,"="&amp;BS21)+COUNTIFS($T$2:$T$1000,"&lt;"&amp;$BT$19,$C$2:$C$1000,"="&amp;BS21)</f>
        <v/>
      </c>
      <c r="BX21" s="80">
        <f>COUNTIFS($T$2:$T$1000,"&gt;"&amp;$BX$19,$B$2:$B$1000,"="&amp;BR21)+COUNTIFS($T$2:$T$1000,"&gt;"&amp;$BX$19,$C$2:$C$1000,"="&amp;BR21)</f>
        <v/>
      </c>
      <c r="BY21" s="80">
        <f>COUNTIFS($T$2:$T$1000,"&lt;"&amp;$BX$19,$B$2:$B$1000,"="&amp;BR21)+COUNTIFS($T$2:$T$1000,"&lt;"&amp;$BX$19,$C$2:$C$1000,"="&amp;BR21)</f>
        <v/>
      </c>
      <c r="BZ21" s="80">
        <f>COUNTIFS($T$2:$T$1000,"&gt;"&amp;$BX$19,$B$2:$B$1000,"="&amp;BS21)+COUNTIFS($T$2:$T$1000,"&gt;"&amp;$BX$19,$C$2:$C$1000,"="&amp;BS21)</f>
        <v/>
      </c>
      <c r="CA21" s="80">
        <f>COUNTIFS($T$2:$T$1000,"&lt;"&amp;$BX$19,$B$2:$B$1000,"="&amp;BS21)+COUNTIFS($T$2:$T$1000,"&lt;"&amp;$BX$19,$C$2:$C$1000,"="&amp;BS21)</f>
        <v/>
      </c>
      <c r="CB21" s="80">
        <f>COUNTIFS($T$2:$T$1000,"&gt;"&amp;$CB$19,$B$2:$B$1000,"="&amp;BR21)+COUNTIFS($T$2:$T$1000,"&gt;"&amp;$CB$19,$C$2:$C$1000,"="&amp;BR21)</f>
        <v/>
      </c>
      <c r="CC21" s="80">
        <f>COUNTIFS($T$2:$T$1000,"&lt;"&amp;$CB$19,$B$2:$B$1000,"="&amp;BR21)+COUNTIFS($T$2:$T$1000,"&lt;"&amp;$CB$19,$C$2:$C$1000,"="&amp;BR21)</f>
        <v/>
      </c>
      <c r="CD21" s="80">
        <f>COUNTIFS($T$2:$T$1000,"&gt;"&amp;$CB$19,$B$2:$B$1000,"="&amp;BS21)+COUNTIFS($T$2:$T$1000,"&gt;"&amp;$CB$19,$C$2:$C$1000,"="&amp;BS21)</f>
        <v/>
      </c>
      <c r="CE21" s="80">
        <f>COUNTIFS($T$2:$T$1000,"&lt;"&amp;$CB$19,$B$2:$B$1000,"="&amp;BS21)+COUNTIFS($T$2:$T$1000,"&lt;"&amp;$CB$19,$C$2:$C$1000,"="&amp;BS21)</f>
        <v/>
      </c>
      <c r="CF21" s="25">
        <f>COUNTIFS($W$2:$W$1000,"&gt;"&amp;$CF$19,$B$2:$B$1000,"="&amp;BR21)+COUNTIFS($W$2:$W$1000,"&gt;"&amp;$CF$19,$C$2:$C$1000,"="&amp;BR21)</f>
        <v/>
      </c>
      <c r="CG21" s="80">
        <f>COUNTIFS($W$2:$W$1000,"&lt;"&amp;$CF$19,$B$2:$B$1000,"="&amp;BR21)+COUNTIFS($W$2:$W$1000,"&lt;"&amp;$CF$19,$C$2:$C$1000,"="&amp;BR21)</f>
        <v/>
      </c>
      <c r="CH21" s="80">
        <f>COUNTIFS($W$2:$W$1000,"&gt;"&amp;$CF$19,$B$2:$B$1000,"="&amp;BS21)+COUNTIFS($W$2:$W$1000,"&gt;"&amp;$CF$19,$C$2:$C$1000,"="&amp;BS21)</f>
        <v/>
      </c>
      <c r="CI21" s="80">
        <f>COUNTIFS($W$2:$W$1000,"&lt;"&amp;$CF$19,$B$2:$B$1000,"="&amp;BS21)+COUNTIFS($W$2:$W$1000,"&lt;"&amp;$CF$19,$C$2:$C$1000,"="&amp;BS21)</f>
        <v/>
      </c>
      <c r="CJ21" s="80">
        <f>COUNTIFS($W$2:$W$1000,"&gt;"&amp;$CJ$19,$B$2:$B$1000,"="&amp;BR21)+COUNTIFS($W$2:$W$1000,"&gt;"&amp;$CJ$19,$C$2:$C$1000,"="&amp;BR21)</f>
        <v/>
      </c>
      <c r="CK21" s="80">
        <f>COUNTIFS($W$2:$W$1000,"&lt;"&amp;$CJ$19,$B$2:$B$1000,"="&amp;BR21)+COUNTIFS($W$2:$W$1000,"&lt;"&amp;$CJ$19,$C$2:$C$1000,"="&amp;BR21)</f>
        <v/>
      </c>
      <c r="CL21" s="80">
        <f>COUNTIFS($W$2:$W$1000,"&gt;"&amp;$CJ$19,$B$2:$B$1000,"="&amp;BS21)+COUNTIFS($W$2:$W$1000,"&gt;"&amp;$CJ$19,$C$2:$C$1000,"="&amp;BS21)</f>
        <v/>
      </c>
      <c r="CM21" s="80">
        <f>COUNTIFS($W$2:$W$1000,"&lt;"&amp;$CJ$19,$B$2:$B$1000,"="&amp;BS21)+COUNTIFS($W$2:$W$1000,"&lt;"&amp;$CJ$19,$C$2:$C$1000,"="&amp;BS21)</f>
        <v/>
      </c>
      <c r="CN21" s="80">
        <f>COUNTIFS($W$2:$W$1000,"&gt;"&amp;$CN$19,$B$2:$B$1000,"="&amp;BR21)+COUNTIFS($W$2:$W$1000,"&gt;"&amp;$CN$19,$C$2:$C$1000,"="&amp;BR21)</f>
        <v/>
      </c>
      <c r="CO21" s="80">
        <f>COUNTIFS($W$2:$W$1000,"&lt;"&amp;$CN$19,$B$2:$B$1000,"="&amp;BR21)+COUNTIFS($W$2:$W$1000,"&lt;"&amp;$CN$19,$C$2:$C$1000,"="&amp;BR21)</f>
        <v/>
      </c>
      <c r="CP21" s="80">
        <f>COUNTIFS($W$2:$W$1000,"&gt;"&amp;$CN$19,$B$2:$B$1000,"="&amp;BS21)+COUNTIFS($W$2:$W$1000,"&gt;"&amp;$CN$19,$C$2:$C$1000,"="&amp;BS21)</f>
        <v/>
      </c>
      <c r="CQ21" s="80">
        <f>COUNTIFS($W$2:$W$1000,"&lt;"&amp;$CN$19,$B$2:$B$1000,"="&amp;BS21)+COUNTIFS($W$2:$W$1000,"&lt;"&amp;$CN$19,$C$2:$C$1000,"="&amp;BS21)</f>
        <v/>
      </c>
      <c r="CR21" s="80">
        <f>COUNTIFS($W$2:$W$1000,"&gt;"&amp;$CR$19,$B$2:$B$1000,"="&amp;BR21)+COUNTIFS($W$2:$W$1000,"&gt;"&amp;$CR$19,$C$2:$C$1000,"="&amp;BR21)</f>
        <v/>
      </c>
      <c r="CS21" s="80">
        <f>COUNTIFS($W$2:$W$1000,"&lt;"&amp;$CR$19,$B$2:$B$1000,"="&amp;BR21)+COUNTIFS($W$2:$W$1000,"&lt;"&amp;$CR$19,$C$2:$C$1000,"="&amp;BR21)</f>
        <v/>
      </c>
      <c r="CT21" s="80">
        <f>COUNTIFS($W$2:$W$1000,"&gt;"&amp;$CR$19,$B$2:$B$1000,"="&amp;BS21)+COUNTIFS($W$2:$W$1000,"&gt;"&amp;$CR$19,$C$2:$C$1000,"="&amp;BS21)</f>
        <v/>
      </c>
      <c r="CU21" s="80">
        <f>COUNTIFS($W$2:$W$1000,"&lt;"&amp;$CR$19,$B$2:$B$1000,"="&amp;BS21)+COUNTIFS($W$2:$W$1000,"&lt;"&amp;$CR$19,$C$2:$C$1000,"="&amp;BS21)</f>
        <v/>
      </c>
      <c r="CV21" s="12">
        <f>COUNTIFS($R$2:$R$1000,"&gt;"&amp;$CV$19,$B$2:$B$1000,"="&amp;BR21)+COUNTIFS($S$2:$S$1000,"&gt;"&amp;$CV$19,$C$2:$C$1000,"="&amp;BR21)</f>
        <v/>
      </c>
      <c r="CW21" s="80">
        <f>COUNTIFS($R$2:$R$1000,"&lt;"&amp;$CV$19,$B$2:$B$1000,"="&amp;BR21)+COUNTIFS($S$2:$S$1000,"&lt;"&amp;$CV$19,$C$2:$C$1000,"="&amp;BR21)</f>
        <v/>
      </c>
      <c r="CX21" s="80">
        <f>COUNTIFS($R$2:$R$1000,"&gt;"&amp;$CV$19,$B$2:$B$1000,"="&amp;BS21)+COUNTIFS($S$2:$S$1000,"&gt;"&amp;$CV$19,$C$2:$C$1000,"="&amp;BS21)</f>
        <v/>
      </c>
      <c r="CY21" s="80">
        <f>COUNTIFS($R$2:$R$1000,"&lt;"&amp;$CV$19,$B$2:$B$1000,"="&amp;BS21)+COUNTIFS($S$2:$S$1000,"&lt;"&amp;$CV$19,$C$2:$C$1000,"="&amp;BS21)</f>
        <v/>
      </c>
      <c r="CZ21" s="80">
        <f>COUNTIFS($R$2:$R$1000,"&gt;"&amp;$CZ$19,$B$2:$B$1000,"="&amp;BR21)+COUNTIFS($S$2:$S$1000,"&gt;"&amp;$CZ$19,$C$2:$C$1000,"="&amp;BR21)</f>
        <v/>
      </c>
      <c r="DA21" s="80">
        <f>COUNTIFS($R$2:$R$1000,"&lt;"&amp;$CZ$19,$B$2:$B$1000,"="&amp;BR21)+COUNTIFS($S$2:$S$1000,"&lt;"&amp;$CZ$19,$C$2:$C$1000,"="&amp;BR21)</f>
        <v/>
      </c>
      <c r="DB21" s="80">
        <f>COUNTIFS($R$2:$R$1000,"&gt;"&amp;$CZ$19,$B$2:$B$1000,"="&amp;BS21)+COUNTIFS($S$2:$S$1000,"&gt;"&amp;$CZ$19,$C$2:$C$1000,"="&amp;BS21)</f>
        <v/>
      </c>
      <c r="DC21" s="80">
        <f>COUNTIFS($R$2:$R$1000,"&lt;"&amp;$CZ$19,$B$2:$B$1000,"="&amp;BS21)+COUNTIFS($S$2:$S$1000,"&lt;"&amp;$CZ$19,$C$2:$C$1000,"="&amp;BS21)</f>
        <v/>
      </c>
      <c r="DD21" s="80">
        <f>COUNTIFS($R$2:$R$1000,"&gt;"&amp;$DD$19,$B$2:$B$1000,"="&amp;BR21)+COUNTIFS($S$2:$S$1000,"&gt;"&amp;$DD$19,$C$2:$C$1000,"="&amp;BR21)</f>
        <v/>
      </c>
      <c r="DE21" s="80">
        <f>COUNTIFS($R$2:$R$1000,"&lt;"&amp;$DD$19,$B$2:$B$1000,"="&amp;BR21)+COUNTIFS($S$2:$S$1000,"&lt;"&amp;$DD$19,$C$2:$C$1000,"="&amp;BR21)</f>
        <v/>
      </c>
      <c r="DF21" s="80">
        <f>COUNTIFS($R$2:$R$1000,"&gt;"&amp;$DD$19,$B$2:$B$1000,"="&amp;BS21)+COUNTIFS($S$2:$S$1000,"&gt;"&amp;$DD$19,$C$2:$C$1000,"="&amp;BS21)</f>
        <v/>
      </c>
      <c r="DG21" s="80">
        <f>COUNTIFS($R$2:$R$1000,"&lt;"&amp;$DD$19,$B$2:$B$1000,"="&amp;BS21)+COUNTIFS($S$2:$S$1000,"&lt;"&amp;$DD$19,$C$2:$C$1000,"="&amp;BS21)</f>
        <v/>
      </c>
      <c r="DH21" s="25">
        <f>COUNTIFS($U$2:$U$1000,"&gt;"&amp;$DH$19,$B$2:$B$1000,"="&amp;BR21)+COUNTIFS($V$2:$V$1000,"&gt;"&amp;$DH$19,$C$2:$C$1000,"="&amp;BR21)</f>
        <v/>
      </c>
      <c r="DI21" s="80">
        <f>COUNTIFS($U$2:$U$1000,"&lt;"&amp;$DH$19,$B$2:$B$1000,"="&amp;BR21)+COUNTIFS($V$2:$V$1000,"&lt;"&amp;$DH$19,$C$2:$C$1000,"="&amp;BR21)</f>
        <v/>
      </c>
      <c r="DJ21" s="80">
        <f>COUNTIFS($U$2:$U$1000,"&gt;"&amp;$DH$19,$B$2:$B$1000,"="&amp;BS21)+COUNTIFS($V$2:$V$1000,"&gt;"&amp;$DH$19,$C$2:$C$1000,"="&amp;BS21)</f>
        <v/>
      </c>
      <c r="DK21" s="80">
        <f>COUNTIFS($U$2:$U$1000,"&lt;"&amp;$DH$19,$B$2:$B$1000,"="&amp;BS21)+COUNTIFS($V$2:$V$1000,"&lt;"&amp;$DH$19,$C$2:$C$1000,"="&amp;BS21)</f>
        <v/>
      </c>
      <c r="DL21" s="80">
        <f>COUNTIFS($U$2:$U$1000,"&gt;"&amp;$DL$19,$B$2:$B$1000,"="&amp;BR21)+COUNTIFS($V$2:$V$1000,"&gt;"&amp;$DL$19,$C$2:$C$1000,"="&amp;BR21)</f>
        <v/>
      </c>
      <c r="DM21" s="80">
        <f>COUNTIFS($U$2:$U$1000,"&lt;"&amp;$DL$19,$B$2:$B$1000,"="&amp;BR21)+COUNTIFS($V$2:$V$1000,"&lt;"&amp;$DL$19,$C$2:$C$1000,"="&amp;BR21)</f>
        <v/>
      </c>
      <c r="DN21" s="80">
        <f>COUNTIFS($U$2:$U$1000,"&gt;"&amp;$DL$19,$B$2:$B$1000,"="&amp;BS21)+COUNTIFS($V$2:$V$1000,"&gt;"&amp;$DL$19,$C$2:$C$1000,"="&amp;BS21)</f>
        <v/>
      </c>
      <c r="DO21" s="80">
        <f>COUNTIFS($U$2:$U$1000,"&lt;"&amp;$DL$19,$B$2:$B$1000,"="&amp;BS21)+COUNTIFS($V$2:$V$1000,"&lt;"&amp;$DL$19,$C$2:$C$1000,"="&amp;BS21)</f>
        <v/>
      </c>
      <c r="DP21" s="80">
        <f>COUNTIFS($U$2:$U$1000,"&gt;"&amp;$DP$19,$B$2:$B$1000,"="&amp;BR21)+COUNTIFS($V$2:$V$1000,"&gt;"&amp;$DP$19,$C$2:$C$1000,"="&amp;BR21)</f>
        <v/>
      </c>
      <c r="DQ21" s="80">
        <f>COUNTIFS($U$2:$U$1000,"&lt;"&amp;$DP$19,$B$2:$B$1000,"="&amp;BR21)+COUNTIFS($V$2:$V$1000,"&lt;"&amp;$DP$19,$C$2:$C$1000,"="&amp;BR21)</f>
        <v/>
      </c>
      <c r="DR21" s="80">
        <f>COUNTIFS($U$2:$U$1000,"&gt;"&amp;$DP$19,$B$2:$B$1000,"="&amp;BS21)+COUNTIFS($V$2:$V$1000,"&gt;"&amp;$DP$19,$C$2:$C$1000,"="&amp;BS21)</f>
        <v/>
      </c>
      <c r="DS21" s="80">
        <f>COUNTIFS($U$2:$U$1000,"&lt;"&amp;$DP$19,$B$2:$B$1000,"="&amp;BS21)+COUNTIFS($V$2:$V$1000,"&lt;"&amp;$DP$19,$C$2:$C$1000,"="&amp;BS21)</f>
        <v/>
      </c>
      <c r="DT21" s="12">
        <f>COUNTIFS($S$2:$S$1000,"&gt;"&amp;$DT$19,$B$2:$B$1000,"="&amp;BR21)+COUNTIFS($R$2:$R$1000,"&gt;"&amp;$DT$19,$C$2:$C$1000,"="&amp;BR21)</f>
        <v/>
      </c>
      <c r="DU21" s="80">
        <f>COUNTIFS($S$2:$S$1000,"&lt;"&amp;$DT$19,$B$2:$B$1000,"="&amp;BR21)+COUNTIFS($R$2:$R$1000,"&lt;"&amp;$DT$19,$C$2:$C$1000,"="&amp;BR21)</f>
        <v/>
      </c>
      <c r="DV21" s="80">
        <f>COUNTIFS($S$2:$S$1000,"&gt;"&amp;$DT$19,$B$2:$B$1000,"="&amp;BS21)+COUNTIFS($R$2:$R$1000,"&gt;"&amp;$DT$19,$C$2:$C$1000,"="&amp;BS21)</f>
        <v/>
      </c>
      <c r="DW21" s="80">
        <f>COUNTIFS($S$2:$S$1000,"&lt;"&amp;$DT$19,$B$2:$B$1000,"="&amp;BS21)+COUNTIFS($R$2:$R$1000,"&lt;"&amp;$DT$19,$C$2:$C$1000,"="&amp;BS21)</f>
        <v/>
      </c>
      <c r="DX21" s="80">
        <f>COUNTIFS($S$2:$S$1000,"&gt;"&amp;$DX$19,$B$2:$B$1000,"="&amp;BR21)+COUNTIFS($R$2:$R$1000,"&gt;"&amp;$DX$19,$C$2:$C$1000,"="&amp;BR21)</f>
        <v/>
      </c>
      <c r="DY21" s="80">
        <f>COUNTIFS($S$2:$S$1000,"&lt;"&amp;$DX$19,$B$2:$B$1000,"="&amp;BR21)+COUNTIFS($R$2:$R$1000,"&lt;"&amp;$DX$19,$C$2:$C$1000,"="&amp;BR21)</f>
        <v/>
      </c>
      <c r="DZ21" s="80">
        <f>COUNTIFS($S$2:$S$1000,"&gt;"&amp;$DX$19,$B$2:$B$1000,"="&amp;BS21)+COUNTIFS($R$2:$R$1000,"&gt;"&amp;$DX$19,$C$2:$C$1000,"="&amp;BS21)</f>
        <v/>
      </c>
      <c r="EA21" s="80">
        <f>COUNTIFS($S$2:$S$1000,"&lt;"&amp;$DX$19,$B$2:$B$1000,"="&amp;BS21)+COUNTIFS($R$2:$R$1000,"&lt;"&amp;$DX$19,$C$2:$C$1000,"="&amp;BS21)</f>
        <v/>
      </c>
      <c r="EB21" s="80">
        <f>COUNTIFS($S$2:$S$1000,"&gt;"&amp;$EB$19,$B$2:$B$1000,"="&amp;BR21)+COUNTIFS($R$2:$R$1000,"&gt;"&amp;$EB$19,$C$2:$C$1000,"="&amp;BR21)</f>
        <v/>
      </c>
      <c r="EC21" s="80">
        <f>COUNTIFS($S$2:$S$1000,"&lt;"&amp;$EB$19,$B$2:$B$1000,"="&amp;BR21)+COUNTIFS($R$2:$R$1000,"&lt;"&amp;$EB$19,$C$2:$C$1000,"="&amp;BR21)</f>
        <v/>
      </c>
      <c r="ED21" s="80">
        <f>COUNTIFS($S$2:$S$1000,"&gt;"&amp;$EB$19,$B$2:$B$1000,"="&amp;BS21)+COUNTIFS($R$2:$R$1000,"&gt;"&amp;$EB$19,$C$2:$C$1000,"="&amp;BS21)</f>
        <v/>
      </c>
      <c r="EE21" s="80">
        <f>COUNTIFS($S$2:$S$1000,"&lt;"&amp;$EB$19,$B$2:$B$1000,"="&amp;BS21)+COUNTIFS($R$2:$R$1000,"&lt;"&amp;$EB$19,$C$2:$C$1000,"="&amp;BS21)</f>
        <v/>
      </c>
      <c r="EF21" s="25">
        <f>COUNTIFS($V$2:$V$1000,"&gt;"&amp;$EF$19,$B$2:$B$1000,"="&amp;BR21)+COUNTIFS($U$2:$U$1000,"&gt;"&amp;$EF$19,$C$2:$C$1000,"="&amp;BR21)</f>
        <v/>
      </c>
      <c r="EG21" s="80">
        <f>COUNTIFS($V$2:$V$1000,"&lt;"&amp;$EF$19,$B$2:$B$1000,"="&amp;BR21)+COUNTIFS($U$2:$U$1000,"&lt;"&amp;$EF$19,$C$2:$C$1000,"="&amp;BR21)</f>
        <v/>
      </c>
      <c r="EH21" s="80">
        <f>COUNTIFS($V$2:$V$1000,"&gt;"&amp;$EF$19,$B$2:$B$1000,"="&amp;BS21)+COUNTIFS($U$2:$U$1000,"&gt;"&amp;$EF$19,$C$2:$C$1000,"="&amp;BS21)</f>
        <v/>
      </c>
      <c r="EI21" s="80">
        <f>COUNTIFS($V$2:$V$1000,"&lt;"&amp;$EF$19,$B$2:$B$1000,"="&amp;BS21)+COUNTIFS($U$2:$U$1000,"&lt;"&amp;$EF$19,$C$2:$C$1000,"="&amp;BS21)</f>
        <v/>
      </c>
      <c r="EJ21" s="80">
        <f>COUNTIFS($V$2:$V$1000,"&gt;"&amp;$EJ$19,$B$2:$B$1000,"="&amp;BR21)+COUNTIFS($U$2:$U$1000,"&gt;"&amp;$EJ$19,$C$2:$C$1000,"="&amp;BR21)</f>
        <v/>
      </c>
      <c r="EK21" s="80">
        <f>COUNTIFS($V$2:$V$1000,"&lt;"&amp;$EJ$19,$B$2:$B$1000,"="&amp;BR21)+COUNTIFS($U$2:$U$1000,"&lt;"&amp;$EJ$19,$C$2:$C$1000,"="&amp;BR21)</f>
        <v/>
      </c>
      <c r="EL21" s="80">
        <f>COUNTIFS($V$2:$V$1000,"&gt;"&amp;$EJ$19,$B$2:$B$1000,"="&amp;BS21)+COUNTIFS($U$2:$U$1000,"&gt;"&amp;$EJ$19,$C$2:$C$1000,"="&amp;BS21)</f>
        <v/>
      </c>
      <c r="EM21" s="80">
        <f>COUNTIFS($V$2:$V$1000,"&lt;"&amp;$EJ$19,$B$2:$B$1000,"="&amp;BS21)+COUNTIFS($U$2:$U$1000,"&lt;"&amp;$EJ$19,$C$2:$C$1000,"="&amp;BS21)</f>
        <v/>
      </c>
      <c r="EN21" s="80">
        <f>COUNTIFS($V$2:$V$1000,"&gt;"&amp;$EN$19,$B$2:$B$1000,"="&amp;BR21)+COUNTIFS($U$2:$U$1000,"&gt;"&amp;$EN$19,$C$2:$C$1000,"="&amp;BR21)</f>
        <v/>
      </c>
      <c r="EO21" s="80">
        <f>COUNTIFS($V$2:$V$1000,"&lt;"&amp;$EN$19,$B$2:$B$1000,"="&amp;BR21)+COUNTIFS($U$2:$U$1000,"&lt;"&amp;$EN$19,$C$2:$C$1000,"="&amp;BR21)</f>
        <v/>
      </c>
      <c r="EP21" s="80">
        <f>COUNTIFS($V$2:$V$1000,"&gt;"&amp;$EN$19,$B$2:$B$1000,"="&amp;BS21)+COUNTIFS($U$2:$U$1000,"&gt;"&amp;$EN$19,$C$2:$C$1000,"="&amp;BS21)</f>
        <v/>
      </c>
      <c r="EQ21" s="80">
        <f>COUNTIFS($V$2:$V$1000,"&lt;"&amp;$EN$19,$B$2:$B$1000,"="&amp;BS21)+COUNTIFS($U$2:$U$1000,"&lt;"&amp;$EN$19,$C$2:$C$1000,"="&amp;BS21)</f>
        <v/>
      </c>
      <c r="ES21" s="89" t="n"/>
      <c r="EV21" s="89" t="n"/>
      <c r="EY21" s="89" t="n"/>
      <c r="FB21" s="89" t="n"/>
      <c r="FE21" s="89" t="n"/>
      <c r="FH21" s="89" t="n"/>
      <c r="FK21" s="89" t="n"/>
      <c r="FN21" s="81" t="n"/>
      <c r="FQ21" s="81" t="n"/>
      <c r="FT21" s="81" t="n"/>
      <c r="FW21" s="81" t="n"/>
      <c r="FZ21" s="81" t="n"/>
      <c r="GC21" s="81" t="n"/>
      <c r="GF21" s="81" t="n"/>
      <c r="GI21" s="81" t="n"/>
    </row>
    <row customHeight="1" ht="12" r="22" spans="1:201">
      <c r="A22" s="35" t="n">
        <v>43323</v>
      </c>
      <c r="B22" s="89" t="s">
        <v>77</v>
      </c>
      <c r="C22" s="89" t="s">
        <v>69</v>
      </c>
      <c r="D22" s="31" t="n">
        <v>7.04</v>
      </c>
      <c r="E22" s="81" t="n">
        <v>6.57</v>
      </c>
      <c r="F22" s="25" t="n">
        <v>460</v>
      </c>
      <c r="G22" s="80" t="n">
        <v>385</v>
      </c>
      <c r="H22" s="80" t="n">
        <v>338</v>
      </c>
      <c r="I22" s="80" t="n">
        <v>268</v>
      </c>
      <c r="J22" s="80" t="n">
        <v>9</v>
      </c>
      <c r="K22" s="80" t="n">
        <v>8</v>
      </c>
      <c r="L22" s="25" t="n">
        <v>0</v>
      </c>
      <c r="M22" s="80" t="n">
        <v>0</v>
      </c>
      <c r="N22" s="80" t="n">
        <v>3</v>
      </c>
      <c r="O22" s="80" t="n">
        <v>3</v>
      </c>
      <c r="P22" s="80" t="n">
        <v>0</v>
      </c>
      <c r="Q22" s="80" t="n">
        <v>0</v>
      </c>
      <c r="R22" s="16" t="n">
        <v>3</v>
      </c>
      <c r="S22" s="16" t="n">
        <v>3</v>
      </c>
      <c r="T22" s="16" t="n">
        <v>6</v>
      </c>
      <c r="U22" s="25" t="n">
        <v>1</v>
      </c>
      <c r="V22" s="80" t="n">
        <v>0</v>
      </c>
      <c r="W22" s="16" t="n">
        <v>1</v>
      </c>
      <c r="X22" s="25" t="n">
        <v>27</v>
      </c>
      <c r="Y22" s="80" t="n">
        <v>13</v>
      </c>
      <c r="Z22" s="27">
        <f>IF(U22="","",LOOKUP(U22-V22,{-9E+307,0,1},{2,"x",1}))</f>
        <v/>
      </c>
      <c r="AA22" s="14">
        <f>IF(U22="","",U22&amp;"-"&amp;V22)</f>
        <v/>
      </c>
      <c r="AB22" s="63" t="n"/>
      <c r="AC22" s="89" t="s">
        <v>90</v>
      </c>
      <c r="AD22" s="80">
        <f>SUMPRODUCT(($B$2:$C$1001=$AC22)*($Z$2:$Z$1001&lt;&gt;""))</f>
        <v/>
      </c>
      <c r="AE22" s="81">
        <f>SUMIF($B$2:$B$1001,$AC22,$D$2:$D$1001)+SUMIF($C$2:$C$1001,$AC22,$E$2:$E$1001)</f>
        <v/>
      </c>
      <c r="AF22" s="80">
        <f>SUMIF($B$2:$B$1001,$AC22,$F$2:$F$1001)+SUMIF($C$2:$C$1001,$AC22,$G$2:$G$1001)</f>
        <v/>
      </c>
      <c r="AG22" s="80">
        <f>SUMIF($B$2:$B$1001,$AC22,$H$2:$H$1001)+SUMIF($C$2:$C$1001,$AC22,$I$2:$I$1001)</f>
        <v/>
      </c>
      <c r="AH22" s="80">
        <f>SUMIF($B$2:$B$1001,$AC22,$J$2:$J$1001)+SUMIF($C$2:$C$1001,$AC22,$K$2:$K$1001)</f>
        <v/>
      </c>
      <c r="AI22" s="25">
        <f>SUMIF($B$2:$B$1001,$AC22,$L$2:$L$1001)+SUMIF($C$2:$C$1001,$AC22,$M$2:$M$1001)</f>
        <v/>
      </c>
      <c r="AJ22" s="80">
        <f>SUMIF($B$2:$B$1001,$AC22,$N$2:$N$1001)+SUMIF($C$2:$C$1001,$AC22,$O$2:$O$1001)</f>
        <v/>
      </c>
      <c r="AK22" s="80">
        <f>SUMIF($B$2:$B$1001,$AC22,$P$2:$P$1001)+SUMIF($C$2:$C$1001,$AC22,$Q$2:$Q$1001)</f>
        <v/>
      </c>
      <c r="AL22" s="80">
        <f>SUMIF($B$2:$B$1001,$AC22,$U$2:$U$1001)+SUMIF($C$2:$C$1001,$AC22,$V$2:$V$1001)</f>
        <v/>
      </c>
      <c r="AM22" s="29">
        <f>SUMIF($B$2:$B$1001,$AC22,$X$2:$X$1001)+SUMIF($C$2:$C$1001,$AC22,$Y$2:$Y$1001)</f>
        <v/>
      </c>
      <c r="AN22" s="31">
        <f>SUMIF($C$2:$C$1001,$AC22,$D$2:$D$1001)+SUMIF($B$2:$B$1001,$AC22,$E$2:$E$1001)</f>
        <v/>
      </c>
      <c r="AO22" s="80">
        <f>SUMIF($C$2:$C$1001,$AC22,$F$2:$F$1001)+SUMIF($B$2:$B$1001,$AC22,$G$2:$G$1001)</f>
        <v/>
      </c>
      <c r="AP22" s="80">
        <f>SUMIF($C$2:$C$1001,$AC22,$H$2:$H$1001)+SUMIF($B$2:$B$1001,$AC22,$I$2:$I$1001)</f>
        <v/>
      </c>
      <c r="AQ22" s="80">
        <f>SUMIF($C$2:$C$1001,$AC22,$J$2:$J$1001)+SUMIF($B$2:$B$1001,$AC22,$K$2:$K$1001)</f>
        <v/>
      </c>
      <c r="AR22" s="25">
        <f>SUMIF($C$2:$C$1001,$AC22,$L$2:$L$1001)+SUMIF($B$2:$B$1001,$AC22,$M$2:$M$1001)</f>
        <v/>
      </c>
      <c r="AS22" s="80">
        <f>SUMIF($C$2:$C$1001,$AC22,$N$2:$N$1001)+SUMIF($B$2:$B$1001,$AC22,$O$2:$O$1001)</f>
        <v/>
      </c>
      <c r="AT22" s="80">
        <f>SUMIF($C$2:$C$1001,$AC22,$P$2:$P$1001)+SUMIF($B$2:$B$1001,$AC22,$Q$2:$Q$1001)</f>
        <v/>
      </c>
      <c r="AU22" s="80">
        <f>SUMIF($C$2:$C$1001,$AC22,$U$2:$U$1001)+SUMIF($B$2:$B$1001,$AC22,$V$2:$V$1001)</f>
        <v/>
      </c>
      <c r="AV22" s="28">
        <f>SUMIF($C$2:$C$1001,$AC22,$X$2:$X$1001)+SUMIF($B$2:$B$1001,$AC22,$Y$2:$Y$1001)</f>
        <v/>
      </c>
      <c r="AW22" s="12" t="n">
        <v>5</v>
      </c>
      <c r="AX22" s="81" t="n">
        <v>33.05</v>
      </c>
      <c r="AY22" s="80" t="n">
        <v>1848</v>
      </c>
      <c r="AZ22" s="80" t="n">
        <v>1322</v>
      </c>
      <c r="BA22" s="80" t="n">
        <v>40</v>
      </c>
      <c r="BB22" s="25" t="n">
        <v>1</v>
      </c>
      <c r="BC22" s="80" t="n">
        <v>11</v>
      </c>
      <c r="BD22" s="80" t="n">
        <v>7</v>
      </c>
      <c r="BE22" s="80" t="n">
        <v>7</v>
      </c>
      <c r="BF22" s="29" t="n">
        <v>147</v>
      </c>
      <c r="BG22" s="31" t="n">
        <v>33.94</v>
      </c>
      <c r="BH22" s="80" t="n">
        <v>2002</v>
      </c>
      <c r="BI22" s="80" t="n">
        <v>1483</v>
      </c>
      <c r="BJ22" s="80" t="n">
        <v>44</v>
      </c>
      <c r="BK22" s="25" t="n">
        <v>1</v>
      </c>
      <c r="BL22" s="80" t="n">
        <v>6</v>
      </c>
      <c r="BM22" s="80" t="n">
        <v>5</v>
      </c>
      <c r="BN22" s="80" t="n">
        <v>10</v>
      </c>
      <c r="BO22" s="25" t="n">
        <v>120</v>
      </c>
      <c r="BR22" s="89">
        <f>BR36</f>
        <v/>
      </c>
      <c r="BS22" s="89">
        <f>BS36</f>
        <v/>
      </c>
      <c r="BT22" s="80">
        <f>COUNTIFS($T$2:$T$1000,"&gt;"&amp;$BT$19,$B$2:$B$1000,"="&amp;BR22)+COUNTIFS($T$2:$T$1000,"&gt;"&amp;$BT$19,$C$2:$C$1000,"="&amp;BR22)</f>
        <v/>
      </c>
      <c r="BU22" s="80">
        <f>COUNTIFS($T$2:$T$1000,"&lt;"&amp;$BT$19,$B$2:$B$1000,"="&amp;BR22)+COUNTIFS($T$2:$T$1000,"&lt;"&amp;$BT$19,$C$2:$C$1000,"="&amp;BR22)</f>
        <v/>
      </c>
      <c r="BV22" s="80">
        <f>COUNTIFS($T$2:$T$1000,"&gt;"&amp;$BT$19,$B$2:$B$1000,"="&amp;BS22)+COUNTIFS($T$2:$T$1000,"&gt;"&amp;$BT$19,$C$2:$C$1000,"="&amp;BS22)</f>
        <v/>
      </c>
      <c r="BW22" s="80">
        <f>COUNTIFS($T$2:$T$1000,"&lt;"&amp;$BT$19,$B$2:$B$1000,"="&amp;BS22)+COUNTIFS($T$2:$T$1000,"&lt;"&amp;$BT$19,$C$2:$C$1000,"="&amp;BS22)</f>
        <v/>
      </c>
      <c r="BX22" s="80">
        <f>COUNTIFS($T$2:$T$1000,"&gt;"&amp;$BX$19,$B$2:$B$1000,"="&amp;BR22)+COUNTIFS($T$2:$T$1000,"&gt;"&amp;$BX$19,$C$2:$C$1000,"="&amp;BR22)</f>
        <v/>
      </c>
      <c r="BY22" s="80">
        <f>COUNTIFS($T$2:$T$1000,"&lt;"&amp;$BX$19,$B$2:$B$1000,"="&amp;BR22)+COUNTIFS($T$2:$T$1000,"&lt;"&amp;$BX$19,$C$2:$C$1000,"="&amp;BR22)</f>
        <v/>
      </c>
      <c r="BZ22" s="80">
        <f>COUNTIFS($T$2:$T$1000,"&gt;"&amp;$BX$19,$B$2:$B$1000,"="&amp;BS22)+COUNTIFS($T$2:$T$1000,"&gt;"&amp;$BX$19,$C$2:$C$1000,"="&amp;BS22)</f>
        <v/>
      </c>
      <c r="CA22" s="80">
        <f>COUNTIFS($T$2:$T$1000,"&lt;"&amp;$BX$19,$B$2:$B$1000,"="&amp;BS22)+COUNTIFS($T$2:$T$1000,"&lt;"&amp;$BX$19,$C$2:$C$1000,"="&amp;BS22)</f>
        <v/>
      </c>
      <c r="CB22" s="80">
        <f>COUNTIFS($T$2:$T$1000,"&gt;"&amp;$CB$19,$B$2:$B$1000,"="&amp;BR22)+COUNTIFS($T$2:$T$1000,"&gt;"&amp;$CB$19,$C$2:$C$1000,"="&amp;BR22)</f>
        <v/>
      </c>
      <c r="CC22" s="80">
        <f>COUNTIFS($T$2:$T$1000,"&lt;"&amp;$CB$19,$B$2:$B$1000,"="&amp;BR22)+COUNTIFS($T$2:$T$1000,"&lt;"&amp;$CB$19,$C$2:$C$1000,"="&amp;BR22)</f>
        <v/>
      </c>
      <c r="CD22" s="80">
        <f>COUNTIFS($T$2:$T$1000,"&gt;"&amp;$CB$19,$B$2:$B$1000,"="&amp;BS22)+COUNTIFS($T$2:$T$1000,"&gt;"&amp;$CB$19,$C$2:$C$1000,"="&amp;BS22)</f>
        <v/>
      </c>
      <c r="CE22" s="80">
        <f>COUNTIFS($T$2:$T$1000,"&lt;"&amp;$CB$19,$B$2:$B$1000,"="&amp;BS22)+COUNTIFS($T$2:$T$1000,"&lt;"&amp;$CB$19,$C$2:$C$1000,"="&amp;BS22)</f>
        <v/>
      </c>
      <c r="CF22" s="25">
        <f>COUNTIFS($W$2:$W$1000,"&gt;"&amp;$CF$19,$B$2:$B$1000,"="&amp;BR22)+COUNTIFS($W$2:$W$1000,"&gt;"&amp;$CF$19,$C$2:$C$1000,"="&amp;BR22)</f>
        <v/>
      </c>
      <c r="CG22" s="80">
        <f>COUNTIFS($W$2:$W$1000,"&lt;"&amp;$CF$19,$B$2:$B$1000,"="&amp;BR22)+COUNTIFS($W$2:$W$1000,"&lt;"&amp;$CF$19,$C$2:$C$1000,"="&amp;BR22)</f>
        <v/>
      </c>
      <c r="CH22" s="80">
        <f>COUNTIFS($W$2:$W$1000,"&gt;"&amp;$CF$19,$B$2:$B$1000,"="&amp;BS22)+COUNTIFS($W$2:$W$1000,"&gt;"&amp;$CF$19,$C$2:$C$1000,"="&amp;BS22)</f>
        <v/>
      </c>
      <c r="CI22" s="80">
        <f>COUNTIFS($W$2:$W$1000,"&lt;"&amp;$CF$19,$B$2:$B$1000,"="&amp;BS22)+COUNTIFS($W$2:$W$1000,"&lt;"&amp;$CF$19,$C$2:$C$1000,"="&amp;BS22)</f>
        <v/>
      </c>
      <c r="CJ22" s="80">
        <f>COUNTIFS($W$2:$W$1000,"&gt;"&amp;$CJ$19,$B$2:$B$1000,"="&amp;BR22)+COUNTIFS($W$2:$W$1000,"&gt;"&amp;$CJ$19,$C$2:$C$1000,"="&amp;BR22)</f>
        <v/>
      </c>
      <c r="CK22" s="80">
        <f>COUNTIFS($W$2:$W$1000,"&lt;"&amp;$CJ$19,$B$2:$B$1000,"="&amp;BR22)+COUNTIFS($W$2:$W$1000,"&lt;"&amp;$CJ$19,$C$2:$C$1000,"="&amp;BR22)</f>
        <v/>
      </c>
      <c r="CL22" s="80">
        <f>COUNTIFS($W$2:$W$1000,"&gt;"&amp;$CJ$19,$B$2:$B$1000,"="&amp;BS22)+COUNTIFS($W$2:$W$1000,"&gt;"&amp;$CJ$19,$C$2:$C$1000,"="&amp;BS22)</f>
        <v/>
      </c>
      <c r="CM22" s="80">
        <f>COUNTIFS($W$2:$W$1000,"&lt;"&amp;$CJ$19,$B$2:$B$1000,"="&amp;BS22)+COUNTIFS($W$2:$W$1000,"&lt;"&amp;$CJ$19,$C$2:$C$1000,"="&amp;BS22)</f>
        <v/>
      </c>
      <c r="CN22" s="80">
        <f>COUNTIFS($W$2:$W$1000,"&gt;"&amp;$CN$19,$B$2:$B$1000,"="&amp;BR22)+COUNTIFS($W$2:$W$1000,"&gt;"&amp;$CN$19,$C$2:$C$1000,"="&amp;BR22)</f>
        <v/>
      </c>
      <c r="CO22" s="80">
        <f>COUNTIFS($W$2:$W$1000,"&lt;"&amp;$CN$19,$B$2:$B$1000,"="&amp;BR22)+COUNTIFS($W$2:$W$1000,"&lt;"&amp;$CN$19,$C$2:$C$1000,"="&amp;BR22)</f>
        <v/>
      </c>
      <c r="CP22" s="80">
        <f>COUNTIFS($W$2:$W$1000,"&gt;"&amp;$CN$19,$B$2:$B$1000,"="&amp;BS22)+COUNTIFS($W$2:$W$1000,"&gt;"&amp;$CN$19,$C$2:$C$1000,"="&amp;BS22)</f>
        <v/>
      </c>
      <c r="CQ22" s="80">
        <f>COUNTIFS($W$2:$W$1000,"&lt;"&amp;$CN$19,$B$2:$B$1000,"="&amp;BS22)+COUNTIFS($W$2:$W$1000,"&lt;"&amp;$CN$19,$C$2:$C$1000,"="&amp;BS22)</f>
        <v/>
      </c>
      <c r="CR22" s="80">
        <f>COUNTIFS($W$2:$W$1000,"&gt;"&amp;$CR$19,$B$2:$B$1000,"="&amp;BR22)+COUNTIFS($W$2:$W$1000,"&gt;"&amp;$CR$19,$C$2:$C$1000,"="&amp;BR22)</f>
        <v/>
      </c>
      <c r="CS22" s="80">
        <f>COUNTIFS($W$2:$W$1000,"&lt;"&amp;$CR$19,$B$2:$B$1000,"="&amp;BR22)+COUNTIFS($W$2:$W$1000,"&lt;"&amp;$CR$19,$C$2:$C$1000,"="&amp;BR22)</f>
        <v/>
      </c>
      <c r="CT22" s="80">
        <f>COUNTIFS($W$2:$W$1000,"&gt;"&amp;$CR$19,$B$2:$B$1000,"="&amp;BS22)+COUNTIFS($W$2:$W$1000,"&gt;"&amp;$CR$19,$C$2:$C$1000,"="&amp;BS22)</f>
        <v/>
      </c>
      <c r="CU22" s="80">
        <f>COUNTIFS($W$2:$W$1000,"&lt;"&amp;$CR$19,$B$2:$B$1000,"="&amp;BS22)+COUNTIFS($W$2:$W$1000,"&lt;"&amp;$CR$19,$C$2:$C$1000,"="&amp;BS22)</f>
        <v/>
      </c>
      <c r="CV22" s="12">
        <f>COUNTIFS($R$2:$R$1000,"&gt;"&amp;$CV$19,$B$2:$B$1000,"="&amp;BR22)+COUNTIFS($S$2:$S$1000,"&gt;"&amp;$CV$19,$C$2:$C$1000,"="&amp;BR22)</f>
        <v/>
      </c>
      <c r="CW22" s="80">
        <f>COUNTIFS($R$2:$R$1000,"&lt;"&amp;$CV$19,$B$2:$B$1000,"="&amp;BR22)+COUNTIFS($S$2:$S$1000,"&lt;"&amp;$CV$19,$C$2:$C$1000,"="&amp;BR22)</f>
        <v/>
      </c>
      <c r="CX22" s="80">
        <f>COUNTIFS($R$2:$R$1000,"&gt;"&amp;$CV$19,$B$2:$B$1000,"="&amp;BS22)+COUNTIFS($S$2:$S$1000,"&gt;"&amp;$CV$19,$C$2:$C$1000,"="&amp;BS22)</f>
        <v/>
      </c>
      <c r="CY22" s="80">
        <f>COUNTIFS($R$2:$R$1000,"&lt;"&amp;$CV$19,$B$2:$B$1000,"="&amp;BS22)+COUNTIFS($S$2:$S$1000,"&lt;"&amp;$CV$19,$C$2:$C$1000,"="&amp;BS22)</f>
        <v/>
      </c>
      <c r="CZ22" s="80">
        <f>COUNTIFS($R$2:$R$1000,"&gt;"&amp;$CZ$19,$B$2:$B$1000,"="&amp;BR22)+COUNTIFS($S$2:$S$1000,"&gt;"&amp;$CZ$19,$C$2:$C$1000,"="&amp;BR22)</f>
        <v/>
      </c>
      <c r="DA22" s="80">
        <f>COUNTIFS($R$2:$R$1000,"&lt;"&amp;$CZ$19,$B$2:$B$1000,"="&amp;BR22)+COUNTIFS($S$2:$S$1000,"&lt;"&amp;$CZ$19,$C$2:$C$1000,"="&amp;BR22)</f>
        <v/>
      </c>
      <c r="DB22" s="80">
        <f>COUNTIFS($R$2:$R$1000,"&gt;"&amp;$CZ$19,$B$2:$B$1000,"="&amp;BS22)+COUNTIFS($S$2:$S$1000,"&gt;"&amp;$CZ$19,$C$2:$C$1000,"="&amp;BS22)</f>
        <v/>
      </c>
      <c r="DC22" s="80">
        <f>COUNTIFS($R$2:$R$1000,"&lt;"&amp;$CZ$19,$B$2:$B$1000,"="&amp;BS22)+COUNTIFS($S$2:$S$1000,"&lt;"&amp;$CZ$19,$C$2:$C$1000,"="&amp;BS22)</f>
        <v/>
      </c>
      <c r="DD22" s="80">
        <f>COUNTIFS($R$2:$R$1000,"&gt;"&amp;$DD$19,$B$2:$B$1000,"="&amp;BR22)+COUNTIFS($S$2:$S$1000,"&gt;"&amp;$DD$19,$C$2:$C$1000,"="&amp;BR22)</f>
        <v/>
      </c>
      <c r="DE22" s="80">
        <f>COUNTIFS($R$2:$R$1000,"&lt;"&amp;$DD$19,$B$2:$B$1000,"="&amp;BR22)+COUNTIFS($S$2:$S$1000,"&lt;"&amp;$DD$19,$C$2:$C$1000,"="&amp;BR22)</f>
        <v/>
      </c>
      <c r="DF22" s="80">
        <f>COUNTIFS($R$2:$R$1000,"&gt;"&amp;$DD$19,$B$2:$B$1000,"="&amp;BS22)+COUNTIFS($S$2:$S$1000,"&gt;"&amp;$DD$19,$C$2:$C$1000,"="&amp;BS22)</f>
        <v/>
      </c>
      <c r="DG22" s="80">
        <f>COUNTIFS($R$2:$R$1000,"&lt;"&amp;$DD$19,$B$2:$B$1000,"="&amp;BS22)+COUNTIFS($S$2:$S$1000,"&lt;"&amp;$DD$19,$C$2:$C$1000,"="&amp;BS22)</f>
        <v/>
      </c>
      <c r="DH22" s="25">
        <f>COUNTIFS($U$2:$U$1000,"&gt;"&amp;$DH$19,$B$2:$B$1000,"="&amp;BR22)+COUNTIFS($V$2:$V$1000,"&gt;"&amp;$DH$19,$C$2:$C$1000,"="&amp;BR22)</f>
        <v/>
      </c>
      <c r="DI22" s="80">
        <f>COUNTIFS($U$2:$U$1000,"&lt;"&amp;$DH$19,$B$2:$B$1000,"="&amp;BR22)+COUNTIFS($V$2:$V$1000,"&lt;"&amp;$DH$19,$C$2:$C$1000,"="&amp;BR22)</f>
        <v/>
      </c>
      <c r="DJ22" s="80">
        <f>COUNTIFS($U$2:$U$1000,"&gt;"&amp;$DH$19,$B$2:$B$1000,"="&amp;BS22)+COUNTIFS($V$2:$V$1000,"&gt;"&amp;$DH$19,$C$2:$C$1000,"="&amp;BS22)</f>
        <v/>
      </c>
      <c r="DK22" s="80">
        <f>COUNTIFS($U$2:$U$1000,"&lt;"&amp;$DH$19,$B$2:$B$1000,"="&amp;BS22)+COUNTIFS($V$2:$V$1000,"&lt;"&amp;$DH$19,$C$2:$C$1000,"="&amp;BS22)</f>
        <v/>
      </c>
      <c r="DL22" s="80">
        <f>COUNTIFS($U$2:$U$1000,"&gt;"&amp;$DL$19,$B$2:$B$1000,"="&amp;BR22)+COUNTIFS($V$2:$V$1000,"&gt;"&amp;$DL$19,$C$2:$C$1000,"="&amp;BR22)</f>
        <v/>
      </c>
      <c r="DM22" s="80">
        <f>COUNTIFS($U$2:$U$1000,"&lt;"&amp;$DL$19,$B$2:$B$1000,"="&amp;BR22)+COUNTIFS($V$2:$V$1000,"&lt;"&amp;$DL$19,$C$2:$C$1000,"="&amp;BR22)</f>
        <v/>
      </c>
      <c r="DN22" s="80">
        <f>COUNTIFS($U$2:$U$1000,"&gt;"&amp;$DL$19,$B$2:$B$1000,"="&amp;BS22)+COUNTIFS($V$2:$V$1000,"&gt;"&amp;$DL$19,$C$2:$C$1000,"="&amp;BS22)</f>
        <v/>
      </c>
      <c r="DO22" s="80">
        <f>COUNTIFS($U$2:$U$1000,"&lt;"&amp;$DL$19,$B$2:$B$1000,"="&amp;BS22)+COUNTIFS($V$2:$V$1000,"&lt;"&amp;$DL$19,$C$2:$C$1000,"="&amp;BS22)</f>
        <v/>
      </c>
      <c r="DP22" s="80">
        <f>COUNTIFS($U$2:$U$1000,"&gt;"&amp;$DP$19,$B$2:$B$1000,"="&amp;BR22)+COUNTIFS($V$2:$V$1000,"&gt;"&amp;$DP$19,$C$2:$C$1000,"="&amp;BR22)</f>
        <v/>
      </c>
      <c r="DQ22" s="80">
        <f>COUNTIFS($U$2:$U$1000,"&lt;"&amp;$DP$19,$B$2:$B$1000,"="&amp;BR22)+COUNTIFS($V$2:$V$1000,"&lt;"&amp;$DP$19,$C$2:$C$1000,"="&amp;BR22)</f>
        <v/>
      </c>
      <c r="DR22" s="80">
        <f>COUNTIFS($U$2:$U$1000,"&gt;"&amp;$DP$19,$B$2:$B$1000,"="&amp;BS22)+COUNTIFS($V$2:$V$1000,"&gt;"&amp;$DP$19,$C$2:$C$1000,"="&amp;BS22)</f>
        <v/>
      </c>
      <c r="DS22" s="80">
        <f>COUNTIFS($U$2:$U$1000,"&lt;"&amp;$DP$19,$B$2:$B$1000,"="&amp;BS22)+COUNTIFS($V$2:$V$1000,"&lt;"&amp;$DP$19,$C$2:$C$1000,"="&amp;BS22)</f>
        <v/>
      </c>
      <c r="DT22" s="12">
        <f>COUNTIFS($S$2:$S$1000,"&gt;"&amp;$DT$19,$B$2:$B$1000,"="&amp;BR22)+COUNTIFS($R$2:$R$1000,"&gt;"&amp;$DT$19,$C$2:$C$1000,"="&amp;BR22)</f>
        <v/>
      </c>
      <c r="DU22" s="80">
        <f>COUNTIFS($S$2:$S$1000,"&lt;"&amp;$DT$19,$B$2:$B$1000,"="&amp;BR22)+COUNTIFS($R$2:$R$1000,"&lt;"&amp;$DT$19,$C$2:$C$1000,"="&amp;BR22)</f>
        <v/>
      </c>
      <c r="DV22" s="80">
        <f>COUNTIFS($S$2:$S$1000,"&gt;"&amp;$DT$19,$B$2:$B$1000,"="&amp;BS22)+COUNTIFS($R$2:$R$1000,"&gt;"&amp;$DT$19,$C$2:$C$1000,"="&amp;BS22)</f>
        <v/>
      </c>
      <c r="DW22" s="80">
        <f>COUNTIFS($S$2:$S$1000,"&lt;"&amp;$DT$19,$B$2:$B$1000,"="&amp;BS22)+COUNTIFS($R$2:$R$1000,"&lt;"&amp;$DT$19,$C$2:$C$1000,"="&amp;BS22)</f>
        <v/>
      </c>
      <c r="DX22" s="80">
        <f>COUNTIFS($S$2:$S$1000,"&gt;"&amp;$DX$19,$B$2:$B$1000,"="&amp;BR22)+COUNTIFS($R$2:$R$1000,"&gt;"&amp;$DX$19,$C$2:$C$1000,"="&amp;BR22)</f>
        <v/>
      </c>
      <c r="DY22" s="80">
        <f>COUNTIFS($S$2:$S$1000,"&lt;"&amp;$DX$19,$B$2:$B$1000,"="&amp;BR22)+COUNTIFS($R$2:$R$1000,"&lt;"&amp;$DX$19,$C$2:$C$1000,"="&amp;BR22)</f>
        <v/>
      </c>
      <c r="DZ22" s="80">
        <f>COUNTIFS($S$2:$S$1000,"&gt;"&amp;$DX$19,$B$2:$B$1000,"="&amp;BS22)+COUNTIFS($R$2:$R$1000,"&gt;"&amp;$DX$19,$C$2:$C$1000,"="&amp;BS22)</f>
        <v/>
      </c>
      <c r="EA22" s="80">
        <f>COUNTIFS($S$2:$S$1000,"&lt;"&amp;$DX$19,$B$2:$B$1000,"="&amp;BS22)+COUNTIFS($R$2:$R$1000,"&lt;"&amp;$DX$19,$C$2:$C$1000,"="&amp;BS22)</f>
        <v/>
      </c>
      <c r="EB22" s="80">
        <f>COUNTIFS($S$2:$S$1000,"&gt;"&amp;$EB$19,$B$2:$B$1000,"="&amp;BR22)+COUNTIFS($R$2:$R$1000,"&gt;"&amp;$EB$19,$C$2:$C$1000,"="&amp;BR22)</f>
        <v/>
      </c>
      <c r="EC22" s="80">
        <f>COUNTIFS($S$2:$S$1000,"&lt;"&amp;$EB$19,$B$2:$B$1000,"="&amp;BR22)+COUNTIFS($R$2:$R$1000,"&lt;"&amp;$EB$19,$C$2:$C$1000,"="&amp;BR22)</f>
        <v/>
      </c>
      <c r="ED22" s="80">
        <f>COUNTIFS($S$2:$S$1000,"&gt;"&amp;$EB$19,$B$2:$B$1000,"="&amp;BS22)+COUNTIFS($R$2:$R$1000,"&gt;"&amp;$EB$19,$C$2:$C$1000,"="&amp;BS22)</f>
        <v/>
      </c>
      <c r="EE22" s="80">
        <f>COUNTIFS($S$2:$S$1000,"&lt;"&amp;$EB$19,$B$2:$B$1000,"="&amp;BS22)+COUNTIFS($R$2:$R$1000,"&lt;"&amp;$EB$19,$C$2:$C$1000,"="&amp;BS22)</f>
        <v/>
      </c>
      <c r="EF22" s="25">
        <f>COUNTIFS($V$2:$V$1000,"&gt;"&amp;$EF$19,$B$2:$B$1000,"="&amp;BR22)+COUNTIFS($U$2:$U$1000,"&gt;"&amp;$EF$19,$C$2:$C$1000,"="&amp;BR22)</f>
        <v/>
      </c>
      <c r="EG22" s="80">
        <f>COUNTIFS($V$2:$V$1000,"&lt;"&amp;$EF$19,$B$2:$B$1000,"="&amp;BR22)+COUNTIFS($U$2:$U$1000,"&lt;"&amp;$EF$19,$C$2:$C$1000,"="&amp;BR22)</f>
        <v/>
      </c>
      <c r="EH22" s="80">
        <f>COUNTIFS($V$2:$V$1000,"&gt;"&amp;$EF$19,$B$2:$B$1000,"="&amp;BS22)+COUNTIFS($U$2:$U$1000,"&gt;"&amp;$EF$19,$C$2:$C$1000,"="&amp;BS22)</f>
        <v/>
      </c>
      <c r="EI22" s="80">
        <f>COUNTIFS($V$2:$V$1000,"&lt;"&amp;$EF$19,$B$2:$B$1000,"="&amp;BS22)+COUNTIFS($U$2:$U$1000,"&lt;"&amp;$EF$19,$C$2:$C$1000,"="&amp;BS22)</f>
        <v/>
      </c>
      <c r="EJ22" s="80">
        <f>COUNTIFS($V$2:$V$1000,"&gt;"&amp;$EJ$19,$B$2:$B$1000,"="&amp;BR22)+COUNTIFS($U$2:$U$1000,"&gt;"&amp;$EJ$19,$C$2:$C$1000,"="&amp;BR22)</f>
        <v/>
      </c>
      <c r="EK22" s="80">
        <f>COUNTIFS($V$2:$V$1000,"&lt;"&amp;$EJ$19,$B$2:$B$1000,"="&amp;BR22)+COUNTIFS($U$2:$U$1000,"&lt;"&amp;$EJ$19,$C$2:$C$1000,"="&amp;BR22)</f>
        <v/>
      </c>
      <c r="EL22" s="80">
        <f>COUNTIFS($V$2:$V$1000,"&gt;"&amp;$EJ$19,$B$2:$B$1000,"="&amp;BS22)+COUNTIFS($U$2:$U$1000,"&gt;"&amp;$EJ$19,$C$2:$C$1000,"="&amp;BS22)</f>
        <v/>
      </c>
      <c r="EM22" s="80">
        <f>COUNTIFS($V$2:$V$1000,"&lt;"&amp;$EJ$19,$B$2:$B$1000,"="&amp;BS22)+COUNTIFS($U$2:$U$1000,"&lt;"&amp;$EJ$19,$C$2:$C$1000,"="&amp;BS22)</f>
        <v/>
      </c>
      <c r="EN22" s="80">
        <f>COUNTIFS($V$2:$V$1000,"&gt;"&amp;$EN$19,$B$2:$B$1000,"="&amp;BR22)+COUNTIFS($U$2:$U$1000,"&gt;"&amp;$EN$19,$C$2:$C$1000,"="&amp;BR22)</f>
        <v/>
      </c>
      <c r="EO22" s="80">
        <f>COUNTIFS($V$2:$V$1000,"&lt;"&amp;$EN$19,$B$2:$B$1000,"="&amp;BR22)+COUNTIFS($U$2:$U$1000,"&lt;"&amp;$EN$19,$C$2:$C$1000,"="&amp;BR22)</f>
        <v/>
      </c>
      <c r="EP22" s="80">
        <f>COUNTIFS($V$2:$V$1000,"&gt;"&amp;$EN$19,$B$2:$B$1000,"="&amp;BS22)+COUNTIFS($U$2:$U$1000,"&gt;"&amp;$EN$19,$C$2:$C$1000,"="&amp;BS22)</f>
        <v/>
      </c>
      <c r="EQ22" s="80">
        <f>COUNTIFS($V$2:$V$1000,"&lt;"&amp;$EN$19,$B$2:$B$1000,"="&amp;BS22)+COUNTIFS($U$2:$U$1000,"&lt;"&amp;$EN$19,$C$2:$C$1000,"="&amp;BS22)</f>
        <v/>
      </c>
      <c r="ES22" s="89" t="n"/>
      <c r="EV22" s="89" t="n"/>
      <c r="EY22" s="89" t="n"/>
      <c r="FB22" s="89" t="n"/>
      <c r="FE22" s="89" t="n"/>
      <c r="FH22" s="89" t="n"/>
      <c r="FK22" s="89" t="n"/>
      <c r="FN22" s="81" t="n"/>
      <c r="FQ22" s="81" t="n"/>
      <c r="FT22" s="81" t="n"/>
      <c r="FW22" s="81" t="n"/>
      <c r="FZ22" s="81" t="n"/>
      <c r="GC22" s="81" t="n"/>
      <c r="GF22" s="81" t="n"/>
      <c r="GI22" s="81" t="n"/>
    </row>
    <row customHeight="1" ht="12" r="23" spans="1:201">
      <c r="A23" s="35" t="n">
        <v>43323</v>
      </c>
      <c r="B23" s="89" t="s">
        <v>84</v>
      </c>
      <c r="C23" s="89" t="s">
        <v>85</v>
      </c>
      <c r="D23" s="31" t="n">
        <v>6.69</v>
      </c>
      <c r="E23" s="81" t="n">
        <v>6.73</v>
      </c>
      <c r="F23" s="25" t="n">
        <v>425</v>
      </c>
      <c r="G23" s="80" t="n">
        <v>377</v>
      </c>
      <c r="H23" s="80" t="n">
        <v>348</v>
      </c>
      <c r="I23" s="80" t="n">
        <v>265</v>
      </c>
      <c r="J23" s="80" t="n">
        <v>12</v>
      </c>
      <c r="K23" s="80" t="n">
        <v>5</v>
      </c>
      <c r="L23" s="25" t="n">
        <v>0</v>
      </c>
      <c r="M23" s="80" t="n">
        <v>0</v>
      </c>
      <c r="N23" s="80" t="n">
        <v>2</v>
      </c>
      <c r="O23" s="80" t="n">
        <v>4</v>
      </c>
      <c r="P23" s="80" t="n">
        <v>4</v>
      </c>
      <c r="Q23" s="80" t="n">
        <v>1</v>
      </c>
      <c r="R23" s="16" t="n">
        <v>6</v>
      </c>
      <c r="S23" s="16" t="n">
        <v>5</v>
      </c>
      <c r="T23" s="16" t="n">
        <v>11</v>
      </c>
      <c r="U23" s="25" t="n">
        <v>1</v>
      </c>
      <c r="V23" s="80" t="n">
        <v>2</v>
      </c>
      <c r="W23" s="16" t="n">
        <v>3</v>
      </c>
      <c r="X23" s="25" t="n">
        <v>41</v>
      </c>
      <c r="Y23" s="80" t="n">
        <v>14</v>
      </c>
      <c r="Z23" s="27">
        <f>IF(U23="","",LOOKUP(U23-V23,{-9E+307,0,1},{2,"x",1}))</f>
        <v/>
      </c>
      <c r="AA23" s="14">
        <f>IF(U23="","",U23&amp;"-"&amp;V23)</f>
        <v/>
      </c>
      <c r="AB23" s="63" t="n"/>
      <c r="AC23" s="89" t="s">
        <v>92</v>
      </c>
      <c r="AD23" s="80">
        <f>SUMPRODUCT(($B$2:$C$1001=$AC23)*($Z$2:$Z$1001&lt;&gt;""))</f>
        <v/>
      </c>
      <c r="AE23" s="81">
        <f>SUMIF($B$2:$B$1001,$AC23,$D$2:$D$1001)+SUMIF($C$2:$C$1001,$AC23,$E$2:$E$1001)</f>
        <v/>
      </c>
      <c r="AF23" s="80">
        <f>SUMIF($B$2:$B$1001,$AC23,$F$2:$F$1001)+SUMIF($C$2:$C$1001,$AC23,$G$2:$G$1001)</f>
        <v/>
      </c>
      <c r="AG23" s="80">
        <f>SUMIF($B$2:$B$1001,$AC23,$H$2:$H$1001)+SUMIF($C$2:$C$1001,$AC23,$I$2:$I$1001)</f>
        <v/>
      </c>
      <c r="AH23" s="80">
        <f>SUMIF($B$2:$B$1001,$AC23,$J$2:$J$1001)+SUMIF($C$2:$C$1001,$AC23,$K$2:$K$1001)</f>
        <v/>
      </c>
      <c r="AI23" s="25">
        <f>SUMIF($B$2:$B$1001,$AC23,$L$2:$L$1001)+SUMIF($C$2:$C$1001,$AC23,$M$2:$M$1001)</f>
        <v/>
      </c>
      <c r="AJ23" s="80">
        <f>SUMIF($B$2:$B$1001,$AC23,$N$2:$N$1001)+SUMIF($C$2:$C$1001,$AC23,$O$2:$O$1001)</f>
        <v/>
      </c>
      <c r="AK23" s="80">
        <f>SUMIF($B$2:$B$1001,$AC23,$P$2:$P$1001)+SUMIF($C$2:$C$1001,$AC23,$Q$2:$Q$1001)</f>
        <v/>
      </c>
      <c r="AL23" s="80">
        <f>SUMIF($B$2:$B$1001,$AC23,$U$2:$U$1001)+SUMIF($C$2:$C$1001,$AC23,$V$2:$V$1001)</f>
        <v/>
      </c>
      <c r="AM23" s="29">
        <f>SUMIF($B$2:$B$1001,$AC23,$X$2:$X$1001)+SUMIF($C$2:$C$1001,$AC23,$Y$2:$Y$1001)</f>
        <v/>
      </c>
      <c r="AN23" s="31">
        <f>SUMIF($C$2:$C$1001,$AC23,$D$2:$D$1001)+SUMIF($B$2:$B$1001,$AC23,$E$2:$E$1001)</f>
        <v/>
      </c>
      <c r="AO23" s="80">
        <f>SUMIF($C$2:$C$1001,$AC23,$F$2:$F$1001)+SUMIF($B$2:$B$1001,$AC23,$G$2:$G$1001)</f>
        <v/>
      </c>
      <c r="AP23" s="80">
        <f>SUMIF($C$2:$C$1001,$AC23,$H$2:$H$1001)+SUMIF($B$2:$B$1001,$AC23,$I$2:$I$1001)</f>
        <v/>
      </c>
      <c r="AQ23" s="80">
        <f>SUMIF($C$2:$C$1001,$AC23,$J$2:$J$1001)+SUMIF($B$2:$B$1001,$AC23,$K$2:$K$1001)</f>
        <v/>
      </c>
      <c r="AR23" s="25">
        <f>SUMIF($C$2:$C$1001,$AC23,$L$2:$L$1001)+SUMIF($B$2:$B$1001,$AC23,$M$2:$M$1001)</f>
        <v/>
      </c>
      <c r="AS23" s="80">
        <f>SUMIF($C$2:$C$1001,$AC23,$N$2:$N$1001)+SUMIF($B$2:$B$1001,$AC23,$O$2:$O$1001)</f>
        <v/>
      </c>
      <c r="AT23" s="80">
        <f>SUMIF($C$2:$C$1001,$AC23,$P$2:$P$1001)+SUMIF($B$2:$B$1001,$AC23,$Q$2:$Q$1001)</f>
        <v/>
      </c>
      <c r="AU23" s="80">
        <f>SUMIF($C$2:$C$1001,$AC23,$U$2:$U$1001)+SUMIF($B$2:$B$1001,$AC23,$V$2:$V$1001)</f>
        <v/>
      </c>
      <c r="AV23" s="28">
        <f>SUMIF($C$2:$C$1001,$AC23,$X$2:$X$1001)+SUMIF($B$2:$B$1001,$AC23,$Y$2:$Y$1001)</f>
        <v/>
      </c>
      <c r="AW23" s="12" t="n">
        <v>5</v>
      </c>
      <c r="AX23" s="81" t="n">
        <v>33.9</v>
      </c>
      <c r="AY23" s="80" t="n">
        <v>1963</v>
      </c>
      <c r="AZ23" s="80" t="n">
        <v>1482</v>
      </c>
      <c r="BA23" s="80" t="n">
        <v>49</v>
      </c>
      <c r="BB23" s="25" t="n">
        <v>5</v>
      </c>
      <c r="BC23" s="80" t="n">
        <v>6</v>
      </c>
      <c r="BD23" s="80" t="n">
        <v>12</v>
      </c>
      <c r="BE23" s="80" t="n">
        <v>10</v>
      </c>
      <c r="BF23" s="29" t="n">
        <v>115</v>
      </c>
      <c r="BG23" s="31" t="n">
        <v>32.74</v>
      </c>
      <c r="BH23" s="80" t="n">
        <v>2319</v>
      </c>
      <c r="BI23" s="80" t="n">
        <v>1806</v>
      </c>
      <c r="BJ23" s="80" t="n">
        <v>40</v>
      </c>
      <c r="BK23" s="25" t="n">
        <v>4</v>
      </c>
      <c r="BL23" s="80" t="n">
        <v>14</v>
      </c>
      <c r="BM23" s="80" t="n">
        <v>4</v>
      </c>
      <c r="BN23" s="80" t="n">
        <v>7</v>
      </c>
      <c r="BO23" s="25" t="n">
        <v>103</v>
      </c>
      <c r="BR23" s="89">
        <f>BR37</f>
        <v/>
      </c>
      <c r="BS23" s="89">
        <f>BS37</f>
        <v/>
      </c>
      <c r="BT23" s="80">
        <f>COUNTIFS($T$2:$T$1000,"&gt;"&amp;$BT$19,$B$2:$B$1000,"="&amp;BR23)+COUNTIFS($T$2:$T$1000,"&gt;"&amp;$BT$19,$C$2:$C$1000,"="&amp;BR23)</f>
        <v/>
      </c>
      <c r="BU23" s="80">
        <f>COUNTIFS($T$2:$T$1000,"&lt;"&amp;$BT$19,$B$2:$B$1000,"="&amp;BR23)+COUNTIFS($T$2:$T$1000,"&lt;"&amp;$BT$19,$C$2:$C$1000,"="&amp;BR23)</f>
        <v/>
      </c>
      <c r="BV23" s="80">
        <f>COUNTIFS($T$2:$T$1000,"&gt;"&amp;$BT$19,$B$2:$B$1000,"="&amp;BS23)+COUNTIFS($T$2:$T$1000,"&gt;"&amp;$BT$19,$C$2:$C$1000,"="&amp;BS23)</f>
        <v/>
      </c>
      <c r="BW23" s="80">
        <f>COUNTIFS($T$2:$T$1000,"&lt;"&amp;$BT$19,$B$2:$B$1000,"="&amp;BS23)+COUNTIFS($T$2:$T$1000,"&lt;"&amp;$BT$19,$C$2:$C$1000,"="&amp;BS23)</f>
        <v/>
      </c>
      <c r="BX23" s="80">
        <f>COUNTIFS($T$2:$T$1000,"&gt;"&amp;$BX$19,$B$2:$B$1000,"="&amp;BR23)+COUNTIFS($T$2:$T$1000,"&gt;"&amp;$BX$19,$C$2:$C$1000,"="&amp;BR23)</f>
        <v/>
      </c>
      <c r="BY23" s="80">
        <f>COUNTIFS($T$2:$T$1000,"&lt;"&amp;$BX$19,$B$2:$B$1000,"="&amp;BR23)+COUNTIFS($T$2:$T$1000,"&lt;"&amp;$BX$19,$C$2:$C$1000,"="&amp;BR23)</f>
        <v/>
      </c>
      <c r="BZ23" s="80">
        <f>COUNTIFS($T$2:$T$1000,"&gt;"&amp;$BX$19,$B$2:$B$1000,"="&amp;BS23)+COUNTIFS($T$2:$T$1000,"&gt;"&amp;$BX$19,$C$2:$C$1000,"="&amp;BS23)</f>
        <v/>
      </c>
      <c r="CA23" s="80">
        <f>COUNTIFS($T$2:$T$1000,"&lt;"&amp;$BX$19,$B$2:$B$1000,"="&amp;BS23)+COUNTIFS($T$2:$T$1000,"&lt;"&amp;$BX$19,$C$2:$C$1000,"="&amp;BS23)</f>
        <v/>
      </c>
      <c r="CB23" s="80">
        <f>COUNTIFS($T$2:$T$1000,"&gt;"&amp;$CB$19,$B$2:$B$1000,"="&amp;BR23)+COUNTIFS($T$2:$T$1000,"&gt;"&amp;$CB$19,$C$2:$C$1000,"="&amp;BR23)</f>
        <v/>
      </c>
      <c r="CC23" s="80">
        <f>COUNTIFS($T$2:$T$1000,"&lt;"&amp;$CB$19,$B$2:$B$1000,"="&amp;BR23)+COUNTIFS($T$2:$T$1000,"&lt;"&amp;$CB$19,$C$2:$C$1000,"="&amp;BR23)</f>
        <v/>
      </c>
      <c r="CD23" s="80">
        <f>COUNTIFS($T$2:$T$1000,"&gt;"&amp;$CB$19,$B$2:$B$1000,"="&amp;BS23)+COUNTIFS($T$2:$T$1000,"&gt;"&amp;$CB$19,$C$2:$C$1000,"="&amp;BS23)</f>
        <v/>
      </c>
      <c r="CE23" s="80">
        <f>COUNTIFS($T$2:$T$1000,"&lt;"&amp;$CB$19,$B$2:$B$1000,"="&amp;BS23)+COUNTIFS($T$2:$T$1000,"&lt;"&amp;$CB$19,$C$2:$C$1000,"="&amp;BS23)</f>
        <v/>
      </c>
      <c r="CF23" s="25">
        <f>COUNTIFS($W$2:$W$1000,"&gt;"&amp;$CF$19,$B$2:$B$1000,"="&amp;BR23)+COUNTIFS($W$2:$W$1000,"&gt;"&amp;$CF$19,$C$2:$C$1000,"="&amp;BR23)</f>
        <v/>
      </c>
      <c r="CG23" s="80">
        <f>COUNTIFS($W$2:$W$1000,"&lt;"&amp;$CF$19,$B$2:$B$1000,"="&amp;BR23)+COUNTIFS($W$2:$W$1000,"&lt;"&amp;$CF$19,$C$2:$C$1000,"="&amp;BR23)</f>
        <v/>
      </c>
      <c r="CH23" s="80">
        <f>COUNTIFS($W$2:$W$1000,"&gt;"&amp;$CF$19,$B$2:$B$1000,"="&amp;BS23)+COUNTIFS($W$2:$W$1000,"&gt;"&amp;$CF$19,$C$2:$C$1000,"="&amp;BS23)</f>
        <v/>
      </c>
      <c r="CI23" s="80">
        <f>COUNTIFS($W$2:$W$1000,"&lt;"&amp;$CF$19,$B$2:$B$1000,"="&amp;BS23)+COUNTIFS($W$2:$W$1000,"&lt;"&amp;$CF$19,$C$2:$C$1000,"="&amp;BS23)</f>
        <v/>
      </c>
      <c r="CJ23" s="80">
        <f>COUNTIFS($W$2:$W$1000,"&gt;"&amp;$CJ$19,$B$2:$B$1000,"="&amp;BR23)+COUNTIFS($W$2:$W$1000,"&gt;"&amp;$CJ$19,$C$2:$C$1000,"="&amp;BR23)</f>
        <v/>
      </c>
      <c r="CK23" s="80">
        <f>COUNTIFS($W$2:$W$1000,"&lt;"&amp;$CJ$19,$B$2:$B$1000,"="&amp;BR23)+COUNTIFS($W$2:$W$1000,"&lt;"&amp;$CJ$19,$C$2:$C$1000,"="&amp;BR23)</f>
        <v/>
      </c>
      <c r="CL23" s="80">
        <f>COUNTIFS($W$2:$W$1000,"&gt;"&amp;$CJ$19,$B$2:$B$1000,"="&amp;BS23)+COUNTIFS($W$2:$W$1000,"&gt;"&amp;$CJ$19,$C$2:$C$1000,"="&amp;BS23)</f>
        <v/>
      </c>
      <c r="CM23" s="80">
        <f>COUNTIFS($W$2:$W$1000,"&lt;"&amp;$CJ$19,$B$2:$B$1000,"="&amp;BS23)+COUNTIFS($W$2:$W$1000,"&lt;"&amp;$CJ$19,$C$2:$C$1000,"="&amp;BS23)</f>
        <v/>
      </c>
      <c r="CN23" s="80">
        <f>COUNTIFS($W$2:$W$1000,"&gt;"&amp;$CN$19,$B$2:$B$1000,"="&amp;BR23)+COUNTIFS($W$2:$W$1000,"&gt;"&amp;$CN$19,$C$2:$C$1000,"="&amp;BR23)</f>
        <v/>
      </c>
      <c r="CO23" s="80">
        <f>COUNTIFS($W$2:$W$1000,"&lt;"&amp;$CN$19,$B$2:$B$1000,"="&amp;BR23)+COUNTIFS($W$2:$W$1000,"&lt;"&amp;$CN$19,$C$2:$C$1000,"="&amp;BR23)</f>
        <v/>
      </c>
      <c r="CP23" s="80">
        <f>COUNTIFS($W$2:$W$1000,"&gt;"&amp;$CN$19,$B$2:$B$1000,"="&amp;BS23)+COUNTIFS($W$2:$W$1000,"&gt;"&amp;$CN$19,$C$2:$C$1000,"="&amp;BS23)</f>
        <v/>
      </c>
      <c r="CQ23" s="80">
        <f>COUNTIFS($W$2:$W$1000,"&lt;"&amp;$CN$19,$B$2:$B$1000,"="&amp;BS23)+COUNTIFS($W$2:$W$1000,"&lt;"&amp;$CN$19,$C$2:$C$1000,"="&amp;BS23)</f>
        <v/>
      </c>
      <c r="CR23" s="80">
        <f>COUNTIFS($W$2:$W$1000,"&gt;"&amp;$CR$19,$B$2:$B$1000,"="&amp;BR23)+COUNTIFS($W$2:$W$1000,"&gt;"&amp;$CR$19,$C$2:$C$1000,"="&amp;BR23)</f>
        <v/>
      </c>
      <c r="CS23" s="80">
        <f>COUNTIFS($W$2:$W$1000,"&lt;"&amp;$CR$19,$B$2:$B$1000,"="&amp;BR23)+COUNTIFS($W$2:$W$1000,"&lt;"&amp;$CR$19,$C$2:$C$1000,"="&amp;BR23)</f>
        <v/>
      </c>
      <c r="CT23" s="80">
        <f>COUNTIFS($W$2:$W$1000,"&gt;"&amp;$CR$19,$B$2:$B$1000,"="&amp;BS23)+COUNTIFS($W$2:$W$1000,"&gt;"&amp;$CR$19,$C$2:$C$1000,"="&amp;BS23)</f>
        <v/>
      </c>
      <c r="CU23" s="80">
        <f>COUNTIFS($W$2:$W$1000,"&lt;"&amp;$CR$19,$B$2:$B$1000,"="&amp;BS23)+COUNTIFS($W$2:$W$1000,"&lt;"&amp;$CR$19,$C$2:$C$1000,"="&amp;BS23)</f>
        <v/>
      </c>
      <c r="CV23" s="12">
        <f>COUNTIFS($R$2:$R$1000,"&gt;"&amp;$CV$19,$B$2:$B$1000,"="&amp;BR23)+COUNTIFS($S$2:$S$1000,"&gt;"&amp;$CV$19,$C$2:$C$1000,"="&amp;BR23)</f>
        <v/>
      </c>
      <c r="CW23" s="80">
        <f>COUNTIFS($R$2:$R$1000,"&lt;"&amp;$CV$19,$B$2:$B$1000,"="&amp;BR23)+COUNTIFS($S$2:$S$1000,"&lt;"&amp;$CV$19,$C$2:$C$1000,"="&amp;BR23)</f>
        <v/>
      </c>
      <c r="CX23" s="80">
        <f>COUNTIFS($R$2:$R$1000,"&gt;"&amp;$CV$19,$B$2:$B$1000,"="&amp;BS23)+COUNTIFS($S$2:$S$1000,"&gt;"&amp;$CV$19,$C$2:$C$1000,"="&amp;BS23)</f>
        <v/>
      </c>
      <c r="CY23" s="80">
        <f>COUNTIFS($R$2:$R$1000,"&lt;"&amp;$CV$19,$B$2:$B$1000,"="&amp;BS23)+COUNTIFS($S$2:$S$1000,"&lt;"&amp;$CV$19,$C$2:$C$1000,"="&amp;BS23)</f>
        <v/>
      </c>
      <c r="CZ23" s="80">
        <f>COUNTIFS($R$2:$R$1000,"&gt;"&amp;$CZ$19,$B$2:$B$1000,"="&amp;BR23)+COUNTIFS($S$2:$S$1000,"&gt;"&amp;$CZ$19,$C$2:$C$1000,"="&amp;BR23)</f>
        <v/>
      </c>
      <c r="DA23" s="80">
        <f>COUNTIFS($R$2:$R$1000,"&lt;"&amp;$CZ$19,$B$2:$B$1000,"="&amp;BR23)+COUNTIFS($S$2:$S$1000,"&lt;"&amp;$CZ$19,$C$2:$C$1000,"="&amp;BR23)</f>
        <v/>
      </c>
      <c r="DB23" s="80">
        <f>COUNTIFS($R$2:$R$1000,"&gt;"&amp;$CZ$19,$B$2:$B$1000,"="&amp;BS23)+COUNTIFS($S$2:$S$1000,"&gt;"&amp;$CZ$19,$C$2:$C$1000,"="&amp;BS23)</f>
        <v/>
      </c>
      <c r="DC23" s="80">
        <f>COUNTIFS($R$2:$R$1000,"&lt;"&amp;$CZ$19,$B$2:$B$1000,"="&amp;BS23)+COUNTIFS($S$2:$S$1000,"&lt;"&amp;$CZ$19,$C$2:$C$1000,"="&amp;BS23)</f>
        <v/>
      </c>
      <c r="DD23" s="80">
        <f>COUNTIFS($R$2:$R$1000,"&gt;"&amp;$DD$19,$B$2:$B$1000,"="&amp;BR23)+COUNTIFS($S$2:$S$1000,"&gt;"&amp;$DD$19,$C$2:$C$1000,"="&amp;BR23)</f>
        <v/>
      </c>
      <c r="DE23" s="80">
        <f>COUNTIFS($R$2:$R$1000,"&lt;"&amp;$DD$19,$B$2:$B$1000,"="&amp;BR23)+COUNTIFS($S$2:$S$1000,"&lt;"&amp;$DD$19,$C$2:$C$1000,"="&amp;BR23)</f>
        <v/>
      </c>
      <c r="DF23" s="80">
        <f>COUNTIFS($R$2:$R$1000,"&gt;"&amp;$DD$19,$B$2:$B$1000,"="&amp;BS23)+COUNTIFS($S$2:$S$1000,"&gt;"&amp;$DD$19,$C$2:$C$1000,"="&amp;BS23)</f>
        <v/>
      </c>
      <c r="DG23" s="80">
        <f>COUNTIFS($R$2:$R$1000,"&lt;"&amp;$DD$19,$B$2:$B$1000,"="&amp;BS23)+COUNTIFS($S$2:$S$1000,"&lt;"&amp;$DD$19,$C$2:$C$1000,"="&amp;BS23)</f>
        <v/>
      </c>
      <c r="DH23" s="25">
        <f>COUNTIFS($U$2:$U$1000,"&gt;"&amp;$DH$19,$B$2:$B$1000,"="&amp;BR23)+COUNTIFS($V$2:$V$1000,"&gt;"&amp;$DH$19,$C$2:$C$1000,"="&amp;BR23)</f>
        <v/>
      </c>
      <c r="DI23" s="80">
        <f>COUNTIFS($U$2:$U$1000,"&lt;"&amp;$DH$19,$B$2:$B$1000,"="&amp;BR23)+COUNTIFS($V$2:$V$1000,"&lt;"&amp;$DH$19,$C$2:$C$1000,"="&amp;BR23)</f>
        <v/>
      </c>
      <c r="DJ23" s="80">
        <f>COUNTIFS($U$2:$U$1000,"&gt;"&amp;$DH$19,$B$2:$B$1000,"="&amp;BS23)+COUNTIFS($V$2:$V$1000,"&gt;"&amp;$DH$19,$C$2:$C$1000,"="&amp;BS23)</f>
        <v/>
      </c>
      <c r="DK23" s="80">
        <f>COUNTIFS($U$2:$U$1000,"&lt;"&amp;$DH$19,$B$2:$B$1000,"="&amp;BS23)+COUNTIFS($V$2:$V$1000,"&lt;"&amp;$DH$19,$C$2:$C$1000,"="&amp;BS23)</f>
        <v/>
      </c>
      <c r="DL23" s="80">
        <f>COUNTIFS($U$2:$U$1000,"&gt;"&amp;$DL$19,$B$2:$B$1000,"="&amp;BR23)+COUNTIFS($V$2:$V$1000,"&gt;"&amp;$DL$19,$C$2:$C$1000,"="&amp;BR23)</f>
        <v/>
      </c>
      <c r="DM23" s="80">
        <f>COUNTIFS($U$2:$U$1000,"&lt;"&amp;$DL$19,$B$2:$B$1000,"="&amp;BR23)+COUNTIFS($V$2:$V$1000,"&lt;"&amp;$DL$19,$C$2:$C$1000,"="&amp;BR23)</f>
        <v/>
      </c>
      <c r="DN23" s="80">
        <f>COUNTIFS($U$2:$U$1000,"&gt;"&amp;$DL$19,$B$2:$B$1000,"="&amp;BS23)+COUNTIFS($V$2:$V$1000,"&gt;"&amp;$DL$19,$C$2:$C$1000,"="&amp;BS23)</f>
        <v/>
      </c>
      <c r="DO23" s="80">
        <f>COUNTIFS($U$2:$U$1000,"&lt;"&amp;$DL$19,$B$2:$B$1000,"="&amp;BS23)+COUNTIFS($V$2:$V$1000,"&lt;"&amp;$DL$19,$C$2:$C$1000,"="&amp;BS23)</f>
        <v/>
      </c>
      <c r="DP23" s="80">
        <f>COUNTIFS($U$2:$U$1000,"&gt;"&amp;$DP$19,$B$2:$B$1000,"="&amp;BR23)+COUNTIFS($V$2:$V$1000,"&gt;"&amp;$DP$19,$C$2:$C$1000,"="&amp;BR23)</f>
        <v/>
      </c>
      <c r="DQ23" s="80">
        <f>COUNTIFS($U$2:$U$1000,"&lt;"&amp;$DP$19,$B$2:$B$1000,"="&amp;BR23)+COUNTIFS($V$2:$V$1000,"&lt;"&amp;$DP$19,$C$2:$C$1000,"="&amp;BR23)</f>
        <v/>
      </c>
      <c r="DR23" s="80">
        <f>COUNTIFS($U$2:$U$1000,"&gt;"&amp;$DP$19,$B$2:$B$1000,"="&amp;BS23)+COUNTIFS($V$2:$V$1000,"&gt;"&amp;$DP$19,$C$2:$C$1000,"="&amp;BS23)</f>
        <v/>
      </c>
      <c r="DS23" s="80">
        <f>COUNTIFS($U$2:$U$1000,"&lt;"&amp;$DP$19,$B$2:$B$1000,"="&amp;BS23)+COUNTIFS($V$2:$V$1000,"&lt;"&amp;$DP$19,$C$2:$C$1000,"="&amp;BS23)</f>
        <v/>
      </c>
      <c r="DT23" s="12">
        <f>COUNTIFS($S$2:$S$1000,"&gt;"&amp;$DT$19,$B$2:$B$1000,"="&amp;BR23)+COUNTIFS($R$2:$R$1000,"&gt;"&amp;$DT$19,$C$2:$C$1000,"="&amp;BR23)</f>
        <v/>
      </c>
      <c r="DU23" s="80">
        <f>COUNTIFS($S$2:$S$1000,"&lt;"&amp;$DT$19,$B$2:$B$1000,"="&amp;BR23)+COUNTIFS($R$2:$R$1000,"&lt;"&amp;$DT$19,$C$2:$C$1000,"="&amp;BR23)</f>
        <v/>
      </c>
      <c r="DV23" s="80">
        <f>COUNTIFS($S$2:$S$1000,"&gt;"&amp;$DT$19,$B$2:$B$1000,"="&amp;BS23)+COUNTIFS($R$2:$R$1000,"&gt;"&amp;$DT$19,$C$2:$C$1000,"="&amp;BS23)</f>
        <v/>
      </c>
      <c r="DW23" s="80">
        <f>COUNTIFS($S$2:$S$1000,"&lt;"&amp;$DT$19,$B$2:$B$1000,"="&amp;BS23)+COUNTIFS($R$2:$R$1000,"&lt;"&amp;$DT$19,$C$2:$C$1000,"="&amp;BS23)</f>
        <v/>
      </c>
      <c r="DX23" s="80">
        <f>COUNTIFS($S$2:$S$1000,"&gt;"&amp;$DX$19,$B$2:$B$1000,"="&amp;BR23)+COUNTIFS($R$2:$R$1000,"&gt;"&amp;$DX$19,$C$2:$C$1000,"="&amp;BR23)</f>
        <v/>
      </c>
      <c r="DY23" s="80">
        <f>COUNTIFS($S$2:$S$1000,"&lt;"&amp;$DX$19,$B$2:$B$1000,"="&amp;BR23)+COUNTIFS($R$2:$R$1000,"&lt;"&amp;$DX$19,$C$2:$C$1000,"="&amp;BR23)</f>
        <v/>
      </c>
      <c r="DZ23" s="80">
        <f>COUNTIFS($S$2:$S$1000,"&gt;"&amp;$DX$19,$B$2:$B$1000,"="&amp;BS23)+COUNTIFS($R$2:$R$1000,"&gt;"&amp;$DX$19,$C$2:$C$1000,"="&amp;BS23)</f>
        <v/>
      </c>
      <c r="EA23" s="80">
        <f>COUNTIFS($S$2:$S$1000,"&lt;"&amp;$DX$19,$B$2:$B$1000,"="&amp;BS23)+COUNTIFS($R$2:$R$1000,"&lt;"&amp;$DX$19,$C$2:$C$1000,"="&amp;BS23)</f>
        <v/>
      </c>
      <c r="EB23" s="80">
        <f>COUNTIFS($S$2:$S$1000,"&gt;"&amp;$EB$19,$B$2:$B$1000,"="&amp;BR23)+COUNTIFS($R$2:$R$1000,"&gt;"&amp;$EB$19,$C$2:$C$1000,"="&amp;BR23)</f>
        <v/>
      </c>
      <c r="EC23" s="80">
        <f>COUNTIFS($S$2:$S$1000,"&lt;"&amp;$EB$19,$B$2:$B$1000,"="&amp;BR23)+COUNTIFS($R$2:$R$1000,"&lt;"&amp;$EB$19,$C$2:$C$1000,"="&amp;BR23)</f>
        <v/>
      </c>
      <c r="ED23" s="80">
        <f>COUNTIFS($S$2:$S$1000,"&gt;"&amp;$EB$19,$B$2:$B$1000,"="&amp;BS23)+COUNTIFS($R$2:$R$1000,"&gt;"&amp;$EB$19,$C$2:$C$1000,"="&amp;BS23)</f>
        <v/>
      </c>
      <c r="EE23" s="80">
        <f>COUNTIFS($S$2:$S$1000,"&lt;"&amp;$EB$19,$B$2:$B$1000,"="&amp;BS23)+COUNTIFS($R$2:$R$1000,"&lt;"&amp;$EB$19,$C$2:$C$1000,"="&amp;BS23)</f>
        <v/>
      </c>
      <c r="EF23" s="25">
        <f>COUNTIFS($V$2:$V$1000,"&gt;"&amp;$EF$19,$B$2:$B$1000,"="&amp;BR23)+COUNTIFS($U$2:$U$1000,"&gt;"&amp;$EF$19,$C$2:$C$1000,"="&amp;BR23)</f>
        <v/>
      </c>
      <c r="EG23" s="80">
        <f>COUNTIFS($V$2:$V$1000,"&lt;"&amp;$EF$19,$B$2:$B$1000,"="&amp;BR23)+COUNTIFS($U$2:$U$1000,"&lt;"&amp;$EF$19,$C$2:$C$1000,"="&amp;BR23)</f>
        <v/>
      </c>
      <c r="EH23" s="80">
        <f>COUNTIFS($V$2:$V$1000,"&gt;"&amp;$EF$19,$B$2:$B$1000,"="&amp;BS23)+COUNTIFS($U$2:$U$1000,"&gt;"&amp;$EF$19,$C$2:$C$1000,"="&amp;BS23)</f>
        <v/>
      </c>
      <c r="EI23" s="80">
        <f>COUNTIFS($V$2:$V$1000,"&lt;"&amp;$EF$19,$B$2:$B$1000,"="&amp;BS23)+COUNTIFS($U$2:$U$1000,"&lt;"&amp;$EF$19,$C$2:$C$1000,"="&amp;BS23)</f>
        <v/>
      </c>
      <c r="EJ23" s="80">
        <f>COUNTIFS($V$2:$V$1000,"&gt;"&amp;$EJ$19,$B$2:$B$1000,"="&amp;BR23)+COUNTIFS($U$2:$U$1000,"&gt;"&amp;$EJ$19,$C$2:$C$1000,"="&amp;BR23)</f>
        <v/>
      </c>
      <c r="EK23" s="80">
        <f>COUNTIFS($V$2:$V$1000,"&lt;"&amp;$EJ$19,$B$2:$B$1000,"="&amp;BR23)+COUNTIFS($U$2:$U$1000,"&lt;"&amp;$EJ$19,$C$2:$C$1000,"="&amp;BR23)</f>
        <v/>
      </c>
      <c r="EL23" s="80">
        <f>COUNTIFS($V$2:$V$1000,"&gt;"&amp;$EJ$19,$B$2:$B$1000,"="&amp;BS23)+COUNTIFS($U$2:$U$1000,"&gt;"&amp;$EJ$19,$C$2:$C$1000,"="&amp;BS23)</f>
        <v/>
      </c>
      <c r="EM23" s="80">
        <f>COUNTIFS($V$2:$V$1000,"&lt;"&amp;$EJ$19,$B$2:$B$1000,"="&amp;BS23)+COUNTIFS($U$2:$U$1000,"&lt;"&amp;$EJ$19,$C$2:$C$1000,"="&amp;BS23)</f>
        <v/>
      </c>
      <c r="EN23" s="80">
        <f>COUNTIFS($V$2:$V$1000,"&gt;"&amp;$EN$19,$B$2:$B$1000,"="&amp;BR23)+COUNTIFS($U$2:$U$1000,"&gt;"&amp;$EN$19,$C$2:$C$1000,"="&amp;BR23)</f>
        <v/>
      </c>
      <c r="EO23" s="80">
        <f>COUNTIFS($V$2:$V$1000,"&lt;"&amp;$EN$19,$B$2:$B$1000,"="&amp;BR23)+COUNTIFS($U$2:$U$1000,"&lt;"&amp;$EN$19,$C$2:$C$1000,"="&amp;BR23)</f>
        <v/>
      </c>
      <c r="EP23" s="80">
        <f>COUNTIFS($V$2:$V$1000,"&gt;"&amp;$EN$19,$B$2:$B$1000,"="&amp;BS23)+COUNTIFS($U$2:$U$1000,"&gt;"&amp;$EN$19,$C$2:$C$1000,"="&amp;BS23)</f>
        <v/>
      </c>
      <c r="EQ23" s="80">
        <f>COUNTIFS($V$2:$V$1000,"&lt;"&amp;$EN$19,$B$2:$B$1000,"="&amp;BS23)+COUNTIFS($U$2:$U$1000,"&lt;"&amp;$EN$19,$C$2:$C$1000,"="&amp;BS23)</f>
        <v/>
      </c>
      <c r="ES23" s="89" t="n"/>
      <c r="EV23" s="89" t="n"/>
      <c r="EY23" s="89" t="n"/>
      <c r="FB23" s="89" t="n"/>
      <c r="FE23" s="89" t="n"/>
      <c r="FH23" s="89" t="n"/>
      <c r="FK23" s="89" t="n"/>
      <c r="FN23" s="81" t="n"/>
      <c r="FQ23" s="81" t="n"/>
      <c r="FT23" s="81" t="n"/>
      <c r="FW23" s="81" t="n"/>
      <c r="FZ23" s="81" t="n"/>
      <c r="GC23" s="81" t="n"/>
      <c r="GF23" s="81" t="n"/>
      <c r="GI23" s="81" t="n"/>
    </row>
    <row customHeight="1" ht="12" r="24" spans="1:201">
      <c r="A24" s="35" t="n">
        <v>43323</v>
      </c>
      <c r="B24" s="89" t="s">
        <v>75</v>
      </c>
      <c r="C24" s="89" t="s">
        <v>79</v>
      </c>
      <c r="D24" s="31" t="n">
        <v>7.01</v>
      </c>
      <c r="E24" s="81" t="n">
        <v>6.67</v>
      </c>
      <c r="F24" s="25" t="n">
        <v>283</v>
      </c>
      <c r="G24" s="80" t="n">
        <v>457</v>
      </c>
      <c r="H24" s="80" t="n">
        <v>140</v>
      </c>
      <c r="I24" s="80" t="n">
        <v>316</v>
      </c>
      <c r="J24" s="80" t="n">
        <v>7</v>
      </c>
      <c r="K24" s="80" t="n">
        <v>12</v>
      </c>
      <c r="L24" s="25" t="n">
        <v>0</v>
      </c>
      <c r="M24" s="80" t="n">
        <v>0</v>
      </c>
      <c r="N24" s="80" t="n">
        <v>3</v>
      </c>
      <c r="O24" s="80" t="n">
        <v>2</v>
      </c>
      <c r="P24" s="80" t="n">
        <v>1</v>
      </c>
      <c r="Q24" s="80" t="n">
        <v>1</v>
      </c>
      <c r="R24" s="16" t="n">
        <v>4</v>
      </c>
      <c r="S24" s="16" t="n">
        <v>3</v>
      </c>
      <c r="T24" s="16" t="n">
        <v>7</v>
      </c>
      <c r="U24" s="25" t="n">
        <v>1</v>
      </c>
      <c r="V24" s="80" t="n">
        <v>0</v>
      </c>
      <c r="W24" s="16" t="n">
        <v>1</v>
      </c>
      <c r="X24" s="25" t="n">
        <v>29</v>
      </c>
      <c r="Y24" s="80" t="n">
        <v>17</v>
      </c>
      <c r="Z24" s="27">
        <f>IF(U24="","",LOOKUP(U24-V24,{-9E+307,0,1},{2,"x",1}))</f>
        <v/>
      </c>
      <c r="AA24" s="14">
        <f>IF(U24="","",U24&amp;"-"&amp;V24)</f>
        <v/>
      </c>
      <c r="AB24" s="63" t="n"/>
      <c r="AC24" s="89" t="s">
        <v>86</v>
      </c>
      <c r="AD24" s="80">
        <f>SUMPRODUCT(($B$2:$C$1001=$AC24)*($Z$2:$Z$1001&lt;&gt;""))</f>
        <v/>
      </c>
      <c r="AE24" s="81">
        <f>SUMIF($B$2:$B$1001,$AC24,$D$2:$D$1001)+SUMIF($C$2:$C$1001,$AC24,$E$2:$E$1001)</f>
        <v/>
      </c>
      <c r="AF24" s="80">
        <f>SUMIF($B$2:$B$1001,$AC24,$F$2:$F$1001)+SUMIF($C$2:$C$1001,$AC24,$G$2:$G$1001)</f>
        <v/>
      </c>
      <c r="AG24" s="80">
        <f>SUMIF($B$2:$B$1001,$AC24,$H$2:$H$1001)+SUMIF($C$2:$C$1001,$AC24,$I$2:$I$1001)</f>
        <v/>
      </c>
      <c r="AH24" s="80">
        <f>SUMIF($B$2:$B$1001,$AC24,$J$2:$J$1001)+SUMIF($C$2:$C$1001,$AC24,$K$2:$K$1001)</f>
        <v/>
      </c>
      <c r="AI24" s="25">
        <f>SUMIF($B$2:$B$1001,$AC24,$L$2:$L$1001)+SUMIF($C$2:$C$1001,$AC24,$M$2:$M$1001)</f>
        <v/>
      </c>
      <c r="AJ24" s="80">
        <f>SUMIF($B$2:$B$1001,$AC24,$N$2:$N$1001)+SUMIF($C$2:$C$1001,$AC24,$O$2:$O$1001)</f>
        <v/>
      </c>
      <c r="AK24" s="80">
        <f>SUMIF($B$2:$B$1001,$AC24,$P$2:$P$1001)+SUMIF($C$2:$C$1001,$AC24,$Q$2:$Q$1001)</f>
        <v/>
      </c>
      <c r="AL24" s="80">
        <f>SUMIF($B$2:$B$1001,$AC24,$U$2:$U$1001)+SUMIF($C$2:$C$1001,$AC24,$V$2:$V$1001)</f>
        <v/>
      </c>
      <c r="AM24" s="29">
        <f>SUMIF($B$2:$B$1001,$AC24,$X$2:$X$1001)+SUMIF($C$2:$C$1001,$AC24,$Y$2:$Y$1001)</f>
        <v/>
      </c>
      <c r="AN24" s="31">
        <f>SUMIF($C$2:$C$1001,$AC24,$D$2:$D$1001)+SUMIF($B$2:$B$1001,$AC24,$E$2:$E$1001)</f>
        <v/>
      </c>
      <c r="AO24" s="80">
        <f>SUMIF($C$2:$C$1001,$AC24,$F$2:$F$1001)+SUMIF($B$2:$B$1001,$AC24,$G$2:$G$1001)</f>
        <v/>
      </c>
      <c r="AP24" s="80">
        <f>SUMIF($C$2:$C$1001,$AC24,$H$2:$H$1001)+SUMIF($B$2:$B$1001,$AC24,$I$2:$I$1001)</f>
        <v/>
      </c>
      <c r="AQ24" s="80">
        <f>SUMIF($C$2:$C$1001,$AC24,$J$2:$J$1001)+SUMIF($B$2:$B$1001,$AC24,$K$2:$K$1001)</f>
        <v/>
      </c>
      <c r="AR24" s="25">
        <f>SUMIF($C$2:$C$1001,$AC24,$L$2:$L$1001)+SUMIF($B$2:$B$1001,$AC24,$M$2:$M$1001)</f>
        <v/>
      </c>
      <c r="AS24" s="80">
        <f>SUMIF($C$2:$C$1001,$AC24,$N$2:$N$1001)+SUMIF($B$2:$B$1001,$AC24,$O$2:$O$1001)</f>
        <v/>
      </c>
      <c r="AT24" s="80">
        <f>SUMIF($C$2:$C$1001,$AC24,$P$2:$P$1001)+SUMIF($B$2:$B$1001,$AC24,$Q$2:$Q$1001)</f>
        <v/>
      </c>
      <c r="AU24" s="80">
        <f>SUMIF($C$2:$C$1001,$AC24,$U$2:$U$1001)+SUMIF($B$2:$B$1001,$AC24,$V$2:$V$1001)</f>
        <v/>
      </c>
      <c r="AV24" s="28">
        <f>SUMIF($C$2:$C$1001,$AC24,$X$2:$X$1001)+SUMIF($B$2:$B$1001,$AC24,$Y$2:$Y$1001)</f>
        <v/>
      </c>
      <c r="AW24" s="12" t="n">
        <v>5</v>
      </c>
      <c r="AX24" s="81" t="n">
        <v>32.83</v>
      </c>
      <c r="AY24" s="80" t="n">
        <v>2354</v>
      </c>
      <c r="AZ24" s="80" t="n">
        <v>1928</v>
      </c>
      <c r="BA24" s="80" t="n">
        <v>50</v>
      </c>
      <c r="BB24" s="25" t="n">
        <v>2</v>
      </c>
      <c r="BC24" s="80" t="n">
        <v>11</v>
      </c>
      <c r="BD24" s="80" t="n">
        <v>7</v>
      </c>
      <c r="BE24" s="80" t="n">
        <v>8</v>
      </c>
      <c r="BF24" s="29" t="n">
        <v>99</v>
      </c>
      <c r="BG24" s="31" t="n">
        <v>33.8</v>
      </c>
      <c r="BH24" s="80" t="n">
        <v>2234</v>
      </c>
      <c r="BI24" s="80" t="n">
        <v>1777</v>
      </c>
      <c r="BJ24" s="80" t="n">
        <v>47</v>
      </c>
      <c r="BK24" s="25" t="n">
        <v>3</v>
      </c>
      <c r="BL24" s="80" t="n">
        <v>12</v>
      </c>
      <c r="BM24" s="80" t="n">
        <v>7</v>
      </c>
      <c r="BN24" s="80" t="n">
        <v>11</v>
      </c>
      <c r="BO24" s="25" t="n">
        <v>98</v>
      </c>
      <c r="BR24" s="89">
        <f>BR38</f>
        <v/>
      </c>
      <c r="BS24" s="89">
        <f>BS38</f>
        <v/>
      </c>
      <c r="BT24" s="80">
        <f>COUNTIFS($T$2:$T$1000,"&gt;"&amp;$BT$19,$B$2:$B$1000,"="&amp;BR24)+COUNTIFS($T$2:$T$1000,"&gt;"&amp;$BT$19,$C$2:$C$1000,"="&amp;BR24)</f>
        <v/>
      </c>
      <c r="BU24" s="80">
        <f>COUNTIFS($T$2:$T$1000,"&lt;"&amp;$BT$19,$B$2:$B$1000,"="&amp;BR24)+COUNTIFS($T$2:$T$1000,"&lt;"&amp;$BT$19,$C$2:$C$1000,"="&amp;BR24)</f>
        <v/>
      </c>
      <c r="BV24" s="80">
        <f>COUNTIFS($T$2:$T$1000,"&gt;"&amp;$BT$19,$B$2:$B$1000,"="&amp;BS24)+COUNTIFS($T$2:$T$1000,"&gt;"&amp;$BT$19,$C$2:$C$1000,"="&amp;BS24)</f>
        <v/>
      </c>
      <c r="BW24" s="80">
        <f>COUNTIFS($T$2:$T$1000,"&lt;"&amp;$BT$19,$B$2:$B$1000,"="&amp;BS24)+COUNTIFS($T$2:$T$1000,"&lt;"&amp;$BT$19,$C$2:$C$1000,"="&amp;BS24)</f>
        <v/>
      </c>
      <c r="BX24" s="80">
        <f>COUNTIFS($T$2:$T$1000,"&gt;"&amp;$BX$19,$B$2:$B$1000,"="&amp;BR24)+COUNTIFS($T$2:$T$1000,"&gt;"&amp;$BX$19,$C$2:$C$1000,"="&amp;BR24)</f>
        <v/>
      </c>
      <c r="BY24" s="80">
        <f>COUNTIFS($T$2:$T$1000,"&lt;"&amp;$BX$19,$B$2:$B$1000,"="&amp;BR24)+COUNTIFS($T$2:$T$1000,"&lt;"&amp;$BX$19,$C$2:$C$1000,"="&amp;BR24)</f>
        <v/>
      </c>
      <c r="BZ24" s="80">
        <f>COUNTIFS($T$2:$T$1000,"&gt;"&amp;$BX$19,$B$2:$B$1000,"="&amp;BS24)+COUNTIFS($T$2:$T$1000,"&gt;"&amp;$BX$19,$C$2:$C$1000,"="&amp;BS24)</f>
        <v/>
      </c>
      <c r="CA24" s="80">
        <f>COUNTIFS($T$2:$T$1000,"&lt;"&amp;$BX$19,$B$2:$B$1000,"="&amp;BS24)+COUNTIFS($T$2:$T$1000,"&lt;"&amp;$BX$19,$C$2:$C$1000,"="&amp;BS24)</f>
        <v/>
      </c>
      <c r="CB24" s="80">
        <f>COUNTIFS($T$2:$T$1000,"&gt;"&amp;$CB$19,$B$2:$B$1000,"="&amp;BR24)+COUNTIFS($T$2:$T$1000,"&gt;"&amp;$CB$19,$C$2:$C$1000,"="&amp;BR24)</f>
        <v/>
      </c>
      <c r="CC24" s="80">
        <f>COUNTIFS($T$2:$T$1000,"&lt;"&amp;$CB$19,$B$2:$B$1000,"="&amp;BR24)+COUNTIFS($T$2:$T$1000,"&lt;"&amp;$CB$19,$C$2:$C$1000,"="&amp;BR24)</f>
        <v/>
      </c>
      <c r="CD24" s="80">
        <f>COUNTIFS($T$2:$T$1000,"&gt;"&amp;$CB$19,$B$2:$B$1000,"="&amp;BS24)+COUNTIFS($T$2:$T$1000,"&gt;"&amp;$CB$19,$C$2:$C$1000,"="&amp;BS24)</f>
        <v/>
      </c>
      <c r="CE24" s="80">
        <f>COUNTIFS($T$2:$T$1000,"&lt;"&amp;$CB$19,$B$2:$B$1000,"="&amp;BS24)+COUNTIFS($T$2:$T$1000,"&lt;"&amp;$CB$19,$C$2:$C$1000,"="&amp;BS24)</f>
        <v/>
      </c>
      <c r="CF24" s="25">
        <f>COUNTIFS($W$2:$W$1000,"&gt;"&amp;$CF$19,$B$2:$B$1000,"="&amp;BR24)+COUNTIFS($W$2:$W$1000,"&gt;"&amp;$CF$19,$C$2:$C$1000,"="&amp;BR24)</f>
        <v/>
      </c>
      <c r="CG24" s="80">
        <f>COUNTIFS($W$2:$W$1000,"&lt;"&amp;$CF$19,$B$2:$B$1000,"="&amp;BR24)+COUNTIFS($W$2:$W$1000,"&lt;"&amp;$CF$19,$C$2:$C$1000,"="&amp;BR24)</f>
        <v/>
      </c>
      <c r="CH24" s="80">
        <f>COUNTIFS($W$2:$W$1000,"&gt;"&amp;$CF$19,$B$2:$B$1000,"="&amp;BS24)+COUNTIFS($W$2:$W$1000,"&gt;"&amp;$CF$19,$C$2:$C$1000,"="&amp;BS24)</f>
        <v/>
      </c>
      <c r="CI24" s="80">
        <f>COUNTIFS($W$2:$W$1000,"&lt;"&amp;$CF$19,$B$2:$B$1000,"="&amp;BS24)+COUNTIFS($W$2:$W$1000,"&lt;"&amp;$CF$19,$C$2:$C$1000,"="&amp;BS24)</f>
        <v/>
      </c>
      <c r="CJ24" s="80">
        <f>COUNTIFS($W$2:$W$1000,"&gt;"&amp;$CJ$19,$B$2:$B$1000,"="&amp;BR24)+COUNTIFS($W$2:$W$1000,"&gt;"&amp;$CJ$19,$C$2:$C$1000,"="&amp;BR24)</f>
        <v/>
      </c>
      <c r="CK24" s="80">
        <f>COUNTIFS($W$2:$W$1000,"&lt;"&amp;$CJ$19,$B$2:$B$1000,"="&amp;BR24)+COUNTIFS($W$2:$W$1000,"&lt;"&amp;$CJ$19,$C$2:$C$1000,"="&amp;BR24)</f>
        <v/>
      </c>
      <c r="CL24" s="80">
        <f>COUNTIFS($W$2:$W$1000,"&gt;"&amp;$CJ$19,$B$2:$B$1000,"="&amp;BS24)+COUNTIFS($W$2:$W$1000,"&gt;"&amp;$CJ$19,$C$2:$C$1000,"="&amp;BS24)</f>
        <v/>
      </c>
      <c r="CM24" s="80">
        <f>COUNTIFS($W$2:$W$1000,"&lt;"&amp;$CJ$19,$B$2:$B$1000,"="&amp;BS24)+COUNTIFS($W$2:$W$1000,"&lt;"&amp;$CJ$19,$C$2:$C$1000,"="&amp;BS24)</f>
        <v/>
      </c>
      <c r="CN24" s="80">
        <f>COUNTIFS($W$2:$W$1000,"&gt;"&amp;$CN$19,$B$2:$B$1000,"="&amp;BR24)+COUNTIFS($W$2:$W$1000,"&gt;"&amp;$CN$19,$C$2:$C$1000,"="&amp;BR24)</f>
        <v/>
      </c>
      <c r="CO24" s="80">
        <f>COUNTIFS($W$2:$W$1000,"&lt;"&amp;$CN$19,$B$2:$B$1000,"="&amp;BR24)+COUNTIFS($W$2:$W$1000,"&lt;"&amp;$CN$19,$C$2:$C$1000,"="&amp;BR24)</f>
        <v/>
      </c>
      <c r="CP24" s="80">
        <f>COUNTIFS($W$2:$W$1000,"&gt;"&amp;$CN$19,$B$2:$B$1000,"="&amp;BS24)+COUNTIFS($W$2:$W$1000,"&gt;"&amp;$CN$19,$C$2:$C$1000,"="&amp;BS24)</f>
        <v/>
      </c>
      <c r="CQ24" s="80">
        <f>COUNTIFS($W$2:$W$1000,"&lt;"&amp;$CN$19,$B$2:$B$1000,"="&amp;BS24)+COUNTIFS($W$2:$W$1000,"&lt;"&amp;$CN$19,$C$2:$C$1000,"="&amp;BS24)</f>
        <v/>
      </c>
      <c r="CR24" s="80">
        <f>COUNTIFS($W$2:$W$1000,"&gt;"&amp;$CR$19,$B$2:$B$1000,"="&amp;BR24)+COUNTIFS($W$2:$W$1000,"&gt;"&amp;$CR$19,$C$2:$C$1000,"="&amp;BR24)</f>
        <v/>
      </c>
      <c r="CS24" s="80">
        <f>COUNTIFS($W$2:$W$1000,"&lt;"&amp;$CR$19,$B$2:$B$1000,"="&amp;BR24)+COUNTIFS($W$2:$W$1000,"&lt;"&amp;$CR$19,$C$2:$C$1000,"="&amp;BR24)</f>
        <v/>
      </c>
      <c r="CT24" s="80">
        <f>COUNTIFS($W$2:$W$1000,"&gt;"&amp;$CR$19,$B$2:$B$1000,"="&amp;BS24)+COUNTIFS($W$2:$W$1000,"&gt;"&amp;$CR$19,$C$2:$C$1000,"="&amp;BS24)</f>
        <v/>
      </c>
      <c r="CU24" s="80">
        <f>COUNTIFS($W$2:$W$1000,"&lt;"&amp;$CR$19,$B$2:$B$1000,"="&amp;BS24)+COUNTIFS($W$2:$W$1000,"&lt;"&amp;$CR$19,$C$2:$C$1000,"="&amp;BS24)</f>
        <v/>
      </c>
      <c r="CV24" s="12">
        <f>COUNTIFS($R$2:$R$1000,"&gt;"&amp;$CV$19,$B$2:$B$1000,"="&amp;BR24)+COUNTIFS($S$2:$S$1000,"&gt;"&amp;$CV$19,$C$2:$C$1000,"="&amp;BR24)</f>
        <v/>
      </c>
      <c r="CW24" s="80">
        <f>COUNTIFS($R$2:$R$1000,"&lt;"&amp;$CV$19,$B$2:$B$1000,"="&amp;BR24)+COUNTIFS($S$2:$S$1000,"&lt;"&amp;$CV$19,$C$2:$C$1000,"="&amp;BR24)</f>
        <v/>
      </c>
      <c r="CX24" s="80">
        <f>COUNTIFS($R$2:$R$1000,"&gt;"&amp;$CV$19,$B$2:$B$1000,"="&amp;BS24)+COUNTIFS($S$2:$S$1000,"&gt;"&amp;$CV$19,$C$2:$C$1000,"="&amp;BS24)</f>
        <v/>
      </c>
      <c r="CY24" s="80">
        <f>COUNTIFS($R$2:$R$1000,"&lt;"&amp;$CV$19,$B$2:$B$1000,"="&amp;BS24)+COUNTIFS($S$2:$S$1000,"&lt;"&amp;$CV$19,$C$2:$C$1000,"="&amp;BS24)</f>
        <v/>
      </c>
      <c r="CZ24" s="80">
        <f>COUNTIFS($R$2:$R$1000,"&gt;"&amp;$CZ$19,$B$2:$B$1000,"="&amp;BR24)+COUNTIFS($S$2:$S$1000,"&gt;"&amp;$CZ$19,$C$2:$C$1000,"="&amp;BR24)</f>
        <v/>
      </c>
      <c r="DA24" s="80">
        <f>COUNTIFS($R$2:$R$1000,"&lt;"&amp;$CZ$19,$B$2:$B$1000,"="&amp;BR24)+COUNTIFS($S$2:$S$1000,"&lt;"&amp;$CZ$19,$C$2:$C$1000,"="&amp;BR24)</f>
        <v/>
      </c>
      <c r="DB24" s="80">
        <f>COUNTIFS($R$2:$R$1000,"&gt;"&amp;$CZ$19,$B$2:$B$1000,"="&amp;BS24)+COUNTIFS($S$2:$S$1000,"&gt;"&amp;$CZ$19,$C$2:$C$1000,"="&amp;BS24)</f>
        <v/>
      </c>
      <c r="DC24" s="80">
        <f>COUNTIFS($R$2:$R$1000,"&lt;"&amp;$CZ$19,$B$2:$B$1000,"="&amp;BS24)+COUNTIFS($S$2:$S$1000,"&lt;"&amp;$CZ$19,$C$2:$C$1000,"="&amp;BS24)</f>
        <v/>
      </c>
      <c r="DD24" s="80">
        <f>COUNTIFS($R$2:$R$1000,"&gt;"&amp;$DD$19,$B$2:$B$1000,"="&amp;BR24)+COUNTIFS($S$2:$S$1000,"&gt;"&amp;$DD$19,$C$2:$C$1000,"="&amp;BR24)</f>
        <v/>
      </c>
      <c r="DE24" s="80">
        <f>COUNTIFS($R$2:$R$1000,"&lt;"&amp;$DD$19,$B$2:$B$1000,"="&amp;BR24)+COUNTIFS($S$2:$S$1000,"&lt;"&amp;$DD$19,$C$2:$C$1000,"="&amp;BR24)</f>
        <v/>
      </c>
      <c r="DF24" s="80">
        <f>COUNTIFS($R$2:$R$1000,"&gt;"&amp;$DD$19,$B$2:$B$1000,"="&amp;BS24)+COUNTIFS($S$2:$S$1000,"&gt;"&amp;$DD$19,$C$2:$C$1000,"="&amp;BS24)</f>
        <v/>
      </c>
      <c r="DG24" s="80">
        <f>COUNTIFS($R$2:$R$1000,"&lt;"&amp;$DD$19,$B$2:$B$1000,"="&amp;BS24)+COUNTIFS($S$2:$S$1000,"&lt;"&amp;$DD$19,$C$2:$C$1000,"="&amp;BS24)</f>
        <v/>
      </c>
      <c r="DH24" s="25">
        <f>COUNTIFS($U$2:$U$1000,"&gt;"&amp;$DH$19,$B$2:$B$1000,"="&amp;BR24)+COUNTIFS($V$2:$V$1000,"&gt;"&amp;$DH$19,$C$2:$C$1000,"="&amp;BR24)</f>
        <v/>
      </c>
      <c r="DI24" s="80">
        <f>COUNTIFS($U$2:$U$1000,"&lt;"&amp;$DH$19,$B$2:$B$1000,"="&amp;BR24)+COUNTIFS($V$2:$V$1000,"&lt;"&amp;$DH$19,$C$2:$C$1000,"="&amp;BR24)</f>
        <v/>
      </c>
      <c r="DJ24" s="80">
        <f>COUNTIFS($U$2:$U$1000,"&gt;"&amp;$DH$19,$B$2:$B$1000,"="&amp;BS24)+COUNTIFS($V$2:$V$1000,"&gt;"&amp;$DH$19,$C$2:$C$1000,"="&amp;BS24)</f>
        <v/>
      </c>
      <c r="DK24" s="80">
        <f>COUNTIFS($U$2:$U$1000,"&lt;"&amp;$DH$19,$B$2:$B$1000,"="&amp;BS24)+COUNTIFS($V$2:$V$1000,"&lt;"&amp;$DH$19,$C$2:$C$1000,"="&amp;BS24)</f>
        <v/>
      </c>
      <c r="DL24" s="80">
        <f>COUNTIFS($U$2:$U$1000,"&gt;"&amp;$DL$19,$B$2:$B$1000,"="&amp;BR24)+COUNTIFS($V$2:$V$1000,"&gt;"&amp;$DL$19,$C$2:$C$1000,"="&amp;BR24)</f>
        <v/>
      </c>
      <c r="DM24" s="80">
        <f>COUNTIFS($U$2:$U$1000,"&lt;"&amp;$DL$19,$B$2:$B$1000,"="&amp;BR24)+COUNTIFS($V$2:$V$1000,"&lt;"&amp;$DL$19,$C$2:$C$1000,"="&amp;BR24)</f>
        <v/>
      </c>
      <c r="DN24" s="80">
        <f>COUNTIFS($U$2:$U$1000,"&gt;"&amp;$DL$19,$B$2:$B$1000,"="&amp;BS24)+COUNTIFS($V$2:$V$1000,"&gt;"&amp;$DL$19,$C$2:$C$1000,"="&amp;BS24)</f>
        <v/>
      </c>
      <c r="DO24" s="80">
        <f>COUNTIFS($U$2:$U$1000,"&lt;"&amp;$DL$19,$B$2:$B$1000,"="&amp;BS24)+COUNTIFS($V$2:$V$1000,"&lt;"&amp;$DL$19,$C$2:$C$1000,"="&amp;BS24)</f>
        <v/>
      </c>
      <c r="DP24" s="80">
        <f>COUNTIFS($U$2:$U$1000,"&gt;"&amp;$DP$19,$B$2:$B$1000,"="&amp;BR24)+COUNTIFS($V$2:$V$1000,"&gt;"&amp;$DP$19,$C$2:$C$1000,"="&amp;BR24)</f>
        <v/>
      </c>
      <c r="DQ24" s="80">
        <f>COUNTIFS($U$2:$U$1000,"&lt;"&amp;$DP$19,$B$2:$B$1000,"="&amp;BR24)+COUNTIFS($V$2:$V$1000,"&lt;"&amp;$DP$19,$C$2:$C$1000,"="&amp;BR24)</f>
        <v/>
      </c>
      <c r="DR24" s="80">
        <f>COUNTIFS($U$2:$U$1000,"&gt;"&amp;$DP$19,$B$2:$B$1000,"="&amp;BS24)+COUNTIFS($V$2:$V$1000,"&gt;"&amp;$DP$19,$C$2:$C$1000,"="&amp;BS24)</f>
        <v/>
      </c>
      <c r="DS24" s="80">
        <f>COUNTIFS($U$2:$U$1000,"&lt;"&amp;$DP$19,$B$2:$B$1000,"="&amp;BS24)+COUNTIFS($V$2:$V$1000,"&lt;"&amp;$DP$19,$C$2:$C$1000,"="&amp;BS24)</f>
        <v/>
      </c>
      <c r="DT24" s="12">
        <f>COUNTIFS($S$2:$S$1000,"&gt;"&amp;$DT$19,$B$2:$B$1000,"="&amp;BR24)+COUNTIFS($R$2:$R$1000,"&gt;"&amp;$DT$19,$C$2:$C$1000,"="&amp;BR24)</f>
        <v/>
      </c>
      <c r="DU24" s="80">
        <f>COUNTIFS($S$2:$S$1000,"&lt;"&amp;$DT$19,$B$2:$B$1000,"="&amp;BR24)+COUNTIFS($R$2:$R$1000,"&lt;"&amp;$DT$19,$C$2:$C$1000,"="&amp;BR24)</f>
        <v/>
      </c>
      <c r="DV24" s="80">
        <f>COUNTIFS($S$2:$S$1000,"&gt;"&amp;$DT$19,$B$2:$B$1000,"="&amp;BS24)+COUNTIFS($R$2:$R$1000,"&gt;"&amp;$DT$19,$C$2:$C$1000,"="&amp;BS24)</f>
        <v/>
      </c>
      <c r="DW24" s="80">
        <f>COUNTIFS($S$2:$S$1000,"&lt;"&amp;$DT$19,$B$2:$B$1000,"="&amp;BS24)+COUNTIFS($R$2:$R$1000,"&lt;"&amp;$DT$19,$C$2:$C$1000,"="&amp;BS24)</f>
        <v/>
      </c>
      <c r="DX24" s="80">
        <f>COUNTIFS($S$2:$S$1000,"&gt;"&amp;$DX$19,$B$2:$B$1000,"="&amp;BR24)+COUNTIFS($R$2:$R$1000,"&gt;"&amp;$DX$19,$C$2:$C$1000,"="&amp;BR24)</f>
        <v/>
      </c>
      <c r="DY24" s="80">
        <f>COUNTIFS($S$2:$S$1000,"&lt;"&amp;$DX$19,$B$2:$B$1000,"="&amp;BR24)+COUNTIFS($R$2:$R$1000,"&lt;"&amp;$DX$19,$C$2:$C$1000,"="&amp;BR24)</f>
        <v/>
      </c>
      <c r="DZ24" s="80">
        <f>COUNTIFS($S$2:$S$1000,"&gt;"&amp;$DX$19,$B$2:$B$1000,"="&amp;BS24)+COUNTIFS($R$2:$R$1000,"&gt;"&amp;$DX$19,$C$2:$C$1000,"="&amp;BS24)</f>
        <v/>
      </c>
      <c r="EA24" s="80">
        <f>COUNTIFS($S$2:$S$1000,"&lt;"&amp;$DX$19,$B$2:$B$1000,"="&amp;BS24)+COUNTIFS($R$2:$R$1000,"&lt;"&amp;$DX$19,$C$2:$C$1000,"="&amp;BS24)</f>
        <v/>
      </c>
      <c r="EB24" s="80">
        <f>COUNTIFS($S$2:$S$1000,"&gt;"&amp;$EB$19,$B$2:$B$1000,"="&amp;BR24)+COUNTIFS($R$2:$R$1000,"&gt;"&amp;$EB$19,$C$2:$C$1000,"="&amp;BR24)</f>
        <v/>
      </c>
      <c r="EC24" s="80">
        <f>COUNTIFS($S$2:$S$1000,"&lt;"&amp;$EB$19,$B$2:$B$1000,"="&amp;BR24)+COUNTIFS($R$2:$R$1000,"&lt;"&amp;$EB$19,$C$2:$C$1000,"="&amp;BR24)</f>
        <v/>
      </c>
      <c r="ED24" s="80">
        <f>COUNTIFS($S$2:$S$1000,"&gt;"&amp;$EB$19,$B$2:$B$1000,"="&amp;BS24)+COUNTIFS($R$2:$R$1000,"&gt;"&amp;$EB$19,$C$2:$C$1000,"="&amp;BS24)</f>
        <v/>
      </c>
      <c r="EE24" s="80">
        <f>COUNTIFS($S$2:$S$1000,"&lt;"&amp;$EB$19,$B$2:$B$1000,"="&amp;BS24)+COUNTIFS($R$2:$R$1000,"&lt;"&amp;$EB$19,$C$2:$C$1000,"="&amp;BS24)</f>
        <v/>
      </c>
      <c r="EF24" s="25">
        <f>COUNTIFS($V$2:$V$1000,"&gt;"&amp;$EF$19,$B$2:$B$1000,"="&amp;BR24)+COUNTIFS($U$2:$U$1000,"&gt;"&amp;$EF$19,$C$2:$C$1000,"="&amp;BR24)</f>
        <v/>
      </c>
      <c r="EG24" s="80">
        <f>COUNTIFS($V$2:$V$1000,"&lt;"&amp;$EF$19,$B$2:$B$1000,"="&amp;BR24)+COUNTIFS($U$2:$U$1000,"&lt;"&amp;$EF$19,$C$2:$C$1000,"="&amp;BR24)</f>
        <v/>
      </c>
      <c r="EH24" s="80">
        <f>COUNTIFS($V$2:$V$1000,"&gt;"&amp;$EF$19,$B$2:$B$1000,"="&amp;BS24)+COUNTIFS($U$2:$U$1000,"&gt;"&amp;$EF$19,$C$2:$C$1000,"="&amp;BS24)</f>
        <v/>
      </c>
      <c r="EI24" s="80">
        <f>COUNTIFS($V$2:$V$1000,"&lt;"&amp;$EF$19,$B$2:$B$1000,"="&amp;BS24)+COUNTIFS($U$2:$U$1000,"&lt;"&amp;$EF$19,$C$2:$C$1000,"="&amp;BS24)</f>
        <v/>
      </c>
      <c r="EJ24" s="80">
        <f>COUNTIFS($V$2:$V$1000,"&gt;"&amp;$EJ$19,$B$2:$B$1000,"="&amp;BR24)+COUNTIFS($U$2:$U$1000,"&gt;"&amp;$EJ$19,$C$2:$C$1000,"="&amp;BR24)</f>
        <v/>
      </c>
      <c r="EK24" s="80">
        <f>COUNTIFS($V$2:$V$1000,"&lt;"&amp;$EJ$19,$B$2:$B$1000,"="&amp;BR24)+COUNTIFS($U$2:$U$1000,"&lt;"&amp;$EJ$19,$C$2:$C$1000,"="&amp;BR24)</f>
        <v/>
      </c>
      <c r="EL24" s="80">
        <f>COUNTIFS($V$2:$V$1000,"&gt;"&amp;$EJ$19,$B$2:$B$1000,"="&amp;BS24)+COUNTIFS($U$2:$U$1000,"&gt;"&amp;$EJ$19,$C$2:$C$1000,"="&amp;BS24)</f>
        <v/>
      </c>
      <c r="EM24" s="80">
        <f>COUNTIFS($V$2:$V$1000,"&lt;"&amp;$EJ$19,$B$2:$B$1000,"="&amp;BS24)+COUNTIFS($U$2:$U$1000,"&lt;"&amp;$EJ$19,$C$2:$C$1000,"="&amp;BS24)</f>
        <v/>
      </c>
      <c r="EN24" s="80">
        <f>COUNTIFS($V$2:$V$1000,"&gt;"&amp;$EN$19,$B$2:$B$1000,"="&amp;BR24)+COUNTIFS($U$2:$U$1000,"&gt;"&amp;$EN$19,$C$2:$C$1000,"="&amp;BR24)</f>
        <v/>
      </c>
      <c r="EO24" s="80">
        <f>COUNTIFS($V$2:$V$1000,"&lt;"&amp;$EN$19,$B$2:$B$1000,"="&amp;BR24)+COUNTIFS($U$2:$U$1000,"&lt;"&amp;$EN$19,$C$2:$C$1000,"="&amp;BR24)</f>
        <v/>
      </c>
      <c r="EP24" s="80">
        <f>COUNTIFS($V$2:$V$1000,"&gt;"&amp;$EN$19,$B$2:$B$1000,"="&amp;BS24)+COUNTIFS($U$2:$U$1000,"&gt;"&amp;$EN$19,$C$2:$C$1000,"="&amp;BS24)</f>
        <v/>
      </c>
      <c r="EQ24" s="80">
        <f>COUNTIFS($V$2:$V$1000,"&lt;"&amp;$EN$19,$B$2:$B$1000,"="&amp;BS24)+COUNTIFS($U$2:$U$1000,"&lt;"&amp;$EN$19,$C$2:$C$1000,"="&amp;BS24)</f>
        <v/>
      </c>
      <c r="ES24" s="89" t="n"/>
      <c r="EV24" s="89" t="n"/>
      <c r="EY24" s="89" t="n"/>
      <c r="FB24" s="89" t="n"/>
      <c r="FE24" s="89" t="n"/>
      <c r="FH24" s="89" t="n"/>
      <c r="FK24" s="89" t="n"/>
      <c r="FN24" s="81" t="n"/>
      <c r="FQ24" s="81" t="n"/>
      <c r="FT24" s="81" t="n"/>
      <c r="FW24" s="81" t="n"/>
      <c r="FZ24" s="81" t="n"/>
      <c r="GC24" s="81" t="n"/>
      <c r="GF24" s="81" t="n"/>
      <c r="GI24" s="81" t="n"/>
    </row>
    <row customHeight="1" ht="12" r="25" spans="1:201">
      <c r="A25" s="35" t="n">
        <v>43323</v>
      </c>
      <c r="B25" s="89" t="s">
        <v>90</v>
      </c>
      <c r="C25" s="89" t="s">
        <v>88</v>
      </c>
      <c r="D25" s="31" t="n">
        <v>6.78</v>
      </c>
      <c r="E25" s="81" t="n">
        <v>6.53</v>
      </c>
      <c r="F25" s="25" t="n">
        <v>514</v>
      </c>
      <c r="G25" s="80" t="n">
        <v>377</v>
      </c>
      <c r="H25" s="80" t="n">
        <v>414</v>
      </c>
      <c r="I25" s="80" t="n">
        <v>272</v>
      </c>
      <c r="J25" s="80" t="n">
        <v>11</v>
      </c>
      <c r="K25" s="80" t="n">
        <v>13</v>
      </c>
      <c r="L25" s="25" t="n">
        <v>0</v>
      </c>
      <c r="M25" s="80" t="n">
        <v>0</v>
      </c>
      <c r="N25" s="80" t="n">
        <v>4</v>
      </c>
      <c r="O25" s="80" t="n">
        <v>3</v>
      </c>
      <c r="P25" s="80" t="n">
        <v>2</v>
      </c>
      <c r="Q25" s="80" t="n">
        <v>1</v>
      </c>
      <c r="R25" s="16" t="n">
        <v>6</v>
      </c>
      <c r="S25" s="16" t="n">
        <v>4</v>
      </c>
      <c r="T25" s="16" t="n">
        <v>10</v>
      </c>
      <c r="U25" s="25" t="n">
        <v>1</v>
      </c>
      <c r="V25" s="80" t="n">
        <v>1</v>
      </c>
      <c r="W25" s="16" t="n">
        <v>2</v>
      </c>
      <c r="X25" s="25" t="n">
        <v>17</v>
      </c>
      <c r="Y25" s="80" t="n">
        <v>22</v>
      </c>
      <c r="Z25" s="27">
        <f>IF(U25="","",LOOKUP(U25-V25,{-9E+307,0,1},{2,"x",1}))</f>
        <v/>
      </c>
      <c r="AA25" s="14">
        <f>IF(U25="","",U25&amp;"-"&amp;V25)</f>
        <v/>
      </c>
      <c r="AB25" s="63" t="n"/>
      <c r="AC25" s="89" t="s">
        <v>87</v>
      </c>
      <c r="AD25" s="80">
        <f>SUMPRODUCT(($B$2:$C$1001=$AC25)*($Z$2:$Z$1001&lt;&gt;""))</f>
        <v/>
      </c>
      <c r="AE25" s="81">
        <f>SUMIF($B$2:$B$1001,$AC25,$D$2:$D$1001)+SUMIF($C$2:$C$1001,$AC25,$E$2:$E$1001)</f>
        <v/>
      </c>
      <c r="AF25" s="80">
        <f>SUMIF($B$2:$B$1001,$AC25,$F$2:$F$1001)+SUMIF($C$2:$C$1001,$AC25,$G$2:$G$1001)</f>
        <v/>
      </c>
      <c r="AG25" s="80">
        <f>SUMIF($B$2:$B$1001,$AC25,$H$2:$H$1001)+SUMIF($C$2:$C$1001,$AC25,$I$2:$I$1001)</f>
        <v/>
      </c>
      <c r="AH25" s="80">
        <f>SUMIF($B$2:$B$1001,$AC25,$J$2:$J$1001)+SUMIF($C$2:$C$1001,$AC25,$K$2:$K$1001)</f>
        <v/>
      </c>
      <c r="AI25" s="25">
        <f>SUMIF($B$2:$B$1001,$AC25,$L$2:$L$1001)+SUMIF($C$2:$C$1001,$AC25,$M$2:$M$1001)</f>
        <v/>
      </c>
      <c r="AJ25" s="80">
        <f>SUMIF($B$2:$B$1001,$AC25,$N$2:$N$1001)+SUMIF($C$2:$C$1001,$AC25,$O$2:$O$1001)</f>
        <v/>
      </c>
      <c r="AK25" s="80">
        <f>SUMIF($B$2:$B$1001,$AC25,$P$2:$P$1001)+SUMIF($C$2:$C$1001,$AC25,$Q$2:$Q$1001)</f>
        <v/>
      </c>
      <c r="AL25" s="80">
        <f>SUMIF($B$2:$B$1001,$AC25,$U$2:$U$1001)+SUMIF($C$2:$C$1001,$AC25,$V$2:$V$1001)</f>
        <v/>
      </c>
      <c r="AM25" s="29">
        <f>SUMIF($B$2:$B$1001,$AC25,$X$2:$X$1001)+SUMIF($C$2:$C$1001,$AC25,$Y$2:$Y$1001)</f>
        <v/>
      </c>
      <c r="AN25" s="31">
        <f>SUMIF($C$2:$C$1001,$AC25,$D$2:$D$1001)+SUMIF($B$2:$B$1001,$AC25,$E$2:$E$1001)</f>
        <v/>
      </c>
      <c r="AO25" s="80">
        <f>SUMIF($C$2:$C$1001,$AC25,$F$2:$F$1001)+SUMIF($B$2:$B$1001,$AC25,$G$2:$G$1001)</f>
        <v/>
      </c>
      <c r="AP25" s="80">
        <f>SUMIF($C$2:$C$1001,$AC25,$H$2:$H$1001)+SUMIF($B$2:$B$1001,$AC25,$I$2:$I$1001)</f>
        <v/>
      </c>
      <c r="AQ25" s="80">
        <f>SUMIF($C$2:$C$1001,$AC25,$J$2:$J$1001)+SUMIF($B$2:$B$1001,$AC25,$K$2:$K$1001)</f>
        <v/>
      </c>
      <c r="AR25" s="25">
        <f>SUMIF($C$2:$C$1001,$AC25,$L$2:$L$1001)+SUMIF($B$2:$B$1001,$AC25,$M$2:$M$1001)</f>
        <v/>
      </c>
      <c r="AS25" s="80">
        <f>SUMIF($C$2:$C$1001,$AC25,$N$2:$N$1001)+SUMIF($B$2:$B$1001,$AC25,$O$2:$O$1001)</f>
        <v/>
      </c>
      <c r="AT25" s="80">
        <f>SUMIF($C$2:$C$1001,$AC25,$P$2:$P$1001)+SUMIF($B$2:$B$1001,$AC25,$Q$2:$Q$1001)</f>
        <v/>
      </c>
      <c r="AU25" s="80">
        <f>SUMIF($C$2:$C$1001,$AC25,$U$2:$U$1001)+SUMIF($B$2:$B$1001,$AC25,$V$2:$V$1001)</f>
        <v/>
      </c>
      <c r="AV25" s="28">
        <f>SUMIF($C$2:$C$1001,$AC25,$X$2:$X$1001)+SUMIF($B$2:$B$1001,$AC25,$Y$2:$Y$1001)</f>
        <v/>
      </c>
      <c r="AW25" s="12" t="n">
        <v>5</v>
      </c>
      <c r="AX25" s="81" t="n">
        <v>34.26</v>
      </c>
      <c r="AY25" s="80" t="n">
        <v>2080</v>
      </c>
      <c r="AZ25" s="80" t="n">
        <v>1648</v>
      </c>
      <c r="BA25" s="80" t="n">
        <v>60</v>
      </c>
      <c r="BB25" s="25" t="n">
        <v>4</v>
      </c>
      <c r="BC25" s="80" t="n">
        <v>11</v>
      </c>
      <c r="BD25" s="80" t="n">
        <v>6</v>
      </c>
      <c r="BE25" s="80" t="n">
        <v>9</v>
      </c>
      <c r="BF25" s="29" t="n">
        <v>112</v>
      </c>
      <c r="BG25" s="31" t="n">
        <v>32.84</v>
      </c>
      <c r="BH25" s="80" t="n">
        <v>2133</v>
      </c>
      <c r="BI25" s="80" t="n">
        <v>1683</v>
      </c>
      <c r="BJ25" s="80" t="n">
        <v>54</v>
      </c>
      <c r="BK25" s="25" t="n">
        <v>1</v>
      </c>
      <c r="BL25" s="80" t="n">
        <v>13</v>
      </c>
      <c r="BM25" s="80" t="n">
        <v>5</v>
      </c>
      <c r="BN25" s="80" t="n">
        <v>6</v>
      </c>
      <c r="BO25" s="25" t="n">
        <v>117</v>
      </c>
      <c r="BR25" s="89">
        <f>BR39</f>
        <v/>
      </c>
      <c r="BS25" s="89">
        <f>BS39</f>
        <v/>
      </c>
      <c r="BT25" s="80">
        <f>COUNTIFS($T$2:$T$1000,"&gt;"&amp;$BT$19,$B$2:$B$1000,"="&amp;BR25)+COUNTIFS($T$2:$T$1000,"&gt;"&amp;$BT$19,$C$2:$C$1000,"="&amp;BR25)</f>
        <v/>
      </c>
      <c r="BU25" s="80">
        <f>COUNTIFS($T$2:$T$1000,"&lt;"&amp;$BT$19,$B$2:$B$1000,"="&amp;BR25)+COUNTIFS($T$2:$T$1000,"&lt;"&amp;$BT$19,$C$2:$C$1000,"="&amp;BR25)</f>
        <v/>
      </c>
      <c r="BV25" s="80">
        <f>COUNTIFS($T$2:$T$1000,"&gt;"&amp;$BT$19,$B$2:$B$1000,"="&amp;BS25)+COUNTIFS($T$2:$T$1000,"&gt;"&amp;$BT$19,$C$2:$C$1000,"="&amp;BS25)</f>
        <v/>
      </c>
      <c r="BW25" s="80">
        <f>COUNTIFS($T$2:$T$1000,"&lt;"&amp;$BT$19,$B$2:$B$1000,"="&amp;BS25)+COUNTIFS($T$2:$T$1000,"&lt;"&amp;$BT$19,$C$2:$C$1000,"="&amp;BS25)</f>
        <v/>
      </c>
      <c r="BX25" s="80">
        <f>COUNTIFS($T$2:$T$1000,"&gt;"&amp;$BX$19,$B$2:$B$1000,"="&amp;BR25)+COUNTIFS($T$2:$T$1000,"&gt;"&amp;$BX$19,$C$2:$C$1000,"="&amp;BR25)</f>
        <v/>
      </c>
      <c r="BY25" s="80">
        <f>COUNTIFS($T$2:$T$1000,"&lt;"&amp;$BX$19,$B$2:$B$1000,"="&amp;BR25)+COUNTIFS($T$2:$T$1000,"&lt;"&amp;$BX$19,$C$2:$C$1000,"="&amp;BR25)</f>
        <v/>
      </c>
      <c r="BZ25" s="80">
        <f>COUNTIFS($T$2:$T$1000,"&gt;"&amp;$BX$19,$B$2:$B$1000,"="&amp;BS25)+COUNTIFS($T$2:$T$1000,"&gt;"&amp;$BX$19,$C$2:$C$1000,"="&amp;BS25)</f>
        <v/>
      </c>
      <c r="CA25" s="80">
        <f>COUNTIFS($T$2:$T$1000,"&lt;"&amp;$BX$19,$B$2:$B$1000,"="&amp;BS25)+COUNTIFS($T$2:$T$1000,"&lt;"&amp;$BX$19,$C$2:$C$1000,"="&amp;BS25)</f>
        <v/>
      </c>
      <c r="CB25" s="80">
        <f>COUNTIFS($T$2:$T$1000,"&gt;"&amp;$CB$19,$B$2:$B$1000,"="&amp;BR25)+COUNTIFS($T$2:$T$1000,"&gt;"&amp;$CB$19,$C$2:$C$1000,"="&amp;BR25)</f>
        <v/>
      </c>
      <c r="CC25" s="80">
        <f>COUNTIFS($T$2:$T$1000,"&lt;"&amp;$CB$19,$B$2:$B$1000,"="&amp;BR25)+COUNTIFS($T$2:$T$1000,"&lt;"&amp;$CB$19,$C$2:$C$1000,"="&amp;BR25)</f>
        <v/>
      </c>
      <c r="CD25" s="80">
        <f>COUNTIFS($T$2:$T$1000,"&gt;"&amp;$CB$19,$B$2:$B$1000,"="&amp;BS25)+COUNTIFS($T$2:$T$1000,"&gt;"&amp;$CB$19,$C$2:$C$1000,"="&amp;BS25)</f>
        <v/>
      </c>
      <c r="CE25" s="80">
        <f>COUNTIFS($T$2:$T$1000,"&lt;"&amp;$CB$19,$B$2:$B$1000,"="&amp;BS25)+COUNTIFS($T$2:$T$1000,"&lt;"&amp;$CB$19,$C$2:$C$1000,"="&amp;BS25)</f>
        <v/>
      </c>
      <c r="CF25" s="25">
        <f>COUNTIFS($W$2:$W$1000,"&gt;"&amp;$CF$19,$B$2:$B$1000,"="&amp;BR25)+COUNTIFS($W$2:$W$1000,"&gt;"&amp;$CF$19,$C$2:$C$1000,"="&amp;BR25)</f>
        <v/>
      </c>
      <c r="CG25" s="80">
        <f>COUNTIFS($W$2:$W$1000,"&lt;"&amp;$CF$19,$B$2:$B$1000,"="&amp;BR25)+COUNTIFS($W$2:$W$1000,"&lt;"&amp;$CF$19,$C$2:$C$1000,"="&amp;BR25)</f>
        <v/>
      </c>
      <c r="CH25" s="80">
        <f>COUNTIFS($W$2:$W$1000,"&gt;"&amp;$CF$19,$B$2:$B$1000,"="&amp;BS25)+COUNTIFS($W$2:$W$1000,"&gt;"&amp;$CF$19,$C$2:$C$1000,"="&amp;BS25)</f>
        <v/>
      </c>
      <c r="CI25" s="80">
        <f>COUNTIFS($W$2:$W$1000,"&lt;"&amp;$CF$19,$B$2:$B$1000,"="&amp;BS25)+COUNTIFS($W$2:$W$1000,"&lt;"&amp;$CF$19,$C$2:$C$1000,"="&amp;BS25)</f>
        <v/>
      </c>
      <c r="CJ25" s="80">
        <f>COUNTIFS($W$2:$W$1000,"&gt;"&amp;$CJ$19,$B$2:$B$1000,"="&amp;BR25)+COUNTIFS($W$2:$W$1000,"&gt;"&amp;$CJ$19,$C$2:$C$1000,"="&amp;BR25)</f>
        <v/>
      </c>
      <c r="CK25" s="80">
        <f>COUNTIFS($W$2:$W$1000,"&lt;"&amp;$CJ$19,$B$2:$B$1000,"="&amp;BR25)+COUNTIFS($W$2:$W$1000,"&lt;"&amp;$CJ$19,$C$2:$C$1000,"="&amp;BR25)</f>
        <v/>
      </c>
      <c r="CL25" s="80">
        <f>COUNTIFS($W$2:$W$1000,"&gt;"&amp;$CJ$19,$B$2:$B$1000,"="&amp;BS25)+COUNTIFS($W$2:$W$1000,"&gt;"&amp;$CJ$19,$C$2:$C$1000,"="&amp;BS25)</f>
        <v/>
      </c>
      <c r="CM25" s="80">
        <f>COUNTIFS($W$2:$W$1000,"&lt;"&amp;$CJ$19,$B$2:$B$1000,"="&amp;BS25)+COUNTIFS($W$2:$W$1000,"&lt;"&amp;$CJ$19,$C$2:$C$1000,"="&amp;BS25)</f>
        <v/>
      </c>
      <c r="CN25" s="80">
        <f>COUNTIFS($W$2:$W$1000,"&gt;"&amp;$CN$19,$B$2:$B$1000,"="&amp;BR25)+COUNTIFS($W$2:$W$1000,"&gt;"&amp;$CN$19,$C$2:$C$1000,"="&amp;BR25)</f>
        <v/>
      </c>
      <c r="CO25" s="80">
        <f>COUNTIFS($W$2:$W$1000,"&lt;"&amp;$CN$19,$B$2:$B$1000,"="&amp;BR25)+COUNTIFS($W$2:$W$1000,"&lt;"&amp;$CN$19,$C$2:$C$1000,"="&amp;BR25)</f>
        <v/>
      </c>
      <c r="CP25" s="80">
        <f>COUNTIFS($W$2:$W$1000,"&gt;"&amp;$CN$19,$B$2:$B$1000,"="&amp;BS25)+COUNTIFS($W$2:$W$1000,"&gt;"&amp;$CN$19,$C$2:$C$1000,"="&amp;BS25)</f>
        <v/>
      </c>
      <c r="CQ25" s="80">
        <f>COUNTIFS($W$2:$W$1000,"&lt;"&amp;$CN$19,$B$2:$B$1000,"="&amp;BS25)+COUNTIFS($W$2:$W$1000,"&lt;"&amp;$CN$19,$C$2:$C$1000,"="&amp;BS25)</f>
        <v/>
      </c>
      <c r="CR25" s="80">
        <f>COUNTIFS($W$2:$W$1000,"&gt;"&amp;$CR$19,$B$2:$B$1000,"="&amp;BR25)+COUNTIFS($W$2:$W$1000,"&gt;"&amp;$CR$19,$C$2:$C$1000,"="&amp;BR25)</f>
        <v/>
      </c>
      <c r="CS25" s="80">
        <f>COUNTIFS($W$2:$W$1000,"&lt;"&amp;$CR$19,$B$2:$B$1000,"="&amp;BR25)+COUNTIFS($W$2:$W$1000,"&lt;"&amp;$CR$19,$C$2:$C$1000,"="&amp;BR25)</f>
        <v/>
      </c>
      <c r="CT25" s="80">
        <f>COUNTIFS($W$2:$W$1000,"&gt;"&amp;$CR$19,$B$2:$B$1000,"="&amp;BS25)+COUNTIFS($W$2:$W$1000,"&gt;"&amp;$CR$19,$C$2:$C$1000,"="&amp;BS25)</f>
        <v/>
      </c>
      <c r="CU25" s="80">
        <f>COUNTIFS($W$2:$W$1000,"&lt;"&amp;$CR$19,$B$2:$B$1000,"="&amp;BS25)+COUNTIFS($W$2:$W$1000,"&lt;"&amp;$CR$19,$C$2:$C$1000,"="&amp;BS25)</f>
        <v/>
      </c>
      <c r="CV25" s="12">
        <f>COUNTIFS($R$2:$R$1000,"&gt;"&amp;$CV$19,$B$2:$B$1000,"="&amp;BR25)+COUNTIFS($S$2:$S$1000,"&gt;"&amp;$CV$19,$C$2:$C$1000,"="&amp;BR25)</f>
        <v/>
      </c>
      <c r="CW25" s="80">
        <f>COUNTIFS($R$2:$R$1000,"&lt;"&amp;$CV$19,$B$2:$B$1000,"="&amp;BR25)+COUNTIFS($S$2:$S$1000,"&lt;"&amp;$CV$19,$C$2:$C$1000,"="&amp;BR25)</f>
        <v/>
      </c>
      <c r="CX25" s="80">
        <f>COUNTIFS($R$2:$R$1000,"&gt;"&amp;$CV$19,$B$2:$B$1000,"="&amp;BS25)+COUNTIFS($S$2:$S$1000,"&gt;"&amp;$CV$19,$C$2:$C$1000,"="&amp;BS25)</f>
        <v/>
      </c>
      <c r="CY25" s="80">
        <f>COUNTIFS($R$2:$R$1000,"&lt;"&amp;$CV$19,$B$2:$B$1000,"="&amp;BS25)+COUNTIFS($S$2:$S$1000,"&lt;"&amp;$CV$19,$C$2:$C$1000,"="&amp;BS25)</f>
        <v/>
      </c>
      <c r="CZ25" s="80">
        <f>COUNTIFS($R$2:$R$1000,"&gt;"&amp;$CZ$19,$B$2:$B$1000,"="&amp;BR25)+COUNTIFS($S$2:$S$1000,"&gt;"&amp;$CZ$19,$C$2:$C$1000,"="&amp;BR25)</f>
        <v/>
      </c>
      <c r="DA25" s="80">
        <f>COUNTIFS($R$2:$R$1000,"&lt;"&amp;$CZ$19,$B$2:$B$1000,"="&amp;BR25)+COUNTIFS($S$2:$S$1000,"&lt;"&amp;$CZ$19,$C$2:$C$1000,"="&amp;BR25)</f>
        <v/>
      </c>
      <c r="DB25" s="80">
        <f>COUNTIFS($R$2:$R$1000,"&gt;"&amp;$CZ$19,$B$2:$B$1000,"="&amp;BS25)+COUNTIFS($S$2:$S$1000,"&gt;"&amp;$CZ$19,$C$2:$C$1000,"="&amp;BS25)</f>
        <v/>
      </c>
      <c r="DC25" s="80">
        <f>COUNTIFS($R$2:$R$1000,"&lt;"&amp;$CZ$19,$B$2:$B$1000,"="&amp;BS25)+COUNTIFS($S$2:$S$1000,"&lt;"&amp;$CZ$19,$C$2:$C$1000,"="&amp;BS25)</f>
        <v/>
      </c>
      <c r="DD25" s="80">
        <f>COUNTIFS($R$2:$R$1000,"&gt;"&amp;$DD$19,$B$2:$B$1000,"="&amp;BR25)+COUNTIFS($S$2:$S$1000,"&gt;"&amp;$DD$19,$C$2:$C$1000,"="&amp;BR25)</f>
        <v/>
      </c>
      <c r="DE25" s="80">
        <f>COUNTIFS($R$2:$R$1000,"&lt;"&amp;$DD$19,$B$2:$B$1000,"="&amp;BR25)+COUNTIFS($S$2:$S$1000,"&lt;"&amp;$DD$19,$C$2:$C$1000,"="&amp;BR25)</f>
        <v/>
      </c>
      <c r="DF25" s="80">
        <f>COUNTIFS($R$2:$R$1000,"&gt;"&amp;$DD$19,$B$2:$B$1000,"="&amp;BS25)+COUNTIFS($S$2:$S$1000,"&gt;"&amp;$DD$19,$C$2:$C$1000,"="&amp;BS25)</f>
        <v/>
      </c>
      <c r="DG25" s="80">
        <f>COUNTIFS($R$2:$R$1000,"&lt;"&amp;$DD$19,$B$2:$B$1000,"="&amp;BS25)+COUNTIFS($S$2:$S$1000,"&lt;"&amp;$DD$19,$C$2:$C$1000,"="&amp;BS25)</f>
        <v/>
      </c>
      <c r="DH25" s="25">
        <f>COUNTIFS($U$2:$U$1000,"&gt;"&amp;$DH$19,$B$2:$B$1000,"="&amp;BR25)+COUNTIFS($V$2:$V$1000,"&gt;"&amp;$DH$19,$C$2:$C$1000,"="&amp;BR25)</f>
        <v/>
      </c>
      <c r="DI25" s="80">
        <f>COUNTIFS($U$2:$U$1000,"&lt;"&amp;$DH$19,$B$2:$B$1000,"="&amp;BR25)+COUNTIFS($V$2:$V$1000,"&lt;"&amp;$DH$19,$C$2:$C$1000,"="&amp;BR25)</f>
        <v/>
      </c>
      <c r="DJ25" s="80">
        <f>COUNTIFS($U$2:$U$1000,"&gt;"&amp;$DH$19,$B$2:$B$1000,"="&amp;BS25)+COUNTIFS($V$2:$V$1000,"&gt;"&amp;$DH$19,$C$2:$C$1000,"="&amp;BS25)</f>
        <v/>
      </c>
      <c r="DK25" s="80">
        <f>COUNTIFS($U$2:$U$1000,"&lt;"&amp;$DH$19,$B$2:$B$1000,"="&amp;BS25)+COUNTIFS($V$2:$V$1000,"&lt;"&amp;$DH$19,$C$2:$C$1000,"="&amp;BS25)</f>
        <v/>
      </c>
      <c r="DL25" s="80">
        <f>COUNTIFS($U$2:$U$1000,"&gt;"&amp;$DL$19,$B$2:$B$1000,"="&amp;BR25)+COUNTIFS($V$2:$V$1000,"&gt;"&amp;$DL$19,$C$2:$C$1000,"="&amp;BR25)</f>
        <v/>
      </c>
      <c r="DM25" s="80">
        <f>COUNTIFS($U$2:$U$1000,"&lt;"&amp;$DL$19,$B$2:$B$1000,"="&amp;BR25)+COUNTIFS($V$2:$V$1000,"&lt;"&amp;$DL$19,$C$2:$C$1000,"="&amp;BR25)</f>
        <v/>
      </c>
      <c r="DN25" s="80">
        <f>COUNTIFS($U$2:$U$1000,"&gt;"&amp;$DL$19,$B$2:$B$1000,"="&amp;BS25)+COUNTIFS($V$2:$V$1000,"&gt;"&amp;$DL$19,$C$2:$C$1000,"="&amp;BS25)</f>
        <v/>
      </c>
      <c r="DO25" s="80">
        <f>COUNTIFS($U$2:$U$1000,"&lt;"&amp;$DL$19,$B$2:$B$1000,"="&amp;BS25)+COUNTIFS($V$2:$V$1000,"&lt;"&amp;$DL$19,$C$2:$C$1000,"="&amp;BS25)</f>
        <v/>
      </c>
      <c r="DP25" s="80">
        <f>COUNTIFS($U$2:$U$1000,"&gt;"&amp;$DP$19,$B$2:$B$1000,"="&amp;BR25)+COUNTIFS($V$2:$V$1000,"&gt;"&amp;$DP$19,$C$2:$C$1000,"="&amp;BR25)</f>
        <v/>
      </c>
      <c r="DQ25" s="80">
        <f>COUNTIFS($U$2:$U$1000,"&lt;"&amp;$DP$19,$B$2:$B$1000,"="&amp;BR25)+COUNTIFS($V$2:$V$1000,"&lt;"&amp;$DP$19,$C$2:$C$1000,"="&amp;BR25)</f>
        <v/>
      </c>
      <c r="DR25" s="80">
        <f>COUNTIFS($U$2:$U$1000,"&gt;"&amp;$DP$19,$B$2:$B$1000,"="&amp;BS25)+COUNTIFS($V$2:$V$1000,"&gt;"&amp;$DP$19,$C$2:$C$1000,"="&amp;BS25)</f>
        <v/>
      </c>
      <c r="DS25" s="80">
        <f>COUNTIFS($U$2:$U$1000,"&lt;"&amp;$DP$19,$B$2:$B$1000,"="&amp;BS25)+COUNTIFS($V$2:$V$1000,"&lt;"&amp;$DP$19,$C$2:$C$1000,"="&amp;BS25)</f>
        <v/>
      </c>
      <c r="DT25" s="12">
        <f>COUNTIFS($S$2:$S$1000,"&gt;"&amp;$DT$19,$B$2:$B$1000,"="&amp;BR25)+COUNTIFS($R$2:$R$1000,"&gt;"&amp;$DT$19,$C$2:$C$1000,"="&amp;BR25)</f>
        <v/>
      </c>
      <c r="DU25" s="80">
        <f>COUNTIFS($S$2:$S$1000,"&lt;"&amp;$DT$19,$B$2:$B$1000,"="&amp;BR25)+COUNTIFS($R$2:$R$1000,"&lt;"&amp;$DT$19,$C$2:$C$1000,"="&amp;BR25)</f>
        <v/>
      </c>
      <c r="DV25" s="80">
        <f>COUNTIFS($S$2:$S$1000,"&gt;"&amp;$DT$19,$B$2:$B$1000,"="&amp;BS25)+COUNTIFS($R$2:$R$1000,"&gt;"&amp;$DT$19,$C$2:$C$1000,"="&amp;BS25)</f>
        <v/>
      </c>
      <c r="DW25" s="80">
        <f>COUNTIFS($S$2:$S$1000,"&lt;"&amp;$DT$19,$B$2:$B$1000,"="&amp;BS25)+COUNTIFS($R$2:$R$1000,"&lt;"&amp;$DT$19,$C$2:$C$1000,"="&amp;BS25)</f>
        <v/>
      </c>
      <c r="DX25" s="80">
        <f>COUNTIFS($S$2:$S$1000,"&gt;"&amp;$DX$19,$B$2:$B$1000,"="&amp;BR25)+COUNTIFS($R$2:$R$1000,"&gt;"&amp;$DX$19,$C$2:$C$1000,"="&amp;BR25)</f>
        <v/>
      </c>
      <c r="DY25" s="80">
        <f>COUNTIFS($S$2:$S$1000,"&lt;"&amp;$DX$19,$B$2:$B$1000,"="&amp;BR25)+COUNTIFS($R$2:$R$1000,"&lt;"&amp;$DX$19,$C$2:$C$1000,"="&amp;BR25)</f>
        <v/>
      </c>
      <c r="DZ25" s="80">
        <f>COUNTIFS($S$2:$S$1000,"&gt;"&amp;$DX$19,$B$2:$B$1000,"="&amp;BS25)+COUNTIFS($R$2:$R$1000,"&gt;"&amp;$DX$19,$C$2:$C$1000,"="&amp;BS25)</f>
        <v/>
      </c>
      <c r="EA25" s="80">
        <f>COUNTIFS($S$2:$S$1000,"&lt;"&amp;$DX$19,$B$2:$B$1000,"="&amp;BS25)+COUNTIFS($R$2:$R$1000,"&lt;"&amp;$DX$19,$C$2:$C$1000,"="&amp;BS25)</f>
        <v/>
      </c>
      <c r="EB25" s="80">
        <f>COUNTIFS($S$2:$S$1000,"&gt;"&amp;$EB$19,$B$2:$B$1000,"="&amp;BR25)+COUNTIFS($R$2:$R$1000,"&gt;"&amp;$EB$19,$C$2:$C$1000,"="&amp;BR25)</f>
        <v/>
      </c>
      <c r="EC25" s="80">
        <f>COUNTIFS($S$2:$S$1000,"&lt;"&amp;$EB$19,$B$2:$B$1000,"="&amp;BR25)+COUNTIFS($R$2:$R$1000,"&lt;"&amp;$EB$19,$C$2:$C$1000,"="&amp;BR25)</f>
        <v/>
      </c>
      <c r="ED25" s="80">
        <f>COUNTIFS($S$2:$S$1000,"&gt;"&amp;$EB$19,$B$2:$B$1000,"="&amp;BS25)+COUNTIFS($R$2:$R$1000,"&gt;"&amp;$EB$19,$C$2:$C$1000,"="&amp;BS25)</f>
        <v/>
      </c>
      <c r="EE25" s="80">
        <f>COUNTIFS($S$2:$S$1000,"&lt;"&amp;$EB$19,$B$2:$B$1000,"="&amp;BS25)+COUNTIFS($R$2:$R$1000,"&lt;"&amp;$EB$19,$C$2:$C$1000,"="&amp;BS25)</f>
        <v/>
      </c>
      <c r="EF25" s="25">
        <f>COUNTIFS($V$2:$V$1000,"&gt;"&amp;$EF$19,$B$2:$B$1000,"="&amp;BR25)+COUNTIFS($U$2:$U$1000,"&gt;"&amp;$EF$19,$C$2:$C$1000,"="&amp;BR25)</f>
        <v/>
      </c>
      <c r="EG25" s="80">
        <f>COUNTIFS($V$2:$V$1000,"&lt;"&amp;$EF$19,$B$2:$B$1000,"="&amp;BR25)+COUNTIFS($U$2:$U$1000,"&lt;"&amp;$EF$19,$C$2:$C$1000,"="&amp;BR25)</f>
        <v/>
      </c>
      <c r="EH25" s="80">
        <f>COUNTIFS($V$2:$V$1000,"&gt;"&amp;$EF$19,$B$2:$B$1000,"="&amp;BS25)+COUNTIFS($U$2:$U$1000,"&gt;"&amp;$EF$19,$C$2:$C$1000,"="&amp;BS25)</f>
        <v/>
      </c>
      <c r="EI25" s="80">
        <f>COUNTIFS($V$2:$V$1000,"&lt;"&amp;$EF$19,$B$2:$B$1000,"="&amp;BS25)+COUNTIFS($U$2:$U$1000,"&lt;"&amp;$EF$19,$C$2:$C$1000,"="&amp;BS25)</f>
        <v/>
      </c>
      <c r="EJ25" s="80">
        <f>COUNTIFS($V$2:$V$1000,"&gt;"&amp;$EJ$19,$B$2:$B$1000,"="&amp;BR25)+COUNTIFS($U$2:$U$1000,"&gt;"&amp;$EJ$19,$C$2:$C$1000,"="&amp;BR25)</f>
        <v/>
      </c>
      <c r="EK25" s="80">
        <f>COUNTIFS($V$2:$V$1000,"&lt;"&amp;$EJ$19,$B$2:$B$1000,"="&amp;BR25)+COUNTIFS($U$2:$U$1000,"&lt;"&amp;$EJ$19,$C$2:$C$1000,"="&amp;BR25)</f>
        <v/>
      </c>
      <c r="EL25" s="80">
        <f>COUNTIFS($V$2:$V$1000,"&gt;"&amp;$EJ$19,$B$2:$B$1000,"="&amp;BS25)+COUNTIFS($U$2:$U$1000,"&gt;"&amp;$EJ$19,$C$2:$C$1000,"="&amp;BS25)</f>
        <v/>
      </c>
      <c r="EM25" s="80">
        <f>COUNTIFS($V$2:$V$1000,"&lt;"&amp;$EJ$19,$B$2:$B$1000,"="&amp;BS25)+COUNTIFS($U$2:$U$1000,"&lt;"&amp;$EJ$19,$C$2:$C$1000,"="&amp;BS25)</f>
        <v/>
      </c>
      <c r="EN25" s="80">
        <f>COUNTIFS($V$2:$V$1000,"&gt;"&amp;$EN$19,$B$2:$B$1000,"="&amp;BR25)+COUNTIFS($U$2:$U$1000,"&gt;"&amp;$EN$19,$C$2:$C$1000,"="&amp;BR25)</f>
        <v/>
      </c>
      <c r="EO25" s="80">
        <f>COUNTIFS($V$2:$V$1000,"&lt;"&amp;$EN$19,$B$2:$B$1000,"="&amp;BR25)+COUNTIFS($U$2:$U$1000,"&lt;"&amp;$EN$19,$C$2:$C$1000,"="&amp;BR25)</f>
        <v/>
      </c>
      <c r="EP25" s="80">
        <f>COUNTIFS($V$2:$V$1000,"&gt;"&amp;$EN$19,$B$2:$B$1000,"="&amp;BS25)+COUNTIFS($U$2:$U$1000,"&gt;"&amp;$EN$19,$C$2:$C$1000,"="&amp;BS25)</f>
        <v/>
      </c>
      <c r="EQ25" s="80">
        <f>COUNTIFS($V$2:$V$1000,"&lt;"&amp;$EN$19,$B$2:$B$1000,"="&amp;BS25)+COUNTIFS($U$2:$U$1000,"&lt;"&amp;$EN$19,$C$2:$C$1000,"="&amp;BS25)</f>
        <v/>
      </c>
      <c r="ES25" s="89" t="n"/>
      <c r="EV25" s="89" t="n"/>
      <c r="EY25" s="89" t="n"/>
      <c r="FB25" s="89" t="n"/>
      <c r="FE25" s="89" t="n"/>
      <c r="FH25" s="89" t="n"/>
      <c r="FK25" s="89" t="n"/>
      <c r="FP25" s="81" t="n"/>
      <c r="FS25" s="81" t="n"/>
      <c r="FV25" s="81" t="n"/>
      <c r="FY25" s="81" t="n"/>
      <c r="GB25" s="81" t="n"/>
      <c r="GE25" s="81" t="n"/>
      <c r="GH25" s="81" t="n"/>
      <c r="GK25" s="81" t="n"/>
    </row>
    <row customHeight="1" ht="12" r="26" spans="1:201">
      <c r="A26" s="35" t="n">
        <v>43323</v>
      </c>
      <c r="B26" s="89" t="s">
        <v>92</v>
      </c>
      <c r="C26" s="89" t="s">
        <v>74</v>
      </c>
      <c r="D26" s="31" t="n">
        <v>6.68</v>
      </c>
      <c r="E26" s="81" t="n">
        <v>6.62</v>
      </c>
      <c r="F26" s="25" t="n">
        <v>361</v>
      </c>
      <c r="G26" s="80" t="n">
        <v>470</v>
      </c>
      <c r="H26" s="80" t="n">
        <v>268</v>
      </c>
      <c r="I26" s="80" t="n">
        <v>371</v>
      </c>
      <c r="J26" s="80" t="n">
        <v>6</v>
      </c>
      <c r="K26" s="80" t="n">
        <v>15</v>
      </c>
      <c r="L26" s="25" t="n">
        <v>1</v>
      </c>
      <c r="M26" s="80" t="n">
        <v>0</v>
      </c>
      <c r="N26" s="80" t="n">
        <v>2</v>
      </c>
      <c r="O26" s="80" t="n">
        <v>1</v>
      </c>
      <c r="P26" s="80" t="n">
        <v>0</v>
      </c>
      <c r="Q26" s="80" t="n">
        <v>4</v>
      </c>
      <c r="R26" s="16" t="n">
        <v>3</v>
      </c>
      <c r="S26" s="16" t="n">
        <v>5</v>
      </c>
      <c r="T26" s="16" t="n">
        <v>8</v>
      </c>
      <c r="U26" s="25" t="n">
        <v>1</v>
      </c>
      <c r="V26" s="80" t="n">
        <v>1</v>
      </c>
      <c r="W26" s="16" t="n">
        <v>2</v>
      </c>
      <c r="X26" s="25" t="n">
        <v>29</v>
      </c>
      <c r="Y26" s="80" t="n">
        <v>19</v>
      </c>
      <c r="Z26" s="27">
        <f>IF(U26="","",LOOKUP(U26-V26,{-9E+307,0,1},{2,"x",1}))</f>
        <v/>
      </c>
      <c r="AA26" s="14">
        <f>IF(U26="","",U26&amp;"-"&amp;V26)</f>
        <v/>
      </c>
      <c r="AB26" s="63" t="n"/>
      <c r="AC26" s="89" t="s">
        <v>89</v>
      </c>
      <c r="AD26" s="80">
        <f>SUMPRODUCT(($B$2:$C$1001=$AC26)*($Z$2:$Z$1001&lt;&gt;""))</f>
        <v/>
      </c>
      <c r="AE26" s="81">
        <f>SUMIF($B$2:$B$1001,$AC26,$D$2:$D$1001)+SUMIF($C$2:$C$1001,$AC26,$E$2:$E$1001)</f>
        <v/>
      </c>
      <c r="AF26" s="80">
        <f>SUMIF($B$2:$B$1001,$AC26,$F$2:$F$1001)+SUMIF($C$2:$C$1001,$AC26,$G$2:$G$1001)</f>
        <v/>
      </c>
      <c r="AG26" s="80">
        <f>SUMIF($B$2:$B$1001,$AC26,$H$2:$H$1001)+SUMIF($C$2:$C$1001,$AC26,$I$2:$I$1001)</f>
        <v/>
      </c>
      <c r="AH26" s="80">
        <f>SUMIF($B$2:$B$1001,$AC26,$J$2:$J$1001)+SUMIF($C$2:$C$1001,$AC26,$K$2:$K$1001)</f>
        <v/>
      </c>
      <c r="AI26" s="25">
        <f>SUMIF($B$2:$B$1001,$AC26,$L$2:$L$1001)+SUMIF($C$2:$C$1001,$AC26,$M$2:$M$1001)</f>
        <v/>
      </c>
      <c r="AJ26" s="80">
        <f>SUMIF($B$2:$B$1001,$AC26,$N$2:$N$1001)+SUMIF($C$2:$C$1001,$AC26,$O$2:$O$1001)</f>
        <v/>
      </c>
      <c r="AK26" s="80">
        <f>SUMIF($B$2:$B$1001,$AC26,$P$2:$P$1001)+SUMIF($C$2:$C$1001,$AC26,$Q$2:$Q$1001)</f>
        <v/>
      </c>
      <c r="AL26" s="80">
        <f>SUMIF($B$2:$B$1001,$AC26,$U$2:$U$1001)+SUMIF($C$2:$C$1001,$AC26,$V$2:$V$1001)</f>
        <v/>
      </c>
      <c r="AM26" s="29">
        <f>SUMIF($B$2:$B$1001,$AC26,$X$2:$X$1001)+SUMIF($C$2:$C$1001,$AC26,$Y$2:$Y$1001)</f>
        <v/>
      </c>
      <c r="AN26" s="31">
        <f>SUMIF($C$2:$C$1001,$AC26,$D$2:$D$1001)+SUMIF($B$2:$B$1001,$AC26,$E$2:$E$1001)</f>
        <v/>
      </c>
      <c r="AO26" s="80">
        <f>SUMIF($C$2:$C$1001,$AC26,$F$2:$F$1001)+SUMIF($B$2:$B$1001,$AC26,$G$2:$G$1001)</f>
        <v/>
      </c>
      <c r="AP26" s="80">
        <f>SUMIF($C$2:$C$1001,$AC26,$H$2:$H$1001)+SUMIF($B$2:$B$1001,$AC26,$I$2:$I$1001)</f>
        <v/>
      </c>
      <c r="AQ26" s="80">
        <f>SUMIF($C$2:$C$1001,$AC26,$J$2:$J$1001)+SUMIF($B$2:$B$1001,$AC26,$K$2:$K$1001)</f>
        <v/>
      </c>
      <c r="AR26" s="25">
        <f>SUMIF($C$2:$C$1001,$AC26,$L$2:$L$1001)+SUMIF($B$2:$B$1001,$AC26,$M$2:$M$1001)</f>
        <v/>
      </c>
      <c r="AS26" s="80">
        <f>SUMIF($C$2:$C$1001,$AC26,$N$2:$N$1001)+SUMIF($B$2:$B$1001,$AC26,$O$2:$O$1001)</f>
        <v/>
      </c>
      <c r="AT26" s="80">
        <f>SUMIF($C$2:$C$1001,$AC26,$P$2:$P$1001)+SUMIF($B$2:$B$1001,$AC26,$Q$2:$Q$1001)</f>
        <v/>
      </c>
      <c r="AU26" s="80">
        <f>SUMIF($C$2:$C$1001,$AC26,$U$2:$U$1001)+SUMIF($B$2:$B$1001,$AC26,$V$2:$V$1001)</f>
        <v/>
      </c>
      <c r="AV26" s="28">
        <f>SUMIF($C$2:$C$1001,$AC26,$X$2:$X$1001)+SUMIF($B$2:$B$1001,$AC26,$Y$2:$Y$1001)</f>
        <v/>
      </c>
      <c r="AW26" s="12" t="n">
        <v>5</v>
      </c>
      <c r="AX26" s="81" t="n">
        <v>32.86</v>
      </c>
      <c r="AY26" s="80" t="n">
        <v>1683</v>
      </c>
      <c r="AZ26" s="80" t="n">
        <v>1129</v>
      </c>
      <c r="BA26" s="80" t="n">
        <v>48</v>
      </c>
      <c r="BB26" s="25" t="n">
        <v>3</v>
      </c>
      <c r="BC26" s="80" t="n">
        <v>8</v>
      </c>
      <c r="BD26" s="80" t="n">
        <v>2</v>
      </c>
      <c r="BE26" s="80" t="n">
        <v>4</v>
      </c>
      <c r="BF26" s="29" t="n">
        <v>111</v>
      </c>
      <c r="BG26" s="31" t="n">
        <v>33.55</v>
      </c>
      <c r="BH26" s="80" t="n">
        <v>2087</v>
      </c>
      <c r="BI26" s="80" t="n">
        <v>1558</v>
      </c>
      <c r="BJ26" s="80" t="n">
        <v>37</v>
      </c>
      <c r="BK26" s="25" t="n">
        <v>1</v>
      </c>
      <c r="BL26" s="80" t="n">
        <v>10</v>
      </c>
      <c r="BM26" s="80" t="n">
        <v>7</v>
      </c>
      <c r="BN26" s="80" t="n">
        <v>4</v>
      </c>
      <c r="BO26" s="25" t="n">
        <v>124</v>
      </c>
      <c r="BR26" s="89">
        <f>BR40</f>
        <v/>
      </c>
      <c r="BS26" s="89">
        <f>BS40</f>
        <v/>
      </c>
      <c r="BT26" s="80">
        <f>COUNTIFS($T$2:$T$1000,"&gt;"&amp;$BT$19,$B$2:$B$1000,"="&amp;BR26)+COUNTIFS($T$2:$T$1000,"&gt;"&amp;$BT$19,$C$2:$C$1000,"="&amp;BR26)</f>
        <v/>
      </c>
      <c r="BU26" s="80">
        <f>COUNTIFS($T$2:$T$1000,"&lt;"&amp;$BT$19,$B$2:$B$1000,"="&amp;BR26)+COUNTIFS($T$2:$T$1000,"&lt;"&amp;$BT$19,$C$2:$C$1000,"="&amp;BR26)</f>
        <v/>
      </c>
      <c r="BV26" s="80">
        <f>COUNTIFS($T$2:$T$1000,"&gt;"&amp;$BT$19,$B$2:$B$1000,"="&amp;BS26)+COUNTIFS($T$2:$T$1000,"&gt;"&amp;$BT$19,$C$2:$C$1000,"="&amp;BS26)</f>
        <v/>
      </c>
      <c r="BW26" s="80">
        <f>COUNTIFS($T$2:$T$1000,"&lt;"&amp;$BT$19,$B$2:$B$1000,"="&amp;BS26)+COUNTIFS($T$2:$T$1000,"&lt;"&amp;$BT$19,$C$2:$C$1000,"="&amp;BS26)</f>
        <v/>
      </c>
      <c r="BX26" s="80">
        <f>COUNTIFS($T$2:$T$1000,"&gt;"&amp;$BX$19,$B$2:$B$1000,"="&amp;BR26)+COUNTIFS($T$2:$T$1000,"&gt;"&amp;$BX$19,$C$2:$C$1000,"="&amp;BR26)</f>
        <v/>
      </c>
      <c r="BY26" s="80">
        <f>COUNTIFS($T$2:$T$1000,"&lt;"&amp;$BX$19,$B$2:$B$1000,"="&amp;BR26)+COUNTIFS($T$2:$T$1000,"&lt;"&amp;$BX$19,$C$2:$C$1000,"="&amp;BR26)</f>
        <v/>
      </c>
      <c r="BZ26" s="80">
        <f>COUNTIFS($T$2:$T$1000,"&gt;"&amp;$BX$19,$B$2:$B$1000,"="&amp;BS26)+COUNTIFS($T$2:$T$1000,"&gt;"&amp;$BX$19,$C$2:$C$1000,"="&amp;BS26)</f>
        <v/>
      </c>
      <c r="CA26" s="80">
        <f>COUNTIFS($T$2:$T$1000,"&lt;"&amp;$BX$19,$B$2:$B$1000,"="&amp;BS26)+COUNTIFS($T$2:$T$1000,"&lt;"&amp;$BX$19,$C$2:$C$1000,"="&amp;BS26)</f>
        <v/>
      </c>
      <c r="CB26" s="80">
        <f>COUNTIFS($T$2:$T$1000,"&gt;"&amp;$CB$19,$B$2:$B$1000,"="&amp;BR26)+COUNTIFS($T$2:$T$1000,"&gt;"&amp;$CB$19,$C$2:$C$1000,"="&amp;BR26)</f>
        <v/>
      </c>
      <c r="CC26" s="80">
        <f>COUNTIFS($T$2:$T$1000,"&lt;"&amp;$CB$19,$B$2:$B$1000,"="&amp;BR26)+COUNTIFS($T$2:$T$1000,"&lt;"&amp;$CB$19,$C$2:$C$1000,"="&amp;BR26)</f>
        <v/>
      </c>
      <c r="CD26" s="80">
        <f>COUNTIFS($T$2:$T$1000,"&gt;"&amp;$CB$19,$B$2:$B$1000,"="&amp;BS26)+COUNTIFS($T$2:$T$1000,"&gt;"&amp;$CB$19,$C$2:$C$1000,"="&amp;BS26)</f>
        <v/>
      </c>
      <c r="CE26" s="80">
        <f>COUNTIFS($T$2:$T$1000,"&lt;"&amp;$CB$19,$B$2:$B$1000,"="&amp;BS26)+COUNTIFS($T$2:$T$1000,"&lt;"&amp;$CB$19,$C$2:$C$1000,"="&amp;BS26)</f>
        <v/>
      </c>
      <c r="CF26" s="25">
        <f>COUNTIFS($W$2:$W$1000,"&gt;"&amp;$CF$19,$B$2:$B$1000,"="&amp;BR26)+COUNTIFS($W$2:$W$1000,"&gt;"&amp;$CF$19,$C$2:$C$1000,"="&amp;BR26)</f>
        <v/>
      </c>
      <c r="CG26" s="80">
        <f>COUNTIFS($W$2:$W$1000,"&lt;"&amp;$CF$19,$B$2:$B$1000,"="&amp;BR26)+COUNTIFS($W$2:$W$1000,"&lt;"&amp;$CF$19,$C$2:$C$1000,"="&amp;BR26)</f>
        <v/>
      </c>
      <c r="CH26" s="80">
        <f>COUNTIFS($W$2:$W$1000,"&gt;"&amp;$CF$19,$B$2:$B$1000,"="&amp;BS26)+COUNTIFS($W$2:$W$1000,"&gt;"&amp;$CF$19,$C$2:$C$1000,"="&amp;BS26)</f>
        <v/>
      </c>
      <c r="CI26" s="80">
        <f>COUNTIFS($W$2:$W$1000,"&lt;"&amp;$CF$19,$B$2:$B$1000,"="&amp;BS26)+COUNTIFS($W$2:$W$1000,"&lt;"&amp;$CF$19,$C$2:$C$1000,"="&amp;BS26)</f>
        <v/>
      </c>
      <c r="CJ26" s="80">
        <f>COUNTIFS($W$2:$W$1000,"&gt;"&amp;$CJ$19,$B$2:$B$1000,"="&amp;BR26)+COUNTIFS($W$2:$W$1000,"&gt;"&amp;$CJ$19,$C$2:$C$1000,"="&amp;BR26)</f>
        <v/>
      </c>
      <c r="CK26" s="80">
        <f>COUNTIFS($W$2:$W$1000,"&lt;"&amp;$CJ$19,$B$2:$B$1000,"="&amp;BR26)+COUNTIFS($W$2:$W$1000,"&lt;"&amp;$CJ$19,$C$2:$C$1000,"="&amp;BR26)</f>
        <v/>
      </c>
      <c r="CL26" s="80">
        <f>COUNTIFS($W$2:$W$1000,"&gt;"&amp;$CJ$19,$B$2:$B$1000,"="&amp;BS26)+COUNTIFS($W$2:$W$1000,"&gt;"&amp;$CJ$19,$C$2:$C$1000,"="&amp;BS26)</f>
        <v/>
      </c>
      <c r="CM26" s="80">
        <f>COUNTIFS($W$2:$W$1000,"&lt;"&amp;$CJ$19,$B$2:$B$1000,"="&amp;BS26)+COUNTIFS($W$2:$W$1000,"&lt;"&amp;$CJ$19,$C$2:$C$1000,"="&amp;BS26)</f>
        <v/>
      </c>
      <c r="CN26" s="80">
        <f>COUNTIFS($W$2:$W$1000,"&gt;"&amp;$CN$19,$B$2:$B$1000,"="&amp;BR26)+COUNTIFS($W$2:$W$1000,"&gt;"&amp;$CN$19,$C$2:$C$1000,"="&amp;BR26)</f>
        <v/>
      </c>
      <c r="CO26" s="80">
        <f>COUNTIFS($W$2:$W$1000,"&lt;"&amp;$CN$19,$B$2:$B$1000,"="&amp;BR26)+COUNTIFS($W$2:$W$1000,"&lt;"&amp;$CN$19,$C$2:$C$1000,"="&amp;BR26)</f>
        <v/>
      </c>
      <c r="CP26" s="80">
        <f>COUNTIFS($W$2:$W$1000,"&gt;"&amp;$CN$19,$B$2:$B$1000,"="&amp;BS26)+COUNTIFS($W$2:$W$1000,"&gt;"&amp;$CN$19,$C$2:$C$1000,"="&amp;BS26)</f>
        <v/>
      </c>
      <c r="CQ26" s="80">
        <f>COUNTIFS($W$2:$W$1000,"&lt;"&amp;$CN$19,$B$2:$B$1000,"="&amp;BS26)+COUNTIFS($W$2:$W$1000,"&lt;"&amp;$CN$19,$C$2:$C$1000,"="&amp;BS26)</f>
        <v/>
      </c>
      <c r="CR26" s="80">
        <f>COUNTIFS($W$2:$W$1000,"&gt;"&amp;$CR$19,$B$2:$B$1000,"="&amp;BR26)+COUNTIFS($W$2:$W$1000,"&gt;"&amp;$CR$19,$C$2:$C$1000,"="&amp;BR26)</f>
        <v/>
      </c>
      <c r="CS26" s="80">
        <f>COUNTIFS($W$2:$W$1000,"&lt;"&amp;$CR$19,$B$2:$B$1000,"="&amp;BR26)+COUNTIFS($W$2:$W$1000,"&lt;"&amp;$CR$19,$C$2:$C$1000,"="&amp;BR26)</f>
        <v/>
      </c>
      <c r="CT26" s="80">
        <f>COUNTIFS($W$2:$W$1000,"&gt;"&amp;$CR$19,$B$2:$B$1000,"="&amp;BS26)+COUNTIFS($W$2:$W$1000,"&gt;"&amp;$CR$19,$C$2:$C$1000,"="&amp;BS26)</f>
        <v/>
      </c>
      <c r="CU26" s="80">
        <f>COUNTIFS($W$2:$W$1000,"&lt;"&amp;$CR$19,$B$2:$B$1000,"="&amp;BS26)+COUNTIFS($W$2:$W$1000,"&lt;"&amp;$CR$19,$C$2:$C$1000,"="&amp;BS26)</f>
        <v/>
      </c>
      <c r="CV26" s="12">
        <f>COUNTIFS($R$2:$R$1000,"&gt;"&amp;$CV$19,$B$2:$B$1000,"="&amp;BR26)+COUNTIFS($S$2:$S$1000,"&gt;"&amp;$CV$19,$C$2:$C$1000,"="&amp;BR26)</f>
        <v/>
      </c>
      <c r="CW26" s="80">
        <f>COUNTIFS($R$2:$R$1000,"&lt;"&amp;$CV$19,$B$2:$B$1000,"="&amp;BR26)+COUNTIFS($S$2:$S$1000,"&lt;"&amp;$CV$19,$C$2:$C$1000,"="&amp;BR26)</f>
        <v/>
      </c>
      <c r="CX26" s="80">
        <f>COUNTIFS($R$2:$R$1000,"&gt;"&amp;$CV$19,$B$2:$B$1000,"="&amp;BS26)+COUNTIFS($S$2:$S$1000,"&gt;"&amp;$CV$19,$C$2:$C$1000,"="&amp;BS26)</f>
        <v/>
      </c>
      <c r="CY26" s="80">
        <f>COUNTIFS($R$2:$R$1000,"&lt;"&amp;$CV$19,$B$2:$B$1000,"="&amp;BS26)+COUNTIFS($S$2:$S$1000,"&lt;"&amp;$CV$19,$C$2:$C$1000,"="&amp;BS26)</f>
        <v/>
      </c>
      <c r="CZ26" s="80">
        <f>COUNTIFS($R$2:$R$1000,"&gt;"&amp;$CZ$19,$B$2:$B$1000,"="&amp;BR26)+COUNTIFS($S$2:$S$1000,"&gt;"&amp;$CZ$19,$C$2:$C$1000,"="&amp;BR26)</f>
        <v/>
      </c>
      <c r="DA26" s="80">
        <f>COUNTIFS($R$2:$R$1000,"&lt;"&amp;$CZ$19,$B$2:$B$1000,"="&amp;BR26)+COUNTIFS($S$2:$S$1000,"&lt;"&amp;$CZ$19,$C$2:$C$1000,"="&amp;BR26)</f>
        <v/>
      </c>
      <c r="DB26" s="80">
        <f>COUNTIFS($R$2:$R$1000,"&gt;"&amp;$CZ$19,$B$2:$B$1000,"="&amp;BS26)+COUNTIFS($S$2:$S$1000,"&gt;"&amp;$CZ$19,$C$2:$C$1000,"="&amp;BS26)</f>
        <v/>
      </c>
      <c r="DC26" s="80">
        <f>COUNTIFS($R$2:$R$1000,"&lt;"&amp;$CZ$19,$B$2:$B$1000,"="&amp;BS26)+COUNTIFS($S$2:$S$1000,"&lt;"&amp;$CZ$19,$C$2:$C$1000,"="&amp;BS26)</f>
        <v/>
      </c>
      <c r="DD26" s="80">
        <f>COUNTIFS($R$2:$R$1000,"&gt;"&amp;$DD$19,$B$2:$B$1000,"="&amp;BR26)+COUNTIFS($S$2:$S$1000,"&gt;"&amp;$DD$19,$C$2:$C$1000,"="&amp;BR26)</f>
        <v/>
      </c>
      <c r="DE26" s="80">
        <f>COUNTIFS($R$2:$R$1000,"&lt;"&amp;$DD$19,$B$2:$B$1000,"="&amp;BR26)+COUNTIFS($S$2:$S$1000,"&lt;"&amp;$DD$19,$C$2:$C$1000,"="&amp;BR26)</f>
        <v/>
      </c>
      <c r="DF26" s="80">
        <f>COUNTIFS($R$2:$R$1000,"&gt;"&amp;$DD$19,$B$2:$B$1000,"="&amp;BS26)+COUNTIFS($S$2:$S$1000,"&gt;"&amp;$DD$19,$C$2:$C$1000,"="&amp;BS26)</f>
        <v/>
      </c>
      <c r="DG26" s="80">
        <f>COUNTIFS($R$2:$R$1000,"&lt;"&amp;$DD$19,$B$2:$B$1000,"="&amp;BS26)+COUNTIFS($S$2:$S$1000,"&lt;"&amp;$DD$19,$C$2:$C$1000,"="&amp;BS26)</f>
        <v/>
      </c>
      <c r="DH26" s="25">
        <f>COUNTIFS($U$2:$U$1000,"&gt;"&amp;$DH$19,$B$2:$B$1000,"="&amp;BR26)+COUNTIFS($V$2:$V$1000,"&gt;"&amp;$DH$19,$C$2:$C$1000,"="&amp;BR26)</f>
        <v/>
      </c>
      <c r="DI26" s="80">
        <f>COUNTIFS($U$2:$U$1000,"&lt;"&amp;$DH$19,$B$2:$B$1000,"="&amp;BR26)+COUNTIFS($V$2:$V$1000,"&lt;"&amp;$DH$19,$C$2:$C$1000,"="&amp;BR26)</f>
        <v/>
      </c>
      <c r="DJ26" s="80">
        <f>COUNTIFS($U$2:$U$1000,"&gt;"&amp;$DH$19,$B$2:$B$1000,"="&amp;BS26)+COUNTIFS($V$2:$V$1000,"&gt;"&amp;$DH$19,$C$2:$C$1000,"="&amp;BS26)</f>
        <v/>
      </c>
      <c r="DK26" s="80">
        <f>COUNTIFS($U$2:$U$1000,"&lt;"&amp;$DH$19,$B$2:$B$1000,"="&amp;BS26)+COUNTIFS($V$2:$V$1000,"&lt;"&amp;$DH$19,$C$2:$C$1000,"="&amp;BS26)</f>
        <v/>
      </c>
      <c r="DL26" s="80">
        <f>COUNTIFS($U$2:$U$1000,"&gt;"&amp;$DL$19,$B$2:$B$1000,"="&amp;BR26)+COUNTIFS($V$2:$V$1000,"&gt;"&amp;$DL$19,$C$2:$C$1000,"="&amp;BR26)</f>
        <v/>
      </c>
      <c r="DM26" s="80">
        <f>COUNTIFS($U$2:$U$1000,"&lt;"&amp;$DL$19,$B$2:$B$1000,"="&amp;BR26)+COUNTIFS($V$2:$V$1000,"&lt;"&amp;$DL$19,$C$2:$C$1000,"="&amp;BR26)</f>
        <v/>
      </c>
      <c r="DN26" s="80">
        <f>COUNTIFS($U$2:$U$1000,"&gt;"&amp;$DL$19,$B$2:$B$1000,"="&amp;BS26)+COUNTIFS($V$2:$V$1000,"&gt;"&amp;$DL$19,$C$2:$C$1000,"="&amp;BS26)</f>
        <v/>
      </c>
      <c r="DO26" s="80">
        <f>COUNTIFS($U$2:$U$1000,"&lt;"&amp;$DL$19,$B$2:$B$1000,"="&amp;BS26)+COUNTIFS($V$2:$V$1000,"&lt;"&amp;$DL$19,$C$2:$C$1000,"="&amp;BS26)</f>
        <v/>
      </c>
      <c r="DP26" s="80">
        <f>COUNTIFS($U$2:$U$1000,"&gt;"&amp;$DP$19,$B$2:$B$1000,"="&amp;BR26)+COUNTIFS($V$2:$V$1000,"&gt;"&amp;$DP$19,$C$2:$C$1000,"="&amp;BR26)</f>
        <v/>
      </c>
      <c r="DQ26" s="80">
        <f>COUNTIFS($U$2:$U$1000,"&lt;"&amp;$DP$19,$B$2:$B$1000,"="&amp;BR26)+COUNTIFS($V$2:$V$1000,"&lt;"&amp;$DP$19,$C$2:$C$1000,"="&amp;BR26)</f>
        <v/>
      </c>
      <c r="DR26" s="80">
        <f>COUNTIFS($U$2:$U$1000,"&gt;"&amp;$DP$19,$B$2:$B$1000,"="&amp;BS26)+COUNTIFS($V$2:$V$1000,"&gt;"&amp;$DP$19,$C$2:$C$1000,"="&amp;BS26)</f>
        <v/>
      </c>
      <c r="DS26" s="80">
        <f>COUNTIFS($U$2:$U$1000,"&lt;"&amp;$DP$19,$B$2:$B$1000,"="&amp;BS26)+COUNTIFS($V$2:$V$1000,"&lt;"&amp;$DP$19,$C$2:$C$1000,"="&amp;BS26)</f>
        <v/>
      </c>
      <c r="DT26" s="12">
        <f>COUNTIFS($S$2:$S$1000,"&gt;"&amp;$DT$19,$B$2:$B$1000,"="&amp;BR26)+COUNTIFS($R$2:$R$1000,"&gt;"&amp;$DT$19,$C$2:$C$1000,"="&amp;BR26)</f>
        <v/>
      </c>
      <c r="DU26" s="80">
        <f>COUNTIFS($S$2:$S$1000,"&lt;"&amp;$DT$19,$B$2:$B$1000,"="&amp;BR26)+COUNTIFS($R$2:$R$1000,"&lt;"&amp;$DT$19,$C$2:$C$1000,"="&amp;BR26)</f>
        <v/>
      </c>
      <c r="DV26" s="80">
        <f>COUNTIFS($S$2:$S$1000,"&gt;"&amp;$DT$19,$B$2:$B$1000,"="&amp;BS26)+COUNTIFS($R$2:$R$1000,"&gt;"&amp;$DT$19,$C$2:$C$1000,"="&amp;BS26)</f>
        <v/>
      </c>
      <c r="DW26" s="80">
        <f>COUNTIFS($S$2:$S$1000,"&lt;"&amp;$DT$19,$B$2:$B$1000,"="&amp;BS26)+COUNTIFS($R$2:$R$1000,"&lt;"&amp;$DT$19,$C$2:$C$1000,"="&amp;BS26)</f>
        <v/>
      </c>
      <c r="DX26" s="80">
        <f>COUNTIFS($S$2:$S$1000,"&gt;"&amp;$DX$19,$B$2:$B$1000,"="&amp;BR26)+COUNTIFS($R$2:$R$1000,"&gt;"&amp;$DX$19,$C$2:$C$1000,"="&amp;BR26)</f>
        <v/>
      </c>
      <c r="DY26" s="80">
        <f>COUNTIFS($S$2:$S$1000,"&lt;"&amp;$DX$19,$B$2:$B$1000,"="&amp;BR26)+COUNTIFS($R$2:$R$1000,"&lt;"&amp;$DX$19,$C$2:$C$1000,"="&amp;BR26)</f>
        <v/>
      </c>
      <c r="DZ26" s="80">
        <f>COUNTIFS($S$2:$S$1000,"&gt;"&amp;$DX$19,$B$2:$B$1000,"="&amp;BS26)+COUNTIFS($R$2:$R$1000,"&gt;"&amp;$DX$19,$C$2:$C$1000,"="&amp;BS26)</f>
        <v/>
      </c>
      <c r="EA26" s="80">
        <f>COUNTIFS($S$2:$S$1000,"&lt;"&amp;$DX$19,$B$2:$B$1000,"="&amp;BS26)+COUNTIFS($R$2:$R$1000,"&lt;"&amp;$DX$19,$C$2:$C$1000,"="&amp;BS26)</f>
        <v/>
      </c>
      <c r="EB26" s="80">
        <f>COUNTIFS($S$2:$S$1000,"&gt;"&amp;$EB$19,$B$2:$B$1000,"="&amp;BR26)+COUNTIFS($R$2:$R$1000,"&gt;"&amp;$EB$19,$C$2:$C$1000,"="&amp;BR26)</f>
        <v/>
      </c>
      <c r="EC26" s="80">
        <f>COUNTIFS($S$2:$S$1000,"&lt;"&amp;$EB$19,$B$2:$B$1000,"="&amp;BR26)+COUNTIFS($R$2:$R$1000,"&lt;"&amp;$EB$19,$C$2:$C$1000,"="&amp;BR26)</f>
        <v/>
      </c>
      <c r="ED26" s="80">
        <f>COUNTIFS($S$2:$S$1000,"&gt;"&amp;$EB$19,$B$2:$B$1000,"="&amp;BS26)+COUNTIFS($R$2:$R$1000,"&gt;"&amp;$EB$19,$C$2:$C$1000,"="&amp;BS26)</f>
        <v/>
      </c>
      <c r="EE26" s="80">
        <f>COUNTIFS($S$2:$S$1000,"&lt;"&amp;$EB$19,$B$2:$B$1000,"="&amp;BS26)+COUNTIFS($R$2:$R$1000,"&lt;"&amp;$EB$19,$C$2:$C$1000,"="&amp;BS26)</f>
        <v/>
      </c>
      <c r="EF26" s="25">
        <f>COUNTIFS($V$2:$V$1000,"&gt;"&amp;$EF$19,$B$2:$B$1000,"="&amp;BR26)+COUNTIFS($U$2:$U$1000,"&gt;"&amp;$EF$19,$C$2:$C$1000,"="&amp;BR26)</f>
        <v/>
      </c>
      <c r="EG26" s="80">
        <f>COUNTIFS($V$2:$V$1000,"&lt;"&amp;$EF$19,$B$2:$B$1000,"="&amp;BR26)+COUNTIFS($U$2:$U$1000,"&lt;"&amp;$EF$19,$C$2:$C$1000,"="&amp;BR26)</f>
        <v/>
      </c>
      <c r="EH26" s="80">
        <f>COUNTIFS($V$2:$V$1000,"&gt;"&amp;$EF$19,$B$2:$B$1000,"="&amp;BS26)+COUNTIFS($U$2:$U$1000,"&gt;"&amp;$EF$19,$C$2:$C$1000,"="&amp;BS26)</f>
        <v/>
      </c>
      <c r="EI26" s="80">
        <f>COUNTIFS($V$2:$V$1000,"&lt;"&amp;$EF$19,$B$2:$B$1000,"="&amp;BS26)+COUNTIFS($U$2:$U$1000,"&lt;"&amp;$EF$19,$C$2:$C$1000,"="&amp;BS26)</f>
        <v/>
      </c>
      <c r="EJ26" s="80">
        <f>COUNTIFS($V$2:$V$1000,"&gt;"&amp;$EJ$19,$B$2:$B$1000,"="&amp;BR26)+COUNTIFS($U$2:$U$1000,"&gt;"&amp;$EJ$19,$C$2:$C$1000,"="&amp;BR26)</f>
        <v/>
      </c>
      <c r="EK26" s="80">
        <f>COUNTIFS($V$2:$V$1000,"&lt;"&amp;$EJ$19,$B$2:$B$1000,"="&amp;BR26)+COUNTIFS($U$2:$U$1000,"&lt;"&amp;$EJ$19,$C$2:$C$1000,"="&amp;BR26)</f>
        <v/>
      </c>
      <c r="EL26" s="80">
        <f>COUNTIFS($V$2:$V$1000,"&gt;"&amp;$EJ$19,$B$2:$B$1000,"="&amp;BS26)+COUNTIFS($U$2:$U$1000,"&gt;"&amp;$EJ$19,$C$2:$C$1000,"="&amp;BS26)</f>
        <v/>
      </c>
      <c r="EM26" s="80">
        <f>COUNTIFS($V$2:$V$1000,"&lt;"&amp;$EJ$19,$B$2:$B$1000,"="&amp;BS26)+COUNTIFS($U$2:$U$1000,"&lt;"&amp;$EJ$19,$C$2:$C$1000,"="&amp;BS26)</f>
        <v/>
      </c>
      <c r="EN26" s="80">
        <f>COUNTIFS($V$2:$V$1000,"&gt;"&amp;$EN$19,$B$2:$B$1000,"="&amp;BR26)+COUNTIFS($U$2:$U$1000,"&gt;"&amp;$EN$19,$C$2:$C$1000,"="&amp;BR26)</f>
        <v/>
      </c>
      <c r="EO26" s="80">
        <f>COUNTIFS($V$2:$V$1000,"&lt;"&amp;$EN$19,$B$2:$B$1000,"="&amp;BR26)+COUNTIFS($U$2:$U$1000,"&lt;"&amp;$EN$19,$C$2:$C$1000,"="&amp;BR26)</f>
        <v/>
      </c>
      <c r="EP26" s="80">
        <f>COUNTIFS($V$2:$V$1000,"&gt;"&amp;$EN$19,$B$2:$B$1000,"="&amp;BS26)+COUNTIFS($U$2:$U$1000,"&gt;"&amp;$EN$19,$C$2:$C$1000,"="&amp;BS26)</f>
        <v/>
      </c>
      <c r="EQ26" s="80">
        <f>COUNTIFS($V$2:$V$1000,"&lt;"&amp;$EN$19,$B$2:$B$1000,"="&amp;BS26)+COUNTIFS($U$2:$U$1000,"&lt;"&amp;$EN$19,$C$2:$C$1000,"="&amp;BS26)</f>
        <v/>
      </c>
      <c r="ES26" s="89" t="n"/>
      <c r="EV26" s="89" t="n"/>
      <c r="EY26" s="89" t="n"/>
      <c r="FB26" s="89" t="n"/>
      <c r="FE26" s="89" t="n"/>
      <c r="FH26" s="89" t="n"/>
      <c r="FK26" s="89" t="n"/>
      <c r="FP26" s="81" t="n"/>
      <c r="FS26" s="81" t="n"/>
      <c r="FV26" s="81" t="n"/>
      <c r="FY26" s="81" t="n"/>
      <c r="GB26" s="81" t="n"/>
      <c r="GE26" s="81" t="n"/>
      <c r="GH26" s="81" t="n"/>
      <c r="GK26" s="81" t="n"/>
    </row>
    <row customHeight="1" ht="12" r="27" spans="1:201">
      <c r="A27" s="35" t="n">
        <v>43323</v>
      </c>
      <c r="B27" s="89" t="s">
        <v>86</v>
      </c>
      <c r="C27" s="89" t="s">
        <v>83</v>
      </c>
      <c r="D27" s="31" t="n">
        <v>7.06</v>
      </c>
      <c r="E27" s="81" t="n">
        <v>6.73</v>
      </c>
      <c r="F27" s="25" t="n">
        <v>390</v>
      </c>
      <c r="G27" s="80" t="n">
        <v>523</v>
      </c>
      <c r="H27" s="80" t="n">
        <v>293</v>
      </c>
      <c r="I27" s="80" t="n">
        <v>437</v>
      </c>
      <c r="J27" s="80" t="n">
        <v>7</v>
      </c>
      <c r="K27" s="80" t="n">
        <v>9</v>
      </c>
      <c r="L27" s="25" t="n">
        <v>0</v>
      </c>
      <c r="M27" s="80" t="n">
        <v>0</v>
      </c>
      <c r="N27" s="80" t="n">
        <v>4</v>
      </c>
      <c r="O27" s="80" t="n">
        <v>4</v>
      </c>
      <c r="P27" s="80" t="n">
        <v>3</v>
      </c>
      <c r="Q27" s="80" t="n">
        <v>1</v>
      </c>
      <c r="R27" s="16" t="n">
        <v>7</v>
      </c>
      <c r="S27" s="16" t="n">
        <v>5</v>
      </c>
      <c r="T27" s="16" t="n">
        <v>12</v>
      </c>
      <c r="U27" s="25" t="n">
        <v>1</v>
      </c>
      <c r="V27" s="80" t="n">
        <v>0</v>
      </c>
      <c r="W27" s="16" t="n">
        <v>1</v>
      </c>
      <c r="X27" s="25" t="n">
        <v>29</v>
      </c>
      <c r="Y27" s="80" t="n">
        <v>16</v>
      </c>
      <c r="Z27" s="27">
        <f>IF(U27="","",LOOKUP(U27-V27,{-9E+307,0,1},{2,"x",1}))</f>
        <v/>
      </c>
      <c r="AA27" s="14">
        <f>IF(U27="","",U27&amp;"-"&amp;V27)</f>
        <v/>
      </c>
      <c r="AB27" s="63" t="n"/>
      <c r="BR27" s="89">
        <f>BR41</f>
        <v/>
      </c>
      <c r="BS27" s="89">
        <f>BS41</f>
        <v/>
      </c>
      <c r="BT27" s="80">
        <f>COUNTIFS($T$2:$T$1000,"&gt;"&amp;$BT$19,$B$2:$B$1000,"="&amp;BR27)+COUNTIFS($T$2:$T$1000,"&gt;"&amp;$BT$19,$C$2:$C$1000,"="&amp;BR27)</f>
        <v/>
      </c>
      <c r="BU27" s="80">
        <f>COUNTIFS($T$2:$T$1000,"&lt;"&amp;$BT$19,$B$2:$B$1000,"="&amp;BR27)+COUNTIFS($T$2:$T$1000,"&lt;"&amp;$BT$19,$C$2:$C$1000,"="&amp;BR27)</f>
        <v/>
      </c>
      <c r="BV27" s="80">
        <f>COUNTIFS($T$2:$T$1000,"&gt;"&amp;$BT$19,$B$2:$B$1000,"="&amp;BS27)+COUNTIFS($T$2:$T$1000,"&gt;"&amp;$BT$19,$C$2:$C$1000,"="&amp;BS27)</f>
        <v/>
      </c>
      <c r="BW27" s="80">
        <f>COUNTIFS($T$2:$T$1000,"&lt;"&amp;$BT$19,$B$2:$B$1000,"="&amp;BS27)+COUNTIFS($T$2:$T$1000,"&lt;"&amp;$BT$19,$C$2:$C$1000,"="&amp;BS27)</f>
        <v/>
      </c>
      <c r="BX27" s="80">
        <f>COUNTIFS($T$2:$T$1000,"&gt;"&amp;$BX$19,$B$2:$B$1000,"="&amp;BR27)+COUNTIFS($T$2:$T$1000,"&gt;"&amp;$BX$19,$C$2:$C$1000,"="&amp;BR27)</f>
        <v/>
      </c>
      <c r="BY27" s="80">
        <f>COUNTIFS($T$2:$T$1000,"&lt;"&amp;$BX$19,$B$2:$B$1000,"="&amp;BR27)+COUNTIFS($T$2:$T$1000,"&lt;"&amp;$BX$19,$C$2:$C$1000,"="&amp;BR27)</f>
        <v/>
      </c>
      <c r="BZ27" s="80">
        <f>COUNTIFS($T$2:$T$1000,"&gt;"&amp;$BX$19,$B$2:$B$1000,"="&amp;BS27)+COUNTIFS($T$2:$T$1000,"&gt;"&amp;$BX$19,$C$2:$C$1000,"="&amp;BS27)</f>
        <v/>
      </c>
      <c r="CA27" s="80">
        <f>COUNTIFS($T$2:$T$1000,"&lt;"&amp;$BX$19,$B$2:$B$1000,"="&amp;BS27)+COUNTIFS($T$2:$T$1000,"&lt;"&amp;$BX$19,$C$2:$C$1000,"="&amp;BS27)</f>
        <v/>
      </c>
      <c r="CB27" s="80">
        <f>COUNTIFS($T$2:$T$1000,"&gt;"&amp;$CB$19,$B$2:$B$1000,"="&amp;BR27)+COUNTIFS($T$2:$T$1000,"&gt;"&amp;$CB$19,$C$2:$C$1000,"="&amp;BR27)</f>
        <v/>
      </c>
      <c r="CC27" s="80">
        <f>COUNTIFS($T$2:$T$1000,"&lt;"&amp;$CB$19,$B$2:$B$1000,"="&amp;BR27)+COUNTIFS($T$2:$T$1000,"&lt;"&amp;$CB$19,$C$2:$C$1000,"="&amp;BR27)</f>
        <v/>
      </c>
      <c r="CD27" s="80">
        <f>COUNTIFS($T$2:$T$1000,"&gt;"&amp;$CB$19,$B$2:$B$1000,"="&amp;BS27)+COUNTIFS($T$2:$T$1000,"&gt;"&amp;$CB$19,$C$2:$C$1000,"="&amp;BS27)</f>
        <v/>
      </c>
      <c r="CE27" s="80">
        <f>COUNTIFS($T$2:$T$1000,"&lt;"&amp;$CB$19,$B$2:$B$1000,"="&amp;BS27)+COUNTIFS($T$2:$T$1000,"&lt;"&amp;$CB$19,$C$2:$C$1000,"="&amp;BS27)</f>
        <v/>
      </c>
      <c r="CF27" s="25">
        <f>COUNTIFS($W$2:$W$1000,"&gt;"&amp;$CF$19,$B$2:$B$1000,"="&amp;BR27)+COUNTIFS($W$2:$W$1000,"&gt;"&amp;$CF$19,$C$2:$C$1000,"="&amp;BR27)</f>
        <v/>
      </c>
      <c r="CG27" s="80">
        <f>COUNTIFS($W$2:$W$1000,"&lt;"&amp;$CF$19,$B$2:$B$1000,"="&amp;BR27)+COUNTIFS($W$2:$W$1000,"&lt;"&amp;$CF$19,$C$2:$C$1000,"="&amp;BR27)</f>
        <v/>
      </c>
      <c r="CH27" s="80">
        <f>COUNTIFS($W$2:$W$1000,"&gt;"&amp;$CF$19,$B$2:$B$1000,"="&amp;BS27)+COUNTIFS($W$2:$W$1000,"&gt;"&amp;$CF$19,$C$2:$C$1000,"="&amp;BS27)</f>
        <v/>
      </c>
      <c r="CI27" s="80">
        <f>COUNTIFS($W$2:$W$1000,"&lt;"&amp;$CF$19,$B$2:$B$1000,"="&amp;BS27)+COUNTIFS($W$2:$W$1000,"&lt;"&amp;$CF$19,$C$2:$C$1000,"="&amp;BS27)</f>
        <v/>
      </c>
      <c r="CJ27" s="80">
        <f>COUNTIFS($W$2:$W$1000,"&gt;"&amp;$CJ$19,$B$2:$B$1000,"="&amp;BR27)+COUNTIFS($W$2:$W$1000,"&gt;"&amp;$CJ$19,$C$2:$C$1000,"="&amp;BR27)</f>
        <v/>
      </c>
      <c r="CK27" s="80">
        <f>COUNTIFS($W$2:$W$1000,"&lt;"&amp;$CJ$19,$B$2:$B$1000,"="&amp;BR27)+COUNTIFS($W$2:$W$1000,"&lt;"&amp;$CJ$19,$C$2:$C$1000,"="&amp;BR27)</f>
        <v/>
      </c>
      <c r="CL27" s="80">
        <f>COUNTIFS($W$2:$W$1000,"&gt;"&amp;$CJ$19,$B$2:$B$1000,"="&amp;BS27)+COUNTIFS($W$2:$W$1000,"&gt;"&amp;$CJ$19,$C$2:$C$1000,"="&amp;BS27)</f>
        <v/>
      </c>
      <c r="CM27" s="80">
        <f>COUNTIFS($W$2:$W$1000,"&lt;"&amp;$CJ$19,$B$2:$B$1000,"="&amp;BS27)+COUNTIFS($W$2:$W$1000,"&lt;"&amp;$CJ$19,$C$2:$C$1000,"="&amp;BS27)</f>
        <v/>
      </c>
      <c r="CN27" s="80">
        <f>COUNTIFS($W$2:$W$1000,"&gt;"&amp;$CN$19,$B$2:$B$1000,"="&amp;BR27)+COUNTIFS($W$2:$W$1000,"&gt;"&amp;$CN$19,$C$2:$C$1000,"="&amp;BR27)</f>
        <v/>
      </c>
      <c r="CO27" s="80">
        <f>COUNTIFS($W$2:$W$1000,"&lt;"&amp;$CN$19,$B$2:$B$1000,"="&amp;BR27)+COUNTIFS($W$2:$W$1000,"&lt;"&amp;$CN$19,$C$2:$C$1000,"="&amp;BR27)</f>
        <v/>
      </c>
      <c r="CP27" s="80">
        <f>COUNTIFS($W$2:$W$1000,"&gt;"&amp;$CN$19,$B$2:$B$1000,"="&amp;BS27)+COUNTIFS($W$2:$W$1000,"&gt;"&amp;$CN$19,$C$2:$C$1000,"="&amp;BS27)</f>
        <v/>
      </c>
      <c r="CQ27" s="80">
        <f>COUNTIFS($W$2:$W$1000,"&lt;"&amp;$CN$19,$B$2:$B$1000,"="&amp;BS27)+COUNTIFS($W$2:$W$1000,"&lt;"&amp;$CN$19,$C$2:$C$1000,"="&amp;BS27)</f>
        <v/>
      </c>
      <c r="CR27" s="80">
        <f>COUNTIFS($W$2:$W$1000,"&gt;"&amp;$CR$19,$B$2:$B$1000,"="&amp;BR27)+COUNTIFS($W$2:$W$1000,"&gt;"&amp;$CR$19,$C$2:$C$1000,"="&amp;BR27)</f>
        <v/>
      </c>
      <c r="CS27" s="80">
        <f>COUNTIFS($W$2:$W$1000,"&lt;"&amp;$CR$19,$B$2:$B$1000,"="&amp;BR27)+COUNTIFS($W$2:$W$1000,"&lt;"&amp;$CR$19,$C$2:$C$1000,"="&amp;BR27)</f>
        <v/>
      </c>
      <c r="CT27" s="80">
        <f>COUNTIFS($W$2:$W$1000,"&gt;"&amp;$CR$19,$B$2:$B$1000,"="&amp;BS27)+COUNTIFS($W$2:$W$1000,"&gt;"&amp;$CR$19,$C$2:$C$1000,"="&amp;BS27)</f>
        <v/>
      </c>
      <c r="CU27" s="80">
        <f>COUNTIFS($W$2:$W$1000,"&lt;"&amp;$CR$19,$B$2:$B$1000,"="&amp;BS27)+COUNTIFS($W$2:$W$1000,"&lt;"&amp;$CR$19,$C$2:$C$1000,"="&amp;BS27)</f>
        <v/>
      </c>
      <c r="CV27" s="12">
        <f>COUNTIFS($R$2:$R$1000,"&gt;"&amp;$CV$19,$B$2:$B$1000,"="&amp;BR27)+COUNTIFS($S$2:$S$1000,"&gt;"&amp;$CV$19,$C$2:$C$1000,"="&amp;BR27)</f>
        <v/>
      </c>
      <c r="CW27" s="80">
        <f>COUNTIFS($R$2:$R$1000,"&lt;"&amp;$CV$19,$B$2:$B$1000,"="&amp;BR27)+COUNTIFS($S$2:$S$1000,"&lt;"&amp;$CV$19,$C$2:$C$1000,"="&amp;BR27)</f>
        <v/>
      </c>
      <c r="CX27" s="80">
        <f>COUNTIFS($R$2:$R$1000,"&gt;"&amp;$CV$19,$B$2:$B$1000,"="&amp;BS27)+COUNTIFS($S$2:$S$1000,"&gt;"&amp;$CV$19,$C$2:$C$1000,"="&amp;BS27)</f>
        <v/>
      </c>
      <c r="CY27" s="80">
        <f>COUNTIFS($R$2:$R$1000,"&lt;"&amp;$CV$19,$B$2:$B$1000,"="&amp;BS27)+COUNTIFS($S$2:$S$1000,"&lt;"&amp;$CV$19,$C$2:$C$1000,"="&amp;BS27)</f>
        <v/>
      </c>
      <c r="CZ27" s="80">
        <f>COUNTIFS($R$2:$R$1000,"&gt;"&amp;$CZ$19,$B$2:$B$1000,"="&amp;BR27)+COUNTIFS($S$2:$S$1000,"&gt;"&amp;$CZ$19,$C$2:$C$1000,"="&amp;BR27)</f>
        <v/>
      </c>
      <c r="DA27" s="80">
        <f>COUNTIFS($R$2:$R$1000,"&lt;"&amp;$CZ$19,$B$2:$B$1000,"="&amp;BR27)+COUNTIFS($S$2:$S$1000,"&lt;"&amp;$CZ$19,$C$2:$C$1000,"="&amp;BR27)</f>
        <v/>
      </c>
      <c r="DB27" s="80">
        <f>COUNTIFS($R$2:$R$1000,"&gt;"&amp;$CZ$19,$B$2:$B$1000,"="&amp;BS27)+COUNTIFS($S$2:$S$1000,"&gt;"&amp;$CZ$19,$C$2:$C$1000,"="&amp;BS27)</f>
        <v/>
      </c>
      <c r="DC27" s="80">
        <f>COUNTIFS($R$2:$R$1000,"&lt;"&amp;$CZ$19,$B$2:$B$1000,"="&amp;BS27)+COUNTIFS($S$2:$S$1000,"&lt;"&amp;$CZ$19,$C$2:$C$1000,"="&amp;BS27)</f>
        <v/>
      </c>
      <c r="DD27" s="80">
        <f>COUNTIFS($R$2:$R$1000,"&gt;"&amp;$DD$19,$B$2:$B$1000,"="&amp;BR27)+COUNTIFS($S$2:$S$1000,"&gt;"&amp;$DD$19,$C$2:$C$1000,"="&amp;BR27)</f>
        <v/>
      </c>
      <c r="DE27" s="80">
        <f>COUNTIFS($R$2:$R$1000,"&lt;"&amp;$DD$19,$B$2:$B$1000,"="&amp;BR27)+COUNTIFS($S$2:$S$1000,"&lt;"&amp;$DD$19,$C$2:$C$1000,"="&amp;BR27)</f>
        <v/>
      </c>
      <c r="DF27" s="80">
        <f>COUNTIFS($R$2:$R$1000,"&gt;"&amp;$DD$19,$B$2:$B$1000,"="&amp;BS27)+COUNTIFS($S$2:$S$1000,"&gt;"&amp;$DD$19,$C$2:$C$1000,"="&amp;BS27)</f>
        <v/>
      </c>
      <c r="DG27" s="80">
        <f>COUNTIFS($R$2:$R$1000,"&lt;"&amp;$DD$19,$B$2:$B$1000,"="&amp;BS27)+COUNTIFS($S$2:$S$1000,"&lt;"&amp;$DD$19,$C$2:$C$1000,"="&amp;BS27)</f>
        <v/>
      </c>
      <c r="DH27" s="25">
        <f>COUNTIFS($U$2:$U$1000,"&gt;"&amp;$DH$19,$B$2:$B$1000,"="&amp;BR27)+COUNTIFS($V$2:$V$1000,"&gt;"&amp;$DH$19,$C$2:$C$1000,"="&amp;BR27)</f>
        <v/>
      </c>
      <c r="DI27" s="80">
        <f>COUNTIFS($U$2:$U$1000,"&lt;"&amp;$DH$19,$B$2:$B$1000,"="&amp;BR27)+COUNTIFS($V$2:$V$1000,"&lt;"&amp;$DH$19,$C$2:$C$1000,"="&amp;BR27)</f>
        <v/>
      </c>
      <c r="DJ27" s="80">
        <f>COUNTIFS($U$2:$U$1000,"&gt;"&amp;$DH$19,$B$2:$B$1000,"="&amp;BS27)+COUNTIFS($V$2:$V$1000,"&gt;"&amp;$DH$19,$C$2:$C$1000,"="&amp;BS27)</f>
        <v/>
      </c>
      <c r="DK27" s="80">
        <f>COUNTIFS($U$2:$U$1000,"&lt;"&amp;$DH$19,$B$2:$B$1000,"="&amp;BS27)+COUNTIFS($V$2:$V$1000,"&lt;"&amp;$DH$19,$C$2:$C$1000,"="&amp;BS27)</f>
        <v/>
      </c>
      <c r="DL27" s="80">
        <f>COUNTIFS($U$2:$U$1000,"&gt;"&amp;$DL$19,$B$2:$B$1000,"="&amp;BR27)+COUNTIFS($V$2:$V$1000,"&gt;"&amp;$DL$19,$C$2:$C$1000,"="&amp;BR27)</f>
        <v/>
      </c>
      <c r="DM27" s="80">
        <f>COUNTIFS($U$2:$U$1000,"&lt;"&amp;$DL$19,$B$2:$B$1000,"="&amp;BR27)+COUNTIFS($V$2:$V$1000,"&lt;"&amp;$DL$19,$C$2:$C$1000,"="&amp;BR27)</f>
        <v/>
      </c>
      <c r="DN27" s="80">
        <f>COUNTIFS($U$2:$U$1000,"&gt;"&amp;$DL$19,$B$2:$B$1000,"="&amp;BS27)+COUNTIFS($V$2:$V$1000,"&gt;"&amp;$DL$19,$C$2:$C$1000,"="&amp;BS27)</f>
        <v/>
      </c>
      <c r="DO27" s="80">
        <f>COUNTIFS($U$2:$U$1000,"&lt;"&amp;$DL$19,$B$2:$B$1000,"="&amp;BS27)+COUNTIFS($V$2:$V$1000,"&lt;"&amp;$DL$19,$C$2:$C$1000,"="&amp;BS27)</f>
        <v/>
      </c>
      <c r="DP27" s="80">
        <f>COUNTIFS($U$2:$U$1000,"&gt;"&amp;$DP$19,$B$2:$B$1000,"="&amp;BR27)+COUNTIFS($V$2:$V$1000,"&gt;"&amp;$DP$19,$C$2:$C$1000,"="&amp;BR27)</f>
        <v/>
      </c>
      <c r="DQ27" s="80">
        <f>COUNTIFS($U$2:$U$1000,"&lt;"&amp;$DP$19,$B$2:$B$1000,"="&amp;BR27)+COUNTIFS($V$2:$V$1000,"&lt;"&amp;$DP$19,$C$2:$C$1000,"="&amp;BR27)</f>
        <v/>
      </c>
      <c r="DR27" s="80">
        <f>COUNTIFS($U$2:$U$1000,"&gt;"&amp;$DP$19,$B$2:$B$1000,"="&amp;BS27)+COUNTIFS($V$2:$V$1000,"&gt;"&amp;$DP$19,$C$2:$C$1000,"="&amp;BS27)</f>
        <v/>
      </c>
      <c r="DS27" s="80">
        <f>COUNTIFS($U$2:$U$1000,"&lt;"&amp;$DP$19,$B$2:$B$1000,"="&amp;BS27)+COUNTIFS($V$2:$V$1000,"&lt;"&amp;$DP$19,$C$2:$C$1000,"="&amp;BS27)</f>
        <v/>
      </c>
      <c r="DT27" s="12">
        <f>COUNTIFS($S$2:$S$1000,"&gt;"&amp;$DT$19,$B$2:$B$1000,"="&amp;BR27)+COUNTIFS($R$2:$R$1000,"&gt;"&amp;$DT$19,$C$2:$C$1000,"="&amp;BR27)</f>
        <v/>
      </c>
      <c r="DU27" s="80">
        <f>COUNTIFS($S$2:$S$1000,"&lt;"&amp;$DT$19,$B$2:$B$1000,"="&amp;BR27)+COUNTIFS($R$2:$R$1000,"&lt;"&amp;$DT$19,$C$2:$C$1000,"="&amp;BR27)</f>
        <v/>
      </c>
      <c r="DV27" s="80">
        <f>COUNTIFS($S$2:$S$1000,"&gt;"&amp;$DT$19,$B$2:$B$1000,"="&amp;BS27)+COUNTIFS($R$2:$R$1000,"&gt;"&amp;$DT$19,$C$2:$C$1000,"="&amp;BS27)</f>
        <v/>
      </c>
      <c r="DW27" s="80">
        <f>COUNTIFS($S$2:$S$1000,"&lt;"&amp;$DT$19,$B$2:$B$1000,"="&amp;BS27)+COUNTIFS($R$2:$R$1000,"&lt;"&amp;$DT$19,$C$2:$C$1000,"="&amp;BS27)</f>
        <v/>
      </c>
      <c r="DX27" s="80">
        <f>COUNTIFS($S$2:$S$1000,"&gt;"&amp;$DX$19,$B$2:$B$1000,"="&amp;BR27)+COUNTIFS($R$2:$R$1000,"&gt;"&amp;$DX$19,$C$2:$C$1000,"="&amp;BR27)</f>
        <v/>
      </c>
      <c r="DY27" s="80">
        <f>COUNTIFS($S$2:$S$1000,"&lt;"&amp;$DX$19,$B$2:$B$1000,"="&amp;BR27)+COUNTIFS($R$2:$R$1000,"&lt;"&amp;$DX$19,$C$2:$C$1000,"="&amp;BR27)</f>
        <v/>
      </c>
      <c r="DZ27" s="80">
        <f>COUNTIFS($S$2:$S$1000,"&gt;"&amp;$DX$19,$B$2:$B$1000,"="&amp;BS27)+COUNTIFS($R$2:$R$1000,"&gt;"&amp;$DX$19,$C$2:$C$1000,"="&amp;BS27)</f>
        <v/>
      </c>
      <c r="EA27" s="80">
        <f>COUNTIFS($S$2:$S$1000,"&lt;"&amp;$DX$19,$B$2:$B$1000,"="&amp;BS27)+COUNTIFS($R$2:$R$1000,"&lt;"&amp;$DX$19,$C$2:$C$1000,"="&amp;BS27)</f>
        <v/>
      </c>
      <c r="EB27" s="80">
        <f>COUNTIFS($S$2:$S$1000,"&gt;"&amp;$EB$19,$B$2:$B$1000,"="&amp;BR27)+COUNTIFS($R$2:$R$1000,"&gt;"&amp;$EB$19,$C$2:$C$1000,"="&amp;BR27)</f>
        <v/>
      </c>
      <c r="EC27" s="80">
        <f>COUNTIFS($S$2:$S$1000,"&lt;"&amp;$EB$19,$B$2:$B$1000,"="&amp;BR27)+COUNTIFS($R$2:$R$1000,"&lt;"&amp;$EB$19,$C$2:$C$1000,"="&amp;BR27)</f>
        <v/>
      </c>
      <c r="ED27" s="80">
        <f>COUNTIFS($S$2:$S$1000,"&gt;"&amp;$EB$19,$B$2:$B$1000,"="&amp;BS27)+COUNTIFS($R$2:$R$1000,"&gt;"&amp;$EB$19,$C$2:$C$1000,"="&amp;BS27)</f>
        <v/>
      </c>
      <c r="EE27" s="80">
        <f>COUNTIFS($S$2:$S$1000,"&lt;"&amp;$EB$19,$B$2:$B$1000,"="&amp;BS27)+COUNTIFS($R$2:$R$1000,"&lt;"&amp;$EB$19,$C$2:$C$1000,"="&amp;BS27)</f>
        <v/>
      </c>
      <c r="EF27" s="25">
        <f>COUNTIFS($V$2:$V$1000,"&gt;"&amp;$EF$19,$B$2:$B$1000,"="&amp;BR27)+COUNTIFS($U$2:$U$1000,"&gt;"&amp;$EF$19,$C$2:$C$1000,"="&amp;BR27)</f>
        <v/>
      </c>
      <c r="EG27" s="80">
        <f>COUNTIFS($V$2:$V$1000,"&lt;"&amp;$EF$19,$B$2:$B$1000,"="&amp;BR27)+COUNTIFS($U$2:$U$1000,"&lt;"&amp;$EF$19,$C$2:$C$1000,"="&amp;BR27)</f>
        <v/>
      </c>
      <c r="EH27" s="80">
        <f>COUNTIFS($V$2:$V$1000,"&gt;"&amp;$EF$19,$B$2:$B$1000,"="&amp;BS27)+COUNTIFS($U$2:$U$1000,"&gt;"&amp;$EF$19,$C$2:$C$1000,"="&amp;BS27)</f>
        <v/>
      </c>
      <c r="EI27" s="80">
        <f>COUNTIFS($V$2:$V$1000,"&lt;"&amp;$EF$19,$B$2:$B$1000,"="&amp;BS27)+COUNTIFS($U$2:$U$1000,"&lt;"&amp;$EF$19,$C$2:$C$1000,"="&amp;BS27)</f>
        <v/>
      </c>
      <c r="EJ27" s="80">
        <f>COUNTIFS($V$2:$V$1000,"&gt;"&amp;$EJ$19,$B$2:$B$1000,"="&amp;BR27)+COUNTIFS($U$2:$U$1000,"&gt;"&amp;$EJ$19,$C$2:$C$1000,"="&amp;BR27)</f>
        <v/>
      </c>
      <c r="EK27" s="80">
        <f>COUNTIFS($V$2:$V$1000,"&lt;"&amp;$EJ$19,$B$2:$B$1000,"="&amp;BR27)+COUNTIFS($U$2:$U$1000,"&lt;"&amp;$EJ$19,$C$2:$C$1000,"="&amp;BR27)</f>
        <v/>
      </c>
      <c r="EL27" s="80">
        <f>COUNTIFS($V$2:$V$1000,"&gt;"&amp;$EJ$19,$B$2:$B$1000,"="&amp;BS27)+COUNTIFS($U$2:$U$1000,"&gt;"&amp;$EJ$19,$C$2:$C$1000,"="&amp;BS27)</f>
        <v/>
      </c>
      <c r="EM27" s="80">
        <f>COUNTIFS($V$2:$V$1000,"&lt;"&amp;$EJ$19,$B$2:$B$1000,"="&amp;BS27)+COUNTIFS($U$2:$U$1000,"&lt;"&amp;$EJ$19,$C$2:$C$1000,"="&amp;BS27)</f>
        <v/>
      </c>
      <c r="EN27" s="80">
        <f>COUNTIFS($V$2:$V$1000,"&gt;"&amp;$EN$19,$B$2:$B$1000,"="&amp;BR27)+COUNTIFS($U$2:$U$1000,"&gt;"&amp;$EN$19,$C$2:$C$1000,"="&amp;BR27)</f>
        <v/>
      </c>
      <c r="EO27" s="80">
        <f>COUNTIFS($V$2:$V$1000,"&lt;"&amp;$EN$19,$B$2:$B$1000,"="&amp;BR27)+COUNTIFS($U$2:$U$1000,"&lt;"&amp;$EN$19,$C$2:$C$1000,"="&amp;BR27)</f>
        <v/>
      </c>
      <c r="EP27" s="80">
        <f>COUNTIFS($V$2:$V$1000,"&gt;"&amp;$EN$19,$B$2:$B$1000,"="&amp;BS27)+COUNTIFS($U$2:$U$1000,"&gt;"&amp;$EN$19,$C$2:$C$1000,"="&amp;BS27)</f>
        <v/>
      </c>
      <c r="EQ27" s="80">
        <f>COUNTIFS($V$2:$V$1000,"&lt;"&amp;$EN$19,$B$2:$B$1000,"="&amp;BS27)+COUNTIFS($U$2:$U$1000,"&lt;"&amp;$EN$19,$C$2:$C$1000,"="&amp;BS27)</f>
        <v/>
      </c>
      <c r="ES27" s="89" t="n"/>
      <c r="EV27" s="89" t="n"/>
      <c r="EY27" s="89" t="n"/>
      <c r="FB27" s="89" t="n"/>
      <c r="FE27" s="89" t="n"/>
      <c r="FH27" s="89" t="n"/>
      <c r="FK27" s="89" t="n"/>
      <c r="FX27" s="81" t="n"/>
      <c r="GA27" s="81" t="n"/>
      <c r="GD27" s="81" t="n"/>
      <c r="GG27" s="81" t="n"/>
      <c r="GJ27" s="81" t="n"/>
      <c r="GM27" s="81" t="n"/>
      <c r="GP27" s="81" t="n"/>
      <c r="GS27" s="81" t="n"/>
    </row>
    <row customHeight="1" ht="12" r="28" spans="1:201">
      <c r="A28" s="35" t="n">
        <v>43329</v>
      </c>
      <c r="B28" s="89" t="s">
        <v>71</v>
      </c>
      <c r="C28" s="89" t="s">
        <v>86</v>
      </c>
      <c r="D28" s="31" t="n">
        <v>6.93</v>
      </c>
      <c r="E28" s="81" t="n">
        <v>6.75</v>
      </c>
      <c r="F28" s="25" t="n">
        <v>283</v>
      </c>
      <c r="G28" s="80" t="n">
        <v>466</v>
      </c>
      <c r="H28" s="80" t="n">
        <v>177</v>
      </c>
      <c r="I28" s="80" t="n">
        <v>343</v>
      </c>
      <c r="J28" s="80" t="n">
        <v>13</v>
      </c>
      <c r="K28" s="80" t="n">
        <v>5</v>
      </c>
      <c r="L28" s="25" t="n">
        <v>1</v>
      </c>
      <c r="M28" s="80" t="n">
        <v>0</v>
      </c>
      <c r="N28" s="80" t="n">
        <v>3</v>
      </c>
      <c r="O28" s="80" t="n">
        <v>0</v>
      </c>
      <c r="P28" s="80" t="n">
        <v>2</v>
      </c>
      <c r="Q28" s="80" t="n">
        <v>0</v>
      </c>
      <c r="R28" s="16" t="n">
        <v>6</v>
      </c>
      <c r="S28" s="16" t="n">
        <v>0</v>
      </c>
      <c r="T28" s="16" t="n">
        <v>6</v>
      </c>
      <c r="U28" s="25" t="n">
        <v>0</v>
      </c>
      <c r="V28" s="80" t="n">
        <v>0</v>
      </c>
      <c r="W28" s="16" t="n">
        <v>0</v>
      </c>
      <c r="X28" s="25" t="n">
        <v>17</v>
      </c>
      <c r="Y28" s="80" t="n">
        <v>35</v>
      </c>
      <c r="Z28" s="27">
        <f>IF(U28="","",LOOKUP(U28-V28,{-9E+307,0,1},{2,"x",1}))</f>
        <v/>
      </c>
      <c r="AA28" s="14">
        <f>IF(U28="","",U28&amp;"-"&amp;V28)</f>
        <v/>
      </c>
      <c r="AB28" s="63" t="n"/>
      <c r="BR28" s="89">
        <f>BR42</f>
        <v/>
      </c>
      <c r="BS28" s="89">
        <f>BS42</f>
        <v/>
      </c>
      <c r="BT28" s="80">
        <f>COUNTIFS($T$2:$T$1000,"&gt;"&amp;$BT$19,$B$2:$B$1000,"="&amp;BR28)+COUNTIFS($T$2:$T$1000,"&gt;"&amp;$BT$19,$C$2:$C$1000,"="&amp;BR28)</f>
        <v/>
      </c>
      <c r="BU28" s="80">
        <f>COUNTIFS($T$2:$T$1000,"&lt;"&amp;$BT$19,$B$2:$B$1000,"="&amp;BR28)+COUNTIFS($T$2:$T$1000,"&lt;"&amp;$BT$19,$C$2:$C$1000,"="&amp;BR28)</f>
        <v/>
      </c>
      <c r="BV28" s="80">
        <f>COUNTIFS($T$2:$T$1000,"&gt;"&amp;$BT$19,$B$2:$B$1000,"="&amp;BS28)+COUNTIFS($T$2:$T$1000,"&gt;"&amp;$BT$19,$C$2:$C$1000,"="&amp;BS28)</f>
        <v/>
      </c>
      <c r="BW28" s="80">
        <f>COUNTIFS($T$2:$T$1000,"&lt;"&amp;$BT$19,$B$2:$B$1000,"="&amp;BS28)+COUNTIFS($T$2:$T$1000,"&lt;"&amp;$BT$19,$C$2:$C$1000,"="&amp;BS28)</f>
        <v/>
      </c>
      <c r="BX28" s="80">
        <f>COUNTIFS($T$2:$T$1000,"&gt;"&amp;$BX$19,$B$2:$B$1000,"="&amp;BR28)+COUNTIFS($T$2:$T$1000,"&gt;"&amp;$BX$19,$C$2:$C$1000,"="&amp;BR28)</f>
        <v/>
      </c>
      <c r="BY28" s="80">
        <f>COUNTIFS($T$2:$T$1000,"&lt;"&amp;$BX$19,$B$2:$B$1000,"="&amp;BR28)+COUNTIFS($T$2:$T$1000,"&lt;"&amp;$BX$19,$C$2:$C$1000,"="&amp;BR28)</f>
        <v/>
      </c>
      <c r="BZ28" s="80">
        <f>COUNTIFS($T$2:$T$1000,"&gt;"&amp;$BX$19,$B$2:$B$1000,"="&amp;BS28)+COUNTIFS($T$2:$T$1000,"&gt;"&amp;$BX$19,$C$2:$C$1000,"="&amp;BS28)</f>
        <v/>
      </c>
      <c r="CA28" s="80">
        <f>COUNTIFS($T$2:$T$1000,"&lt;"&amp;$BX$19,$B$2:$B$1000,"="&amp;BS28)+COUNTIFS($T$2:$T$1000,"&lt;"&amp;$BX$19,$C$2:$C$1000,"="&amp;BS28)</f>
        <v/>
      </c>
      <c r="CB28" s="80">
        <f>COUNTIFS($T$2:$T$1000,"&gt;"&amp;$CB$19,$B$2:$B$1000,"="&amp;BR28)+COUNTIFS($T$2:$T$1000,"&gt;"&amp;$CB$19,$C$2:$C$1000,"="&amp;BR28)</f>
        <v/>
      </c>
      <c r="CC28" s="80">
        <f>COUNTIFS($T$2:$T$1000,"&lt;"&amp;$CB$19,$B$2:$B$1000,"="&amp;BR28)+COUNTIFS($T$2:$T$1000,"&lt;"&amp;$CB$19,$C$2:$C$1000,"="&amp;BR28)</f>
        <v/>
      </c>
      <c r="CD28" s="80">
        <f>COUNTIFS($T$2:$T$1000,"&gt;"&amp;$CB$19,$B$2:$B$1000,"="&amp;BS28)+COUNTIFS($T$2:$T$1000,"&gt;"&amp;$CB$19,$C$2:$C$1000,"="&amp;BS28)</f>
        <v/>
      </c>
      <c r="CE28" s="80">
        <f>COUNTIFS($T$2:$T$1000,"&lt;"&amp;$CB$19,$B$2:$B$1000,"="&amp;BS28)+COUNTIFS($T$2:$T$1000,"&lt;"&amp;$CB$19,$C$2:$C$1000,"="&amp;BS28)</f>
        <v/>
      </c>
      <c r="CF28" s="25">
        <f>COUNTIFS($W$2:$W$1000,"&gt;"&amp;$CF$19,$B$2:$B$1000,"="&amp;BR28)+COUNTIFS($W$2:$W$1000,"&gt;"&amp;$CF$19,$C$2:$C$1000,"="&amp;BR28)</f>
        <v/>
      </c>
      <c r="CG28" s="80">
        <f>COUNTIFS($W$2:$W$1000,"&lt;"&amp;$CF$19,$B$2:$B$1000,"="&amp;BR28)+COUNTIFS($W$2:$W$1000,"&lt;"&amp;$CF$19,$C$2:$C$1000,"="&amp;BR28)</f>
        <v/>
      </c>
      <c r="CH28" s="80">
        <f>COUNTIFS($W$2:$W$1000,"&gt;"&amp;$CF$19,$B$2:$B$1000,"="&amp;BS28)+COUNTIFS($W$2:$W$1000,"&gt;"&amp;$CF$19,$C$2:$C$1000,"="&amp;BS28)</f>
        <v/>
      </c>
      <c r="CI28" s="80">
        <f>COUNTIFS($W$2:$W$1000,"&lt;"&amp;$CF$19,$B$2:$B$1000,"="&amp;BS28)+COUNTIFS($W$2:$W$1000,"&lt;"&amp;$CF$19,$C$2:$C$1000,"="&amp;BS28)</f>
        <v/>
      </c>
      <c r="CJ28" s="80">
        <f>COUNTIFS($W$2:$W$1000,"&gt;"&amp;$CJ$19,$B$2:$B$1000,"="&amp;BR28)+COUNTIFS($W$2:$W$1000,"&gt;"&amp;$CJ$19,$C$2:$C$1000,"="&amp;BR28)</f>
        <v/>
      </c>
      <c r="CK28" s="80">
        <f>COUNTIFS($W$2:$W$1000,"&lt;"&amp;$CJ$19,$B$2:$B$1000,"="&amp;BR28)+COUNTIFS($W$2:$W$1000,"&lt;"&amp;$CJ$19,$C$2:$C$1000,"="&amp;BR28)</f>
        <v/>
      </c>
      <c r="CL28" s="80">
        <f>COUNTIFS($W$2:$W$1000,"&gt;"&amp;$CJ$19,$B$2:$B$1000,"="&amp;BS28)+COUNTIFS($W$2:$W$1000,"&gt;"&amp;$CJ$19,$C$2:$C$1000,"="&amp;BS28)</f>
        <v/>
      </c>
      <c r="CM28" s="80">
        <f>COUNTIFS($W$2:$W$1000,"&lt;"&amp;$CJ$19,$B$2:$B$1000,"="&amp;BS28)+COUNTIFS($W$2:$W$1000,"&lt;"&amp;$CJ$19,$C$2:$C$1000,"="&amp;BS28)</f>
        <v/>
      </c>
      <c r="CN28" s="80">
        <f>COUNTIFS($W$2:$W$1000,"&gt;"&amp;$CN$19,$B$2:$B$1000,"="&amp;BR28)+COUNTIFS($W$2:$W$1000,"&gt;"&amp;$CN$19,$C$2:$C$1000,"="&amp;BR28)</f>
        <v/>
      </c>
      <c r="CO28" s="80">
        <f>COUNTIFS($W$2:$W$1000,"&lt;"&amp;$CN$19,$B$2:$B$1000,"="&amp;BR28)+COUNTIFS($W$2:$W$1000,"&lt;"&amp;$CN$19,$C$2:$C$1000,"="&amp;BR28)</f>
        <v/>
      </c>
      <c r="CP28" s="80">
        <f>COUNTIFS($W$2:$W$1000,"&gt;"&amp;$CN$19,$B$2:$B$1000,"="&amp;BS28)+COUNTIFS($W$2:$W$1000,"&gt;"&amp;$CN$19,$C$2:$C$1000,"="&amp;BS28)</f>
        <v/>
      </c>
      <c r="CQ28" s="80">
        <f>COUNTIFS($W$2:$W$1000,"&lt;"&amp;$CN$19,$B$2:$B$1000,"="&amp;BS28)+COUNTIFS($W$2:$W$1000,"&lt;"&amp;$CN$19,$C$2:$C$1000,"="&amp;BS28)</f>
        <v/>
      </c>
      <c r="CR28" s="80">
        <f>COUNTIFS($W$2:$W$1000,"&gt;"&amp;$CR$19,$B$2:$B$1000,"="&amp;BR28)+COUNTIFS($W$2:$W$1000,"&gt;"&amp;$CR$19,$C$2:$C$1000,"="&amp;BR28)</f>
        <v/>
      </c>
      <c r="CS28" s="80">
        <f>COUNTIFS($W$2:$W$1000,"&lt;"&amp;$CR$19,$B$2:$B$1000,"="&amp;BR28)+COUNTIFS($W$2:$W$1000,"&lt;"&amp;$CR$19,$C$2:$C$1000,"="&amp;BR28)</f>
        <v/>
      </c>
      <c r="CT28" s="80">
        <f>COUNTIFS($W$2:$W$1000,"&gt;"&amp;$CR$19,$B$2:$B$1000,"="&amp;BS28)+COUNTIFS($W$2:$W$1000,"&gt;"&amp;$CR$19,$C$2:$C$1000,"="&amp;BS28)</f>
        <v/>
      </c>
      <c r="CU28" s="80">
        <f>COUNTIFS($W$2:$W$1000,"&lt;"&amp;$CR$19,$B$2:$B$1000,"="&amp;BS28)+COUNTIFS($W$2:$W$1000,"&lt;"&amp;$CR$19,$C$2:$C$1000,"="&amp;BS28)</f>
        <v/>
      </c>
      <c r="CV28" s="12">
        <f>COUNTIFS($R$2:$R$1000,"&gt;"&amp;$CV$19,$B$2:$B$1000,"="&amp;BR28)+COUNTIFS($S$2:$S$1000,"&gt;"&amp;$CV$19,$C$2:$C$1000,"="&amp;BR28)</f>
        <v/>
      </c>
      <c r="CW28" s="80">
        <f>COUNTIFS($R$2:$R$1000,"&lt;"&amp;$CV$19,$B$2:$B$1000,"="&amp;BR28)+COUNTIFS($S$2:$S$1000,"&lt;"&amp;$CV$19,$C$2:$C$1000,"="&amp;BR28)</f>
        <v/>
      </c>
      <c r="CX28" s="80">
        <f>COUNTIFS($R$2:$R$1000,"&gt;"&amp;$CV$19,$B$2:$B$1000,"="&amp;BS28)+COUNTIFS($S$2:$S$1000,"&gt;"&amp;$CV$19,$C$2:$C$1000,"="&amp;BS28)</f>
        <v/>
      </c>
      <c r="CY28" s="80">
        <f>COUNTIFS($R$2:$R$1000,"&lt;"&amp;$CV$19,$B$2:$B$1000,"="&amp;BS28)+COUNTIFS($S$2:$S$1000,"&lt;"&amp;$CV$19,$C$2:$C$1000,"="&amp;BS28)</f>
        <v/>
      </c>
      <c r="CZ28" s="80">
        <f>COUNTIFS($R$2:$R$1000,"&gt;"&amp;$CZ$19,$B$2:$B$1000,"="&amp;BR28)+COUNTIFS($S$2:$S$1000,"&gt;"&amp;$CZ$19,$C$2:$C$1000,"="&amp;BR28)</f>
        <v/>
      </c>
      <c r="DA28" s="80">
        <f>COUNTIFS($R$2:$R$1000,"&lt;"&amp;$CZ$19,$B$2:$B$1000,"="&amp;BR28)+COUNTIFS($S$2:$S$1000,"&lt;"&amp;$CZ$19,$C$2:$C$1000,"="&amp;BR28)</f>
        <v/>
      </c>
      <c r="DB28" s="80">
        <f>COUNTIFS($R$2:$R$1000,"&gt;"&amp;$CZ$19,$B$2:$B$1000,"="&amp;BS28)+COUNTIFS($S$2:$S$1000,"&gt;"&amp;$CZ$19,$C$2:$C$1000,"="&amp;BS28)</f>
        <v/>
      </c>
      <c r="DC28" s="80">
        <f>COUNTIFS($R$2:$R$1000,"&lt;"&amp;$CZ$19,$B$2:$B$1000,"="&amp;BS28)+COUNTIFS($S$2:$S$1000,"&lt;"&amp;$CZ$19,$C$2:$C$1000,"="&amp;BS28)</f>
        <v/>
      </c>
      <c r="DD28" s="80">
        <f>COUNTIFS($R$2:$R$1000,"&gt;"&amp;$DD$19,$B$2:$B$1000,"="&amp;BR28)+COUNTIFS($S$2:$S$1000,"&gt;"&amp;$DD$19,$C$2:$C$1000,"="&amp;BR28)</f>
        <v/>
      </c>
      <c r="DE28" s="80">
        <f>COUNTIFS($R$2:$R$1000,"&lt;"&amp;$DD$19,$B$2:$B$1000,"="&amp;BR28)+COUNTIFS($S$2:$S$1000,"&lt;"&amp;$DD$19,$C$2:$C$1000,"="&amp;BR28)</f>
        <v/>
      </c>
      <c r="DF28" s="80">
        <f>COUNTIFS($R$2:$R$1000,"&gt;"&amp;$DD$19,$B$2:$B$1000,"="&amp;BS28)+COUNTIFS($S$2:$S$1000,"&gt;"&amp;$DD$19,$C$2:$C$1000,"="&amp;BS28)</f>
        <v/>
      </c>
      <c r="DG28" s="80">
        <f>COUNTIFS($R$2:$R$1000,"&lt;"&amp;$DD$19,$B$2:$B$1000,"="&amp;BS28)+COUNTIFS($S$2:$S$1000,"&lt;"&amp;$DD$19,$C$2:$C$1000,"="&amp;BS28)</f>
        <v/>
      </c>
      <c r="DH28" s="25">
        <f>COUNTIFS($U$2:$U$1000,"&gt;"&amp;$DH$19,$B$2:$B$1000,"="&amp;BR28)+COUNTIFS($V$2:$V$1000,"&gt;"&amp;$DH$19,$C$2:$C$1000,"="&amp;BR28)</f>
        <v/>
      </c>
      <c r="DI28" s="80">
        <f>COUNTIFS($U$2:$U$1000,"&lt;"&amp;$DH$19,$B$2:$B$1000,"="&amp;BR28)+COUNTIFS($V$2:$V$1000,"&lt;"&amp;$DH$19,$C$2:$C$1000,"="&amp;BR28)</f>
        <v/>
      </c>
      <c r="DJ28" s="80">
        <f>COUNTIFS($U$2:$U$1000,"&gt;"&amp;$DH$19,$B$2:$B$1000,"="&amp;BS28)+COUNTIFS($V$2:$V$1000,"&gt;"&amp;$DH$19,$C$2:$C$1000,"="&amp;BS28)</f>
        <v/>
      </c>
      <c r="DK28" s="80">
        <f>COUNTIFS($U$2:$U$1000,"&lt;"&amp;$DH$19,$B$2:$B$1000,"="&amp;BS28)+COUNTIFS($V$2:$V$1000,"&lt;"&amp;$DH$19,$C$2:$C$1000,"="&amp;BS28)</f>
        <v/>
      </c>
      <c r="DL28" s="80">
        <f>COUNTIFS($U$2:$U$1000,"&gt;"&amp;$DL$19,$B$2:$B$1000,"="&amp;BR28)+COUNTIFS($V$2:$V$1000,"&gt;"&amp;$DL$19,$C$2:$C$1000,"="&amp;BR28)</f>
        <v/>
      </c>
      <c r="DM28" s="80">
        <f>COUNTIFS($U$2:$U$1000,"&lt;"&amp;$DL$19,$B$2:$B$1000,"="&amp;BR28)+COUNTIFS($V$2:$V$1000,"&lt;"&amp;$DL$19,$C$2:$C$1000,"="&amp;BR28)</f>
        <v/>
      </c>
      <c r="DN28" s="80">
        <f>COUNTIFS($U$2:$U$1000,"&gt;"&amp;$DL$19,$B$2:$B$1000,"="&amp;BS28)+COUNTIFS($V$2:$V$1000,"&gt;"&amp;$DL$19,$C$2:$C$1000,"="&amp;BS28)</f>
        <v/>
      </c>
      <c r="DO28" s="80">
        <f>COUNTIFS($U$2:$U$1000,"&lt;"&amp;$DL$19,$B$2:$B$1000,"="&amp;BS28)+COUNTIFS($V$2:$V$1000,"&lt;"&amp;$DL$19,$C$2:$C$1000,"="&amp;BS28)</f>
        <v/>
      </c>
      <c r="DP28" s="80">
        <f>COUNTIFS($U$2:$U$1000,"&gt;"&amp;$DP$19,$B$2:$B$1000,"="&amp;BR28)+COUNTIFS($V$2:$V$1000,"&gt;"&amp;$DP$19,$C$2:$C$1000,"="&amp;BR28)</f>
        <v/>
      </c>
      <c r="DQ28" s="80">
        <f>COUNTIFS($U$2:$U$1000,"&lt;"&amp;$DP$19,$B$2:$B$1000,"="&amp;BR28)+COUNTIFS($V$2:$V$1000,"&lt;"&amp;$DP$19,$C$2:$C$1000,"="&amp;BR28)</f>
        <v/>
      </c>
      <c r="DR28" s="80">
        <f>COUNTIFS($U$2:$U$1000,"&gt;"&amp;$DP$19,$B$2:$B$1000,"="&amp;BS28)+COUNTIFS($V$2:$V$1000,"&gt;"&amp;$DP$19,$C$2:$C$1000,"="&amp;BS28)</f>
        <v/>
      </c>
      <c r="DS28" s="80">
        <f>COUNTIFS($U$2:$U$1000,"&lt;"&amp;$DP$19,$B$2:$B$1000,"="&amp;BS28)+COUNTIFS($V$2:$V$1000,"&lt;"&amp;$DP$19,$C$2:$C$1000,"="&amp;BS28)</f>
        <v/>
      </c>
      <c r="DT28" s="12">
        <f>COUNTIFS($S$2:$S$1000,"&gt;"&amp;$DT$19,$B$2:$B$1000,"="&amp;BR28)+COUNTIFS($R$2:$R$1000,"&gt;"&amp;$DT$19,$C$2:$C$1000,"="&amp;BR28)</f>
        <v/>
      </c>
      <c r="DU28" s="80">
        <f>COUNTIFS($S$2:$S$1000,"&lt;"&amp;$DT$19,$B$2:$B$1000,"="&amp;BR28)+COUNTIFS($R$2:$R$1000,"&lt;"&amp;$DT$19,$C$2:$C$1000,"="&amp;BR28)</f>
        <v/>
      </c>
      <c r="DV28" s="80">
        <f>COUNTIFS($S$2:$S$1000,"&gt;"&amp;$DT$19,$B$2:$B$1000,"="&amp;BS28)+COUNTIFS($R$2:$R$1000,"&gt;"&amp;$DT$19,$C$2:$C$1000,"="&amp;BS28)</f>
        <v/>
      </c>
      <c r="DW28" s="80">
        <f>COUNTIFS($S$2:$S$1000,"&lt;"&amp;$DT$19,$B$2:$B$1000,"="&amp;BS28)+COUNTIFS($R$2:$R$1000,"&lt;"&amp;$DT$19,$C$2:$C$1000,"="&amp;BS28)</f>
        <v/>
      </c>
      <c r="DX28" s="80">
        <f>COUNTIFS($S$2:$S$1000,"&gt;"&amp;$DX$19,$B$2:$B$1000,"="&amp;BR28)+COUNTIFS($R$2:$R$1000,"&gt;"&amp;$DX$19,$C$2:$C$1000,"="&amp;BR28)</f>
        <v/>
      </c>
      <c r="DY28" s="80">
        <f>COUNTIFS($S$2:$S$1000,"&lt;"&amp;$DX$19,$B$2:$B$1000,"="&amp;BR28)+COUNTIFS($R$2:$R$1000,"&lt;"&amp;$DX$19,$C$2:$C$1000,"="&amp;BR28)</f>
        <v/>
      </c>
      <c r="DZ28" s="80">
        <f>COUNTIFS($S$2:$S$1000,"&gt;"&amp;$DX$19,$B$2:$B$1000,"="&amp;BS28)+COUNTIFS($R$2:$R$1000,"&gt;"&amp;$DX$19,$C$2:$C$1000,"="&amp;BS28)</f>
        <v/>
      </c>
      <c r="EA28" s="80">
        <f>COUNTIFS($S$2:$S$1000,"&lt;"&amp;$DX$19,$B$2:$B$1000,"="&amp;BS28)+COUNTIFS($R$2:$R$1000,"&lt;"&amp;$DX$19,$C$2:$C$1000,"="&amp;BS28)</f>
        <v/>
      </c>
      <c r="EB28" s="80">
        <f>COUNTIFS($S$2:$S$1000,"&gt;"&amp;$EB$19,$B$2:$B$1000,"="&amp;BR28)+COUNTIFS($R$2:$R$1000,"&gt;"&amp;$EB$19,$C$2:$C$1000,"="&amp;BR28)</f>
        <v/>
      </c>
      <c r="EC28" s="80">
        <f>COUNTIFS($S$2:$S$1000,"&lt;"&amp;$EB$19,$B$2:$B$1000,"="&amp;BR28)+COUNTIFS($R$2:$R$1000,"&lt;"&amp;$EB$19,$C$2:$C$1000,"="&amp;BR28)</f>
        <v/>
      </c>
      <c r="ED28" s="80">
        <f>COUNTIFS($S$2:$S$1000,"&gt;"&amp;$EB$19,$B$2:$B$1000,"="&amp;BS28)+COUNTIFS($R$2:$R$1000,"&gt;"&amp;$EB$19,$C$2:$C$1000,"="&amp;BS28)</f>
        <v/>
      </c>
      <c r="EE28" s="80">
        <f>COUNTIFS($S$2:$S$1000,"&lt;"&amp;$EB$19,$B$2:$B$1000,"="&amp;BS28)+COUNTIFS($R$2:$R$1000,"&lt;"&amp;$EB$19,$C$2:$C$1000,"="&amp;BS28)</f>
        <v/>
      </c>
      <c r="EF28" s="25">
        <f>COUNTIFS($V$2:$V$1000,"&gt;"&amp;$EF$19,$B$2:$B$1000,"="&amp;BR28)+COUNTIFS($U$2:$U$1000,"&gt;"&amp;$EF$19,$C$2:$C$1000,"="&amp;BR28)</f>
        <v/>
      </c>
      <c r="EG28" s="80">
        <f>COUNTIFS($V$2:$V$1000,"&lt;"&amp;$EF$19,$B$2:$B$1000,"="&amp;BR28)+COUNTIFS($U$2:$U$1000,"&lt;"&amp;$EF$19,$C$2:$C$1000,"="&amp;BR28)</f>
        <v/>
      </c>
      <c r="EH28" s="80">
        <f>COUNTIFS($V$2:$V$1000,"&gt;"&amp;$EF$19,$B$2:$B$1000,"="&amp;BS28)+COUNTIFS($U$2:$U$1000,"&gt;"&amp;$EF$19,$C$2:$C$1000,"="&amp;BS28)</f>
        <v/>
      </c>
      <c r="EI28" s="80">
        <f>COUNTIFS($V$2:$V$1000,"&lt;"&amp;$EF$19,$B$2:$B$1000,"="&amp;BS28)+COUNTIFS($U$2:$U$1000,"&lt;"&amp;$EF$19,$C$2:$C$1000,"="&amp;BS28)</f>
        <v/>
      </c>
      <c r="EJ28" s="80">
        <f>COUNTIFS($V$2:$V$1000,"&gt;"&amp;$EJ$19,$B$2:$B$1000,"="&amp;BR28)+COUNTIFS($U$2:$U$1000,"&gt;"&amp;$EJ$19,$C$2:$C$1000,"="&amp;BR28)</f>
        <v/>
      </c>
      <c r="EK28" s="80">
        <f>COUNTIFS($V$2:$V$1000,"&lt;"&amp;$EJ$19,$B$2:$B$1000,"="&amp;BR28)+COUNTIFS($U$2:$U$1000,"&lt;"&amp;$EJ$19,$C$2:$C$1000,"="&amp;BR28)</f>
        <v/>
      </c>
      <c r="EL28" s="80">
        <f>COUNTIFS($V$2:$V$1000,"&gt;"&amp;$EJ$19,$B$2:$B$1000,"="&amp;BS28)+COUNTIFS($U$2:$U$1000,"&gt;"&amp;$EJ$19,$C$2:$C$1000,"="&amp;BS28)</f>
        <v/>
      </c>
      <c r="EM28" s="80">
        <f>COUNTIFS($V$2:$V$1000,"&lt;"&amp;$EJ$19,$B$2:$B$1000,"="&amp;BS28)+COUNTIFS($U$2:$U$1000,"&lt;"&amp;$EJ$19,$C$2:$C$1000,"="&amp;BS28)</f>
        <v/>
      </c>
      <c r="EN28" s="80">
        <f>COUNTIFS($V$2:$V$1000,"&gt;"&amp;$EN$19,$B$2:$B$1000,"="&amp;BR28)+COUNTIFS($U$2:$U$1000,"&gt;"&amp;$EN$19,$C$2:$C$1000,"="&amp;BR28)</f>
        <v/>
      </c>
      <c r="EO28" s="80">
        <f>COUNTIFS($V$2:$V$1000,"&lt;"&amp;$EN$19,$B$2:$B$1000,"="&amp;BR28)+COUNTIFS($U$2:$U$1000,"&lt;"&amp;$EN$19,$C$2:$C$1000,"="&amp;BR28)</f>
        <v/>
      </c>
      <c r="EP28" s="80">
        <f>COUNTIFS($V$2:$V$1000,"&gt;"&amp;$EN$19,$B$2:$B$1000,"="&amp;BS28)+COUNTIFS($U$2:$U$1000,"&gt;"&amp;$EN$19,$C$2:$C$1000,"="&amp;BS28)</f>
        <v/>
      </c>
      <c r="EQ28" s="80">
        <f>COUNTIFS($V$2:$V$1000,"&lt;"&amp;$EN$19,$B$2:$B$1000,"="&amp;BS28)+COUNTIFS($U$2:$U$1000,"&lt;"&amp;$EN$19,$C$2:$C$1000,"="&amp;BS28)</f>
        <v/>
      </c>
      <c r="ER28" s="81" t="n"/>
      <c r="ES28" s="89" t="n"/>
      <c r="EU28" s="81" t="n"/>
      <c r="EV28" s="89" t="n"/>
      <c r="EX28" s="81" t="n"/>
      <c r="EY28" s="89" t="n"/>
      <c r="FA28" s="81" t="n"/>
      <c r="FB28" s="89" t="n"/>
      <c r="FD28" s="81" t="n"/>
      <c r="FE28" s="89" t="n"/>
      <c r="FG28" s="81" t="n"/>
      <c r="FH28" s="89" t="n"/>
      <c r="FJ28" s="81" t="n"/>
      <c r="FK28" s="89" t="n"/>
      <c r="FM28" s="81" t="n"/>
    </row>
    <row r="29" spans="1:201">
      <c r="A29" s="35" t="n">
        <v>43330</v>
      </c>
      <c r="B29" s="89" t="s">
        <v>76</v>
      </c>
      <c r="C29" s="89" t="s">
        <v>82</v>
      </c>
      <c r="D29" s="31" t="n">
        <v>6.23</v>
      </c>
      <c r="E29" s="81" t="n">
        <v>7.07</v>
      </c>
      <c r="F29" s="25" t="n">
        <v>533</v>
      </c>
      <c r="G29" s="80" t="n">
        <v>259</v>
      </c>
      <c r="H29" s="80" t="n">
        <v>418</v>
      </c>
      <c r="I29" s="80" t="n">
        <v>154</v>
      </c>
      <c r="J29" s="80" t="n">
        <v>8</v>
      </c>
      <c r="K29" s="80" t="n">
        <v>9</v>
      </c>
      <c r="L29" s="25" t="n">
        <v>0</v>
      </c>
      <c r="M29" s="80" t="n">
        <v>1</v>
      </c>
      <c r="N29" s="80" t="n">
        <v>2</v>
      </c>
      <c r="O29" s="80" t="n">
        <v>1</v>
      </c>
      <c r="P29" s="80" t="n">
        <v>2</v>
      </c>
      <c r="Q29" s="80" t="n">
        <v>1</v>
      </c>
      <c r="R29" s="16" t="n">
        <v>4</v>
      </c>
      <c r="S29" s="16" t="n">
        <v>3</v>
      </c>
      <c r="T29" s="16" t="n">
        <v>7</v>
      </c>
      <c r="U29" s="25" t="n">
        <v>0</v>
      </c>
      <c r="V29" s="80" t="n">
        <v>2</v>
      </c>
      <c r="W29" s="16" t="n">
        <v>2</v>
      </c>
      <c r="X29" s="25" t="n">
        <v>16</v>
      </c>
      <c r="Y29" s="80" t="n">
        <v>37</v>
      </c>
      <c r="Z29" s="27">
        <f>IF(U29="","",LOOKUP(U29-V29,{-9E+307,0,1},{2,"x",1}))</f>
        <v/>
      </c>
      <c r="AA29" s="14">
        <f>IF(U29="","",U29&amp;"-"&amp;V29)</f>
        <v/>
      </c>
      <c r="AB29" s="63" t="n"/>
      <c r="AW29" s="80" t="n"/>
      <c r="AX29" s="80" t="n"/>
      <c r="AY29" s="80" t="n"/>
      <c r="AZ29" s="80" t="n"/>
      <c r="BA29" s="80" t="n"/>
      <c r="BB29" s="80" t="n"/>
      <c r="BC29" s="80" t="n"/>
      <c r="BD29" s="80" t="n"/>
      <c r="BE29" s="80" t="n"/>
      <c r="BF29" s="80" t="n"/>
      <c r="BG29" s="80" t="n"/>
      <c r="BH29" s="80" t="n"/>
      <c r="BI29" s="80" t="n"/>
      <c r="BJ29" s="80" t="n"/>
      <c r="BK29" s="80" t="n"/>
      <c r="BL29" s="80" t="n"/>
      <c r="BM29" s="80" t="n"/>
      <c r="BN29" s="80" t="n"/>
      <c r="BO29" s="80" t="n"/>
      <c r="BR29" s="89">
        <f>BR43</f>
        <v/>
      </c>
      <c r="BS29" s="89">
        <f>BS43</f>
        <v/>
      </c>
      <c r="BT29" s="80">
        <f>COUNTIFS($T$2:$T$1000,"&gt;"&amp;$BT$19,$B$2:$B$1000,"="&amp;BR29)+COUNTIFS($T$2:$T$1000,"&gt;"&amp;$BT$19,$C$2:$C$1000,"="&amp;BR29)</f>
        <v/>
      </c>
      <c r="BU29" s="80">
        <f>COUNTIFS($T$2:$T$1000,"&lt;"&amp;$BT$19,$B$2:$B$1000,"="&amp;BR29)+COUNTIFS($T$2:$T$1000,"&lt;"&amp;$BT$19,$C$2:$C$1000,"="&amp;BR29)</f>
        <v/>
      </c>
      <c r="BV29" s="80">
        <f>COUNTIFS($T$2:$T$1000,"&gt;"&amp;$BT$19,$B$2:$B$1000,"="&amp;BS29)+COUNTIFS($T$2:$T$1000,"&gt;"&amp;$BT$19,$C$2:$C$1000,"="&amp;BS29)</f>
        <v/>
      </c>
      <c r="BW29" s="80">
        <f>COUNTIFS($T$2:$T$1000,"&lt;"&amp;$BT$19,$B$2:$B$1000,"="&amp;BS29)+COUNTIFS($T$2:$T$1000,"&lt;"&amp;$BT$19,$C$2:$C$1000,"="&amp;BS29)</f>
        <v/>
      </c>
      <c r="BX29" s="80">
        <f>COUNTIFS($T$2:$T$1000,"&gt;"&amp;$BX$19,$B$2:$B$1000,"="&amp;BR29)+COUNTIFS($T$2:$T$1000,"&gt;"&amp;$BX$19,$C$2:$C$1000,"="&amp;BR29)</f>
        <v/>
      </c>
      <c r="BY29" s="80">
        <f>COUNTIFS($T$2:$T$1000,"&lt;"&amp;$BX$19,$B$2:$B$1000,"="&amp;BR29)+COUNTIFS($T$2:$T$1000,"&lt;"&amp;$BX$19,$C$2:$C$1000,"="&amp;BR29)</f>
        <v/>
      </c>
      <c r="BZ29" s="80">
        <f>COUNTIFS($T$2:$T$1000,"&gt;"&amp;$BX$19,$B$2:$B$1000,"="&amp;BS29)+COUNTIFS($T$2:$T$1000,"&gt;"&amp;$BX$19,$C$2:$C$1000,"="&amp;BS29)</f>
        <v/>
      </c>
      <c r="CA29" s="80">
        <f>COUNTIFS($T$2:$T$1000,"&lt;"&amp;$BX$19,$B$2:$B$1000,"="&amp;BS29)+COUNTIFS($T$2:$T$1000,"&lt;"&amp;$BX$19,$C$2:$C$1000,"="&amp;BS29)</f>
        <v/>
      </c>
      <c r="CB29" s="80">
        <f>COUNTIFS($T$2:$T$1000,"&gt;"&amp;$CB$19,$B$2:$B$1000,"="&amp;BR29)+COUNTIFS($T$2:$T$1000,"&gt;"&amp;$CB$19,$C$2:$C$1000,"="&amp;BR29)</f>
        <v/>
      </c>
      <c r="CC29" s="80">
        <f>COUNTIFS($T$2:$T$1000,"&lt;"&amp;$CB$19,$B$2:$B$1000,"="&amp;BR29)+COUNTIFS($T$2:$T$1000,"&lt;"&amp;$CB$19,$C$2:$C$1000,"="&amp;BR29)</f>
        <v/>
      </c>
      <c r="CD29" s="80">
        <f>COUNTIFS($T$2:$T$1000,"&gt;"&amp;$CB$19,$B$2:$B$1000,"="&amp;BS29)+COUNTIFS($T$2:$T$1000,"&gt;"&amp;$CB$19,$C$2:$C$1000,"="&amp;BS29)</f>
        <v/>
      </c>
      <c r="CE29" s="80">
        <f>COUNTIFS($T$2:$T$1000,"&lt;"&amp;$CB$19,$B$2:$B$1000,"="&amp;BS29)+COUNTIFS($T$2:$T$1000,"&lt;"&amp;$CB$19,$C$2:$C$1000,"="&amp;BS29)</f>
        <v/>
      </c>
      <c r="CF29" s="25">
        <f>COUNTIFS($W$2:$W$1000,"&gt;"&amp;$CF$19,$B$2:$B$1000,"="&amp;BR29)+COUNTIFS($W$2:$W$1000,"&gt;"&amp;$CF$19,$C$2:$C$1000,"="&amp;BR29)</f>
        <v/>
      </c>
      <c r="CG29" s="80">
        <f>COUNTIFS($W$2:$W$1000,"&lt;"&amp;$CF$19,$B$2:$B$1000,"="&amp;BR29)+COUNTIFS($W$2:$W$1000,"&lt;"&amp;$CF$19,$C$2:$C$1000,"="&amp;BR29)</f>
        <v/>
      </c>
      <c r="CH29" s="80">
        <f>COUNTIFS($W$2:$W$1000,"&gt;"&amp;$CF$19,$B$2:$B$1000,"="&amp;BS29)+COUNTIFS($W$2:$W$1000,"&gt;"&amp;$CF$19,$C$2:$C$1000,"="&amp;BS29)</f>
        <v/>
      </c>
      <c r="CI29" s="80">
        <f>COUNTIFS($W$2:$W$1000,"&lt;"&amp;$CF$19,$B$2:$B$1000,"="&amp;BS29)+COUNTIFS($W$2:$W$1000,"&lt;"&amp;$CF$19,$C$2:$C$1000,"="&amp;BS29)</f>
        <v/>
      </c>
      <c r="CJ29" s="80">
        <f>COUNTIFS($W$2:$W$1000,"&gt;"&amp;$CJ$19,$B$2:$B$1000,"="&amp;BR29)+COUNTIFS($W$2:$W$1000,"&gt;"&amp;$CJ$19,$C$2:$C$1000,"="&amp;BR29)</f>
        <v/>
      </c>
      <c r="CK29" s="80">
        <f>COUNTIFS($W$2:$W$1000,"&lt;"&amp;$CJ$19,$B$2:$B$1000,"="&amp;BR29)+COUNTIFS($W$2:$W$1000,"&lt;"&amp;$CJ$19,$C$2:$C$1000,"="&amp;BR29)</f>
        <v/>
      </c>
      <c r="CL29" s="80">
        <f>COUNTIFS($W$2:$W$1000,"&gt;"&amp;$CJ$19,$B$2:$B$1000,"="&amp;BS29)+COUNTIFS($W$2:$W$1000,"&gt;"&amp;$CJ$19,$C$2:$C$1000,"="&amp;BS29)</f>
        <v/>
      </c>
      <c r="CM29" s="80">
        <f>COUNTIFS($W$2:$W$1000,"&lt;"&amp;$CJ$19,$B$2:$B$1000,"="&amp;BS29)+COUNTIFS($W$2:$W$1000,"&lt;"&amp;$CJ$19,$C$2:$C$1000,"="&amp;BS29)</f>
        <v/>
      </c>
      <c r="CN29" s="80">
        <f>COUNTIFS($W$2:$W$1000,"&gt;"&amp;$CN$19,$B$2:$B$1000,"="&amp;BR29)+COUNTIFS($W$2:$W$1000,"&gt;"&amp;$CN$19,$C$2:$C$1000,"="&amp;BR29)</f>
        <v/>
      </c>
      <c r="CO29" s="80">
        <f>COUNTIFS($W$2:$W$1000,"&lt;"&amp;$CN$19,$B$2:$B$1000,"="&amp;BR29)+COUNTIFS($W$2:$W$1000,"&lt;"&amp;$CN$19,$C$2:$C$1000,"="&amp;BR29)</f>
        <v/>
      </c>
      <c r="CP29" s="80">
        <f>COUNTIFS($W$2:$W$1000,"&gt;"&amp;$CN$19,$B$2:$B$1000,"="&amp;BS29)+COUNTIFS($W$2:$W$1000,"&gt;"&amp;$CN$19,$C$2:$C$1000,"="&amp;BS29)</f>
        <v/>
      </c>
      <c r="CQ29" s="80">
        <f>COUNTIFS($W$2:$W$1000,"&lt;"&amp;$CN$19,$B$2:$B$1000,"="&amp;BS29)+COUNTIFS($W$2:$W$1000,"&lt;"&amp;$CN$19,$C$2:$C$1000,"="&amp;BS29)</f>
        <v/>
      </c>
      <c r="CR29" s="80">
        <f>COUNTIFS($W$2:$W$1000,"&gt;"&amp;$CR$19,$B$2:$B$1000,"="&amp;BR29)+COUNTIFS($W$2:$W$1000,"&gt;"&amp;$CR$19,$C$2:$C$1000,"="&amp;BR29)</f>
        <v/>
      </c>
      <c r="CS29" s="80">
        <f>COUNTIFS($W$2:$W$1000,"&lt;"&amp;$CR$19,$B$2:$B$1000,"="&amp;BR29)+COUNTIFS($W$2:$W$1000,"&lt;"&amp;$CR$19,$C$2:$C$1000,"="&amp;BR29)</f>
        <v/>
      </c>
      <c r="CT29" s="80">
        <f>COUNTIFS($W$2:$W$1000,"&gt;"&amp;$CR$19,$B$2:$B$1000,"="&amp;BS29)+COUNTIFS($W$2:$W$1000,"&gt;"&amp;$CR$19,$C$2:$C$1000,"="&amp;BS29)</f>
        <v/>
      </c>
      <c r="CU29" s="80">
        <f>COUNTIFS($W$2:$W$1000,"&lt;"&amp;$CR$19,$B$2:$B$1000,"="&amp;BS29)+COUNTIFS($W$2:$W$1000,"&lt;"&amp;$CR$19,$C$2:$C$1000,"="&amp;BS29)</f>
        <v/>
      </c>
      <c r="CV29" s="12">
        <f>COUNTIFS($R$2:$R$1000,"&gt;"&amp;$CV$19,$B$2:$B$1000,"="&amp;BR29)+COUNTIFS($S$2:$S$1000,"&gt;"&amp;$CV$19,$C$2:$C$1000,"="&amp;BR29)</f>
        <v/>
      </c>
      <c r="CW29" s="80">
        <f>COUNTIFS($R$2:$R$1000,"&lt;"&amp;$CV$19,$B$2:$B$1000,"="&amp;BR29)+COUNTIFS($S$2:$S$1000,"&lt;"&amp;$CV$19,$C$2:$C$1000,"="&amp;BR29)</f>
        <v/>
      </c>
      <c r="CX29" s="80">
        <f>COUNTIFS($R$2:$R$1000,"&gt;"&amp;$CV$19,$B$2:$B$1000,"="&amp;BS29)+COUNTIFS($S$2:$S$1000,"&gt;"&amp;$CV$19,$C$2:$C$1000,"="&amp;BS29)</f>
        <v/>
      </c>
      <c r="CY29" s="80">
        <f>COUNTIFS($R$2:$R$1000,"&lt;"&amp;$CV$19,$B$2:$B$1000,"="&amp;BS29)+COUNTIFS($S$2:$S$1000,"&lt;"&amp;$CV$19,$C$2:$C$1000,"="&amp;BS29)</f>
        <v/>
      </c>
      <c r="CZ29" s="80">
        <f>COUNTIFS($R$2:$R$1000,"&gt;"&amp;$CZ$19,$B$2:$B$1000,"="&amp;BR29)+COUNTIFS($S$2:$S$1000,"&gt;"&amp;$CZ$19,$C$2:$C$1000,"="&amp;BR29)</f>
        <v/>
      </c>
      <c r="DA29" s="80">
        <f>COUNTIFS($R$2:$R$1000,"&lt;"&amp;$CZ$19,$B$2:$B$1000,"="&amp;BR29)+COUNTIFS($S$2:$S$1000,"&lt;"&amp;$CZ$19,$C$2:$C$1000,"="&amp;BR29)</f>
        <v/>
      </c>
      <c r="DB29" s="80">
        <f>COUNTIFS($R$2:$R$1000,"&gt;"&amp;$CZ$19,$B$2:$B$1000,"="&amp;BS29)+COUNTIFS($S$2:$S$1000,"&gt;"&amp;$CZ$19,$C$2:$C$1000,"="&amp;BS29)</f>
        <v/>
      </c>
      <c r="DC29" s="80">
        <f>COUNTIFS($R$2:$R$1000,"&lt;"&amp;$CZ$19,$B$2:$B$1000,"="&amp;BS29)+COUNTIFS($S$2:$S$1000,"&lt;"&amp;$CZ$19,$C$2:$C$1000,"="&amp;BS29)</f>
        <v/>
      </c>
      <c r="DD29" s="80">
        <f>COUNTIFS($R$2:$R$1000,"&gt;"&amp;$DD$19,$B$2:$B$1000,"="&amp;BR29)+COUNTIFS($S$2:$S$1000,"&gt;"&amp;$DD$19,$C$2:$C$1000,"="&amp;BR29)</f>
        <v/>
      </c>
      <c r="DE29" s="80">
        <f>COUNTIFS($R$2:$R$1000,"&lt;"&amp;$DD$19,$B$2:$B$1000,"="&amp;BR29)+COUNTIFS($S$2:$S$1000,"&lt;"&amp;$DD$19,$C$2:$C$1000,"="&amp;BR29)</f>
        <v/>
      </c>
      <c r="DF29" s="80">
        <f>COUNTIFS($R$2:$R$1000,"&gt;"&amp;$DD$19,$B$2:$B$1000,"="&amp;BS29)+COUNTIFS($S$2:$S$1000,"&gt;"&amp;$DD$19,$C$2:$C$1000,"="&amp;BS29)</f>
        <v/>
      </c>
      <c r="DG29" s="80">
        <f>COUNTIFS($R$2:$R$1000,"&lt;"&amp;$DD$19,$B$2:$B$1000,"="&amp;BS29)+COUNTIFS($S$2:$S$1000,"&lt;"&amp;$DD$19,$C$2:$C$1000,"="&amp;BS29)</f>
        <v/>
      </c>
      <c r="DH29" s="25">
        <f>COUNTIFS($U$2:$U$1000,"&gt;"&amp;$DH$19,$B$2:$B$1000,"="&amp;BR29)+COUNTIFS($V$2:$V$1000,"&gt;"&amp;$DH$19,$C$2:$C$1000,"="&amp;BR29)</f>
        <v/>
      </c>
      <c r="DI29" s="80">
        <f>COUNTIFS($U$2:$U$1000,"&lt;"&amp;$DH$19,$B$2:$B$1000,"="&amp;BR29)+COUNTIFS($V$2:$V$1000,"&lt;"&amp;$DH$19,$C$2:$C$1000,"="&amp;BR29)</f>
        <v/>
      </c>
      <c r="DJ29" s="80">
        <f>COUNTIFS($U$2:$U$1000,"&gt;"&amp;$DH$19,$B$2:$B$1000,"="&amp;BS29)+COUNTIFS($V$2:$V$1000,"&gt;"&amp;$DH$19,$C$2:$C$1000,"="&amp;BS29)</f>
        <v/>
      </c>
      <c r="DK29" s="80">
        <f>COUNTIFS($U$2:$U$1000,"&lt;"&amp;$DH$19,$B$2:$B$1000,"="&amp;BS29)+COUNTIFS($V$2:$V$1000,"&lt;"&amp;$DH$19,$C$2:$C$1000,"="&amp;BS29)</f>
        <v/>
      </c>
      <c r="DL29" s="80">
        <f>COUNTIFS($U$2:$U$1000,"&gt;"&amp;$DL$19,$B$2:$B$1000,"="&amp;BR29)+COUNTIFS($V$2:$V$1000,"&gt;"&amp;$DL$19,$C$2:$C$1000,"="&amp;BR29)</f>
        <v/>
      </c>
      <c r="DM29" s="80">
        <f>COUNTIFS($U$2:$U$1000,"&lt;"&amp;$DL$19,$B$2:$B$1000,"="&amp;BR29)+COUNTIFS($V$2:$V$1000,"&lt;"&amp;$DL$19,$C$2:$C$1000,"="&amp;BR29)</f>
        <v/>
      </c>
      <c r="DN29" s="80">
        <f>COUNTIFS($U$2:$U$1000,"&gt;"&amp;$DL$19,$B$2:$B$1000,"="&amp;BS29)+COUNTIFS($V$2:$V$1000,"&gt;"&amp;$DL$19,$C$2:$C$1000,"="&amp;BS29)</f>
        <v/>
      </c>
      <c r="DO29" s="80">
        <f>COUNTIFS($U$2:$U$1000,"&lt;"&amp;$DL$19,$B$2:$B$1000,"="&amp;BS29)+COUNTIFS($V$2:$V$1000,"&lt;"&amp;$DL$19,$C$2:$C$1000,"="&amp;BS29)</f>
        <v/>
      </c>
      <c r="DP29" s="80">
        <f>COUNTIFS($U$2:$U$1000,"&gt;"&amp;$DP$19,$B$2:$B$1000,"="&amp;BR29)+COUNTIFS($V$2:$V$1000,"&gt;"&amp;$DP$19,$C$2:$C$1000,"="&amp;BR29)</f>
        <v/>
      </c>
      <c r="DQ29" s="80">
        <f>COUNTIFS($U$2:$U$1000,"&lt;"&amp;$DP$19,$B$2:$B$1000,"="&amp;BR29)+COUNTIFS($V$2:$V$1000,"&lt;"&amp;$DP$19,$C$2:$C$1000,"="&amp;BR29)</f>
        <v/>
      </c>
      <c r="DR29" s="80">
        <f>COUNTIFS($U$2:$U$1000,"&gt;"&amp;$DP$19,$B$2:$B$1000,"="&amp;BS29)+COUNTIFS($V$2:$V$1000,"&gt;"&amp;$DP$19,$C$2:$C$1000,"="&amp;BS29)</f>
        <v/>
      </c>
      <c r="DS29" s="80">
        <f>COUNTIFS($U$2:$U$1000,"&lt;"&amp;$DP$19,$B$2:$B$1000,"="&amp;BS29)+COUNTIFS($V$2:$V$1000,"&lt;"&amp;$DP$19,$C$2:$C$1000,"="&amp;BS29)</f>
        <v/>
      </c>
      <c r="DT29" s="12">
        <f>COUNTIFS($S$2:$S$1000,"&gt;"&amp;$DT$19,$B$2:$B$1000,"="&amp;BR29)+COUNTIFS($R$2:$R$1000,"&gt;"&amp;$DT$19,$C$2:$C$1000,"="&amp;BR29)</f>
        <v/>
      </c>
      <c r="DU29" s="80">
        <f>COUNTIFS($S$2:$S$1000,"&lt;"&amp;$DT$19,$B$2:$B$1000,"="&amp;BR29)+COUNTIFS($R$2:$R$1000,"&lt;"&amp;$DT$19,$C$2:$C$1000,"="&amp;BR29)</f>
        <v/>
      </c>
      <c r="DV29" s="80">
        <f>COUNTIFS($S$2:$S$1000,"&gt;"&amp;$DT$19,$B$2:$B$1000,"="&amp;BS29)+COUNTIFS($R$2:$R$1000,"&gt;"&amp;$DT$19,$C$2:$C$1000,"="&amp;BS29)</f>
        <v/>
      </c>
      <c r="DW29" s="80">
        <f>COUNTIFS($S$2:$S$1000,"&lt;"&amp;$DT$19,$B$2:$B$1000,"="&amp;BS29)+COUNTIFS($R$2:$R$1000,"&lt;"&amp;$DT$19,$C$2:$C$1000,"="&amp;BS29)</f>
        <v/>
      </c>
      <c r="DX29" s="80">
        <f>COUNTIFS($S$2:$S$1000,"&gt;"&amp;$DX$19,$B$2:$B$1000,"="&amp;BR29)+COUNTIFS($R$2:$R$1000,"&gt;"&amp;$DX$19,$C$2:$C$1000,"="&amp;BR29)</f>
        <v/>
      </c>
      <c r="DY29" s="80">
        <f>COUNTIFS($S$2:$S$1000,"&lt;"&amp;$DX$19,$B$2:$B$1000,"="&amp;BR29)+COUNTIFS($R$2:$R$1000,"&lt;"&amp;$DX$19,$C$2:$C$1000,"="&amp;BR29)</f>
        <v/>
      </c>
      <c r="DZ29" s="80">
        <f>COUNTIFS($S$2:$S$1000,"&gt;"&amp;$DX$19,$B$2:$B$1000,"="&amp;BS29)+COUNTIFS($R$2:$R$1000,"&gt;"&amp;$DX$19,$C$2:$C$1000,"="&amp;BS29)</f>
        <v/>
      </c>
      <c r="EA29" s="80">
        <f>COUNTIFS($S$2:$S$1000,"&lt;"&amp;$DX$19,$B$2:$B$1000,"="&amp;BS29)+COUNTIFS($R$2:$R$1000,"&lt;"&amp;$DX$19,$C$2:$C$1000,"="&amp;BS29)</f>
        <v/>
      </c>
      <c r="EB29" s="80">
        <f>COUNTIFS($S$2:$S$1000,"&gt;"&amp;$EB$19,$B$2:$B$1000,"="&amp;BR29)+COUNTIFS($R$2:$R$1000,"&gt;"&amp;$EB$19,$C$2:$C$1000,"="&amp;BR29)</f>
        <v/>
      </c>
      <c r="EC29" s="80">
        <f>COUNTIFS($S$2:$S$1000,"&lt;"&amp;$EB$19,$B$2:$B$1000,"="&amp;BR29)+COUNTIFS($R$2:$R$1000,"&lt;"&amp;$EB$19,$C$2:$C$1000,"="&amp;BR29)</f>
        <v/>
      </c>
      <c r="ED29" s="80">
        <f>COUNTIFS($S$2:$S$1000,"&gt;"&amp;$EB$19,$B$2:$B$1000,"="&amp;BS29)+COUNTIFS($R$2:$R$1000,"&gt;"&amp;$EB$19,$C$2:$C$1000,"="&amp;BS29)</f>
        <v/>
      </c>
      <c r="EE29" s="80">
        <f>COUNTIFS($S$2:$S$1000,"&lt;"&amp;$EB$19,$B$2:$B$1000,"="&amp;BS29)+COUNTIFS($R$2:$R$1000,"&lt;"&amp;$EB$19,$C$2:$C$1000,"="&amp;BS29)</f>
        <v/>
      </c>
      <c r="EF29" s="25">
        <f>COUNTIFS($V$2:$V$1000,"&gt;"&amp;$EF$19,$B$2:$B$1000,"="&amp;BR29)+COUNTIFS($U$2:$U$1000,"&gt;"&amp;$EF$19,$C$2:$C$1000,"="&amp;BR29)</f>
        <v/>
      </c>
      <c r="EG29" s="80">
        <f>COUNTIFS($V$2:$V$1000,"&lt;"&amp;$EF$19,$B$2:$B$1000,"="&amp;BR29)+COUNTIFS($U$2:$U$1000,"&lt;"&amp;$EF$19,$C$2:$C$1000,"="&amp;BR29)</f>
        <v/>
      </c>
      <c r="EH29" s="80">
        <f>COUNTIFS($V$2:$V$1000,"&gt;"&amp;$EF$19,$B$2:$B$1000,"="&amp;BS29)+COUNTIFS($U$2:$U$1000,"&gt;"&amp;$EF$19,$C$2:$C$1000,"="&amp;BS29)</f>
        <v/>
      </c>
      <c r="EI29" s="80">
        <f>COUNTIFS($V$2:$V$1000,"&lt;"&amp;$EF$19,$B$2:$B$1000,"="&amp;BS29)+COUNTIFS($U$2:$U$1000,"&lt;"&amp;$EF$19,$C$2:$C$1000,"="&amp;BS29)</f>
        <v/>
      </c>
      <c r="EJ29" s="80">
        <f>COUNTIFS($V$2:$V$1000,"&gt;"&amp;$EJ$19,$B$2:$B$1000,"="&amp;BR29)+COUNTIFS($U$2:$U$1000,"&gt;"&amp;$EJ$19,$C$2:$C$1000,"="&amp;BR29)</f>
        <v/>
      </c>
      <c r="EK29" s="80">
        <f>COUNTIFS($V$2:$V$1000,"&lt;"&amp;$EJ$19,$B$2:$B$1000,"="&amp;BR29)+COUNTIFS($U$2:$U$1000,"&lt;"&amp;$EJ$19,$C$2:$C$1000,"="&amp;BR29)</f>
        <v/>
      </c>
      <c r="EL29" s="80">
        <f>COUNTIFS($V$2:$V$1000,"&gt;"&amp;$EJ$19,$B$2:$B$1000,"="&amp;BS29)+COUNTIFS($U$2:$U$1000,"&gt;"&amp;$EJ$19,$C$2:$C$1000,"="&amp;BS29)</f>
        <v/>
      </c>
      <c r="EM29" s="80">
        <f>COUNTIFS($V$2:$V$1000,"&lt;"&amp;$EJ$19,$B$2:$B$1000,"="&amp;BS29)+COUNTIFS($U$2:$U$1000,"&lt;"&amp;$EJ$19,$C$2:$C$1000,"="&amp;BS29)</f>
        <v/>
      </c>
      <c r="EN29" s="80">
        <f>COUNTIFS($V$2:$V$1000,"&gt;"&amp;$EN$19,$B$2:$B$1000,"="&amp;BR29)+COUNTIFS($U$2:$U$1000,"&gt;"&amp;$EN$19,$C$2:$C$1000,"="&amp;BR29)</f>
        <v/>
      </c>
      <c r="EO29" s="80">
        <f>COUNTIFS($V$2:$V$1000,"&lt;"&amp;$EN$19,$B$2:$B$1000,"="&amp;BR29)+COUNTIFS($U$2:$U$1000,"&lt;"&amp;$EN$19,$C$2:$C$1000,"="&amp;BR29)</f>
        <v/>
      </c>
      <c r="EP29" s="80">
        <f>COUNTIFS($V$2:$V$1000,"&gt;"&amp;$EN$19,$B$2:$B$1000,"="&amp;BS29)+COUNTIFS($U$2:$U$1000,"&gt;"&amp;$EN$19,$C$2:$C$1000,"="&amp;BS29)</f>
        <v/>
      </c>
      <c r="EQ29" s="80">
        <f>COUNTIFS($V$2:$V$1000,"&lt;"&amp;$EN$19,$B$2:$B$1000,"="&amp;BS29)+COUNTIFS($U$2:$U$1000,"&lt;"&amp;$EN$19,$C$2:$C$1000,"="&amp;BS29)</f>
        <v/>
      </c>
      <c r="ES29" s="89" t="n"/>
      <c r="ET29" s="81" t="n"/>
      <c r="EV29" s="89" t="n"/>
      <c r="EW29" s="81" t="n"/>
      <c r="EY29" s="89" t="n"/>
      <c r="EZ29" s="81" t="n"/>
      <c r="FB29" s="89" t="n"/>
      <c r="FC29" s="81" t="n"/>
      <c r="FE29" s="89" t="n"/>
      <c r="FF29" s="81" t="n"/>
      <c r="FH29" s="89" t="n"/>
      <c r="FI29" s="81" t="n"/>
      <c r="FK29" s="89" t="n"/>
      <c r="FL29" s="81" t="n"/>
      <c r="FO29" s="81" t="n"/>
    </row>
    <row customHeight="1" ht="12" r="30" spans="1:201">
      <c r="A30" s="35" t="n">
        <v>43330</v>
      </c>
      <c r="B30" s="89" t="s">
        <v>88</v>
      </c>
      <c r="C30" s="89" t="s">
        <v>78</v>
      </c>
      <c r="D30" s="31" t="n">
        <v>6.61</v>
      </c>
      <c r="E30" s="81" t="n">
        <v>7.03</v>
      </c>
      <c r="F30" s="25" t="n">
        <v>406</v>
      </c>
      <c r="G30" s="80" t="n">
        <v>362</v>
      </c>
      <c r="H30" s="80" t="n">
        <v>260</v>
      </c>
      <c r="I30" s="80" t="n">
        <v>239</v>
      </c>
      <c r="J30" s="80" t="n">
        <v>8</v>
      </c>
      <c r="K30" s="80" t="n">
        <v>11</v>
      </c>
      <c r="L30" s="25" t="n">
        <v>0</v>
      </c>
      <c r="M30" s="80" t="n">
        <v>1</v>
      </c>
      <c r="N30" s="80" t="n">
        <v>3</v>
      </c>
      <c r="O30" s="80" t="n">
        <v>6</v>
      </c>
      <c r="P30" s="80" t="n">
        <v>0</v>
      </c>
      <c r="Q30" s="80" t="n">
        <v>0</v>
      </c>
      <c r="R30" s="16" t="n">
        <v>3</v>
      </c>
      <c r="S30" s="16" t="n">
        <v>7</v>
      </c>
      <c r="T30" s="16" t="n">
        <v>10</v>
      </c>
      <c r="U30" s="25" t="n">
        <v>0</v>
      </c>
      <c r="V30" s="80" t="n">
        <v>1</v>
      </c>
      <c r="W30" s="16" t="n">
        <v>1</v>
      </c>
      <c r="X30" s="25" t="n">
        <v>19</v>
      </c>
      <c r="Y30" s="80" t="n">
        <v>22</v>
      </c>
      <c r="Z30" s="27">
        <f>IF(U30="","",LOOKUP(U30-V30,{-9E+307,0,1},{2,"x",1}))</f>
        <v/>
      </c>
      <c r="AA30" s="14">
        <f>IF(U30="","",U30&amp;"-"&amp;V30)</f>
        <v/>
      </c>
      <c r="AB30" s="63" t="n"/>
      <c r="AW30" s="80" t="n"/>
      <c r="AX30" s="81" t="n"/>
      <c r="AY30" s="80" t="n"/>
      <c r="AZ30" s="80" t="n"/>
      <c r="BA30" s="80" t="n"/>
      <c r="BB30" s="80" t="n"/>
      <c r="BC30" s="80" t="n"/>
      <c r="BD30" s="80" t="n"/>
      <c r="BE30" s="80" t="n"/>
      <c r="BF30" s="80" t="n"/>
      <c r="BG30" s="81" t="n"/>
      <c r="BH30" s="80" t="n"/>
      <c r="BI30" s="80" t="n"/>
      <c r="BJ30" s="80" t="n"/>
      <c r="BK30" s="80" t="n"/>
      <c r="BL30" s="80" t="n"/>
      <c r="BM30" s="80" t="n"/>
      <c r="BN30" s="80" t="n"/>
      <c r="BO30" s="80" t="n"/>
      <c r="BR30" s="89">
        <f>BR44</f>
        <v/>
      </c>
      <c r="BS30" s="89">
        <f>BS44</f>
        <v/>
      </c>
      <c r="BT30" s="80">
        <f>COUNTIFS($T$2:$T$1000,"&gt;"&amp;$BT$19,$B$2:$B$1000,"="&amp;BR30)+COUNTIFS($T$2:$T$1000,"&gt;"&amp;$BT$19,$C$2:$C$1000,"="&amp;BR30)</f>
        <v/>
      </c>
      <c r="BU30" s="80">
        <f>COUNTIFS($T$2:$T$1000,"&lt;"&amp;$BT$19,$B$2:$B$1000,"="&amp;BR30)+COUNTIFS($T$2:$T$1000,"&lt;"&amp;$BT$19,$C$2:$C$1000,"="&amp;BR30)</f>
        <v/>
      </c>
      <c r="BV30" s="80">
        <f>COUNTIFS($T$2:$T$1000,"&gt;"&amp;$BT$19,$B$2:$B$1000,"="&amp;BS30)+COUNTIFS($T$2:$T$1000,"&gt;"&amp;$BT$19,$C$2:$C$1000,"="&amp;BS30)</f>
        <v/>
      </c>
      <c r="BW30" s="80">
        <f>COUNTIFS($T$2:$T$1000,"&lt;"&amp;$BT$19,$B$2:$B$1000,"="&amp;BS30)+COUNTIFS($T$2:$T$1000,"&lt;"&amp;$BT$19,$C$2:$C$1000,"="&amp;BS30)</f>
        <v/>
      </c>
      <c r="BX30" s="80">
        <f>COUNTIFS($T$2:$T$1000,"&gt;"&amp;$BX$19,$B$2:$B$1000,"="&amp;BR30)+COUNTIFS($T$2:$T$1000,"&gt;"&amp;$BX$19,$C$2:$C$1000,"="&amp;BR30)</f>
        <v/>
      </c>
      <c r="BY30" s="80">
        <f>COUNTIFS($T$2:$T$1000,"&lt;"&amp;$BX$19,$B$2:$B$1000,"="&amp;BR30)+COUNTIFS($T$2:$T$1000,"&lt;"&amp;$BX$19,$C$2:$C$1000,"="&amp;BR30)</f>
        <v/>
      </c>
      <c r="BZ30" s="80">
        <f>COUNTIFS($T$2:$T$1000,"&gt;"&amp;$BX$19,$B$2:$B$1000,"="&amp;BS30)+COUNTIFS($T$2:$T$1000,"&gt;"&amp;$BX$19,$C$2:$C$1000,"="&amp;BS30)</f>
        <v/>
      </c>
      <c r="CA30" s="80">
        <f>COUNTIFS($T$2:$T$1000,"&lt;"&amp;$BX$19,$B$2:$B$1000,"="&amp;BS30)+COUNTIFS($T$2:$T$1000,"&lt;"&amp;$BX$19,$C$2:$C$1000,"="&amp;BS30)</f>
        <v/>
      </c>
      <c r="CB30" s="80">
        <f>COUNTIFS($T$2:$T$1000,"&gt;"&amp;$CB$19,$B$2:$B$1000,"="&amp;BR30)+COUNTIFS($T$2:$T$1000,"&gt;"&amp;$CB$19,$C$2:$C$1000,"="&amp;BR30)</f>
        <v/>
      </c>
      <c r="CC30" s="80">
        <f>COUNTIFS($T$2:$T$1000,"&lt;"&amp;$CB$19,$B$2:$B$1000,"="&amp;BR30)+COUNTIFS($T$2:$T$1000,"&lt;"&amp;$CB$19,$C$2:$C$1000,"="&amp;BR30)</f>
        <v/>
      </c>
      <c r="CD30" s="80">
        <f>COUNTIFS($T$2:$T$1000,"&gt;"&amp;$CB$19,$B$2:$B$1000,"="&amp;BS30)+COUNTIFS($T$2:$T$1000,"&gt;"&amp;$CB$19,$C$2:$C$1000,"="&amp;BS30)</f>
        <v/>
      </c>
      <c r="CE30" s="80">
        <f>COUNTIFS($T$2:$T$1000,"&lt;"&amp;$CB$19,$B$2:$B$1000,"="&amp;BS30)+COUNTIFS($T$2:$T$1000,"&lt;"&amp;$CB$19,$C$2:$C$1000,"="&amp;BS30)</f>
        <v/>
      </c>
      <c r="CF30" s="25">
        <f>COUNTIFS($W$2:$W$1000,"&gt;"&amp;$CF$19,$B$2:$B$1000,"="&amp;BR30)+COUNTIFS($W$2:$W$1000,"&gt;"&amp;$CF$19,$C$2:$C$1000,"="&amp;BR30)</f>
        <v/>
      </c>
      <c r="CG30" s="80">
        <f>COUNTIFS($W$2:$W$1000,"&lt;"&amp;$CF$19,$B$2:$B$1000,"="&amp;BR30)+COUNTIFS($W$2:$W$1000,"&lt;"&amp;$CF$19,$C$2:$C$1000,"="&amp;BR30)</f>
        <v/>
      </c>
      <c r="CH30" s="80">
        <f>COUNTIFS($W$2:$W$1000,"&gt;"&amp;$CF$19,$B$2:$B$1000,"="&amp;BS30)+COUNTIFS($W$2:$W$1000,"&gt;"&amp;$CF$19,$C$2:$C$1000,"="&amp;BS30)</f>
        <v/>
      </c>
      <c r="CI30" s="80">
        <f>COUNTIFS($W$2:$W$1000,"&lt;"&amp;$CF$19,$B$2:$B$1000,"="&amp;BS30)+COUNTIFS($W$2:$W$1000,"&lt;"&amp;$CF$19,$C$2:$C$1000,"="&amp;BS30)</f>
        <v/>
      </c>
      <c r="CJ30" s="80">
        <f>COUNTIFS($W$2:$W$1000,"&gt;"&amp;$CJ$19,$B$2:$B$1000,"="&amp;BR30)+COUNTIFS($W$2:$W$1000,"&gt;"&amp;$CJ$19,$C$2:$C$1000,"="&amp;BR30)</f>
        <v/>
      </c>
      <c r="CK30" s="80">
        <f>COUNTIFS($W$2:$W$1000,"&lt;"&amp;$CJ$19,$B$2:$B$1000,"="&amp;BR30)+COUNTIFS($W$2:$W$1000,"&lt;"&amp;$CJ$19,$C$2:$C$1000,"="&amp;BR30)</f>
        <v/>
      </c>
      <c r="CL30" s="80">
        <f>COUNTIFS($W$2:$W$1000,"&gt;"&amp;$CJ$19,$B$2:$B$1000,"="&amp;BS30)+COUNTIFS($W$2:$W$1000,"&gt;"&amp;$CJ$19,$C$2:$C$1000,"="&amp;BS30)</f>
        <v/>
      </c>
      <c r="CM30" s="80">
        <f>COUNTIFS($W$2:$W$1000,"&lt;"&amp;$CJ$19,$B$2:$B$1000,"="&amp;BS30)+COUNTIFS($W$2:$W$1000,"&lt;"&amp;$CJ$19,$C$2:$C$1000,"="&amp;BS30)</f>
        <v/>
      </c>
      <c r="CN30" s="80">
        <f>COUNTIFS($W$2:$W$1000,"&gt;"&amp;$CN$19,$B$2:$B$1000,"="&amp;BR30)+COUNTIFS($W$2:$W$1000,"&gt;"&amp;$CN$19,$C$2:$C$1000,"="&amp;BR30)</f>
        <v/>
      </c>
      <c r="CO30" s="80">
        <f>COUNTIFS($W$2:$W$1000,"&lt;"&amp;$CN$19,$B$2:$B$1000,"="&amp;BR30)+COUNTIFS($W$2:$W$1000,"&lt;"&amp;$CN$19,$C$2:$C$1000,"="&amp;BR30)</f>
        <v/>
      </c>
      <c r="CP30" s="80">
        <f>COUNTIFS($W$2:$W$1000,"&gt;"&amp;$CN$19,$B$2:$B$1000,"="&amp;BS30)+COUNTIFS($W$2:$W$1000,"&gt;"&amp;$CN$19,$C$2:$C$1000,"="&amp;BS30)</f>
        <v/>
      </c>
      <c r="CQ30" s="80">
        <f>COUNTIFS($W$2:$W$1000,"&lt;"&amp;$CN$19,$B$2:$B$1000,"="&amp;BS30)+COUNTIFS($W$2:$W$1000,"&lt;"&amp;$CN$19,$C$2:$C$1000,"="&amp;BS30)</f>
        <v/>
      </c>
      <c r="CR30" s="80">
        <f>COUNTIFS($W$2:$W$1000,"&gt;"&amp;$CR$19,$B$2:$B$1000,"="&amp;BR30)+COUNTIFS($W$2:$W$1000,"&gt;"&amp;$CR$19,$C$2:$C$1000,"="&amp;BR30)</f>
        <v/>
      </c>
      <c r="CS30" s="80">
        <f>COUNTIFS($W$2:$W$1000,"&lt;"&amp;$CR$19,$B$2:$B$1000,"="&amp;BR30)+COUNTIFS($W$2:$W$1000,"&lt;"&amp;$CR$19,$C$2:$C$1000,"="&amp;BR30)</f>
        <v/>
      </c>
      <c r="CT30" s="80">
        <f>COUNTIFS($W$2:$W$1000,"&gt;"&amp;$CR$19,$B$2:$B$1000,"="&amp;BS30)+COUNTIFS($W$2:$W$1000,"&gt;"&amp;$CR$19,$C$2:$C$1000,"="&amp;BS30)</f>
        <v/>
      </c>
      <c r="CU30" s="80">
        <f>COUNTIFS($W$2:$W$1000,"&lt;"&amp;$CR$19,$B$2:$B$1000,"="&amp;BS30)+COUNTIFS($W$2:$W$1000,"&lt;"&amp;$CR$19,$C$2:$C$1000,"="&amp;BS30)</f>
        <v/>
      </c>
      <c r="CV30" s="12">
        <f>COUNTIFS($R$2:$R$1000,"&gt;"&amp;$CV$19,$B$2:$B$1000,"="&amp;BR30)+COUNTIFS($S$2:$S$1000,"&gt;"&amp;$CV$19,$C$2:$C$1000,"="&amp;BR30)</f>
        <v/>
      </c>
      <c r="CW30" s="80">
        <f>COUNTIFS($R$2:$R$1000,"&lt;"&amp;$CV$19,$B$2:$B$1000,"="&amp;BR30)+COUNTIFS($S$2:$S$1000,"&lt;"&amp;$CV$19,$C$2:$C$1000,"="&amp;BR30)</f>
        <v/>
      </c>
      <c r="CX30" s="80">
        <f>COUNTIFS($R$2:$R$1000,"&gt;"&amp;$CV$19,$B$2:$B$1000,"="&amp;BS30)+COUNTIFS($S$2:$S$1000,"&gt;"&amp;$CV$19,$C$2:$C$1000,"="&amp;BS30)</f>
        <v/>
      </c>
      <c r="CY30" s="80">
        <f>COUNTIFS($R$2:$R$1000,"&lt;"&amp;$CV$19,$B$2:$B$1000,"="&amp;BS30)+COUNTIFS($S$2:$S$1000,"&lt;"&amp;$CV$19,$C$2:$C$1000,"="&amp;BS30)</f>
        <v/>
      </c>
      <c r="CZ30" s="80">
        <f>COUNTIFS($R$2:$R$1000,"&gt;"&amp;$CZ$19,$B$2:$B$1000,"="&amp;BR30)+COUNTIFS($S$2:$S$1000,"&gt;"&amp;$CZ$19,$C$2:$C$1000,"="&amp;BR30)</f>
        <v/>
      </c>
      <c r="DA30" s="80">
        <f>COUNTIFS($R$2:$R$1000,"&lt;"&amp;$CZ$19,$B$2:$B$1000,"="&amp;BR30)+COUNTIFS($S$2:$S$1000,"&lt;"&amp;$CZ$19,$C$2:$C$1000,"="&amp;BR30)</f>
        <v/>
      </c>
      <c r="DB30" s="80">
        <f>COUNTIFS($R$2:$R$1000,"&gt;"&amp;$CZ$19,$B$2:$B$1000,"="&amp;BS30)+COUNTIFS($S$2:$S$1000,"&gt;"&amp;$CZ$19,$C$2:$C$1000,"="&amp;BS30)</f>
        <v/>
      </c>
      <c r="DC30" s="80">
        <f>COUNTIFS($R$2:$R$1000,"&lt;"&amp;$CZ$19,$B$2:$B$1000,"="&amp;BS30)+COUNTIFS($S$2:$S$1000,"&lt;"&amp;$CZ$19,$C$2:$C$1000,"="&amp;BS30)</f>
        <v/>
      </c>
      <c r="DD30" s="80">
        <f>COUNTIFS($R$2:$R$1000,"&gt;"&amp;$DD$19,$B$2:$B$1000,"="&amp;BR30)+COUNTIFS($S$2:$S$1000,"&gt;"&amp;$DD$19,$C$2:$C$1000,"="&amp;BR30)</f>
        <v/>
      </c>
      <c r="DE30" s="80">
        <f>COUNTIFS($R$2:$R$1000,"&lt;"&amp;$DD$19,$B$2:$B$1000,"="&amp;BR30)+COUNTIFS($S$2:$S$1000,"&lt;"&amp;$DD$19,$C$2:$C$1000,"="&amp;BR30)</f>
        <v/>
      </c>
      <c r="DF30" s="80">
        <f>COUNTIFS($R$2:$R$1000,"&gt;"&amp;$DD$19,$B$2:$B$1000,"="&amp;BS30)+COUNTIFS($S$2:$S$1000,"&gt;"&amp;$DD$19,$C$2:$C$1000,"="&amp;BS30)</f>
        <v/>
      </c>
      <c r="DG30" s="80">
        <f>COUNTIFS($R$2:$R$1000,"&lt;"&amp;$DD$19,$B$2:$B$1000,"="&amp;BS30)+COUNTIFS($S$2:$S$1000,"&lt;"&amp;$DD$19,$C$2:$C$1000,"="&amp;BS30)</f>
        <v/>
      </c>
      <c r="DH30" s="25">
        <f>COUNTIFS($U$2:$U$1000,"&gt;"&amp;$DH$19,$B$2:$B$1000,"="&amp;BR30)+COUNTIFS($V$2:$V$1000,"&gt;"&amp;$DH$19,$C$2:$C$1000,"="&amp;BR30)</f>
        <v/>
      </c>
      <c r="DI30" s="80">
        <f>COUNTIFS($U$2:$U$1000,"&lt;"&amp;$DH$19,$B$2:$B$1000,"="&amp;BR30)+COUNTIFS($V$2:$V$1000,"&lt;"&amp;$DH$19,$C$2:$C$1000,"="&amp;BR30)</f>
        <v/>
      </c>
      <c r="DJ30" s="80">
        <f>COUNTIFS($U$2:$U$1000,"&gt;"&amp;$DH$19,$B$2:$B$1000,"="&amp;BS30)+COUNTIFS($V$2:$V$1000,"&gt;"&amp;$DH$19,$C$2:$C$1000,"="&amp;BS30)</f>
        <v/>
      </c>
      <c r="DK30" s="80">
        <f>COUNTIFS($U$2:$U$1000,"&lt;"&amp;$DH$19,$B$2:$B$1000,"="&amp;BS30)+COUNTIFS($V$2:$V$1000,"&lt;"&amp;$DH$19,$C$2:$C$1000,"="&amp;BS30)</f>
        <v/>
      </c>
      <c r="DL30" s="80">
        <f>COUNTIFS($U$2:$U$1000,"&gt;"&amp;$DL$19,$B$2:$B$1000,"="&amp;BR30)+COUNTIFS($V$2:$V$1000,"&gt;"&amp;$DL$19,$C$2:$C$1000,"="&amp;BR30)</f>
        <v/>
      </c>
      <c r="DM30" s="80">
        <f>COUNTIFS($U$2:$U$1000,"&lt;"&amp;$DL$19,$B$2:$B$1000,"="&amp;BR30)+COUNTIFS($V$2:$V$1000,"&lt;"&amp;$DL$19,$C$2:$C$1000,"="&amp;BR30)</f>
        <v/>
      </c>
      <c r="DN30" s="80">
        <f>COUNTIFS($U$2:$U$1000,"&gt;"&amp;$DL$19,$B$2:$B$1000,"="&amp;BS30)+COUNTIFS($V$2:$V$1000,"&gt;"&amp;$DL$19,$C$2:$C$1000,"="&amp;BS30)</f>
        <v/>
      </c>
      <c r="DO30" s="80">
        <f>COUNTIFS($U$2:$U$1000,"&lt;"&amp;$DL$19,$B$2:$B$1000,"="&amp;BS30)+COUNTIFS($V$2:$V$1000,"&lt;"&amp;$DL$19,$C$2:$C$1000,"="&amp;BS30)</f>
        <v/>
      </c>
      <c r="DP30" s="80">
        <f>COUNTIFS($U$2:$U$1000,"&gt;"&amp;$DP$19,$B$2:$B$1000,"="&amp;BR30)+COUNTIFS($V$2:$V$1000,"&gt;"&amp;$DP$19,$C$2:$C$1000,"="&amp;BR30)</f>
        <v/>
      </c>
      <c r="DQ30" s="80">
        <f>COUNTIFS($U$2:$U$1000,"&lt;"&amp;$DP$19,$B$2:$B$1000,"="&amp;BR30)+COUNTIFS($V$2:$V$1000,"&lt;"&amp;$DP$19,$C$2:$C$1000,"="&amp;BR30)</f>
        <v/>
      </c>
      <c r="DR30" s="80">
        <f>COUNTIFS($U$2:$U$1000,"&gt;"&amp;$DP$19,$B$2:$B$1000,"="&amp;BS30)+COUNTIFS($V$2:$V$1000,"&gt;"&amp;$DP$19,$C$2:$C$1000,"="&amp;BS30)</f>
        <v/>
      </c>
      <c r="DS30" s="80">
        <f>COUNTIFS($U$2:$U$1000,"&lt;"&amp;$DP$19,$B$2:$B$1000,"="&amp;BS30)+COUNTIFS($V$2:$V$1000,"&lt;"&amp;$DP$19,$C$2:$C$1000,"="&amp;BS30)</f>
        <v/>
      </c>
      <c r="DT30" s="12">
        <f>COUNTIFS($S$2:$S$1000,"&gt;"&amp;$DT$19,$B$2:$B$1000,"="&amp;BR30)+COUNTIFS($R$2:$R$1000,"&gt;"&amp;$DT$19,$C$2:$C$1000,"="&amp;BR30)</f>
        <v/>
      </c>
      <c r="DU30" s="80">
        <f>COUNTIFS($S$2:$S$1000,"&lt;"&amp;$DT$19,$B$2:$B$1000,"="&amp;BR30)+COUNTIFS($R$2:$R$1000,"&lt;"&amp;$DT$19,$C$2:$C$1000,"="&amp;BR30)</f>
        <v/>
      </c>
      <c r="DV30" s="80">
        <f>COUNTIFS($S$2:$S$1000,"&gt;"&amp;$DT$19,$B$2:$B$1000,"="&amp;BS30)+COUNTIFS($R$2:$R$1000,"&gt;"&amp;$DT$19,$C$2:$C$1000,"="&amp;BS30)</f>
        <v/>
      </c>
      <c r="DW30" s="80">
        <f>COUNTIFS($S$2:$S$1000,"&lt;"&amp;$DT$19,$B$2:$B$1000,"="&amp;BS30)+COUNTIFS($R$2:$R$1000,"&lt;"&amp;$DT$19,$C$2:$C$1000,"="&amp;BS30)</f>
        <v/>
      </c>
      <c r="DX30" s="80">
        <f>COUNTIFS($S$2:$S$1000,"&gt;"&amp;$DX$19,$B$2:$B$1000,"="&amp;BR30)+COUNTIFS($R$2:$R$1000,"&gt;"&amp;$DX$19,$C$2:$C$1000,"="&amp;BR30)</f>
        <v/>
      </c>
      <c r="DY30" s="80">
        <f>COUNTIFS($S$2:$S$1000,"&lt;"&amp;$DX$19,$B$2:$B$1000,"="&amp;BR30)+COUNTIFS($R$2:$R$1000,"&lt;"&amp;$DX$19,$C$2:$C$1000,"="&amp;BR30)</f>
        <v/>
      </c>
      <c r="DZ30" s="80">
        <f>COUNTIFS($S$2:$S$1000,"&gt;"&amp;$DX$19,$B$2:$B$1000,"="&amp;BS30)+COUNTIFS($R$2:$R$1000,"&gt;"&amp;$DX$19,$C$2:$C$1000,"="&amp;BS30)</f>
        <v/>
      </c>
      <c r="EA30" s="80">
        <f>COUNTIFS($S$2:$S$1000,"&lt;"&amp;$DX$19,$B$2:$B$1000,"="&amp;BS30)+COUNTIFS($R$2:$R$1000,"&lt;"&amp;$DX$19,$C$2:$C$1000,"="&amp;BS30)</f>
        <v/>
      </c>
      <c r="EB30" s="80">
        <f>COUNTIFS($S$2:$S$1000,"&gt;"&amp;$EB$19,$B$2:$B$1000,"="&amp;BR30)+COUNTIFS($R$2:$R$1000,"&gt;"&amp;$EB$19,$C$2:$C$1000,"="&amp;BR30)</f>
        <v/>
      </c>
      <c r="EC30" s="80">
        <f>COUNTIFS($S$2:$S$1000,"&lt;"&amp;$EB$19,$B$2:$B$1000,"="&amp;BR30)+COUNTIFS($R$2:$R$1000,"&lt;"&amp;$EB$19,$C$2:$C$1000,"="&amp;BR30)</f>
        <v/>
      </c>
      <c r="ED30" s="80">
        <f>COUNTIFS($S$2:$S$1000,"&gt;"&amp;$EB$19,$B$2:$B$1000,"="&amp;BS30)+COUNTIFS($R$2:$R$1000,"&gt;"&amp;$EB$19,$C$2:$C$1000,"="&amp;BS30)</f>
        <v/>
      </c>
      <c r="EE30" s="80">
        <f>COUNTIFS($S$2:$S$1000,"&lt;"&amp;$EB$19,$B$2:$B$1000,"="&amp;BS30)+COUNTIFS($R$2:$R$1000,"&lt;"&amp;$EB$19,$C$2:$C$1000,"="&amp;BS30)</f>
        <v/>
      </c>
      <c r="EF30" s="25">
        <f>COUNTIFS($V$2:$V$1000,"&gt;"&amp;$EF$19,$B$2:$B$1000,"="&amp;BR30)+COUNTIFS($U$2:$U$1000,"&gt;"&amp;$EF$19,$C$2:$C$1000,"="&amp;BR30)</f>
        <v/>
      </c>
      <c r="EG30" s="80">
        <f>COUNTIFS($V$2:$V$1000,"&lt;"&amp;$EF$19,$B$2:$B$1000,"="&amp;BR30)+COUNTIFS($U$2:$U$1000,"&lt;"&amp;$EF$19,$C$2:$C$1000,"="&amp;BR30)</f>
        <v/>
      </c>
      <c r="EH30" s="80">
        <f>COUNTIFS($V$2:$V$1000,"&gt;"&amp;$EF$19,$B$2:$B$1000,"="&amp;BS30)+COUNTIFS($U$2:$U$1000,"&gt;"&amp;$EF$19,$C$2:$C$1000,"="&amp;BS30)</f>
        <v/>
      </c>
      <c r="EI30" s="80">
        <f>COUNTIFS($V$2:$V$1000,"&lt;"&amp;$EF$19,$B$2:$B$1000,"="&amp;BS30)+COUNTIFS($U$2:$U$1000,"&lt;"&amp;$EF$19,$C$2:$C$1000,"="&amp;BS30)</f>
        <v/>
      </c>
      <c r="EJ30" s="80">
        <f>COUNTIFS($V$2:$V$1000,"&gt;"&amp;$EJ$19,$B$2:$B$1000,"="&amp;BR30)+COUNTIFS($U$2:$U$1000,"&gt;"&amp;$EJ$19,$C$2:$C$1000,"="&amp;BR30)</f>
        <v/>
      </c>
      <c r="EK30" s="80">
        <f>COUNTIFS($V$2:$V$1000,"&lt;"&amp;$EJ$19,$B$2:$B$1000,"="&amp;BR30)+COUNTIFS($U$2:$U$1000,"&lt;"&amp;$EJ$19,$C$2:$C$1000,"="&amp;BR30)</f>
        <v/>
      </c>
      <c r="EL30" s="80">
        <f>COUNTIFS($V$2:$V$1000,"&gt;"&amp;$EJ$19,$B$2:$B$1000,"="&amp;BS30)+COUNTIFS($U$2:$U$1000,"&gt;"&amp;$EJ$19,$C$2:$C$1000,"="&amp;BS30)</f>
        <v/>
      </c>
      <c r="EM30" s="80">
        <f>COUNTIFS($V$2:$V$1000,"&lt;"&amp;$EJ$19,$B$2:$B$1000,"="&amp;BS30)+COUNTIFS($U$2:$U$1000,"&lt;"&amp;$EJ$19,$C$2:$C$1000,"="&amp;BS30)</f>
        <v/>
      </c>
      <c r="EN30" s="80">
        <f>COUNTIFS($V$2:$V$1000,"&gt;"&amp;$EN$19,$B$2:$B$1000,"="&amp;BR30)+COUNTIFS($U$2:$U$1000,"&gt;"&amp;$EN$19,$C$2:$C$1000,"="&amp;BR30)</f>
        <v/>
      </c>
      <c r="EO30" s="80">
        <f>COUNTIFS($V$2:$V$1000,"&lt;"&amp;$EN$19,$B$2:$B$1000,"="&amp;BR30)+COUNTIFS($U$2:$U$1000,"&lt;"&amp;$EN$19,$C$2:$C$1000,"="&amp;BR30)</f>
        <v/>
      </c>
      <c r="EP30" s="80">
        <f>COUNTIFS($V$2:$V$1000,"&gt;"&amp;$EN$19,$B$2:$B$1000,"="&amp;BS30)+COUNTIFS($U$2:$U$1000,"&gt;"&amp;$EN$19,$C$2:$C$1000,"="&amp;BS30)</f>
        <v/>
      </c>
      <c r="EQ30" s="80">
        <f>COUNTIFS($V$2:$V$1000,"&lt;"&amp;$EN$19,$B$2:$B$1000,"="&amp;BS30)+COUNTIFS($U$2:$U$1000,"&lt;"&amp;$EN$19,$C$2:$C$1000,"="&amp;BS30)</f>
        <v/>
      </c>
      <c r="ES30" s="89" t="n"/>
      <c r="ET30" s="81" t="n"/>
      <c r="EV30" s="89" t="n"/>
      <c r="EW30" s="81" t="n"/>
      <c r="EY30" s="89" t="n"/>
      <c r="EZ30" s="81" t="n"/>
      <c r="FB30" s="89" t="n"/>
      <c r="FC30" s="81" t="n"/>
      <c r="FE30" s="89" t="n"/>
      <c r="FF30" s="81" t="n"/>
      <c r="FH30" s="89" t="n"/>
      <c r="FI30" s="81" t="n"/>
      <c r="FK30" s="89" t="n"/>
      <c r="FL30" s="81" t="n"/>
      <c r="FO30" s="81" t="n"/>
    </row>
    <row customHeight="1" ht="12" r="31" spans="1:201">
      <c r="A31" s="35" t="n">
        <v>43330</v>
      </c>
      <c r="B31" s="89" t="s">
        <v>79</v>
      </c>
      <c r="C31" s="89" t="s">
        <v>73</v>
      </c>
      <c r="D31" s="31" t="n">
        <v>6.66</v>
      </c>
      <c r="E31" s="81" t="n">
        <v>6.56</v>
      </c>
      <c r="F31" s="25" t="n">
        <v>269</v>
      </c>
      <c r="G31" s="80" t="n">
        <v>408</v>
      </c>
      <c r="H31" s="80" t="n">
        <v>149</v>
      </c>
      <c r="I31" s="80" t="n">
        <v>294</v>
      </c>
      <c r="J31" s="80" t="n">
        <v>5</v>
      </c>
      <c r="K31" s="80" t="n">
        <v>7</v>
      </c>
      <c r="L31" s="25" t="n">
        <v>0</v>
      </c>
      <c r="M31" s="80" t="n">
        <v>0</v>
      </c>
      <c r="N31" s="80" t="n">
        <v>1</v>
      </c>
      <c r="O31" s="80" t="n">
        <v>2</v>
      </c>
      <c r="P31" s="80" t="n">
        <v>0</v>
      </c>
      <c r="Q31" s="80" t="n">
        <v>1</v>
      </c>
      <c r="R31" s="16" t="n">
        <v>1</v>
      </c>
      <c r="S31" s="16" t="n">
        <v>3</v>
      </c>
      <c r="T31" s="16" t="n">
        <v>4</v>
      </c>
      <c r="U31" s="25" t="n">
        <v>1</v>
      </c>
      <c r="V31" s="80" t="n">
        <v>1</v>
      </c>
      <c r="W31" s="16" t="n">
        <v>2</v>
      </c>
      <c r="X31" s="25" t="n">
        <v>31</v>
      </c>
      <c r="Y31" s="80" t="n">
        <v>28</v>
      </c>
      <c r="Z31" s="27">
        <f>IF(U31="","",LOOKUP(U31-V31,{-9E+307,0,1},{2,"x",1}))</f>
        <v/>
      </c>
      <c r="AA31" s="14">
        <f>IF(U31="","",U31&amp;"-"&amp;V31)</f>
        <v/>
      </c>
      <c r="AB31" s="63" t="n"/>
      <c r="AW31" s="80" t="n"/>
      <c r="AX31" s="81" t="n"/>
      <c r="AY31" s="80" t="n"/>
      <c r="AZ31" s="80" t="n"/>
      <c r="BA31" s="80" t="n"/>
      <c r="BB31" s="80" t="n"/>
      <c r="BC31" s="80" t="n"/>
      <c r="BD31" s="80" t="n"/>
      <c r="BE31" s="80" t="n"/>
      <c r="BF31" s="80" t="n"/>
      <c r="BG31" s="81" t="n"/>
      <c r="BH31" s="80" t="n"/>
      <c r="BI31" s="80" t="n"/>
      <c r="BJ31" s="80" t="n"/>
      <c r="BK31" s="80" t="n"/>
      <c r="BL31" s="80" t="n"/>
      <c r="BM31" s="80" t="n"/>
      <c r="BN31" s="80" t="n"/>
      <c r="BO31" s="80" t="n"/>
      <c r="BR31" s="89">
        <f>BR45</f>
        <v/>
      </c>
      <c r="BS31" s="89">
        <f>BS45</f>
        <v/>
      </c>
      <c r="BT31" s="80">
        <f>COUNTIFS($T$2:$T$1000,"&gt;"&amp;$BT$19,$B$2:$B$1000,"="&amp;BR31)+COUNTIFS($T$2:$T$1000,"&gt;"&amp;$BT$19,$C$2:$C$1000,"="&amp;BR31)</f>
        <v/>
      </c>
      <c r="BU31" s="80">
        <f>COUNTIFS($T$2:$T$1000,"&lt;"&amp;$BT$19,$B$2:$B$1000,"="&amp;BR31)+COUNTIFS($T$2:$T$1000,"&lt;"&amp;$BT$19,$C$2:$C$1000,"="&amp;BR31)</f>
        <v/>
      </c>
      <c r="BV31" s="80">
        <f>COUNTIFS($T$2:$T$1000,"&gt;"&amp;$BT$19,$B$2:$B$1000,"="&amp;BS31)+COUNTIFS($T$2:$T$1000,"&gt;"&amp;$BT$19,$C$2:$C$1000,"="&amp;BS31)</f>
        <v/>
      </c>
      <c r="BW31" s="80">
        <f>COUNTIFS($T$2:$T$1000,"&lt;"&amp;$BT$19,$B$2:$B$1000,"="&amp;BS31)+COUNTIFS($T$2:$T$1000,"&lt;"&amp;$BT$19,$C$2:$C$1000,"="&amp;BS31)</f>
        <v/>
      </c>
      <c r="BX31" s="80">
        <f>COUNTIFS($T$2:$T$1000,"&gt;"&amp;$BX$19,$B$2:$B$1000,"="&amp;BR31)+COUNTIFS($T$2:$T$1000,"&gt;"&amp;$BX$19,$C$2:$C$1000,"="&amp;BR31)</f>
        <v/>
      </c>
      <c r="BY31" s="80">
        <f>COUNTIFS($T$2:$T$1000,"&lt;"&amp;$BX$19,$B$2:$B$1000,"="&amp;BR31)+COUNTIFS($T$2:$T$1000,"&lt;"&amp;$BX$19,$C$2:$C$1000,"="&amp;BR31)</f>
        <v/>
      </c>
      <c r="BZ31" s="80">
        <f>COUNTIFS($T$2:$T$1000,"&gt;"&amp;$BX$19,$B$2:$B$1000,"="&amp;BS31)+COUNTIFS($T$2:$T$1000,"&gt;"&amp;$BX$19,$C$2:$C$1000,"="&amp;BS31)</f>
        <v/>
      </c>
      <c r="CA31" s="80">
        <f>COUNTIFS($T$2:$T$1000,"&lt;"&amp;$BX$19,$B$2:$B$1000,"="&amp;BS31)+COUNTIFS($T$2:$T$1000,"&lt;"&amp;$BX$19,$C$2:$C$1000,"="&amp;BS31)</f>
        <v/>
      </c>
      <c r="CB31" s="80">
        <f>COUNTIFS($T$2:$T$1000,"&gt;"&amp;$CB$19,$B$2:$B$1000,"="&amp;BR31)+COUNTIFS($T$2:$T$1000,"&gt;"&amp;$CB$19,$C$2:$C$1000,"="&amp;BR31)</f>
        <v/>
      </c>
      <c r="CC31" s="80">
        <f>COUNTIFS($T$2:$T$1000,"&lt;"&amp;$CB$19,$B$2:$B$1000,"="&amp;BR31)+COUNTIFS($T$2:$T$1000,"&lt;"&amp;$CB$19,$C$2:$C$1000,"="&amp;BR31)</f>
        <v/>
      </c>
      <c r="CD31" s="80">
        <f>COUNTIFS($T$2:$T$1000,"&gt;"&amp;$CB$19,$B$2:$B$1000,"="&amp;BS31)+COUNTIFS($T$2:$T$1000,"&gt;"&amp;$CB$19,$C$2:$C$1000,"="&amp;BS31)</f>
        <v/>
      </c>
      <c r="CE31" s="80">
        <f>COUNTIFS($T$2:$T$1000,"&lt;"&amp;$CB$19,$B$2:$B$1000,"="&amp;BS31)+COUNTIFS($T$2:$T$1000,"&lt;"&amp;$CB$19,$C$2:$C$1000,"="&amp;BS31)</f>
        <v/>
      </c>
      <c r="CF31" s="25">
        <f>COUNTIFS($W$2:$W$1000,"&gt;"&amp;$CF$19,$B$2:$B$1000,"="&amp;BR31)+COUNTIFS($W$2:$W$1000,"&gt;"&amp;$CF$19,$C$2:$C$1000,"="&amp;BR31)</f>
        <v/>
      </c>
      <c r="CG31" s="80">
        <f>COUNTIFS($W$2:$W$1000,"&lt;"&amp;$CF$19,$B$2:$B$1000,"="&amp;BR31)+COUNTIFS($W$2:$W$1000,"&lt;"&amp;$CF$19,$C$2:$C$1000,"="&amp;BR31)</f>
        <v/>
      </c>
      <c r="CH31" s="80">
        <f>COUNTIFS($W$2:$W$1000,"&gt;"&amp;$CF$19,$B$2:$B$1000,"="&amp;BS31)+COUNTIFS($W$2:$W$1000,"&gt;"&amp;$CF$19,$C$2:$C$1000,"="&amp;BS31)</f>
        <v/>
      </c>
      <c r="CI31" s="80">
        <f>COUNTIFS($W$2:$W$1000,"&lt;"&amp;$CF$19,$B$2:$B$1000,"="&amp;BS31)+COUNTIFS($W$2:$W$1000,"&lt;"&amp;$CF$19,$C$2:$C$1000,"="&amp;BS31)</f>
        <v/>
      </c>
      <c r="CJ31" s="80">
        <f>COUNTIFS($W$2:$W$1000,"&gt;"&amp;$CJ$19,$B$2:$B$1000,"="&amp;BR31)+COUNTIFS($W$2:$W$1000,"&gt;"&amp;$CJ$19,$C$2:$C$1000,"="&amp;BR31)</f>
        <v/>
      </c>
      <c r="CK31" s="80">
        <f>COUNTIFS($W$2:$W$1000,"&lt;"&amp;$CJ$19,$B$2:$B$1000,"="&amp;BR31)+COUNTIFS($W$2:$W$1000,"&lt;"&amp;$CJ$19,$C$2:$C$1000,"="&amp;BR31)</f>
        <v/>
      </c>
      <c r="CL31" s="80">
        <f>COUNTIFS($W$2:$W$1000,"&gt;"&amp;$CJ$19,$B$2:$B$1000,"="&amp;BS31)+COUNTIFS($W$2:$W$1000,"&gt;"&amp;$CJ$19,$C$2:$C$1000,"="&amp;BS31)</f>
        <v/>
      </c>
      <c r="CM31" s="80">
        <f>COUNTIFS($W$2:$W$1000,"&lt;"&amp;$CJ$19,$B$2:$B$1000,"="&amp;BS31)+COUNTIFS($W$2:$W$1000,"&lt;"&amp;$CJ$19,$C$2:$C$1000,"="&amp;BS31)</f>
        <v/>
      </c>
      <c r="CN31" s="80">
        <f>COUNTIFS($W$2:$W$1000,"&gt;"&amp;$CN$19,$B$2:$B$1000,"="&amp;BR31)+COUNTIFS($W$2:$W$1000,"&gt;"&amp;$CN$19,$C$2:$C$1000,"="&amp;BR31)</f>
        <v/>
      </c>
      <c r="CO31" s="80">
        <f>COUNTIFS($W$2:$W$1000,"&lt;"&amp;$CN$19,$B$2:$B$1000,"="&amp;BR31)+COUNTIFS($W$2:$W$1000,"&lt;"&amp;$CN$19,$C$2:$C$1000,"="&amp;BR31)</f>
        <v/>
      </c>
      <c r="CP31" s="80">
        <f>COUNTIFS($W$2:$W$1000,"&gt;"&amp;$CN$19,$B$2:$B$1000,"="&amp;BS31)+COUNTIFS($W$2:$W$1000,"&gt;"&amp;$CN$19,$C$2:$C$1000,"="&amp;BS31)</f>
        <v/>
      </c>
      <c r="CQ31" s="80">
        <f>COUNTIFS($W$2:$W$1000,"&lt;"&amp;$CN$19,$B$2:$B$1000,"="&amp;BS31)+COUNTIFS($W$2:$W$1000,"&lt;"&amp;$CN$19,$C$2:$C$1000,"="&amp;BS31)</f>
        <v/>
      </c>
      <c r="CR31" s="80">
        <f>COUNTIFS($W$2:$W$1000,"&gt;"&amp;$CR$19,$B$2:$B$1000,"="&amp;BR31)+COUNTIFS($W$2:$W$1000,"&gt;"&amp;$CR$19,$C$2:$C$1000,"="&amp;BR31)</f>
        <v/>
      </c>
      <c r="CS31" s="80">
        <f>COUNTIFS($W$2:$W$1000,"&lt;"&amp;$CR$19,$B$2:$B$1000,"="&amp;BR31)+COUNTIFS($W$2:$W$1000,"&lt;"&amp;$CR$19,$C$2:$C$1000,"="&amp;BR31)</f>
        <v/>
      </c>
      <c r="CT31" s="80">
        <f>COUNTIFS($W$2:$W$1000,"&gt;"&amp;$CR$19,$B$2:$B$1000,"="&amp;BS31)+COUNTIFS($W$2:$W$1000,"&gt;"&amp;$CR$19,$C$2:$C$1000,"="&amp;BS31)</f>
        <v/>
      </c>
      <c r="CU31" s="80">
        <f>COUNTIFS($W$2:$W$1000,"&lt;"&amp;$CR$19,$B$2:$B$1000,"="&amp;BS31)+COUNTIFS($W$2:$W$1000,"&lt;"&amp;$CR$19,$C$2:$C$1000,"="&amp;BS31)</f>
        <v/>
      </c>
      <c r="CV31" s="12">
        <f>COUNTIFS($R$2:$R$1000,"&gt;"&amp;$CV$19,$B$2:$B$1000,"="&amp;BR31)+COUNTIFS($S$2:$S$1000,"&gt;"&amp;$CV$19,$C$2:$C$1000,"="&amp;BR31)</f>
        <v/>
      </c>
      <c r="CW31" s="80">
        <f>COUNTIFS($R$2:$R$1000,"&lt;"&amp;$CV$19,$B$2:$B$1000,"="&amp;BR31)+COUNTIFS($S$2:$S$1000,"&lt;"&amp;$CV$19,$C$2:$C$1000,"="&amp;BR31)</f>
        <v/>
      </c>
      <c r="CX31" s="80">
        <f>COUNTIFS($R$2:$R$1000,"&gt;"&amp;$CV$19,$B$2:$B$1000,"="&amp;BS31)+COUNTIFS($S$2:$S$1000,"&gt;"&amp;$CV$19,$C$2:$C$1000,"="&amp;BS31)</f>
        <v/>
      </c>
      <c r="CY31" s="80">
        <f>COUNTIFS($R$2:$R$1000,"&lt;"&amp;$CV$19,$B$2:$B$1000,"="&amp;BS31)+COUNTIFS($S$2:$S$1000,"&lt;"&amp;$CV$19,$C$2:$C$1000,"="&amp;BS31)</f>
        <v/>
      </c>
      <c r="CZ31" s="80">
        <f>COUNTIFS($R$2:$R$1000,"&gt;"&amp;$CZ$19,$B$2:$B$1000,"="&amp;BR31)+COUNTIFS($S$2:$S$1000,"&gt;"&amp;$CZ$19,$C$2:$C$1000,"="&amp;BR31)</f>
        <v/>
      </c>
      <c r="DA31" s="80">
        <f>COUNTIFS($R$2:$R$1000,"&lt;"&amp;$CZ$19,$B$2:$B$1000,"="&amp;BR31)+COUNTIFS($S$2:$S$1000,"&lt;"&amp;$CZ$19,$C$2:$C$1000,"="&amp;BR31)</f>
        <v/>
      </c>
      <c r="DB31" s="80">
        <f>COUNTIFS($R$2:$R$1000,"&gt;"&amp;$CZ$19,$B$2:$B$1000,"="&amp;BS31)+COUNTIFS($S$2:$S$1000,"&gt;"&amp;$CZ$19,$C$2:$C$1000,"="&amp;BS31)</f>
        <v/>
      </c>
      <c r="DC31" s="80">
        <f>COUNTIFS($R$2:$R$1000,"&lt;"&amp;$CZ$19,$B$2:$B$1000,"="&amp;BS31)+COUNTIFS($S$2:$S$1000,"&lt;"&amp;$CZ$19,$C$2:$C$1000,"="&amp;BS31)</f>
        <v/>
      </c>
      <c r="DD31" s="80">
        <f>COUNTIFS($R$2:$R$1000,"&gt;"&amp;$DD$19,$B$2:$B$1000,"="&amp;BR31)+COUNTIFS($S$2:$S$1000,"&gt;"&amp;$DD$19,$C$2:$C$1000,"="&amp;BR31)</f>
        <v/>
      </c>
      <c r="DE31" s="80">
        <f>COUNTIFS($R$2:$R$1000,"&lt;"&amp;$DD$19,$B$2:$B$1000,"="&amp;BR31)+COUNTIFS($S$2:$S$1000,"&lt;"&amp;$DD$19,$C$2:$C$1000,"="&amp;BR31)</f>
        <v/>
      </c>
      <c r="DF31" s="80">
        <f>COUNTIFS($R$2:$R$1000,"&gt;"&amp;$DD$19,$B$2:$B$1000,"="&amp;BS31)+COUNTIFS($S$2:$S$1000,"&gt;"&amp;$DD$19,$C$2:$C$1000,"="&amp;BS31)</f>
        <v/>
      </c>
      <c r="DG31" s="80">
        <f>COUNTIFS($R$2:$R$1000,"&lt;"&amp;$DD$19,$B$2:$B$1000,"="&amp;BS31)+COUNTIFS($S$2:$S$1000,"&lt;"&amp;$DD$19,$C$2:$C$1000,"="&amp;BS31)</f>
        <v/>
      </c>
      <c r="DH31" s="25">
        <f>COUNTIFS($U$2:$U$1000,"&gt;"&amp;$DH$19,$B$2:$B$1000,"="&amp;BR31)+COUNTIFS($V$2:$V$1000,"&gt;"&amp;$DH$19,$C$2:$C$1000,"="&amp;BR31)</f>
        <v/>
      </c>
      <c r="DI31" s="80">
        <f>COUNTIFS($U$2:$U$1000,"&lt;"&amp;$DH$19,$B$2:$B$1000,"="&amp;BR31)+COUNTIFS($V$2:$V$1000,"&lt;"&amp;$DH$19,$C$2:$C$1000,"="&amp;BR31)</f>
        <v/>
      </c>
      <c r="DJ31" s="80">
        <f>COUNTIFS($U$2:$U$1000,"&gt;"&amp;$DH$19,$B$2:$B$1000,"="&amp;BS31)+COUNTIFS($V$2:$V$1000,"&gt;"&amp;$DH$19,$C$2:$C$1000,"="&amp;BS31)</f>
        <v/>
      </c>
      <c r="DK31" s="80">
        <f>COUNTIFS($U$2:$U$1000,"&lt;"&amp;$DH$19,$B$2:$B$1000,"="&amp;BS31)+COUNTIFS($V$2:$V$1000,"&lt;"&amp;$DH$19,$C$2:$C$1000,"="&amp;BS31)</f>
        <v/>
      </c>
      <c r="DL31" s="80">
        <f>COUNTIFS($U$2:$U$1000,"&gt;"&amp;$DL$19,$B$2:$B$1000,"="&amp;BR31)+COUNTIFS($V$2:$V$1000,"&gt;"&amp;$DL$19,$C$2:$C$1000,"="&amp;BR31)</f>
        <v/>
      </c>
      <c r="DM31" s="80">
        <f>COUNTIFS($U$2:$U$1000,"&lt;"&amp;$DL$19,$B$2:$B$1000,"="&amp;BR31)+COUNTIFS($V$2:$V$1000,"&lt;"&amp;$DL$19,$C$2:$C$1000,"="&amp;BR31)</f>
        <v/>
      </c>
      <c r="DN31" s="80">
        <f>COUNTIFS($U$2:$U$1000,"&gt;"&amp;$DL$19,$B$2:$B$1000,"="&amp;BS31)+COUNTIFS($V$2:$V$1000,"&gt;"&amp;$DL$19,$C$2:$C$1000,"="&amp;BS31)</f>
        <v/>
      </c>
      <c r="DO31" s="80">
        <f>COUNTIFS($U$2:$U$1000,"&lt;"&amp;$DL$19,$B$2:$B$1000,"="&amp;BS31)+COUNTIFS($V$2:$V$1000,"&lt;"&amp;$DL$19,$C$2:$C$1000,"="&amp;BS31)</f>
        <v/>
      </c>
      <c r="DP31" s="80">
        <f>COUNTIFS($U$2:$U$1000,"&gt;"&amp;$DP$19,$B$2:$B$1000,"="&amp;BR31)+COUNTIFS($V$2:$V$1000,"&gt;"&amp;$DP$19,$C$2:$C$1000,"="&amp;BR31)</f>
        <v/>
      </c>
      <c r="DQ31" s="80">
        <f>COUNTIFS($U$2:$U$1000,"&lt;"&amp;$DP$19,$B$2:$B$1000,"="&amp;BR31)+COUNTIFS($V$2:$V$1000,"&lt;"&amp;$DP$19,$C$2:$C$1000,"="&amp;BR31)</f>
        <v/>
      </c>
      <c r="DR31" s="80">
        <f>COUNTIFS($U$2:$U$1000,"&gt;"&amp;$DP$19,$B$2:$B$1000,"="&amp;BS31)+COUNTIFS($V$2:$V$1000,"&gt;"&amp;$DP$19,$C$2:$C$1000,"="&amp;BS31)</f>
        <v/>
      </c>
      <c r="DS31" s="80">
        <f>COUNTIFS($U$2:$U$1000,"&lt;"&amp;$DP$19,$B$2:$B$1000,"="&amp;BS31)+COUNTIFS($V$2:$V$1000,"&lt;"&amp;$DP$19,$C$2:$C$1000,"="&amp;BS31)</f>
        <v/>
      </c>
      <c r="DT31" s="12">
        <f>COUNTIFS($S$2:$S$1000,"&gt;"&amp;$DT$19,$B$2:$B$1000,"="&amp;BR31)+COUNTIFS($R$2:$R$1000,"&gt;"&amp;$DT$19,$C$2:$C$1000,"="&amp;BR31)</f>
        <v/>
      </c>
      <c r="DU31" s="80">
        <f>COUNTIFS($S$2:$S$1000,"&lt;"&amp;$DT$19,$B$2:$B$1000,"="&amp;BR31)+COUNTIFS($R$2:$R$1000,"&lt;"&amp;$DT$19,$C$2:$C$1000,"="&amp;BR31)</f>
        <v/>
      </c>
      <c r="DV31" s="80">
        <f>COUNTIFS($S$2:$S$1000,"&gt;"&amp;$DT$19,$B$2:$B$1000,"="&amp;BS31)+COUNTIFS($R$2:$R$1000,"&gt;"&amp;$DT$19,$C$2:$C$1000,"="&amp;BS31)</f>
        <v/>
      </c>
      <c r="DW31" s="80">
        <f>COUNTIFS($S$2:$S$1000,"&lt;"&amp;$DT$19,$B$2:$B$1000,"="&amp;BS31)+COUNTIFS($R$2:$R$1000,"&lt;"&amp;$DT$19,$C$2:$C$1000,"="&amp;BS31)</f>
        <v/>
      </c>
      <c r="DX31" s="80">
        <f>COUNTIFS($S$2:$S$1000,"&gt;"&amp;$DX$19,$B$2:$B$1000,"="&amp;BR31)+COUNTIFS($R$2:$R$1000,"&gt;"&amp;$DX$19,$C$2:$C$1000,"="&amp;BR31)</f>
        <v/>
      </c>
      <c r="DY31" s="80">
        <f>COUNTIFS($S$2:$S$1000,"&lt;"&amp;$DX$19,$B$2:$B$1000,"="&amp;BR31)+COUNTIFS($R$2:$R$1000,"&lt;"&amp;$DX$19,$C$2:$C$1000,"="&amp;BR31)</f>
        <v/>
      </c>
      <c r="DZ31" s="80">
        <f>COUNTIFS($S$2:$S$1000,"&gt;"&amp;$DX$19,$B$2:$B$1000,"="&amp;BS31)+COUNTIFS($R$2:$R$1000,"&gt;"&amp;$DX$19,$C$2:$C$1000,"="&amp;BS31)</f>
        <v/>
      </c>
      <c r="EA31" s="80">
        <f>COUNTIFS($S$2:$S$1000,"&lt;"&amp;$DX$19,$B$2:$B$1000,"="&amp;BS31)+COUNTIFS($R$2:$R$1000,"&lt;"&amp;$DX$19,$C$2:$C$1000,"="&amp;BS31)</f>
        <v/>
      </c>
      <c r="EB31" s="80">
        <f>COUNTIFS($S$2:$S$1000,"&gt;"&amp;$EB$19,$B$2:$B$1000,"="&amp;BR31)+COUNTIFS($R$2:$R$1000,"&gt;"&amp;$EB$19,$C$2:$C$1000,"="&amp;BR31)</f>
        <v/>
      </c>
      <c r="EC31" s="80">
        <f>COUNTIFS($S$2:$S$1000,"&lt;"&amp;$EB$19,$B$2:$B$1000,"="&amp;BR31)+COUNTIFS($R$2:$R$1000,"&lt;"&amp;$EB$19,$C$2:$C$1000,"="&amp;BR31)</f>
        <v/>
      </c>
      <c r="ED31" s="80">
        <f>COUNTIFS($S$2:$S$1000,"&gt;"&amp;$EB$19,$B$2:$B$1000,"="&amp;BS31)+COUNTIFS($R$2:$R$1000,"&gt;"&amp;$EB$19,$C$2:$C$1000,"="&amp;BS31)</f>
        <v/>
      </c>
      <c r="EE31" s="80">
        <f>COUNTIFS($S$2:$S$1000,"&lt;"&amp;$EB$19,$B$2:$B$1000,"="&amp;BS31)+COUNTIFS($R$2:$R$1000,"&lt;"&amp;$EB$19,$C$2:$C$1000,"="&amp;BS31)</f>
        <v/>
      </c>
      <c r="EF31" s="25">
        <f>COUNTIFS($V$2:$V$1000,"&gt;"&amp;$EF$19,$B$2:$B$1000,"="&amp;BR31)+COUNTIFS($U$2:$U$1000,"&gt;"&amp;$EF$19,$C$2:$C$1000,"="&amp;BR31)</f>
        <v/>
      </c>
      <c r="EG31" s="80">
        <f>COUNTIFS($V$2:$V$1000,"&lt;"&amp;$EF$19,$B$2:$B$1000,"="&amp;BR31)+COUNTIFS($U$2:$U$1000,"&lt;"&amp;$EF$19,$C$2:$C$1000,"="&amp;BR31)</f>
        <v/>
      </c>
      <c r="EH31" s="80">
        <f>COUNTIFS($V$2:$V$1000,"&gt;"&amp;$EF$19,$B$2:$B$1000,"="&amp;BS31)+COUNTIFS($U$2:$U$1000,"&gt;"&amp;$EF$19,$C$2:$C$1000,"="&amp;BS31)</f>
        <v/>
      </c>
      <c r="EI31" s="80">
        <f>COUNTIFS($V$2:$V$1000,"&lt;"&amp;$EF$19,$B$2:$B$1000,"="&amp;BS31)+COUNTIFS($U$2:$U$1000,"&lt;"&amp;$EF$19,$C$2:$C$1000,"="&amp;BS31)</f>
        <v/>
      </c>
      <c r="EJ31" s="80">
        <f>COUNTIFS($V$2:$V$1000,"&gt;"&amp;$EJ$19,$B$2:$B$1000,"="&amp;BR31)+COUNTIFS($U$2:$U$1000,"&gt;"&amp;$EJ$19,$C$2:$C$1000,"="&amp;BR31)</f>
        <v/>
      </c>
      <c r="EK31" s="80">
        <f>COUNTIFS($V$2:$V$1000,"&lt;"&amp;$EJ$19,$B$2:$B$1000,"="&amp;BR31)+COUNTIFS($U$2:$U$1000,"&lt;"&amp;$EJ$19,$C$2:$C$1000,"="&amp;BR31)</f>
        <v/>
      </c>
      <c r="EL31" s="80">
        <f>COUNTIFS($V$2:$V$1000,"&gt;"&amp;$EJ$19,$B$2:$B$1000,"="&amp;BS31)+COUNTIFS($U$2:$U$1000,"&gt;"&amp;$EJ$19,$C$2:$C$1000,"="&amp;BS31)</f>
        <v/>
      </c>
      <c r="EM31" s="80">
        <f>COUNTIFS($V$2:$V$1000,"&lt;"&amp;$EJ$19,$B$2:$B$1000,"="&amp;BS31)+COUNTIFS($U$2:$U$1000,"&lt;"&amp;$EJ$19,$C$2:$C$1000,"="&amp;BS31)</f>
        <v/>
      </c>
      <c r="EN31" s="80">
        <f>COUNTIFS($V$2:$V$1000,"&gt;"&amp;$EN$19,$B$2:$B$1000,"="&amp;BR31)+COUNTIFS($U$2:$U$1000,"&gt;"&amp;$EN$19,$C$2:$C$1000,"="&amp;BR31)</f>
        <v/>
      </c>
      <c r="EO31" s="80">
        <f>COUNTIFS($V$2:$V$1000,"&lt;"&amp;$EN$19,$B$2:$B$1000,"="&amp;BR31)+COUNTIFS($U$2:$U$1000,"&lt;"&amp;$EN$19,$C$2:$C$1000,"="&amp;BR31)</f>
        <v/>
      </c>
      <c r="EP31" s="80">
        <f>COUNTIFS($V$2:$V$1000,"&gt;"&amp;$EN$19,$B$2:$B$1000,"="&amp;BS31)+COUNTIFS($U$2:$U$1000,"&gt;"&amp;$EN$19,$C$2:$C$1000,"="&amp;BS31)</f>
        <v/>
      </c>
      <c r="EQ31" s="80">
        <f>COUNTIFS($V$2:$V$1000,"&lt;"&amp;$EN$19,$B$2:$B$1000,"="&amp;BS31)+COUNTIFS($U$2:$U$1000,"&lt;"&amp;$EN$19,$C$2:$C$1000,"="&amp;BS31)</f>
        <v/>
      </c>
      <c r="ES31" s="89" t="n"/>
      <c r="ET31" s="81" t="n"/>
      <c r="EV31" s="89" t="n"/>
      <c r="EW31" s="81" t="n"/>
      <c r="EY31" s="89" t="n"/>
      <c r="EZ31" s="81" t="n"/>
      <c r="FB31" s="89" t="n"/>
      <c r="FC31" s="81" t="n"/>
      <c r="FE31" s="89" t="n"/>
      <c r="FF31" s="81" t="n"/>
      <c r="FH31" s="89" t="n"/>
      <c r="FI31" s="81" t="n"/>
      <c r="FK31" s="89" t="n"/>
      <c r="FL31" s="81" t="n"/>
      <c r="FO31" s="81" t="n"/>
    </row>
    <row customHeight="1" ht="12" r="32" spans="1:201">
      <c r="A32" s="35" t="n">
        <v>43330</v>
      </c>
      <c r="B32" s="89" t="s">
        <v>91</v>
      </c>
      <c r="C32" s="89" t="s">
        <v>75</v>
      </c>
      <c r="D32" s="31" t="n">
        <v>7.15</v>
      </c>
      <c r="E32" s="81" t="n">
        <v>6.54</v>
      </c>
      <c r="F32" s="25" t="n">
        <v>644</v>
      </c>
      <c r="G32" s="80" t="n">
        <v>225</v>
      </c>
      <c r="H32" s="80" t="n">
        <v>540</v>
      </c>
      <c r="I32" s="80" t="n">
        <v>128</v>
      </c>
      <c r="J32" s="80" t="n">
        <v>14</v>
      </c>
      <c r="K32" s="80" t="n">
        <v>5</v>
      </c>
      <c r="L32" s="25" t="n">
        <v>1</v>
      </c>
      <c r="M32" s="80" t="n">
        <v>0</v>
      </c>
      <c r="N32" s="80" t="n">
        <v>4</v>
      </c>
      <c r="O32" s="80" t="n">
        <v>4</v>
      </c>
      <c r="P32" s="80" t="n">
        <v>2</v>
      </c>
      <c r="Q32" s="80" t="n">
        <v>0</v>
      </c>
      <c r="R32" s="16" t="n">
        <v>7</v>
      </c>
      <c r="S32" s="16" t="n">
        <v>4</v>
      </c>
      <c r="T32" s="16" t="n">
        <v>11</v>
      </c>
      <c r="U32" s="25" t="n">
        <v>2</v>
      </c>
      <c r="V32" s="80" t="n">
        <v>0</v>
      </c>
      <c r="W32" s="16" t="n">
        <v>2</v>
      </c>
      <c r="X32" s="25" t="n">
        <v>14</v>
      </c>
      <c r="Y32" s="80" t="n">
        <v>33</v>
      </c>
      <c r="Z32" s="27">
        <f>IF(U32="","",LOOKUP(U32-V32,{-9E+307,0,1},{2,"x",1}))</f>
        <v/>
      </c>
      <c r="AA32" s="14">
        <f>IF(U32="","",U32&amp;"-"&amp;V32)</f>
        <v/>
      </c>
      <c r="AB32" s="63" t="n"/>
      <c r="AW32" s="80" t="n"/>
      <c r="AX32" s="81" t="n"/>
      <c r="AY32" s="80" t="n"/>
      <c r="AZ32" s="80" t="n"/>
      <c r="BA32" s="80" t="n"/>
      <c r="BB32" s="80" t="n"/>
      <c r="BC32" s="80" t="n"/>
      <c r="BD32" s="80" t="n"/>
      <c r="BE32" s="80" t="n"/>
      <c r="BF32" s="80" t="n"/>
      <c r="BG32" s="81" t="n"/>
      <c r="BH32" s="80" t="n"/>
      <c r="BI32" s="80" t="n"/>
      <c r="BJ32" s="80" t="n"/>
      <c r="BK32" s="80" t="n"/>
      <c r="BL32" s="80" t="n"/>
      <c r="BM32" s="80" t="n"/>
      <c r="BN32" s="80" t="n"/>
      <c r="BO32" s="80" t="n"/>
      <c r="BT32" s="80" t="n"/>
      <c r="BU32" s="80" t="n"/>
      <c r="BV32" s="80" t="n"/>
      <c r="BW32" s="80" t="n"/>
      <c r="BX32" s="80" t="n"/>
      <c r="BY32" s="80" t="n"/>
      <c r="BZ32" s="80" t="n"/>
      <c r="CA32" s="80" t="n"/>
      <c r="CB32" s="80" t="n"/>
      <c r="CC32" s="80" t="n"/>
      <c r="CD32" s="80" t="n"/>
      <c r="CE32" s="80" t="n"/>
      <c r="CF32" s="25" t="n"/>
      <c r="CG32" s="80" t="n"/>
      <c r="CH32" s="80" t="n"/>
      <c r="CI32" s="80" t="n"/>
      <c r="CJ32" s="80" t="n"/>
      <c r="CK32" s="80" t="n"/>
      <c r="CL32" s="80" t="n"/>
      <c r="CM32" s="80" t="n"/>
      <c r="EP32" s="89" t="n"/>
      <c r="ES32" s="89" t="n"/>
      <c r="ET32" s="81" t="n"/>
      <c r="EV32" s="89" t="n"/>
      <c r="EW32" s="81" t="n"/>
      <c r="EY32" s="89" t="n"/>
      <c r="EZ32" s="81" t="n"/>
      <c r="FB32" s="89" t="n"/>
      <c r="FC32" s="81" t="n"/>
      <c r="FE32" s="89" t="n"/>
      <c r="FF32" s="81" t="n"/>
      <c r="FH32" s="89" t="n"/>
      <c r="FI32" s="81" t="n"/>
      <c r="FK32" s="89" t="n"/>
      <c r="FL32" s="81" t="n"/>
      <c r="FO32" s="81" t="n"/>
    </row>
    <row customHeight="1" ht="12" r="33" spans="1:201">
      <c r="A33" s="35" t="n">
        <v>43330</v>
      </c>
      <c r="B33" s="89" t="s">
        <v>81</v>
      </c>
      <c r="C33" s="89" t="s">
        <v>70</v>
      </c>
      <c r="D33" s="31" t="n">
        <v>6.87</v>
      </c>
      <c r="E33" s="81" t="n">
        <v>6.41</v>
      </c>
      <c r="F33" s="25" t="n">
        <v>208</v>
      </c>
      <c r="G33" s="80" t="n">
        <v>523</v>
      </c>
      <c r="H33" s="80" t="n">
        <v>113</v>
      </c>
      <c r="I33" s="80" t="n">
        <v>428</v>
      </c>
      <c r="J33" s="80" t="n">
        <v>8</v>
      </c>
      <c r="K33" s="80" t="n">
        <v>6</v>
      </c>
      <c r="L33" s="25" t="n">
        <v>0</v>
      </c>
      <c r="M33" s="80" t="n">
        <v>0</v>
      </c>
      <c r="N33" s="80" t="n">
        <v>3</v>
      </c>
      <c r="O33" s="80" t="n">
        <v>3</v>
      </c>
      <c r="P33" s="80" t="n">
        <v>1</v>
      </c>
      <c r="Q33" s="80" t="n">
        <v>1</v>
      </c>
      <c r="R33" s="16" t="n">
        <v>4</v>
      </c>
      <c r="S33" s="16" t="n">
        <v>4</v>
      </c>
      <c r="T33" s="16" t="n">
        <v>8</v>
      </c>
      <c r="U33" s="25" t="n">
        <v>2</v>
      </c>
      <c r="V33" s="80" t="n">
        <v>1</v>
      </c>
      <c r="W33" s="16" t="n">
        <v>3</v>
      </c>
      <c r="X33" s="25" t="n">
        <v>36</v>
      </c>
      <c r="Y33" s="80" t="n">
        <v>12</v>
      </c>
      <c r="Z33" s="27">
        <f>IF(U33="","",LOOKUP(U33-V33,{-9E+307,0,1},{2,"x",1}))</f>
        <v/>
      </c>
      <c r="AA33" s="14">
        <f>IF(U33="","",U33&amp;"-"&amp;V33)</f>
        <v/>
      </c>
      <c r="AB33" s="63" t="n"/>
      <c r="AW33" s="80" t="n"/>
      <c r="AX33" s="81" t="n"/>
      <c r="AY33" s="80" t="n"/>
      <c r="AZ33" s="80" t="n"/>
      <c r="BA33" s="80" t="n"/>
      <c r="BB33" s="80" t="n"/>
      <c r="BC33" s="80" t="n"/>
      <c r="BD33" s="80" t="n"/>
      <c r="BE33" s="80" t="n"/>
      <c r="BF33" s="80" t="n"/>
      <c r="BG33" s="81" t="n"/>
      <c r="BH33" s="80" t="n"/>
      <c r="BI33" s="80" t="n"/>
      <c r="BJ33" s="80" t="n"/>
      <c r="BK33" s="80" t="n"/>
      <c r="BL33" s="80" t="n"/>
      <c r="BM33" s="80" t="n"/>
      <c r="BN33" s="80" t="n"/>
      <c r="BO33" s="80" t="n"/>
      <c r="BR33" s="75" t="s">
        <v>65</v>
      </c>
      <c r="BS33" s="75" t="s">
        <v>66</v>
      </c>
      <c r="BT33" s="89" t="s">
        <v>35</v>
      </c>
      <c r="BV33" s="89" t="s">
        <v>36</v>
      </c>
      <c r="BX33" s="89" t="s">
        <v>37</v>
      </c>
      <c r="BZ33" s="89" t="s">
        <v>38</v>
      </c>
      <c r="CB33" s="89" t="s">
        <v>39</v>
      </c>
      <c r="CD33" s="89" t="s">
        <v>40</v>
      </c>
      <c r="CF33" s="89" t="s">
        <v>41</v>
      </c>
      <c r="CK33" s="89" t="s">
        <v>67</v>
      </c>
      <c r="CL33" s="89" t="s">
        <v>68</v>
      </c>
      <c r="CM33" s="5" t="n"/>
      <c r="CN33" s="5" t="s">
        <v>43</v>
      </c>
      <c r="CO33" s="5" t="n"/>
      <c r="EP33" s="89" t="n"/>
      <c r="ES33" s="89" t="n"/>
      <c r="ET33" s="81" t="n"/>
      <c r="EV33" s="89" t="n"/>
      <c r="EW33" s="81" t="n"/>
      <c r="EY33" s="89" t="n"/>
      <c r="EZ33" s="81" t="n"/>
      <c r="FB33" s="89" t="n"/>
      <c r="FC33" s="81" t="n"/>
      <c r="FE33" s="89" t="n"/>
      <c r="FF33" s="81" t="n"/>
      <c r="FH33" s="89" t="n"/>
      <c r="FI33" s="81" t="n"/>
      <c r="FK33" s="89" t="n"/>
      <c r="FL33" s="81" t="n"/>
      <c r="FO33" s="81" t="n"/>
    </row>
    <row customHeight="1" ht="12" r="34" spans="1:201">
      <c r="A34" s="35" t="n">
        <v>43330</v>
      </c>
      <c r="B34" s="89" t="s">
        <v>83</v>
      </c>
      <c r="C34" s="89" t="s">
        <v>92</v>
      </c>
      <c r="D34" s="31" t="n">
        <v>6.69</v>
      </c>
      <c r="E34" s="81" t="n">
        <v>6.91</v>
      </c>
      <c r="F34" s="25" t="n">
        <v>460</v>
      </c>
      <c r="G34" s="80" t="n">
        <v>322</v>
      </c>
      <c r="H34" s="80" t="n">
        <v>348</v>
      </c>
      <c r="I34" s="80" t="n">
        <v>210</v>
      </c>
      <c r="J34" s="80" t="n">
        <v>11</v>
      </c>
      <c r="K34" s="80" t="n">
        <v>4</v>
      </c>
      <c r="L34" s="25" t="n">
        <v>1</v>
      </c>
      <c r="M34" s="80" t="n">
        <v>2</v>
      </c>
      <c r="N34" s="80" t="n">
        <v>5</v>
      </c>
      <c r="O34" s="80" t="n">
        <v>1</v>
      </c>
      <c r="P34" s="80" t="n">
        <v>0</v>
      </c>
      <c r="Q34" s="80" t="n">
        <v>0</v>
      </c>
      <c r="R34" s="16" t="n">
        <v>6</v>
      </c>
      <c r="S34" s="16" t="n">
        <v>3</v>
      </c>
      <c r="T34" s="16" t="n">
        <v>9</v>
      </c>
      <c r="U34" s="25" t="n">
        <v>2</v>
      </c>
      <c r="V34" s="80" t="n">
        <v>2</v>
      </c>
      <c r="W34" s="16" t="n">
        <v>4</v>
      </c>
      <c r="X34" s="25" t="n">
        <v>23</v>
      </c>
      <c r="Y34" s="80" t="n">
        <v>32</v>
      </c>
      <c r="Z34" s="27">
        <f>IF(U34="","",LOOKUP(U34-V34,{-9E+307,0,1},{2,"x",1}))</f>
        <v/>
      </c>
      <c r="AA34" s="14">
        <f>IF(U34="","",U34&amp;"-"&amp;V34)</f>
        <v/>
      </c>
      <c r="AB34" s="63" t="n"/>
      <c r="AW34" s="80" t="n"/>
      <c r="AX34" s="81" t="n"/>
      <c r="AY34" s="80" t="n"/>
      <c r="AZ34" s="80" t="n"/>
      <c r="BA34" s="80" t="n"/>
      <c r="BB34" s="80" t="n"/>
      <c r="BC34" s="80" t="n"/>
      <c r="BD34" s="80" t="n"/>
      <c r="BE34" s="80" t="n"/>
      <c r="BF34" s="80" t="n"/>
      <c r="BG34" s="81" t="n"/>
      <c r="BH34" s="80" t="n"/>
      <c r="BI34" s="80" t="n"/>
      <c r="BJ34" s="80" t="n"/>
      <c r="BK34" s="80" t="n"/>
      <c r="BL34" s="80" t="n"/>
      <c r="BM34" s="80" t="n"/>
      <c r="BN34" s="80" t="n"/>
      <c r="BO34" s="80" t="n"/>
      <c r="BQ34" s="1" t="n">
        <v>43456</v>
      </c>
      <c r="BR34" s="2" t="s">
        <v>78</v>
      </c>
      <c r="BS34" s="2" t="s">
        <v>72</v>
      </c>
      <c r="BT34" s="6" t="n"/>
      <c r="BU34" s="6" t="n"/>
      <c r="BV34" s="8" t="n"/>
      <c r="BW34" s="8" t="n"/>
      <c r="BX34" s="8" t="n"/>
      <c r="BY34" s="8" t="n"/>
      <c r="BZ34" s="8" t="n"/>
      <c r="CA34" s="8" t="n"/>
      <c r="CB34" s="8" t="n"/>
      <c r="CC34" s="8" t="n"/>
      <c r="CD34" s="8" t="n"/>
      <c r="CE34" s="8" t="n"/>
      <c r="CF34" s="8" t="n"/>
      <c r="CG34" s="8" t="n"/>
      <c r="CH34" s="15">
        <f>CB34+CD34+CF34</f>
        <v/>
      </c>
      <c r="CI34" s="15">
        <f>CC34+CE34+CG34</f>
        <v/>
      </c>
      <c r="CJ34" s="15">
        <f>CH34+CI34</f>
        <v/>
      </c>
      <c r="CK34" s="2" t="n"/>
      <c r="CL34" s="2" t="n"/>
      <c r="CM34" s="32">
        <f>CK34+CL34</f>
        <v/>
      </c>
      <c r="CN34" s="2" t="n"/>
      <c r="CO34" s="20" t="n"/>
      <c r="EP34" s="89" t="n"/>
      <c r="ES34" s="89" t="n"/>
      <c r="ET34" s="81" t="n"/>
      <c r="EV34" s="89" t="n"/>
      <c r="EW34" s="81" t="n"/>
      <c r="EY34" s="89" t="n"/>
      <c r="EZ34" s="81" t="n"/>
      <c r="FB34" s="89" t="n"/>
      <c r="FC34" s="81" t="n"/>
      <c r="FE34" s="89" t="n"/>
      <c r="FF34" s="81" t="n"/>
      <c r="FH34" s="89" t="n"/>
      <c r="FI34" s="81" t="n"/>
      <c r="FK34" s="89" t="n"/>
      <c r="FL34" s="81" t="n"/>
      <c r="FO34" s="81" t="n"/>
    </row>
    <row customHeight="1" ht="12" r="35" spans="1:201">
      <c r="A35" s="35" t="n">
        <v>43330</v>
      </c>
      <c r="B35" s="89" t="s">
        <v>69</v>
      </c>
      <c r="C35" s="89" t="s">
        <v>80</v>
      </c>
      <c r="D35" s="31" t="n">
        <v>6.43</v>
      </c>
      <c r="E35" s="81" t="n">
        <v>7.06</v>
      </c>
      <c r="F35" s="25" t="n">
        <v>612</v>
      </c>
      <c r="G35" s="80" t="n">
        <v>274</v>
      </c>
      <c r="H35" s="80" t="n">
        <v>528</v>
      </c>
      <c r="I35" s="80" t="n">
        <v>183</v>
      </c>
      <c r="J35" s="80" t="n">
        <v>12</v>
      </c>
      <c r="K35" s="80" t="n">
        <v>8</v>
      </c>
      <c r="L35" s="25" t="n">
        <v>0</v>
      </c>
      <c r="M35" s="80" t="n">
        <v>0</v>
      </c>
      <c r="N35" s="80" t="n">
        <v>1</v>
      </c>
      <c r="O35" s="80" t="n">
        <v>3</v>
      </c>
      <c r="P35" s="80" t="n">
        <v>2</v>
      </c>
      <c r="Q35" s="80" t="n">
        <v>1</v>
      </c>
      <c r="R35" s="16" t="n">
        <v>3</v>
      </c>
      <c r="S35" s="16" t="n">
        <v>4</v>
      </c>
      <c r="T35" s="16" t="n">
        <v>7</v>
      </c>
      <c r="U35" s="25" t="n">
        <v>0</v>
      </c>
      <c r="V35" s="80" t="n">
        <v>1</v>
      </c>
      <c r="W35" s="16" t="n">
        <v>1</v>
      </c>
      <c r="X35" s="25" t="n">
        <v>21</v>
      </c>
      <c r="Y35" s="80" t="n">
        <v>28</v>
      </c>
      <c r="Z35" s="27">
        <f>IF(U35="","",LOOKUP(U35-V35,{-9E+307,0,1},{2,"x",1}))</f>
        <v/>
      </c>
      <c r="AA35" s="14">
        <f>IF(U35="","",U35&amp;"-"&amp;V35)</f>
        <v/>
      </c>
      <c r="AB35" s="63" t="n"/>
      <c r="AW35" s="80" t="n"/>
      <c r="AX35" s="81" t="n"/>
      <c r="AY35" s="80" t="n"/>
      <c r="AZ35" s="80" t="n"/>
      <c r="BA35" s="80" t="n"/>
      <c r="BB35" s="80" t="n"/>
      <c r="BC35" s="80" t="n"/>
      <c r="BD35" s="80" t="n"/>
      <c r="BE35" s="80" t="n"/>
      <c r="BF35" s="80" t="n"/>
      <c r="BG35" s="81" t="n"/>
      <c r="BH35" s="80" t="n"/>
      <c r="BI35" s="80" t="n"/>
      <c r="BJ35" s="80" t="n"/>
      <c r="BK35" s="80" t="n"/>
      <c r="BL35" s="80" t="n"/>
      <c r="BM35" s="80" t="n"/>
      <c r="BN35" s="80" t="n"/>
      <c r="BO35" s="80" t="n"/>
      <c r="BQ35" s="3" t="n">
        <v>43456</v>
      </c>
      <c r="BR35" s="89" t="s">
        <v>74</v>
      </c>
      <c r="BS35" s="89" t="s">
        <v>80</v>
      </c>
      <c r="BT35" s="81" t="n"/>
      <c r="BU35" s="81" t="n"/>
      <c r="BV35" s="80" t="n"/>
      <c r="BW35" s="80" t="n"/>
      <c r="BX35" s="80" t="n"/>
      <c r="BY35" s="80" t="n"/>
      <c r="BZ35" s="80" t="n"/>
      <c r="CA35" s="80" t="n"/>
      <c r="CB35" s="80" t="n"/>
      <c r="CC35" s="80" t="n"/>
      <c r="CD35" s="80" t="n"/>
      <c r="CE35" s="80" t="n"/>
      <c r="CF35" s="80" t="n"/>
      <c r="CG35" s="80" t="n"/>
      <c r="CH35" s="16">
        <f>CB35+CD35+CF35</f>
        <v/>
      </c>
      <c r="CI35" s="16">
        <f>CC35+CE35+CG35</f>
        <v/>
      </c>
      <c r="CJ35" s="19">
        <f>CH35+CI35</f>
        <v/>
      </c>
      <c r="CM35" s="19">
        <f>CK35+CL35</f>
        <v/>
      </c>
      <c r="CO35" s="21" t="n"/>
      <c r="EP35" s="89" t="n"/>
      <c r="ES35" s="89" t="n"/>
      <c r="ET35" s="81" t="n"/>
      <c r="EV35" s="89" t="n"/>
      <c r="EW35" s="81" t="n"/>
      <c r="EY35" s="89" t="n"/>
      <c r="EZ35" s="81" t="n"/>
      <c r="FB35" s="89" t="n"/>
      <c r="FC35" s="81" t="n"/>
      <c r="FE35" s="89" t="n"/>
      <c r="FF35" s="81" t="n"/>
      <c r="FH35" s="89" t="n"/>
      <c r="FI35" s="81" t="n"/>
      <c r="FK35" s="89" t="n"/>
      <c r="FL35" s="81" t="n"/>
      <c r="FO35" s="81" t="n"/>
    </row>
    <row customHeight="1" ht="12" r="36" spans="1:201">
      <c r="A36" s="35" t="n">
        <v>43330</v>
      </c>
      <c r="B36" s="89" t="s">
        <v>85</v>
      </c>
      <c r="C36" s="89" t="s">
        <v>72</v>
      </c>
      <c r="D36" s="31" t="n">
        <v>6.87</v>
      </c>
      <c r="E36" s="81" t="n">
        <v>6.45</v>
      </c>
      <c r="F36" s="25" t="n">
        <v>476</v>
      </c>
      <c r="G36" s="80" t="n">
        <v>449</v>
      </c>
      <c r="H36" s="80" t="n">
        <v>361</v>
      </c>
      <c r="I36" s="80" t="n">
        <v>341</v>
      </c>
      <c r="J36" s="80" t="n">
        <v>13</v>
      </c>
      <c r="K36" s="80" t="n">
        <v>7</v>
      </c>
      <c r="L36" s="25" t="n">
        <v>2</v>
      </c>
      <c r="M36" s="80" t="n">
        <v>1</v>
      </c>
      <c r="N36" s="80" t="n">
        <v>2</v>
      </c>
      <c r="O36" s="80" t="n">
        <v>1</v>
      </c>
      <c r="P36" s="80" t="n">
        <v>1</v>
      </c>
      <c r="Q36" s="80" t="n">
        <v>0</v>
      </c>
      <c r="R36" s="16" t="n">
        <v>5</v>
      </c>
      <c r="S36" s="16" t="n">
        <v>2</v>
      </c>
      <c r="T36" s="16" t="n">
        <v>7</v>
      </c>
      <c r="U36" s="25" t="n">
        <v>2</v>
      </c>
      <c r="V36" s="80" t="n">
        <v>1</v>
      </c>
      <c r="W36" s="16" t="n">
        <v>3</v>
      </c>
      <c r="X36" s="25" t="n">
        <v>17</v>
      </c>
      <c r="Y36" s="80" t="n">
        <v>23</v>
      </c>
      <c r="Z36" s="27">
        <f>IF(U36="","",LOOKUP(U36-V36,{-9E+307,0,1},{2,"x",1}))</f>
        <v/>
      </c>
      <c r="AA36" s="14">
        <f>IF(U36="","",U36&amp;"-"&amp;V36)</f>
        <v/>
      </c>
      <c r="AB36" s="63" t="n"/>
      <c r="AW36" s="80" t="n"/>
      <c r="AX36" s="81" t="n"/>
      <c r="AY36" s="80" t="n"/>
      <c r="AZ36" s="80" t="n"/>
      <c r="BA36" s="80" t="n"/>
      <c r="BB36" s="80" t="n"/>
      <c r="BC36" s="80" t="n"/>
      <c r="BD36" s="80" t="n"/>
      <c r="BE36" s="80" t="n"/>
      <c r="BF36" s="80" t="n"/>
      <c r="BG36" s="81" t="n"/>
      <c r="BH36" s="80" t="n"/>
      <c r="BI36" s="80" t="n"/>
      <c r="BJ36" s="80" t="n"/>
      <c r="BK36" s="80" t="n"/>
      <c r="BL36" s="80" t="n"/>
      <c r="BM36" s="80" t="n"/>
      <c r="BN36" s="80" t="n"/>
      <c r="BO36" s="80" t="n"/>
      <c r="BQ36" s="3" t="n">
        <v>43456</v>
      </c>
      <c r="BR36" s="89" t="s">
        <v>70</v>
      </c>
      <c r="BS36" s="89" t="s">
        <v>76</v>
      </c>
      <c r="BT36" s="81" t="n"/>
      <c r="BU36" s="81" t="n"/>
      <c r="BV36" s="80" t="n"/>
      <c r="BW36" s="80" t="n"/>
      <c r="BX36" s="80" t="n"/>
      <c r="BY36" s="80" t="n"/>
      <c r="BZ36" s="80" t="n"/>
      <c r="CA36" s="80" t="n"/>
      <c r="CB36" s="80" t="n"/>
      <c r="CC36" s="80" t="n"/>
      <c r="CD36" s="80" t="n"/>
      <c r="CE36" s="80" t="n"/>
      <c r="CF36" s="80" t="n"/>
      <c r="CG36" s="80" t="n"/>
      <c r="CH36" s="16">
        <f>CB36+CD36+CF36</f>
        <v/>
      </c>
      <c r="CI36" s="16">
        <f>CC36+CE36+CG36</f>
        <v/>
      </c>
      <c r="CJ36" s="19">
        <f>CH36+CI36</f>
        <v/>
      </c>
      <c r="CM36" s="19">
        <f>CK36+CL36</f>
        <v/>
      </c>
      <c r="CO36" s="21" t="n"/>
      <c r="EP36" s="89" t="n"/>
      <c r="ES36" s="89" t="n"/>
      <c r="ET36" s="81" t="n"/>
      <c r="EV36" s="89" t="n"/>
      <c r="EW36" s="81" t="n"/>
      <c r="EY36" s="89" t="n"/>
      <c r="EZ36" s="81" t="n"/>
      <c r="FB36" s="89" t="n"/>
      <c r="FC36" s="81" t="n"/>
      <c r="FE36" s="89" t="n"/>
      <c r="FF36" s="81" t="n"/>
      <c r="FH36" s="89" t="n"/>
      <c r="FI36" s="81" t="n"/>
      <c r="FK36" s="89" t="n"/>
      <c r="FL36" s="81" t="n"/>
      <c r="FO36" s="81" t="n"/>
    </row>
    <row customHeight="1" ht="12" r="37" spans="1:201">
      <c r="A37" s="35" t="n">
        <v>43330</v>
      </c>
      <c r="B37" s="89" t="s">
        <v>87</v>
      </c>
      <c r="C37" s="89" t="s">
        <v>84</v>
      </c>
      <c r="D37" s="31" t="n">
        <v>7.58</v>
      </c>
      <c r="E37" s="81" t="n">
        <v>5.62</v>
      </c>
      <c r="F37" s="25" t="n">
        <v>451</v>
      </c>
      <c r="G37" s="80" t="n">
        <v>349</v>
      </c>
      <c r="H37" s="80" t="n">
        <v>369</v>
      </c>
      <c r="I37" s="80" t="n">
        <v>266</v>
      </c>
      <c r="J37" s="80" t="n">
        <v>10</v>
      </c>
      <c r="K37" s="80" t="n">
        <v>3</v>
      </c>
      <c r="L37" s="25" t="n">
        <v>2</v>
      </c>
      <c r="M37" s="80" t="n">
        <v>0</v>
      </c>
      <c r="N37" s="80" t="n">
        <v>6</v>
      </c>
      <c r="O37" s="80" t="n">
        <v>1</v>
      </c>
      <c r="P37" s="80" t="n">
        <v>1</v>
      </c>
      <c r="Q37" s="80" t="n">
        <v>1</v>
      </c>
      <c r="R37" s="16" t="n">
        <v>9</v>
      </c>
      <c r="S37" s="16" t="n">
        <v>2</v>
      </c>
      <c r="T37" s="16" t="n">
        <v>11</v>
      </c>
      <c r="U37" s="25" t="n">
        <v>7</v>
      </c>
      <c r="V37" s="80" t="n">
        <v>1</v>
      </c>
      <c r="W37" s="16" t="n">
        <v>8</v>
      </c>
      <c r="X37" s="25" t="n">
        <v>21</v>
      </c>
      <c r="Y37" s="80" t="n">
        <v>39</v>
      </c>
      <c r="Z37" s="27">
        <f>IF(U37="","",LOOKUP(U37-V37,{-9E+307,0,1},{2,"x",1}))</f>
        <v/>
      </c>
      <c r="AA37" s="14">
        <f>IF(U37="","",U37&amp;"-"&amp;V37)</f>
        <v/>
      </c>
      <c r="AB37" s="63" t="n"/>
      <c r="AW37" s="80" t="n"/>
      <c r="AX37" s="81" t="n"/>
      <c r="AY37" s="80" t="n"/>
      <c r="AZ37" s="80" t="n"/>
      <c r="BA37" s="80" t="n"/>
      <c r="BB37" s="80" t="n"/>
      <c r="BC37" s="80" t="n"/>
      <c r="BD37" s="80" t="n"/>
      <c r="BE37" s="80" t="n"/>
      <c r="BF37" s="80" t="n"/>
      <c r="BG37" s="81" t="n"/>
      <c r="BH37" s="80" t="n"/>
      <c r="BI37" s="80" t="n"/>
      <c r="BJ37" s="80" t="n"/>
      <c r="BK37" s="80" t="n"/>
      <c r="BL37" s="80" t="n"/>
      <c r="BM37" s="80" t="n"/>
      <c r="BN37" s="80" t="n"/>
      <c r="BO37" s="80" t="n"/>
      <c r="BQ37" s="3" t="n">
        <v>43456</v>
      </c>
      <c r="BR37" s="89" t="s">
        <v>88</v>
      </c>
      <c r="BS37" s="89" t="s">
        <v>86</v>
      </c>
      <c r="BT37" s="81" t="n"/>
      <c r="BU37" s="81" t="n"/>
      <c r="BV37" s="80" t="n"/>
      <c r="BW37" s="80" t="n"/>
      <c r="BX37" s="80" t="n"/>
      <c r="BY37" s="80" t="n"/>
      <c r="BZ37" s="80" t="n"/>
      <c r="CA37" s="80" t="n"/>
      <c r="CB37" s="80" t="n"/>
      <c r="CC37" s="80" t="n"/>
      <c r="CD37" s="80" t="n"/>
      <c r="CE37" s="80" t="n"/>
      <c r="CF37" s="80" t="n"/>
      <c r="CG37" s="80" t="n"/>
      <c r="CH37" s="16">
        <f>CB37+CD37+CF37</f>
        <v/>
      </c>
      <c r="CI37" s="16">
        <f>CC37+CE37+CG37</f>
        <v/>
      </c>
      <c r="CJ37" s="19">
        <f>CH37+CI37</f>
        <v/>
      </c>
      <c r="CM37" s="19">
        <f>CK37+CL37</f>
        <v/>
      </c>
      <c r="CO37" s="21" t="n"/>
      <c r="EP37" s="89" t="n"/>
      <c r="ES37" s="89" t="n"/>
      <c r="ET37" s="81" t="n"/>
      <c r="EV37" s="89" t="n"/>
      <c r="EW37" s="81" t="n"/>
      <c r="EY37" s="89" t="n"/>
      <c r="EZ37" s="81" t="n"/>
      <c r="FB37" s="89" t="n"/>
      <c r="FC37" s="81" t="n"/>
      <c r="FE37" s="89" t="n"/>
      <c r="FF37" s="81" t="n"/>
      <c r="FH37" s="89" t="n"/>
      <c r="FI37" s="81" t="n"/>
      <c r="FK37" s="89" t="n"/>
      <c r="FL37" s="81" t="n"/>
      <c r="FO37" s="81" t="n"/>
    </row>
    <row customHeight="1" ht="12" r="38" spans="1:201">
      <c r="A38" s="35" t="n">
        <v>43330</v>
      </c>
      <c r="B38" s="89" t="s">
        <v>89</v>
      </c>
      <c r="C38" s="89" t="s">
        <v>77</v>
      </c>
      <c r="D38" s="31" t="n">
        <v>6.74</v>
      </c>
      <c r="E38" s="81" t="n">
        <v>6.57</v>
      </c>
      <c r="F38" s="25" t="n">
        <v>314</v>
      </c>
      <c r="G38" s="80" t="n">
        <v>329</v>
      </c>
      <c r="H38" s="80" t="n">
        <v>191</v>
      </c>
      <c r="I38" s="80" t="n">
        <v>200</v>
      </c>
      <c r="J38" s="80" t="n">
        <v>11</v>
      </c>
      <c r="K38" s="80" t="n">
        <v>6</v>
      </c>
      <c r="L38" s="25" t="n">
        <v>2</v>
      </c>
      <c r="M38" s="80" t="n">
        <v>1</v>
      </c>
      <c r="N38" s="80" t="n">
        <v>2</v>
      </c>
      <c r="O38" s="80" t="n">
        <v>3</v>
      </c>
      <c r="P38" s="80" t="n">
        <v>0</v>
      </c>
      <c r="Q38" s="80" t="n">
        <v>0</v>
      </c>
      <c r="R38" s="16" t="n">
        <v>4</v>
      </c>
      <c r="S38" s="16" t="n">
        <v>4</v>
      </c>
      <c r="T38" s="16" t="n">
        <v>8</v>
      </c>
      <c r="U38" s="25" t="n">
        <v>2</v>
      </c>
      <c r="V38" s="80" t="n">
        <v>2</v>
      </c>
      <c r="W38" s="16" t="n">
        <v>4</v>
      </c>
      <c r="X38" s="25" t="n">
        <v>31</v>
      </c>
      <c r="Y38" s="80" t="n">
        <v>25</v>
      </c>
      <c r="Z38" s="27">
        <f>IF(U38="","",LOOKUP(U38-V38,{-9E+307,0,1},{2,"x",1}))</f>
        <v/>
      </c>
      <c r="AA38" s="14">
        <f>IF(U38="","",U38&amp;"-"&amp;V38)</f>
        <v/>
      </c>
      <c r="AB38" s="63" t="n"/>
      <c r="AW38" s="80" t="n"/>
      <c r="AX38" s="81" t="n"/>
      <c r="AY38" s="80" t="n"/>
      <c r="AZ38" s="80" t="n"/>
      <c r="BA38" s="80" t="n"/>
      <c r="BB38" s="80" t="n"/>
      <c r="BC38" s="80" t="n"/>
      <c r="BD38" s="80" t="n"/>
      <c r="BE38" s="80" t="n"/>
      <c r="BF38" s="80" t="n"/>
      <c r="BG38" s="81" t="n"/>
      <c r="BH38" s="80" t="n"/>
      <c r="BI38" s="80" t="n"/>
      <c r="BJ38" s="80" t="n"/>
      <c r="BK38" s="80" t="n"/>
      <c r="BL38" s="80" t="n"/>
      <c r="BM38" s="80" t="n"/>
      <c r="BN38" s="80" t="n"/>
      <c r="BO38" s="80" t="n"/>
      <c r="BQ38" s="3" t="n">
        <v>43456</v>
      </c>
      <c r="BR38" s="89" t="s">
        <v>79</v>
      </c>
      <c r="BS38" s="89" t="s">
        <v>85</v>
      </c>
      <c r="BT38" s="81" t="n"/>
      <c r="BU38" s="81" t="n"/>
      <c r="BV38" s="80" t="n"/>
      <c r="BW38" s="80" t="n"/>
      <c r="BY38" s="80" t="n"/>
      <c r="BZ38" s="80" t="n"/>
      <c r="CA38" s="80" t="n"/>
      <c r="CB38" s="80" t="n"/>
      <c r="CC38" s="80" t="n"/>
      <c r="CD38" s="80" t="n"/>
      <c r="CE38" s="80" t="n"/>
      <c r="CF38" s="80" t="n"/>
      <c r="CG38" s="80" t="n"/>
      <c r="CH38" s="16">
        <f>CB38+CD38+CF38</f>
        <v/>
      </c>
      <c r="CI38" s="16">
        <f>CC38+CE38+CG38</f>
        <v/>
      </c>
      <c r="CJ38" s="19">
        <f>CH38+CI38</f>
        <v/>
      </c>
      <c r="CM38" s="19">
        <f>CK38+CL38</f>
        <v/>
      </c>
      <c r="CO38" s="21" t="n"/>
      <c r="EP38" s="89" t="n"/>
      <c r="ES38" s="89" t="n"/>
      <c r="ET38" s="81" t="n"/>
      <c r="EV38" s="89" t="n"/>
      <c r="EW38" s="81" t="n"/>
      <c r="EY38" s="89" t="n"/>
      <c r="EZ38" s="81" t="n"/>
      <c r="FB38" s="89" t="n"/>
      <c r="FC38" s="81" t="n"/>
      <c r="FE38" s="89" t="n"/>
      <c r="FF38" s="81" t="n"/>
      <c r="FH38" s="89" t="n"/>
      <c r="FI38" s="81" t="n"/>
      <c r="FK38" s="89" t="n"/>
      <c r="FL38" s="81" t="n"/>
      <c r="FO38" s="81" t="n"/>
    </row>
    <row customHeight="1" ht="12" r="39" spans="1:201">
      <c r="A39" s="35" t="n">
        <v>43331</v>
      </c>
      <c r="B39" s="89" t="s">
        <v>74</v>
      </c>
      <c r="C39" s="89" t="s">
        <v>90</v>
      </c>
      <c r="D39" s="31" t="n">
        <v>7.04</v>
      </c>
      <c r="E39" s="81" t="n">
        <v>6.34</v>
      </c>
      <c r="F39" s="25" t="n">
        <v>459</v>
      </c>
      <c r="G39" s="80" t="n">
        <v>451</v>
      </c>
      <c r="H39" s="80" t="n">
        <v>363</v>
      </c>
      <c r="I39" s="80" t="n">
        <v>338</v>
      </c>
      <c r="J39" s="80" t="n">
        <v>10</v>
      </c>
      <c r="K39" s="80" t="n">
        <v>4</v>
      </c>
      <c r="L39" s="25" t="n">
        <v>0</v>
      </c>
      <c r="M39" s="80" t="n">
        <v>0</v>
      </c>
      <c r="N39" s="80" t="n">
        <v>7</v>
      </c>
      <c r="O39" s="80" t="n">
        <v>0</v>
      </c>
      <c r="P39" s="80" t="n">
        <v>2</v>
      </c>
      <c r="Q39" s="80" t="n">
        <v>1</v>
      </c>
      <c r="R39" s="16" t="n">
        <v>9</v>
      </c>
      <c r="S39" s="16" t="n">
        <v>1</v>
      </c>
      <c r="T39" s="16" t="n">
        <v>10</v>
      </c>
      <c r="U39" s="25" t="n">
        <v>2</v>
      </c>
      <c r="V39" s="80" t="n">
        <v>0</v>
      </c>
      <c r="W39" s="16" t="n">
        <v>2</v>
      </c>
      <c r="X39" s="25" t="n">
        <v>20</v>
      </c>
      <c r="Y39" s="80" t="n">
        <v>23</v>
      </c>
      <c r="Z39" s="27">
        <f>IF(U39="","",LOOKUP(U39-V39,{-9E+307,0,1},{2,"x",1}))</f>
        <v/>
      </c>
      <c r="AA39" s="14">
        <f>IF(U39="","",U39&amp;"-"&amp;V39)</f>
        <v/>
      </c>
      <c r="AB39" s="63" t="n"/>
      <c r="AW39" s="80" t="n"/>
      <c r="AX39" s="81" t="n"/>
      <c r="AY39" s="80" t="n"/>
      <c r="AZ39" s="80" t="n"/>
      <c r="BA39" s="80" t="n"/>
      <c r="BB39" s="80" t="n"/>
      <c r="BC39" s="80" t="n"/>
      <c r="BD39" s="80" t="n"/>
      <c r="BE39" s="80" t="n"/>
      <c r="BF39" s="80" t="n"/>
      <c r="BG39" s="81" t="n"/>
      <c r="BH39" s="80" t="n"/>
      <c r="BI39" s="80" t="n"/>
      <c r="BJ39" s="80" t="n"/>
      <c r="BK39" s="80" t="n"/>
      <c r="BL39" s="80" t="n"/>
      <c r="BM39" s="80" t="n"/>
      <c r="BN39" s="80" t="n"/>
      <c r="BO39" s="80" t="n"/>
      <c r="BQ39" s="3" t="n">
        <v>43456</v>
      </c>
      <c r="BR39" s="89" t="s">
        <v>77</v>
      </c>
      <c r="BS39" s="89" t="s">
        <v>84</v>
      </c>
      <c r="BT39" s="81" t="n"/>
      <c r="BU39" s="81" t="n"/>
      <c r="BV39" s="80" t="n"/>
      <c r="BW39" s="80" t="n"/>
      <c r="BX39" s="80" t="n"/>
      <c r="BY39" s="80" t="n"/>
      <c r="BZ39" s="80" t="n"/>
      <c r="CA39" s="80" t="n"/>
      <c r="CB39" s="80" t="n"/>
      <c r="CC39" s="80" t="n"/>
      <c r="CD39" s="80" t="n"/>
      <c r="CE39" s="80" t="n"/>
      <c r="CF39" s="80" t="n"/>
      <c r="CG39" s="80" t="n"/>
      <c r="CH39" s="16">
        <f>CB39+CD39+CF39</f>
        <v/>
      </c>
      <c r="CI39" s="16">
        <f>CC39+CE39+CG39</f>
        <v/>
      </c>
      <c r="CJ39" s="19">
        <f>CH39+CI39</f>
        <v/>
      </c>
      <c r="CM39" s="19">
        <f>CK39+CL39</f>
        <v/>
      </c>
      <c r="CO39" s="21" t="n"/>
      <c r="EP39" s="89" t="n"/>
      <c r="ES39" s="89" t="n"/>
      <c r="ET39" s="81" t="n"/>
      <c r="EV39" s="89" t="n"/>
      <c r="EW39" s="81" t="n"/>
      <c r="EY39" s="89" t="n"/>
      <c r="EZ39" s="81" t="n"/>
      <c r="FB39" s="89" t="n"/>
      <c r="FC39" s="81" t="n"/>
      <c r="FE39" s="89" t="n"/>
      <c r="FF39" s="81" t="n"/>
      <c r="FH39" s="89" t="n"/>
      <c r="FI39" s="81" t="n"/>
      <c r="FK39" s="89" t="n"/>
      <c r="FL39" s="81" t="n"/>
      <c r="FO39" s="81" t="n"/>
    </row>
    <row customHeight="1" ht="12" r="40" spans="1:201">
      <c r="A40" s="35" t="n">
        <v>43333</v>
      </c>
      <c r="B40" s="89" t="s">
        <v>70</v>
      </c>
      <c r="C40" s="89" t="s">
        <v>79</v>
      </c>
      <c r="D40" s="31" t="n">
        <v>6.94</v>
      </c>
      <c r="E40" s="81" t="n">
        <v>6.42</v>
      </c>
      <c r="F40" s="25" t="n">
        <v>534</v>
      </c>
      <c r="G40" s="80" t="n">
        <v>318</v>
      </c>
      <c r="H40" s="80" t="n">
        <v>421</v>
      </c>
      <c r="I40" s="80" t="n">
        <v>204</v>
      </c>
      <c r="J40" s="80" t="n">
        <v>5</v>
      </c>
      <c r="K40" s="80" t="n">
        <v>8</v>
      </c>
      <c r="L40" s="25" t="n">
        <v>0</v>
      </c>
      <c r="M40" s="80" t="n">
        <v>0</v>
      </c>
      <c r="N40" s="80" t="n">
        <v>0</v>
      </c>
      <c r="O40" s="80" t="n">
        <v>1</v>
      </c>
      <c r="P40" s="80" t="n">
        <v>2</v>
      </c>
      <c r="Q40" s="80" t="n">
        <v>1</v>
      </c>
      <c r="R40" s="16" t="n">
        <v>2</v>
      </c>
      <c r="S40" s="16" t="n">
        <v>2</v>
      </c>
      <c r="T40" s="16" t="n">
        <v>4</v>
      </c>
      <c r="U40" s="25" t="n">
        <v>2</v>
      </c>
      <c r="V40" s="80" t="n">
        <v>0</v>
      </c>
      <c r="W40" s="16" t="n">
        <v>2</v>
      </c>
      <c r="X40" s="25" t="n">
        <v>33</v>
      </c>
      <c r="Y40" s="80" t="n">
        <v>18</v>
      </c>
      <c r="Z40" s="27">
        <f>IF(U40="","",LOOKUP(U40-V40,{-9E+307,0,1},{2,"x",1}))</f>
        <v/>
      </c>
      <c r="AA40" s="14">
        <f>IF(U40="","",U40&amp;"-"&amp;V40)</f>
        <v/>
      </c>
      <c r="AB40" s="63" t="n"/>
      <c r="AW40" s="80" t="n"/>
      <c r="AX40" s="81" t="n"/>
      <c r="AY40" s="80" t="n"/>
      <c r="AZ40" s="80" t="n"/>
      <c r="BA40" s="80" t="n"/>
      <c r="BB40" s="80" t="n"/>
      <c r="BC40" s="80" t="n"/>
      <c r="BD40" s="80" t="n"/>
      <c r="BE40" s="80" t="n"/>
      <c r="BF40" s="80" t="n"/>
      <c r="BG40" s="81" t="n"/>
      <c r="BH40" s="80" t="n"/>
      <c r="BI40" s="80" t="n"/>
      <c r="BJ40" s="80" t="n"/>
      <c r="BK40" s="80" t="n"/>
      <c r="BL40" s="80" t="n"/>
      <c r="BM40" s="80" t="n"/>
      <c r="BN40" s="80" t="n"/>
      <c r="BO40" s="80" t="n"/>
      <c r="BQ40" s="3" t="n">
        <v>43456</v>
      </c>
      <c r="BR40" s="89" t="s">
        <v>69</v>
      </c>
      <c r="BS40" s="89" t="s">
        <v>82</v>
      </c>
      <c r="BT40" s="81" t="n"/>
      <c r="BU40" s="81" t="n"/>
      <c r="BV40" s="80" t="n"/>
      <c r="BW40" s="80" t="n"/>
      <c r="BX40" s="80" t="n"/>
      <c r="BY40" s="80" t="n"/>
      <c r="BZ40" s="80" t="n"/>
      <c r="CA40" s="80" t="n"/>
      <c r="CB40" s="80" t="n"/>
      <c r="CC40" s="80" t="n"/>
      <c r="CD40" s="80" t="n"/>
      <c r="CE40" s="80" t="n"/>
      <c r="CF40" s="80" t="n"/>
      <c r="CG40" s="80" t="n"/>
      <c r="CH40" s="16">
        <f>CB40+CD40+CF40</f>
        <v/>
      </c>
      <c r="CI40" s="16">
        <f>CC40+CE40+CG40</f>
        <v/>
      </c>
      <c r="CJ40" s="19">
        <f>CH40+CI40</f>
        <v/>
      </c>
      <c r="CM40" s="19">
        <f>CK40+CL40</f>
        <v/>
      </c>
      <c r="CO40" s="21" t="n"/>
      <c r="EP40" s="89" t="n"/>
      <c r="ER40" s="81" t="n"/>
      <c r="ES40" s="89" t="n"/>
      <c r="EU40" s="81" t="n"/>
      <c r="EV40" s="89" t="n"/>
      <c r="EX40" s="81" t="n"/>
      <c r="EY40" s="89" t="n"/>
      <c r="FA40" s="81" t="n"/>
      <c r="FB40" s="89" t="n"/>
      <c r="FD40" s="81" t="n"/>
      <c r="FE40" s="89" t="n"/>
      <c r="FG40" s="81" t="n"/>
      <c r="FH40" s="89" t="n"/>
      <c r="FJ40" s="81" t="n"/>
      <c r="FK40" s="89" t="n"/>
      <c r="FM40" s="81" t="n"/>
    </row>
    <row customHeight="1" ht="12" r="41" spans="1:201">
      <c r="A41" s="35" t="n">
        <v>43333</v>
      </c>
      <c r="B41" s="89" t="s">
        <v>84</v>
      </c>
      <c r="C41" s="89" t="s">
        <v>76</v>
      </c>
      <c r="D41" s="31" t="n">
        <v>6.23</v>
      </c>
      <c r="E41" s="81" t="n">
        <v>7.43</v>
      </c>
      <c r="F41" s="25" t="n">
        <v>364</v>
      </c>
      <c r="G41" s="80" t="n">
        <v>320</v>
      </c>
      <c r="H41" s="80" t="n">
        <v>201</v>
      </c>
      <c r="I41" s="80" t="n">
        <v>162</v>
      </c>
      <c r="J41" s="80" t="n">
        <v>10</v>
      </c>
      <c r="K41" s="80" t="n">
        <v>10</v>
      </c>
      <c r="L41" s="25" t="n">
        <v>0</v>
      </c>
      <c r="M41" s="80" t="n">
        <v>0</v>
      </c>
      <c r="N41" s="80" t="n">
        <v>1</v>
      </c>
      <c r="O41" s="80" t="n">
        <v>4</v>
      </c>
      <c r="P41" s="80" t="n">
        <v>3</v>
      </c>
      <c r="Q41" s="80" t="n">
        <v>1</v>
      </c>
      <c r="R41" s="16" t="n">
        <v>4</v>
      </c>
      <c r="S41" s="16" t="n">
        <v>5</v>
      </c>
      <c r="T41" s="16" t="n">
        <v>9</v>
      </c>
      <c r="U41" s="25" t="n">
        <v>0</v>
      </c>
      <c r="V41" s="80" t="n">
        <v>3</v>
      </c>
      <c r="W41" s="16" t="n">
        <v>3</v>
      </c>
      <c r="X41" s="25" t="n">
        <v>26</v>
      </c>
      <c r="Y41" s="80" t="n">
        <v>41</v>
      </c>
      <c r="Z41" s="27">
        <f>IF(U41="","",LOOKUP(U41-V41,{-9E+307,0,1},{2,"x",1}))</f>
        <v/>
      </c>
      <c r="AA41" s="14">
        <f>IF(U41="","",U41&amp;"-"&amp;V41)</f>
        <v/>
      </c>
      <c r="AB41" s="63" t="n"/>
      <c r="AW41" s="80" t="n"/>
      <c r="AX41" s="81" t="n"/>
      <c r="AY41" s="80" t="n"/>
      <c r="AZ41" s="80" t="n"/>
      <c r="BA41" s="80" t="n"/>
      <c r="BB41" s="80" t="n"/>
      <c r="BC41" s="80" t="n"/>
      <c r="BD41" s="80" t="n"/>
      <c r="BE41" s="80" t="n"/>
      <c r="BF41" s="80" t="n"/>
      <c r="BG41" s="81" t="n"/>
      <c r="BH41" s="80" t="n"/>
      <c r="BI41" s="80" t="n"/>
      <c r="BJ41" s="80" t="n"/>
      <c r="BK41" s="80" t="n"/>
      <c r="BL41" s="80" t="n"/>
      <c r="BM41" s="80" t="n"/>
      <c r="BN41" s="80" t="n"/>
      <c r="BO41" s="80" t="n"/>
      <c r="BQ41" s="3" t="n">
        <v>43456</v>
      </c>
      <c r="BR41" s="89" t="s">
        <v>75</v>
      </c>
      <c r="BS41" s="89" t="s">
        <v>87</v>
      </c>
      <c r="BT41" s="81" t="n"/>
      <c r="BU41" s="81" t="n"/>
      <c r="BV41" s="80" t="n"/>
      <c r="BW41" s="80" t="n"/>
      <c r="BX41" s="80" t="n"/>
      <c r="BY41" s="80" t="n"/>
      <c r="BZ41" s="80" t="n"/>
      <c r="CA41" s="80" t="n"/>
      <c r="CB41" s="80" t="n"/>
      <c r="CC41" s="80" t="n"/>
      <c r="CD41" s="80" t="n"/>
      <c r="CE41" s="80" t="n"/>
      <c r="CF41" s="80" t="n"/>
      <c r="CG41" s="80" t="n"/>
      <c r="CH41" s="16">
        <f>CB41+CD41+CF41</f>
        <v/>
      </c>
      <c r="CI41" s="16">
        <f>CC41+CE41+CG41</f>
        <v/>
      </c>
      <c r="CJ41" s="19">
        <f>CH41+CI41</f>
        <v/>
      </c>
      <c r="CM41" s="19">
        <f>CK41+CL41</f>
        <v/>
      </c>
      <c r="CO41" s="21" t="n"/>
      <c r="EP41" s="89" t="n"/>
      <c r="ER41" s="81" t="n"/>
      <c r="ES41" s="89" t="n"/>
      <c r="EU41" s="81" t="n"/>
      <c r="EV41" s="89" t="n"/>
      <c r="EX41" s="81" t="n"/>
      <c r="EY41" s="89" t="n"/>
      <c r="FA41" s="81" t="n"/>
      <c r="FB41" s="89" t="n"/>
      <c r="FD41" s="81" t="n"/>
      <c r="FE41" s="89" t="n"/>
      <c r="FG41" s="81" t="n"/>
      <c r="FH41" s="89" t="n"/>
      <c r="FJ41" s="81" t="n"/>
      <c r="FK41" s="89" t="n"/>
      <c r="FM41" s="81" t="n"/>
    </row>
    <row customHeight="1" ht="12" r="42" spans="1:201">
      <c r="A42" s="35" t="n">
        <v>43333</v>
      </c>
      <c r="B42" s="89" t="s">
        <v>75</v>
      </c>
      <c r="C42" s="89" t="s">
        <v>88</v>
      </c>
      <c r="D42" s="31" t="n">
        <v>6.64</v>
      </c>
      <c r="E42" s="81" t="n">
        <v>7.1</v>
      </c>
      <c r="F42" s="25" t="n">
        <v>286</v>
      </c>
      <c r="G42" s="80" t="n">
        <v>424</v>
      </c>
      <c r="H42" s="80" t="n">
        <v>181</v>
      </c>
      <c r="I42" s="80" t="n">
        <v>306</v>
      </c>
      <c r="J42" s="80" t="n">
        <v>12</v>
      </c>
      <c r="K42" s="80" t="n">
        <v>10</v>
      </c>
      <c r="L42" s="25" t="n">
        <v>0</v>
      </c>
      <c r="M42" s="80" t="n">
        <v>0</v>
      </c>
      <c r="N42" s="80" t="n">
        <v>4</v>
      </c>
      <c r="O42" s="80" t="n">
        <v>5</v>
      </c>
      <c r="P42" s="80" t="n">
        <v>0</v>
      </c>
      <c r="Q42" s="80" t="n">
        <v>1</v>
      </c>
      <c r="R42" s="16" t="n">
        <v>4</v>
      </c>
      <c r="S42" s="16" t="n">
        <v>6</v>
      </c>
      <c r="T42" s="16" t="n">
        <v>10</v>
      </c>
      <c r="U42" s="25" t="n">
        <v>2</v>
      </c>
      <c r="V42" s="80" t="n">
        <v>3</v>
      </c>
      <c r="W42" s="16" t="n">
        <v>5</v>
      </c>
      <c r="X42" s="25" t="n">
        <v>28</v>
      </c>
      <c r="Y42" s="80" t="n">
        <v>42</v>
      </c>
      <c r="Z42" s="27">
        <f>IF(U42="","",LOOKUP(U42-V42,{-9E+307,0,1},{2,"x",1}))</f>
        <v/>
      </c>
      <c r="AA42" s="14">
        <f>IF(U42="","",U42&amp;"-"&amp;V42)</f>
        <v/>
      </c>
      <c r="AB42" s="63" t="n"/>
      <c r="AW42" s="80" t="n"/>
      <c r="AX42" s="81" t="n"/>
      <c r="AY42" s="80" t="n"/>
      <c r="AZ42" s="80" t="n"/>
      <c r="BA42" s="80" t="n"/>
      <c r="BB42" s="80" t="n"/>
      <c r="BC42" s="80" t="n"/>
      <c r="BD42" s="80" t="n"/>
      <c r="BE42" s="80" t="n"/>
      <c r="BF42" s="80" t="n"/>
      <c r="BG42" s="81" t="n"/>
      <c r="BH42" s="80" t="n"/>
      <c r="BI42" s="80" t="n"/>
      <c r="BJ42" s="80" t="n"/>
      <c r="BK42" s="80" t="n"/>
      <c r="BL42" s="80" t="n"/>
      <c r="BM42" s="80" t="n"/>
      <c r="BN42" s="80" t="n"/>
      <c r="BO42" s="80" t="n"/>
      <c r="BQ42" s="3" t="n">
        <v>43456</v>
      </c>
      <c r="BR42" s="89" t="s">
        <v>90</v>
      </c>
      <c r="BS42" s="89" t="s">
        <v>83</v>
      </c>
      <c r="BT42" s="81" t="n"/>
      <c r="BU42" s="81" t="n"/>
      <c r="BV42" s="80" t="n"/>
      <c r="BW42" s="80" t="n"/>
      <c r="BX42" s="80" t="n"/>
      <c r="BY42" s="80" t="n"/>
      <c r="BZ42" s="80" t="n"/>
      <c r="CA42" s="80" t="n"/>
      <c r="CB42" s="80" t="n"/>
      <c r="CC42" s="80" t="n"/>
      <c r="CD42" s="80" t="n"/>
      <c r="CE42" s="80" t="n"/>
      <c r="CF42" s="80" t="n"/>
      <c r="CG42" s="80" t="n"/>
      <c r="CH42" s="16">
        <f>CB42+CD42+CF42</f>
        <v/>
      </c>
      <c r="CI42" s="16">
        <f>CC42+CE42+CG42</f>
        <v/>
      </c>
      <c r="CJ42" s="19">
        <f>CH42+CI42</f>
        <v/>
      </c>
      <c r="CM42" s="19">
        <f>CK42+CL42</f>
        <v/>
      </c>
      <c r="CO42" s="21" t="n"/>
      <c r="EP42" s="89" t="n"/>
      <c r="ER42" s="81" t="n"/>
      <c r="ES42" s="89" t="n"/>
      <c r="EU42" s="81" t="n"/>
      <c r="EV42" s="89" t="n"/>
      <c r="EX42" s="81" t="n"/>
      <c r="EY42" s="89" t="n"/>
      <c r="FA42" s="81" t="n"/>
      <c r="FB42" s="89" t="n"/>
      <c r="FD42" s="81" t="n"/>
      <c r="FE42" s="89" t="n"/>
      <c r="FG42" s="81" t="n"/>
      <c r="FH42" s="89" t="n"/>
      <c r="FJ42" s="81" t="n"/>
      <c r="FK42" s="89" t="n"/>
      <c r="FM42" s="81" t="n"/>
    </row>
    <row customHeight="1" ht="12" r="43" spans="1:201">
      <c r="A43" s="35" t="n">
        <v>43333</v>
      </c>
      <c r="B43" s="89" t="s">
        <v>86</v>
      </c>
      <c r="C43" s="89" t="s">
        <v>91</v>
      </c>
      <c r="D43" s="31" t="n">
        <v>6.7</v>
      </c>
      <c r="E43" s="81" t="n">
        <v>6.59</v>
      </c>
      <c r="F43" s="25" t="n">
        <v>344</v>
      </c>
      <c r="G43" s="80" t="n">
        <v>436</v>
      </c>
      <c r="H43" s="80" t="n">
        <v>253</v>
      </c>
      <c r="I43" s="80" t="n">
        <v>356</v>
      </c>
      <c r="J43" s="80" t="n">
        <v>12</v>
      </c>
      <c r="K43" s="80" t="n">
        <v>7</v>
      </c>
      <c r="L43" s="25" t="n">
        <v>0</v>
      </c>
      <c r="M43" s="80" t="n">
        <v>1</v>
      </c>
      <c r="N43" s="80" t="n">
        <v>4</v>
      </c>
      <c r="O43" s="80" t="n">
        <v>1</v>
      </c>
      <c r="P43" s="80" t="n">
        <v>0</v>
      </c>
      <c r="Q43" s="80" t="n">
        <v>1</v>
      </c>
      <c r="R43" s="16" t="n">
        <v>4</v>
      </c>
      <c r="S43" s="16" t="n">
        <v>3</v>
      </c>
      <c r="T43" s="16" t="n">
        <v>7</v>
      </c>
      <c r="U43" s="25" t="n">
        <v>2</v>
      </c>
      <c r="V43" s="80" t="n">
        <v>2</v>
      </c>
      <c r="W43" s="16" t="n">
        <v>4</v>
      </c>
      <c r="X43" s="25" t="n">
        <v>17</v>
      </c>
      <c r="Y43" s="80" t="n">
        <v>29</v>
      </c>
      <c r="Z43" s="27">
        <f>IF(U43="","",LOOKUP(U43-V43,{-9E+307,0,1},{2,"x",1}))</f>
        <v/>
      </c>
      <c r="AA43" s="14">
        <f>IF(U43="","",U43&amp;"-"&amp;V43)</f>
        <v/>
      </c>
      <c r="AB43" s="63" t="n"/>
      <c r="AW43" s="80" t="n"/>
      <c r="AX43" s="81" t="n"/>
      <c r="AY43" s="80" t="n"/>
      <c r="AZ43" s="80" t="n"/>
      <c r="BA43" s="80" t="n"/>
      <c r="BB43" s="80" t="n"/>
      <c r="BC43" s="80" t="n"/>
      <c r="BD43" s="80" t="n"/>
      <c r="BE43" s="80" t="n"/>
      <c r="BF43" s="80" t="n"/>
      <c r="BG43" s="81" t="n"/>
      <c r="BH43" s="80" t="n"/>
      <c r="BI43" s="80" t="n"/>
      <c r="BJ43" s="80" t="n"/>
      <c r="BK43" s="80" t="n"/>
      <c r="BL43" s="80" t="n"/>
      <c r="BM43" s="80" t="n"/>
      <c r="BN43" s="80" t="n"/>
      <c r="BO43" s="80" t="n"/>
      <c r="BQ43" s="3" t="n">
        <v>43456</v>
      </c>
      <c r="BR43" s="89" t="s">
        <v>92</v>
      </c>
      <c r="BS43" s="89" t="s">
        <v>81</v>
      </c>
      <c r="BT43" s="81" t="n"/>
      <c r="BU43" s="81" t="n"/>
      <c r="BV43" s="80" t="n"/>
      <c r="BW43" s="80" t="n"/>
      <c r="BX43" s="80" t="n"/>
      <c r="BY43" s="80" t="n"/>
      <c r="BZ43" s="80" t="n"/>
      <c r="CA43" s="80" t="n"/>
      <c r="CB43" s="80" t="n"/>
      <c r="CC43" s="80" t="n"/>
      <c r="CD43" s="80" t="n"/>
      <c r="CE43" s="80" t="n"/>
      <c r="CF43" s="80" t="n"/>
      <c r="CG43" s="80" t="n"/>
      <c r="CH43" s="16">
        <f>CB43+CD43+CF43</f>
        <v/>
      </c>
      <c r="CI43" s="16">
        <f>CC43+CE43+CG43</f>
        <v/>
      </c>
      <c r="CJ43" s="19">
        <f>CH43+CI43</f>
        <v/>
      </c>
      <c r="CM43" s="19">
        <f>CK43+CL43</f>
        <v/>
      </c>
      <c r="CO43" s="21" t="n"/>
      <c r="EP43" s="89" t="n"/>
      <c r="ER43" s="81" t="n"/>
      <c r="ES43" s="89" t="n"/>
      <c r="EU43" s="81" t="n"/>
      <c r="EV43" s="89" t="n"/>
      <c r="EX43" s="81" t="n"/>
      <c r="EY43" s="89" t="n"/>
      <c r="FA43" s="81" t="n"/>
      <c r="FB43" s="89" t="n"/>
      <c r="FD43" s="81" t="n"/>
      <c r="FE43" s="89" t="n"/>
      <c r="FG43" s="81" t="n"/>
      <c r="FH43" s="89" t="n"/>
      <c r="FJ43" s="81" t="n"/>
      <c r="FK43" s="89" t="n"/>
      <c r="FM43" s="81" t="n"/>
    </row>
    <row customHeight="1" ht="12" r="44" spans="1:201">
      <c r="A44" s="35" t="n">
        <v>43334</v>
      </c>
      <c r="B44" s="89" t="s">
        <v>73</v>
      </c>
      <c r="C44" s="89" t="s">
        <v>74</v>
      </c>
      <c r="D44" s="31" t="n">
        <v>6.85</v>
      </c>
      <c r="E44" s="81" t="n">
        <v>6.87</v>
      </c>
      <c r="F44" s="25" t="n">
        <v>414</v>
      </c>
      <c r="G44" s="80" t="n">
        <v>331</v>
      </c>
      <c r="H44" s="80" t="n">
        <v>323</v>
      </c>
      <c r="I44" s="80" t="n">
        <v>225</v>
      </c>
      <c r="J44" s="80" t="n">
        <v>12</v>
      </c>
      <c r="K44" s="80" t="n">
        <v>10</v>
      </c>
      <c r="L44" s="25" t="n">
        <v>0</v>
      </c>
      <c r="M44" s="80" t="n">
        <v>1</v>
      </c>
      <c r="N44" s="80" t="n">
        <v>6</v>
      </c>
      <c r="O44" s="80" t="n">
        <v>5</v>
      </c>
      <c r="P44" s="80" t="n">
        <v>2</v>
      </c>
      <c r="Q44" s="80" t="n">
        <v>1</v>
      </c>
      <c r="R44" s="16" t="n">
        <v>8</v>
      </c>
      <c r="S44" s="16" t="n">
        <v>7</v>
      </c>
      <c r="T44" s="16" t="n">
        <v>15</v>
      </c>
      <c r="U44" s="25" t="n">
        <v>2</v>
      </c>
      <c r="V44" s="80" t="n">
        <v>2</v>
      </c>
      <c r="W44" s="16" t="n">
        <v>4</v>
      </c>
      <c r="X44" s="25" t="n">
        <v>22</v>
      </c>
      <c r="Y44" s="80" t="n">
        <v>37</v>
      </c>
      <c r="Z44" s="27">
        <f>IF(U44="","",LOOKUP(U44-V44,{-9E+307,0,1},{2,"x",1}))</f>
        <v/>
      </c>
      <c r="AA44" s="14">
        <f>IF(U44="","",U44&amp;"-"&amp;V44)</f>
        <v/>
      </c>
      <c r="AB44" s="63" t="n"/>
      <c r="AW44" s="80" t="n"/>
      <c r="AX44" s="81" t="n"/>
      <c r="AY44" s="80" t="n"/>
      <c r="AZ44" s="80" t="n"/>
      <c r="BA44" s="80" t="n"/>
      <c r="BB44" s="80" t="n"/>
      <c r="BC44" s="80" t="n"/>
      <c r="BD44" s="80" t="n"/>
      <c r="BE44" s="80" t="n"/>
      <c r="BF44" s="80" t="n"/>
      <c r="BG44" s="81" t="n"/>
      <c r="BH44" s="80" t="n"/>
      <c r="BI44" s="80" t="n"/>
      <c r="BJ44" s="80" t="n"/>
      <c r="BK44" s="80" t="n"/>
      <c r="BL44" s="80" t="n"/>
      <c r="BM44" s="80" t="n"/>
      <c r="BN44" s="80" t="n"/>
      <c r="BO44" s="80" t="n"/>
      <c r="BQ44" s="3" t="n">
        <v>43456</v>
      </c>
      <c r="BR44" s="89" t="s">
        <v>89</v>
      </c>
      <c r="BS44" s="89" t="s">
        <v>71</v>
      </c>
      <c r="BT44" s="81" t="n"/>
      <c r="BU44" s="81" t="n"/>
      <c r="CH44" s="16">
        <f>CB44+CD44+CF44</f>
        <v/>
      </c>
      <c r="CI44" s="16">
        <f>CC44+CE44+CG44</f>
        <v/>
      </c>
      <c r="CJ44" s="19">
        <f>CH44+CI44</f>
        <v/>
      </c>
      <c r="CM44" s="19">
        <f>CK44+CL44</f>
        <v/>
      </c>
      <c r="CO44" s="21" t="n"/>
      <c r="EP44" s="89" t="n"/>
      <c r="ER44" s="81" t="n"/>
      <c r="ES44" s="89" t="n"/>
      <c r="EU44" s="81" t="n"/>
      <c r="EV44" s="89" t="n"/>
      <c r="EX44" s="81" t="n"/>
      <c r="EY44" s="89" t="n"/>
      <c r="FA44" s="81" t="n"/>
      <c r="FB44" s="89" t="n"/>
      <c r="FD44" s="81" t="n"/>
      <c r="FE44" s="89" t="n"/>
      <c r="FG44" s="81" t="n"/>
      <c r="FH44" s="89" t="n"/>
      <c r="FJ44" s="81" t="n"/>
      <c r="FK44" s="89" t="n"/>
      <c r="FM44" s="81" t="n"/>
    </row>
    <row customHeight="1" ht="12" r="45" spans="1:201">
      <c r="A45" s="35" t="n">
        <v>43334</v>
      </c>
      <c r="B45" s="89" t="s">
        <v>78</v>
      </c>
      <c r="C45" s="89" t="s">
        <v>69</v>
      </c>
      <c r="D45" s="31" t="n">
        <v>6.78</v>
      </c>
      <c r="E45" s="81" t="n">
        <v>6.61</v>
      </c>
      <c r="F45" s="25" t="n">
        <v>491</v>
      </c>
      <c r="G45" s="80" t="n">
        <v>322</v>
      </c>
      <c r="H45" s="80" t="n">
        <v>352</v>
      </c>
      <c r="I45" s="80" t="n">
        <v>200</v>
      </c>
      <c r="J45" s="80" t="n">
        <v>11</v>
      </c>
      <c r="K45" s="80" t="n">
        <v>4</v>
      </c>
      <c r="L45" s="25" t="n">
        <v>0</v>
      </c>
      <c r="M45" s="80" t="n">
        <v>1</v>
      </c>
      <c r="N45" s="80" t="n">
        <v>3</v>
      </c>
      <c r="O45" s="80" t="n">
        <v>2</v>
      </c>
      <c r="P45" s="80" t="n">
        <v>1</v>
      </c>
      <c r="Q45" s="80" t="n">
        <v>1</v>
      </c>
      <c r="R45" s="16" t="n">
        <v>4</v>
      </c>
      <c r="S45" s="16" t="n">
        <v>4</v>
      </c>
      <c r="T45" s="16" t="n">
        <v>8</v>
      </c>
      <c r="U45" s="25" t="n">
        <v>2</v>
      </c>
      <c r="V45" s="80" t="n">
        <v>2</v>
      </c>
      <c r="W45" s="16" t="n">
        <v>4</v>
      </c>
      <c r="X45" s="25" t="n">
        <v>23</v>
      </c>
      <c r="Y45" s="80" t="n">
        <v>44</v>
      </c>
      <c r="Z45" s="27">
        <f>IF(U45="","",LOOKUP(U45-V45,{-9E+307,0,1},{2,"x",1}))</f>
        <v/>
      </c>
      <c r="AA45" s="14">
        <f>IF(U45="","",U45&amp;"-"&amp;V45)</f>
        <v/>
      </c>
      <c r="AB45" s="63" t="n"/>
      <c r="AW45" s="80" t="n"/>
      <c r="AX45" s="81" t="n"/>
      <c r="AY45" s="80" t="n"/>
      <c r="AZ45" s="80" t="n"/>
      <c r="BA45" s="80" t="n"/>
      <c r="BB45" s="80" t="n"/>
      <c r="BC45" s="80" t="n"/>
      <c r="BD45" s="80" t="n"/>
      <c r="BE45" s="80" t="n"/>
      <c r="BF45" s="80" t="n"/>
      <c r="BG45" s="81" t="n"/>
      <c r="BH45" s="80" t="n"/>
      <c r="BI45" s="80" t="n"/>
      <c r="BJ45" s="80" t="n"/>
      <c r="BK45" s="80" t="n"/>
      <c r="BL45" s="80" t="n"/>
      <c r="BM45" s="80" t="n"/>
      <c r="BN45" s="80" t="n"/>
      <c r="BO45" s="80" t="n"/>
      <c r="BQ45" s="4" t="n">
        <v>43457</v>
      </c>
      <c r="BR45" s="5" t="s">
        <v>73</v>
      </c>
      <c r="BS45" s="5" t="s">
        <v>91</v>
      </c>
      <c r="BT45" s="7" t="n"/>
      <c r="BU45" s="7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17">
        <f>CB45+CD45+CF45</f>
        <v/>
      </c>
      <c r="CI45" s="17">
        <f>CC45+CE45+CG45</f>
        <v/>
      </c>
      <c r="CJ45" s="18">
        <f>CH45+CI45</f>
        <v/>
      </c>
      <c r="CK45" s="5" t="n"/>
      <c r="CL45" s="5" t="n"/>
      <c r="CM45" s="18">
        <f>CK45+CL45</f>
        <v/>
      </c>
      <c r="CN45" s="5" t="n"/>
      <c r="CO45" s="22" t="n"/>
      <c r="EP45" s="89" t="n"/>
      <c r="ER45" s="81" t="n"/>
      <c r="ES45" s="89" t="n"/>
      <c r="EU45" s="81" t="n"/>
      <c r="EV45" s="89" t="n"/>
      <c r="EX45" s="81" t="n"/>
      <c r="EY45" s="89" t="n"/>
      <c r="FA45" s="81" t="n"/>
      <c r="FB45" s="89" t="n"/>
      <c r="FD45" s="81" t="n"/>
      <c r="FE45" s="89" t="n"/>
      <c r="FG45" s="81" t="n"/>
      <c r="FH45" s="89" t="n"/>
      <c r="FJ45" s="81" t="n"/>
      <c r="FK45" s="89" t="n"/>
      <c r="FM45" s="81" t="n"/>
    </row>
    <row customHeight="1" ht="12" r="46" spans="1:201">
      <c r="A46" s="35" t="n">
        <v>43334</v>
      </c>
      <c r="B46" s="89" t="s">
        <v>80</v>
      </c>
      <c r="C46" s="89" t="s">
        <v>71</v>
      </c>
      <c r="D46" s="31" t="n">
        <v>7.35</v>
      </c>
      <c r="E46" s="81" t="n">
        <v>6.76</v>
      </c>
      <c r="F46" s="25" t="n">
        <v>354</v>
      </c>
      <c r="G46" s="80" t="n">
        <v>371</v>
      </c>
      <c r="H46" s="80" t="n">
        <v>223</v>
      </c>
      <c r="I46" s="80" t="n">
        <v>240</v>
      </c>
      <c r="J46" s="80" t="n">
        <v>6</v>
      </c>
      <c r="K46" s="80" t="n">
        <v>10</v>
      </c>
      <c r="L46" s="25" t="n">
        <v>0</v>
      </c>
      <c r="M46" s="80" t="n">
        <v>0</v>
      </c>
      <c r="N46" s="80" t="n">
        <v>3</v>
      </c>
      <c r="O46" s="80" t="n">
        <v>3</v>
      </c>
      <c r="P46" s="80" t="n">
        <v>1</v>
      </c>
      <c r="Q46" s="80" t="n">
        <v>3</v>
      </c>
      <c r="R46" s="16" t="n">
        <v>4</v>
      </c>
      <c r="S46" s="16" t="n">
        <v>6</v>
      </c>
      <c r="T46" s="16" t="n">
        <v>10</v>
      </c>
      <c r="U46" s="25" t="n">
        <v>1</v>
      </c>
      <c r="V46" s="80" t="n">
        <v>0</v>
      </c>
      <c r="W46" s="16" t="n">
        <v>1</v>
      </c>
      <c r="X46" s="25" t="n">
        <v>50</v>
      </c>
      <c r="Y46" s="80" t="n">
        <v>25</v>
      </c>
      <c r="Z46" s="27">
        <f>IF(U46="","",LOOKUP(U46-V46,{-9E+307,0,1},{2,"x",1}))</f>
        <v/>
      </c>
      <c r="AA46" s="14">
        <f>IF(U46="","",U46&amp;"-"&amp;V46)</f>
        <v/>
      </c>
      <c r="AB46" s="63" t="n"/>
      <c r="AW46" s="80" t="n"/>
      <c r="AX46" s="81" t="n"/>
      <c r="AY46" s="80" t="n"/>
      <c r="AZ46" s="80" t="n"/>
      <c r="BA46" s="80" t="n"/>
      <c r="BB46" s="80" t="n"/>
      <c r="BC46" s="80" t="n"/>
      <c r="BD46" s="80" t="n"/>
      <c r="BE46" s="80" t="n"/>
      <c r="BF46" s="80" t="n"/>
      <c r="BG46" s="81" t="n"/>
      <c r="BH46" s="80" t="n"/>
      <c r="BI46" s="80" t="n"/>
      <c r="BJ46" s="80" t="n"/>
      <c r="BK46" s="80" t="n"/>
      <c r="BL46" s="80" t="n"/>
      <c r="BM46" s="80" t="n"/>
      <c r="BN46" s="80" t="n"/>
      <c r="BO46" s="80" t="n"/>
      <c r="EP46" s="89" t="n"/>
      <c r="ER46" s="81" t="n"/>
      <c r="ES46" s="89" t="n"/>
      <c r="EU46" s="81" t="n"/>
      <c r="EV46" s="89" t="n"/>
      <c r="EX46" s="81" t="n"/>
      <c r="EY46" s="89" t="n"/>
      <c r="FA46" s="81" t="n"/>
      <c r="FB46" s="89" t="n"/>
      <c r="FD46" s="81" t="n"/>
      <c r="FE46" s="89" t="n"/>
      <c r="FG46" s="81" t="n"/>
      <c r="FH46" s="89" t="n"/>
      <c r="FJ46" s="81" t="n"/>
      <c r="FK46" s="89" t="n"/>
      <c r="FM46" s="81" t="n"/>
    </row>
    <row customHeight="1" ht="12" r="47" spans="1:201">
      <c r="A47" s="35" t="n">
        <v>43334</v>
      </c>
      <c r="B47" s="89" t="s">
        <v>72</v>
      </c>
      <c r="C47" s="89" t="s">
        <v>83</v>
      </c>
      <c r="D47" s="31" t="n">
        <v>7.05</v>
      </c>
      <c r="E47" s="81" t="n">
        <v>6.48</v>
      </c>
      <c r="F47" s="25" t="n">
        <v>391</v>
      </c>
      <c r="G47" s="80" t="n">
        <v>384</v>
      </c>
      <c r="H47" s="80" t="n">
        <v>293</v>
      </c>
      <c r="I47" s="80" t="n">
        <v>287</v>
      </c>
      <c r="J47" s="80" t="n">
        <v>8</v>
      </c>
      <c r="K47" s="80" t="n">
        <v>5</v>
      </c>
      <c r="L47" s="25" t="n">
        <v>0</v>
      </c>
      <c r="M47" s="80" t="n">
        <v>1</v>
      </c>
      <c r="N47" s="80" t="n">
        <v>2</v>
      </c>
      <c r="O47" s="80" t="n">
        <v>2</v>
      </c>
      <c r="P47" s="80" t="n">
        <v>2</v>
      </c>
      <c r="Q47" s="80" t="n">
        <v>0</v>
      </c>
      <c r="R47" s="16" t="n">
        <v>4</v>
      </c>
      <c r="S47" s="16" t="n">
        <v>3</v>
      </c>
      <c r="T47" s="16" t="n">
        <v>7</v>
      </c>
      <c r="U47" s="25" t="n">
        <v>2</v>
      </c>
      <c r="V47" s="80" t="n">
        <v>0</v>
      </c>
      <c r="W47" s="16" t="n">
        <v>2</v>
      </c>
      <c r="X47" s="25" t="n">
        <v>20</v>
      </c>
      <c r="Y47" s="80" t="n">
        <v>28</v>
      </c>
      <c r="Z47" s="27">
        <f>IF(U47="","",LOOKUP(U47-V47,{-9E+307,0,1},{2,"x",1}))</f>
        <v/>
      </c>
      <c r="AA47" s="14">
        <f>IF(U47="","",U47&amp;"-"&amp;V47)</f>
        <v/>
      </c>
      <c r="AB47" s="63" t="n"/>
      <c r="AW47" s="80" t="n"/>
      <c r="AX47" s="81" t="n"/>
      <c r="AY47" s="80" t="n"/>
      <c r="AZ47" s="80" t="n"/>
      <c r="BA47" s="80" t="n"/>
      <c r="BB47" s="80" t="n"/>
      <c r="BC47" s="80" t="n"/>
      <c r="BD47" s="80" t="n"/>
      <c r="BE47" s="80" t="n"/>
      <c r="BF47" s="80" t="n"/>
      <c r="BG47" s="81" t="n"/>
      <c r="BH47" s="80" t="n"/>
      <c r="BI47" s="80" t="n"/>
      <c r="BJ47" s="80" t="n"/>
      <c r="BK47" s="80" t="n"/>
      <c r="BL47" s="80" t="n"/>
      <c r="BM47" s="80" t="n"/>
      <c r="BN47" s="80" t="n"/>
      <c r="BO47" s="80" t="n"/>
      <c r="EP47" s="89" t="n"/>
      <c r="ER47" s="81" t="n"/>
      <c r="ES47" s="89" t="n"/>
      <c r="EU47" s="81" t="n"/>
      <c r="EV47" s="89" t="n"/>
      <c r="EX47" s="81" t="n"/>
      <c r="EY47" s="89" t="n"/>
      <c r="FA47" s="81" t="n"/>
      <c r="FB47" s="89" t="n"/>
      <c r="FD47" s="81" t="n"/>
      <c r="FE47" s="89" t="n"/>
      <c r="FG47" s="81" t="n"/>
      <c r="FH47" s="89" t="n"/>
      <c r="FJ47" s="81" t="n"/>
      <c r="FK47" s="89" t="n"/>
      <c r="FM47" s="81" t="n"/>
    </row>
    <row customHeight="1" ht="12" r="48" spans="1:201">
      <c r="A48" s="35" t="n">
        <v>43334</v>
      </c>
      <c r="B48" s="89" t="s">
        <v>90</v>
      </c>
      <c r="C48" s="89" t="s">
        <v>81</v>
      </c>
      <c r="D48" s="31" t="n">
        <v>6.8</v>
      </c>
      <c r="E48" s="81" t="n">
        <v>6.39</v>
      </c>
      <c r="F48" s="25" t="n">
        <v>473</v>
      </c>
      <c r="G48" s="80" t="n">
        <v>310</v>
      </c>
      <c r="H48" s="80" t="n">
        <v>337</v>
      </c>
      <c r="I48" s="80" t="n">
        <v>193</v>
      </c>
      <c r="J48" s="80" t="n">
        <v>10</v>
      </c>
      <c r="K48" s="80" t="n">
        <v>11</v>
      </c>
      <c r="L48" s="25" t="n">
        <v>1</v>
      </c>
      <c r="M48" s="80" t="n">
        <v>1</v>
      </c>
      <c r="N48" s="80" t="n">
        <v>1</v>
      </c>
      <c r="O48" s="80" t="n">
        <v>3</v>
      </c>
      <c r="P48" s="80" t="n">
        <v>1</v>
      </c>
      <c r="Q48" s="80" t="n">
        <v>0</v>
      </c>
      <c r="R48" s="16" t="n">
        <v>3</v>
      </c>
      <c r="S48" s="16" t="n">
        <v>4</v>
      </c>
      <c r="T48" s="16" t="n">
        <v>7</v>
      </c>
      <c r="U48" s="25" t="n">
        <v>2</v>
      </c>
      <c r="V48" s="80" t="n">
        <v>1</v>
      </c>
      <c r="W48" s="16" t="n">
        <v>3</v>
      </c>
      <c r="X48" s="25" t="n">
        <v>34</v>
      </c>
      <c r="Y48" s="80" t="n">
        <v>24</v>
      </c>
      <c r="Z48" s="27">
        <f>IF(U48="","",LOOKUP(U48-V48,{-9E+307,0,1},{2,"x",1}))</f>
        <v/>
      </c>
      <c r="AA48" s="14">
        <f>IF(U48="","",U48&amp;"-"&amp;V48)</f>
        <v/>
      </c>
      <c r="AB48" s="63" t="n"/>
      <c r="AW48" s="80" t="n"/>
      <c r="AX48" s="81" t="n"/>
      <c r="AY48" s="80" t="n"/>
      <c r="AZ48" s="80" t="n"/>
      <c r="BA48" s="80" t="n"/>
      <c r="BB48" s="80" t="n"/>
      <c r="BC48" s="80" t="n"/>
      <c r="BD48" s="80" t="n"/>
      <c r="BE48" s="80" t="n"/>
      <c r="BF48" s="80" t="n"/>
      <c r="BG48" s="81" t="n"/>
      <c r="BH48" s="80" t="n"/>
      <c r="BI48" s="80" t="n"/>
      <c r="BJ48" s="80" t="n"/>
      <c r="BK48" s="80" t="n"/>
      <c r="BL48" s="80" t="n"/>
      <c r="BM48" s="80" t="n"/>
      <c r="BN48" s="80" t="n"/>
      <c r="BO48" s="80" t="n"/>
      <c r="EP48" s="89" t="n"/>
      <c r="ER48" s="81" t="n"/>
      <c r="ES48" s="89" t="n"/>
      <c r="EU48" s="81" t="n"/>
      <c r="EV48" s="89" t="n"/>
      <c r="EX48" s="81" t="n"/>
      <c r="EY48" s="89" t="n"/>
      <c r="FA48" s="81" t="n"/>
      <c r="FB48" s="89" t="n"/>
      <c r="FD48" s="81" t="n"/>
      <c r="FE48" s="89" t="n"/>
      <c r="FG48" s="81" t="n"/>
      <c r="FH48" s="89" t="n"/>
      <c r="FJ48" s="81" t="n"/>
      <c r="FK48" s="89" t="n"/>
      <c r="FM48" s="81" t="n"/>
    </row>
    <row customHeight="1" ht="12" r="49" spans="1:201">
      <c r="A49" s="35" t="n">
        <v>43334</v>
      </c>
      <c r="B49" s="89" t="s">
        <v>92</v>
      </c>
      <c r="C49" s="89" t="s">
        <v>89</v>
      </c>
      <c r="D49" s="31" t="n">
        <v>5.84</v>
      </c>
      <c r="E49" s="81" t="n">
        <v>7.2</v>
      </c>
      <c r="F49" s="25" t="n">
        <v>418</v>
      </c>
      <c r="G49" s="80" t="n">
        <v>351</v>
      </c>
      <c r="H49" s="80" t="n">
        <v>305</v>
      </c>
      <c r="I49" s="80" t="n">
        <v>239</v>
      </c>
      <c r="J49" s="80" t="n">
        <v>4</v>
      </c>
      <c r="K49" s="80" t="n">
        <v>7</v>
      </c>
      <c r="L49" s="25" t="n">
        <v>0</v>
      </c>
      <c r="M49" s="80" t="n">
        <v>0</v>
      </c>
      <c r="N49" s="80" t="n">
        <v>0</v>
      </c>
      <c r="O49" s="80" t="n">
        <v>3</v>
      </c>
      <c r="P49" s="80" t="n">
        <v>0</v>
      </c>
      <c r="Q49" s="80" t="n">
        <v>1</v>
      </c>
      <c r="R49" s="16" t="n">
        <v>0</v>
      </c>
      <c r="S49" s="16" t="n">
        <v>4</v>
      </c>
      <c r="T49" s="16" t="n">
        <v>4</v>
      </c>
      <c r="U49" s="25" t="n">
        <v>0</v>
      </c>
      <c r="V49" s="80" t="n">
        <v>3</v>
      </c>
      <c r="W49" s="16" t="n">
        <v>3</v>
      </c>
      <c r="X49" s="25" t="n">
        <v>16</v>
      </c>
      <c r="Y49" s="80" t="n">
        <v>25</v>
      </c>
      <c r="Z49" s="27">
        <f>IF(U49="","",LOOKUP(U49-V49,{-9E+307,0,1},{2,"x",1}))</f>
        <v/>
      </c>
      <c r="AA49" s="14">
        <f>IF(U49="","",U49&amp;"-"&amp;V49)</f>
        <v/>
      </c>
      <c r="AB49" s="63" t="n"/>
      <c r="AW49" s="80" t="n"/>
      <c r="AX49" s="81" t="n"/>
      <c r="AY49" s="80" t="n"/>
      <c r="AZ49" s="80" t="n"/>
      <c r="BA49" s="80" t="n"/>
      <c r="BB49" s="80" t="n"/>
      <c r="BC49" s="80" t="n"/>
      <c r="BD49" s="80" t="n"/>
      <c r="BE49" s="80" t="n"/>
      <c r="BF49" s="80" t="n"/>
      <c r="BG49" s="81" t="n"/>
      <c r="BH49" s="80" t="n"/>
      <c r="BI49" s="80" t="n"/>
      <c r="BJ49" s="80" t="n"/>
      <c r="BK49" s="80" t="n"/>
      <c r="BL49" s="80" t="n"/>
      <c r="BM49" s="80" t="n"/>
      <c r="BN49" s="80" t="n"/>
      <c r="BO49" s="80" t="n"/>
      <c r="EP49" s="89" t="n"/>
      <c r="ER49" s="81" t="n"/>
      <c r="ES49" s="89" t="n"/>
      <c r="EU49" s="81" t="n"/>
      <c r="EV49" s="89" t="n"/>
      <c r="EX49" s="81" t="n"/>
      <c r="EY49" s="89" t="n"/>
      <c r="FA49" s="81" t="n"/>
      <c r="FB49" s="89" t="n"/>
      <c r="FD49" s="81" t="n"/>
      <c r="FE49" s="89" t="n"/>
      <c r="FG49" s="81" t="n"/>
      <c r="FH49" s="89" t="n"/>
      <c r="FJ49" s="81" t="n"/>
      <c r="FK49" s="89" t="n"/>
      <c r="FM49" s="81" t="n"/>
    </row>
    <row customHeight="1" ht="15" r="50" spans="1:201">
      <c r="A50" s="35" t="n">
        <v>43336</v>
      </c>
      <c r="B50" s="89" t="s">
        <v>82</v>
      </c>
      <c r="C50" s="89" t="s">
        <v>87</v>
      </c>
      <c r="D50" s="31" t="n">
        <v>6.88</v>
      </c>
      <c r="E50" s="81" t="n">
        <v>6.59</v>
      </c>
      <c r="F50" s="25" t="n">
        <v>257</v>
      </c>
      <c r="G50" s="80" t="n">
        <v>443</v>
      </c>
      <c r="H50" s="80" t="n">
        <v>175</v>
      </c>
      <c r="I50" s="80" t="n">
        <v>355</v>
      </c>
      <c r="J50" s="80" t="n">
        <v>12</v>
      </c>
      <c r="K50" s="80" t="n">
        <v>9</v>
      </c>
      <c r="L50" s="25" t="n">
        <v>0</v>
      </c>
      <c r="M50" s="80" t="n">
        <v>0</v>
      </c>
      <c r="N50" s="80" t="n">
        <v>3</v>
      </c>
      <c r="O50" s="80" t="n">
        <v>1</v>
      </c>
      <c r="P50" s="80" t="n">
        <v>1</v>
      </c>
      <c r="Q50" s="80" t="n">
        <v>1</v>
      </c>
      <c r="R50" s="16" t="n">
        <v>4</v>
      </c>
      <c r="S50" s="16" t="n">
        <v>2</v>
      </c>
      <c r="T50" s="16" t="n">
        <v>6</v>
      </c>
      <c r="U50" s="25" t="n">
        <v>1</v>
      </c>
      <c r="V50" s="80" t="n">
        <v>0</v>
      </c>
      <c r="W50" s="16" t="n">
        <v>1</v>
      </c>
      <c r="X50" s="25" t="n">
        <v>19</v>
      </c>
      <c r="Y50" s="80" t="n">
        <v>32</v>
      </c>
      <c r="Z50" s="27">
        <f>IF(U50="","",LOOKUP(U50-V50,{-9E+307,0,1},{2,"x",1}))</f>
        <v/>
      </c>
      <c r="AA50" s="14">
        <f>IF(U50="","",U50&amp;"-"&amp;V50)</f>
        <v/>
      </c>
      <c r="AB50" s="63" t="n"/>
      <c r="AW50" s="80" t="n"/>
      <c r="AX50" s="81" t="n"/>
      <c r="AY50" s="80" t="n"/>
      <c r="AZ50" s="80" t="n"/>
      <c r="BA50" s="80" t="n"/>
      <c r="BB50" s="80" t="n"/>
      <c r="BC50" s="80" t="n"/>
      <c r="BD50" s="80" t="n"/>
      <c r="BE50" s="80" t="n"/>
      <c r="BF50" s="80" t="n"/>
      <c r="BG50" s="81" t="n"/>
      <c r="BH50" s="80" t="n"/>
      <c r="BI50" s="80" t="n"/>
      <c r="BJ50" s="80" t="n"/>
      <c r="BK50" s="80" t="n"/>
      <c r="BL50" s="80" t="n"/>
      <c r="BM50" s="80" t="n"/>
      <c r="BN50" s="80" t="n"/>
      <c r="BO50" s="80" t="n"/>
      <c r="BR50" t="s">
        <v>78</v>
      </c>
      <c r="BS50" t="s">
        <v>72</v>
      </c>
      <c r="BT50" t="n">
        <v>13</v>
      </c>
      <c r="BU50" t="n">
        <v>3</v>
      </c>
      <c r="BV50" t="n">
        <v>13</v>
      </c>
      <c r="BW50" t="n">
        <v>3</v>
      </c>
      <c r="BX50" t="n">
        <v>8</v>
      </c>
      <c r="BY50" t="n">
        <v>8</v>
      </c>
      <c r="BZ50" t="n">
        <v>7</v>
      </c>
      <c r="CA50" t="n">
        <v>9</v>
      </c>
      <c r="CB50" t="n">
        <v>1</v>
      </c>
      <c r="CC50" t="n">
        <v>15</v>
      </c>
      <c r="CD50" t="n">
        <v>2</v>
      </c>
      <c r="CE50" t="n">
        <v>14</v>
      </c>
      <c r="CF50" t="n">
        <v>13</v>
      </c>
      <c r="CG50" t="n">
        <v>3</v>
      </c>
      <c r="CH50" t="n">
        <v>10</v>
      </c>
      <c r="CI50" t="n">
        <v>6</v>
      </c>
      <c r="CJ50" t="n">
        <v>8</v>
      </c>
      <c r="CK50" t="n">
        <v>8</v>
      </c>
      <c r="CL50" t="n">
        <v>9</v>
      </c>
      <c r="CM50" t="n">
        <v>7</v>
      </c>
      <c r="CN50" t="n">
        <v>7</v>
      </c>
      <c r="CO50" t="n">
        <v>9</v>
      </c>
      <c r="CP50" t="n">
        <v>6</v>
      </c>
      <c r="CQ50" t="n">
        <v>10</v>
      </c>
      <c r="CR50" t="n">
        <v>3</v>
      </c>
      <c r="CS50" t="n">
        <v>13</v>
      </c>
      <c r="CT50" t="n">
        <v>3</v>
      </c>
      <c r="CU50" t="n">
        <v>13</v>
      </c>
      <c r="CV50" t="n">
        <v>10</v>
      </c>
      <c r="CW50" t="n">
        <v>6</v>
      </c>
      <c r="CX50" t="n">
        <v>13</v>
      </c>
      <c r="CY50" t="n">
        <v>3</v>
      </c>
      <c r="CZ50" t="n">
        <v>3</v>
      </c>
      <c r="DA50" t="n">
        <v>13</v>
      </c>
      <c r="DB50" t="n">
        <v>5</v>
      </c>
      <c r="DC50" t="n">
        <v>11</v>
      </c>
      <c r="DD50" t="n">
        <v>0</v>
      </c>
      <c r="DE50" t="n">
        <v>16</v>
      </c>
      <c r="DF50" t="n">
        <v>1</v>
      </c>
      <c r="DG50" t="n">
        <v>15</v>
      </c>
      <c r="DH50" t="n">
        <v>14</v>
      </c>
      <c r="DI50" t="n">
        <v>2</v>
      </c>
      <c r="DJ50" t="n">
        <v>14</v>
      </c>
      <c r="DK50" t="n">
        <v>2</v>
      </c>
      <c r="DL50" t="n">
        <v>5</v>
      </c>
      <c r="DM50" t="n">
        <v>11</v>
      </c>
      <c r="DN50" t="n">
        <v>9</v>
      </c>
      <c r="DO50" t="n">
        <v>7</v>
      </c>
      <c r="DP50" t="n">
        <v>2</v>
      </c>
      <c r="DQ50" t="n">
        <v>14</v>
      </c>
      <c r="DR50" t="n">
        <v>5</v>
      </c>
      <c r="DS50" t="n">
        <v>11</v>
      </c>
      <c r="DT50" t="n">
        <v>10</v>
      </c>
      <c r="DU50" t="n">
        <v>6</v>
      </c>
      <c r="DV50" t="n">
        <v>9</v>
      </c>
      <c r="DW50" t="n">
        <v>7</v>
      </c>
      <c r="DX50" t="n">
        <v>3</v>
      </c>
      <c r="DY50" t="n">
        <v>13</v>
      </c>
      <c r="DZ50" t="n">
        <v>0</v>
      </c>
      <c r="EA50" t="n">
        <v>16</v>
      </c>
      <c r="EB50" t="n">
        <v>0</v>
      </c>
      <c r="EC50" t="n">
        <v>16</v>
      </c>
      <c r="ED50" t="n">
        <v>0</v>
      </c>
      <c r="EE50" t="n">
        <v>16</v>
      </c>
      <c r="EF50" t="n">
        <v>13</v>
      </c>
      <c r="EG50" t="n">
        <v>3</v>
      </c>
      <c r="EH50" t="n">
        <v>10</v>
      </c>
      <c r="EI50" t="n">
        <v>6</v>
      </c>
      <c r="EJ50" t="n">
        <v>8</v>
      </c>
      <c r="EK50" t="n">
        <v>8</v>
      </c>
      <c r="EL50" t="n">
        <v>3</v>
      </c>
      <c r="EM50" t="n">
        <v>13</v>
      </c>
      <c r="EN50" t="n">
        <v>3</v>
      </c>
      <c r="EO50" t="n">
        <v>13</v>
      </c>
      <c r="EP50" s="89" t="n">
        <v>1</v>
      </c>
      <c r="EQ50" t="n">
        <v>15</v>
      </c>
      <c r="ER50" s="81" t="n"/>
      <c r="ES50" s="89" t="n"/>
      <c r="EU50" s="81" t="n"/>
      <c r="EV50" s="89" t="n"/>
      <c r="EX50" s="81" t="n"/>
      <c r="EY50" s="89" t="n"/>
      <c r="FA50" s="81" t="n"/>
      <c r="FB50" s="89" t="n"/>
      <c r="FD50" s="81" t="n"/>
      <c r="FE50" s="89" t="n"/>
      <c r="FG50" s="81" t="n"/>
      <c r="FH50" s="89" t="n"/>
      <c r="FJ50" s="81" t="n"/>
      <c r="FK50" s="89" t="n"/>
      <c r="FM50" s="81" t="n"/>
    </row>
    <row customHeight="1" ht="12" r="51" spans="1:201">
      <c r="A51" s="35" t="n">
        <v>43337</v>
      </c>
      <c r="B51" s="89" t="s">
        <v>73</v>
      </c>
      <c r="C51" s="89" t="s">
        <v>69</v>
      </c>
      <c r="D51" s="31" t="n">
        <v>6.89</v>
      </c>
      <c r="E51" s="81" t="n">
        <v>6.79</v>
      </c>
      <c r="F51" s="25" t="n">
        <v>501</v>
      </c>
      <c r="G51" s="80" t="n">
        <v>338</v>
      </c>
      <c r="H51" s="80" t="n">
        <v>402</v>
      </c>
      <c r="I51" s="80" t="n">
        <v>227</v>
      </c>
      <c r="J51" s="80" t="n">
        <v>16</v>
      </c>
      <c r="K51" s="80" t="n">
        <v>5</v>
      </c>
      <c r="L51" s="25" t="n">
        <v>1</v>
      </c>
      <c r="M51" s="80" t="n">
        <v>2</v>
      </c>
      <c r="N51" s="80" t="n">
        <v>4</v>
      </c>
      <c r="O51" s="80" t="n">
        <v>4</v>
      </c>
      <c r="P51" s="80" t="n">
        <v>3</v>
      </c>
      <c r="Q51" s="80" t="n">
        <v>1</v>
      </c>
      <c r="R51" s="16" t="n">
        <v>8</v>
      </c>
      <c r="S51" s="16" t="n">
        <v>7</v>
      </c>
      <c r="T51" s="16" t="n">
        <v>15</v>
      </c>
      <c r="U51" s="25" t="n">
        <v>1</v>
      </c>
      <c r="V51" s="80" t="n">
        <v>1</v>
      </c>
      <c r="W51" s="16" t="n">
        <v>2</v>
      </c>
      <c r="X51" s="25" t="n">
        <v>29</v>
      </c>
      <c r="Y51" s="80" t="n">
        <v>32</v>
      </c>
      <c r="Z51" s="27">
        <f>IF(U51="","",LOOKUP(U51-V51,{-9E+307,0,1},{2,"x",1}))</f>
        <v/>
      </c>
      <c r="AA51" s="14">
        <f>IF(U51="","",U51&amp;"-"&amp;V51)</f>
        <v/>
      </c>
      <c r="AB51" s="63" t="n"/>
      <c r="AW51" s="80" t="n"/>
      <c r="AX51" s="81" t="n"/>
      <c r="AY51" s="80" t="n"/>
      <c r="AZ51" s="80" t="n"/>
      <c r="BA51" s="80" t="n"/>
      <c r="BB51" s="80" t="n"/>
      <c r="BC51" s="80" t="n"/>
      <c r="BD51" s="80" t="n"/>
      <c r="BE51" s="80" t="n"/>
      <c r="BF51" s="80" t="n"/>
      <c r="BG51" s="81" t="n"/>
      <c r="BH51" s="80" t="n"/>
      <c r="BI51" s="80" t="n"/>
      <c r="BJ51" s="80" t="n"/>
      <c r="BK51" s="80" t="n"/>
      <c r="BL51" s="80" t="n"/>
      <c r="BM51" s="80" t="n"/>
      <c r="BN51" s="80" t="n"/>
      <c r="BO51" s="80" t="n"/>
      <c r="BR51" t="s">
        <v>74</v>
      </c>
      <c r="BS51" t="s">
        <v>80</v>
      </c>
      <c r="BT51" t="n">
        <v>14</v>
      </c>
      <c r="BU51" t="n">
        <v>2</v>
      </c>
      <c r="BV51" t="n">
        <v>5</v>
      </c>
      <c r="BW51" t="n">
        <v>11</v>
      </c>
      <c r="BX51" t="n">
        <v>8</v>
      </c>
      <c r="BY51" t="n">
        <v>8</v>
      </c>
      <c r="BZ51" t="n">
        <v>2</v>
      </c>
      <c r="CA51" t="n">
        <v>14</v>
      </c>
      <c r="CB51" t="n">
        <v>4</v>
      </c>
      <c r="CC51" t="n">
        <v>12</v>
      </c>
      <c r="CD51" t="n">
        <v>0</v>
      </c>
      <c r="CE51" t="n">
        <v>16</v>
      </c>
      <c r="CF51" t="n">
        <v>14</v>
      </c>
      <c r="CG51" t="n">
        <v>2</v>
      </c>
      <c r="CH51" t="n">
        <v>9</v>
      </c>
      <c r="CI51" t="n">
        <v>7</v>
      </c>
      <c r="CJ51" t="n">
        <v>7</v>
      </c>
      <c r="CK51" t="n">
        <v>9</v>
      </c>
      <c r="CL51" t="n">
        <v>3</v>
      </c>
      <c r="CM51" t="n">
        <v>13</v>
      </c>
      <c r="CN51" t="n">
        <v>6</v>
      </c>
      <c r="CO51" t="n">
        <v>10</v>
      </c>
      <c r="CP51" t="n">
        <v>1</v>
      </c>
      <c r="CQ51" t="n">
        <v>15</v>
      </c>
      <c r="CR51" t="n">
        <v>4</v>
      </c>
      <c r="CS51" t="n">
        <v>12</v>
      </c>
      <c r="CT51" t="n">
        <v>1</v>
      </c>
      <c r="CU51" t="n">
        <v>15</v>
      </c>
      <c r="CV51" t="n">
        <v>11</v>
      </c>
      <c r="CW51" t="n">
        <v>5</v>
      </c>
      <c r="CX51" t="n">
        <v>3</v>
      </c>
      <c r="CY51" t="n">
        <v>13</v>
      </c>
      <c r="CZ51" t="n">
        <v>5</v>
      </c>
      <c r="DA51" t="n">
        <v>11</v>
      </c>
      <c r="DB51" t="n">
        <v>0</v>
      </c>
      <c r="DC51" t="n">
        <v>16</v>
      </c>
      <c r="DD51" t="n">
        <v>1</v>
      </c>
      <c r="DE51" t="n">
        <v>15</v>
      </c>
      <c r="DF51" t="n">
        <v>0</v>
      </c>
      <c r="DG51" t="n">
        <v>16</v>
      </c>
      <c r="DH51" t="n">
        <v>13</v>
      </c>
      <c r="DI51" t="n">
        <v>3</v>
      </c>
      <c r="DJ51" t="n">
        <v>6</v>
      </c>
      <c r="DK51" t="n">
        <v>10</v>
      </c>
      <c r="DL51" t="n">
        <v>7</v>
      </c>
      <c r="DM51" t="n">
        <v>9</v>
      </c>
      <c r="DN51" t="n">
        <v>1</v>
      </c>
      <c r="DO51" t="n">
        <v>15</v>
      </c>
      <c r="DP51" t="n">
        <v>1</v>
      </c>
      <c r="DQ51" t="n">
        <v>15</v>
      </c>
      <c r="DR51" t="n">
        <v>0</v>
      </c>
      <c r="DS51" t="n">
        <v>16</v>
      </c>
      <c r="DT51" t="n">
        <v>11</v>
      </c>
      <c r="DU51" t="n">
        <v>5</v>
      </c>
      <c r="DV51" t="n">
        <v>7</v>
      </c>
      <c r="DW51" t="n">
        <v>9</v>
      </c>
      <c r="DX51" t="n">
        <v>2</v>
      </c>
      <c r="DY51" t="n">
        <v>14</v>
      </c>
      <c r="DZ51" t="n">
        <v>3</v>
      </c>
      <c r="EA51" t="n">
        <v>13</v>
      </c>
      <c r="EB51" t="n">
        <v>0</v>
      </c>
      <c r="EC51" t="n">
        <v>16</v>
      </c>
      <c r="ED51" t="n">
        <v>0</v>
      </c>
      <c r="EE51" t="n">
        <v>16</v>
      </c>
      <c r="EF51" t="n">
        <v>14</v>
      </c>
      <c r="EG51" t="n">
        <v>2</v>
      </c>
      <c r="EH51" t="n">
        <v>14</v>
      </c>
      <c r="EI51" t="n">
        <v>2</v>
      </c>
      <c r="EJ51" t="n">
        <v>8</v>
      </c>
      <c r="EK51" t="n">
        <v>8</v>
      </c>
      <c r="EL51" t="n">
        <v>6</v>
      </c>
      <c r="EM51" t="n">
        <v>10</v>
      </c>
      <c r="EN51" t="n">
        <v>5</v>
      </c>
      <c r="EO51" t="n">
        <v>11</v>
      </c>
      <c r="EP51" s="89" t="n">
        <v>2</v>
      </c>
      <c r="EQ51" t="n">
        <v>14</v>
      </c>
      <c r="ER51" s="81" t="n"/>
      <c r="ES51" s="89" t="n"/>
      <c r="EU51" s="81" t="n"/>
      <c r="EV51" s="89" t="n"/>
      <c r="EX51" s="81" t="n"/>
      <c r="EY51" s="89" t="n"/>
      <c r="FA51" s="81" t="n"/>
      <c r="FB51" s="89" t="n"/>
      <c r="FD51" s="81" t="n"/>
      <c r="FE51" s="89" t="n"/>
      <c r="FG51" s="81" t="n"/>
      <c r="FH51" s="89" t="n"/>
      <c r="FJ51" s="81" t="n"/>
      <c r="FK51" s="89" t="n"/>
      <c r="FM51" s="81" t="n"/>
    </row>
    <row customHeight="1" ht="12" r="52" spans="1:201">
      <c r="A52" s="35" t="n">
        <v>43337</v>
      </c>
      <c r="B52" s="89" t="s">
        <v>78</v>
      </c>
      <c r="C52" s="89" t="s">
        <v>74</v>
      </c>
      <c r="D52" s="31" t="n">
        <v>6.82</v>
      </c>
      <c r="E52" s="81" t="n">
        <v>6.45</v>
      </c>
      <c r="F52" s="25" t="n">
        <v>342</v>
      </c>
      <c r="G52" s="80" t="n">
        <v>531</v>
      </c>
      <c r="H52" s="80" t="n">
        <v>218</v>
      </c>
      <c r="I52" s="80" t="n">
        <v>414</v>
      </c>
      <c r="J52" s="80" t="n">
        <v>1</v>
      </c>
      <c r="K52" s="80" t="n">
        <v>6</v>
      </c>
      <c r="L52" s="25" t="n">
        <v>0</v>
      </c>
      <c r="M52" s="80" t="n">
        <v>0</v>
      </c>
      <c r="N52" s="80" t="n">
        <v>1</v>
      </c>
      <c r="O52" s="80" t="n">
        <v>0</v>
      </c>
      <c r="P52" s="80" t="n">
        <v>0</v>
      </c>
      <c r="Q52" s="80" t="n">
        <v>3</v>
      </c>
      <c r="R52" s="16" t="n">
        <v>1</v>
      </c>
      <c r="S52" s="16" t="n">
        <v>3</v>
      </c>
      <c r="T52" s="16" t="n">
        <v>4</v>
      </c>
      <c r="U52" s="25" t="n">
        <v>1</v>
      </c>
      <c r="V52" s="80" t="n">
        <v>0</v>
      </c>
      <c r="W52" s="16" t="n">
        <v>1</v>
      </c>
      <c r="X52" s="25" t="n">
        <v>13</v>
      </c>
      <c r="Y52" s="80" t="n">
        <v>26</v>
      </c>
      <c r="Z52" s="27">
        <f>IF(U52="","",LOOKUP(U52-V52,{-9E+307,0,1},{2,"x",1}))</f>
        <v/>
      </c>
      <c r="AA52" s="14">
        <f>IF(U52="","",U52&amp;"-"&amp;V52)</f>
        <v/>
      </c>
      <c r="AB52" s="63" t="n"/>
      <c r="AW52" s="80" t="n"/>
      <c r="AX52" s="81" t="n"/>
      <c r="AY52" s="80" t="n"/>
      <c r="AZ52" s="80" t="n"/>
      <c r="BA52" s="80" t="n"/>
      <c r="BB52" s="80" t="n"/>
      <c r="BC52" s="80" t="n"/>
      <c r="BD52" s="80" t="n"/>
      <c r="BE52" s="80" t="n"/>
      <c r="BF52" s="80" t="n"/>
      <c r="BG52" s="81" t="n"/>
      <c r="BH52" s="80" t="n"/>
      <c r="BI52" s="80" t="n"/>
      <c r="BJ52" s="80" t="n"/>
      <c r="BK52" s="80" t="n"/>
      <c r="BL52" s="80" t="n"/>
      <c r="BM52" s="80" t="n"/>
      <c r="BN52" s="80" t="n"/>
      <c r="BO52" s="80" t="n"/>
      <c r="BR52" t="s">
        <v>70</v>
      </c>
      <c r="BS52" t="s">
        <v>76</v>
      </c>
      <c r="BT52" t="n">
        <v>11</v>
      </c>
      <c r="BU52" t="n">
        <v>5</v>
      </c>
      <c r="BV52" t="n">
        <v>11</v>
      </c>
      <c r="BW52" t="n">
        <v>5</v>
      </c>
      <c r="BX52" t="n">
        <v>6</v>
      </c>
      <c r="BY52" t="n">
        <v>10</v>
      </c>
      <c r="BZ52" t="n">
        <v>6</v>
      </c>
      <c r="CA52" t="n">
        <v>10</v>
      </c>
      <c r="CB52" t="n">
        <v>2</v>
      </c>
      <c r="CC52" t="n">
        <v>14</v>
      </c>
      <c r="CD52" t="n">
        <v>1</v>
      </c>
      <c r="CE52" t="n">
        <v>15</v>
      </c>
      <c r="CF52" t="n">
        <v>11</v>
      </c>
      <c r="CG52" t="n">
        <v>5</v>
      </c>
      <c r="CH52" t="n">
        <v>8</v>
      </c>
      <c r="CI52" t="n">
        <v>8</v>
      </c>
      <c r="CJ52" t="n">
        <v>8</v>
      </c>
      <c r="CK52" t="n">
        <v>8</v>
      </c>
      <c r="CL52" t="n">
        <v>5</v>
      </c>
      <c r="CM52" t="n">
        <v>11</v>
      </c>
      <c r="CN52" t="n">
        <v>3</v>
      </c>
      <c r="CO52" t="n">
        <v>13</v>
      </c>
      <c r="CP52" t="n">
        <v>4</v>
      </c>
      <c r="CQ52" t="n">
        <v>12</v>
      </c>
      <c r="CR52" t="n">
        <v>1</v>
      </c>
      <c r="CS52" t="n">
        <v>15</v>
      </c>
      <c r="CT52" t="n">
        <v>3</v>
      </c>
      <c r="CU52" t="n">
        <v>13</v>
      </c>
      <c r="CV52" t="n">
        <v>12</v>
      </c>
      <c r="CW52" t="n">
        <v>4</v>
      </c>
      <c r="CX52" t="n">
        <v>9</v>
      </c>
      <c r="CY52" t="n">
        <v>7</v>
      </c>
      <c r="CZ52" t="n">
        <v>4</v>
      </c>
      <c r="DA52" t="n">
        <v>12</v>
      </c>
      <c r="DB52" t="n">
        <v>4</v>
      </c>
      <c r="DC52" t="n">
        <v>12</v>
      </c>
      <c r="DD52" t="n">
        <v>1</v>
      </c>
      <c r="DE52" t="n">
        <v>15</v>
      </c>
      <c r="DF52" t="n">
        <v>0</v>
      </c>
      <c r="DG52" t="n">
        <v>16</v>
      </c>
      <c r="DH52" t="n">
        <v>11</v>
      </c>
      <c r="DI52" t="n">
        <v>5</v>
      </c>
      <c r="DJ52" t="n">
        <v>11</v>
      </c>
      <c r="DK52" t="n">
        <v>5</v>
      </c>
      <c r="DL52" t="n">
        <v>6</v>
      </c>
      <c r="DM52" t="n">
        <v>10</v>
      </c>
      <c r="DN52" t="n">
        <v>4</v>
      </c>
      <c r="DO52" t="n">
        <v>12</v>
      </c>
      <c r="DP52" t="n">
        <v>3</v>
      </c>
      <c r="DQ52" t="n">
        <v>13</v>
      </c>
      <c r="DR52" t="n">
        <v>1</v>
      </c>
      <c r="DS52" t="n">
        <v>15</v>
      </c>
      <c r="DT52" t="n">
        <v>6</v>
      </c>
      <c r="DU52" t="n">
        <v>10</v>
      </c>
      <c r="DV52" t="n">
        <v>7</v>
      </c>
      <c r="DW52" t="n">
        <v>9</v>
      </c>
      <c r="DX52" t="n">
        <v>0</v>
      </c>
      <c r="DY52" t="n">
        <v>16</v>
      </c>
      <c r="DZ52" t="n">
        <v>1</v>
      </c>
      <c r="EA52" t="n">
        <v>15</v>
      </c>
      <c r="EB52" t="n">
        <v>0</v>
      </c>
      <c r="EC52" t="n">
        <v>16</v>
      </c>
      <c r="ED52" t="n">
        <v>0</v>
      </c>
      <c r="EE52" t="n">
        <v>16</v>
      </c>
      <c r="EF52" t="n">
        <v>13</v>
      </c>
      <c r="EG52" t="n">
        <v>3</v>
      </c>
      <c r="EH52" t="n">
        <v>11</v>
      </c>
      <c r="EI52" t="n">
        <v>5</v>
      </c>
      <c r="EJ52" t="n">
        <v>2</v>
      </c>
      <c r="EK52" t="n">
        <v>14</v>
      </c>
      <c r="EL52" t="n">
        <v>6</v>
      </c>
      <c r="EM52" t="n">
        <v>10</v>
      </c>
      <c r="EN52" t="n">
        <v>1</v>
      </c>
      <c r="EO52" t="n">
        <v>15</v>
      </c>
      <c r="EP52" s="89" t="n">
        <v>2</v>
      </c>
      <c r="EQ52" t="n">
        <v>14</v>
      </c>
      <c r="ER52" s="81" t="n"/>
      <c r="ES52" s="89" t="n"/>
      <c r="EU52" s="81" t="n"/>
      <c r="EV52" s="89" t="n"/>
      <c r="EX52" s="81" t="n"/>
      <c r="EY52" s="89" t="n"/>
      <c r="FA52" s="81" t="n"/>
      <c r="FB52" s="89" t="n"/>
      <c r="FD52" s="81" t="n"/>
      <c r="FE52" s="89" t="n"/>
      <c r="FG52" s="81" t="n"/>
      <c r="FH52" s="89" t="n"/>
      <c r="FJ52" s="81" t="n"/>
      <c r="FK52" s="89" t="n"/>
      <c r="FM52" s="81" t="n"/>
    </row>
    <row customHeight="1" ht="12" r="53" spans="1:201">
      <c r="A53" s="35" t="n">
        <v>43337</v>
      </c>
      <c r="B53" s="89" t="s">
        <v>80</v>
      </c>
      <c r="C53" s="89" t="s">
        <v>85</v>
      </c>
      <c r="D53" s="31" t="n">
        <v>6.3</v>
      </c>
      <c r="E53" s="81" t="n">
        <v>7.5</v>
      </c>
      <c r="F53" s="25" t="n">
        <v>377</v>
      </c>
      <c r="G53" s="80" t="n">
        <v>470</v>
      </c>
      <c r="H53" s="80" t="n">
        <v>285</v>
      </c>
      <c r="I53" s="80" t="n">
        <v>363</v>
      </c>
      <c r="J53" s="80" t="n">
        <v>7</v>
      </c>
      <c r="K53" s="80" t="n">
        <v>16</v>
      </c>
      <c r="L53" s="25" t="n">
        <v>0</v>
      </c>
      <c r="M53" s="80" t="n">
        <v>0</v>
      </c>
      <c r="N53" s="80" t="n">
        <v>1</v>
      </c>
      <c r="O53" s="80" t="n">
        <v>4</v>
      </c>
      <c r="P53" s="80" t="n">
        <v>1</v>
      </c>
      <c r="Q53" s="80" t="n">
        <v>2</v>
      </c>
      <c r="R53" s="16" t="n">
        <v>2</v>
      </c>
      <c r="S53" s="16" t="n">
        <v>6</v>
      </c>
      <c r="T53" s="16" t="n">
        <v>8</v>
      </c>
      <c r="U53" s="25" t="n">
        <v>0</v>
      </c>
      <c r="V53" s="80" t="n">
        <v>3</v>
      </c>
      <c r="W53" s="16" t="n">
        <v>3</v>
      </c>
      <c r="X53" s="25" t="n">
        <v>24</v>
      </c>
      <c r="Y53" s="80" t="n">
        <v>39</v>
      </c>
      <c r="Z53" s="27">
        <f>IF(U53="","",LOOKUP(U53-V53,{-9E+307,0,1},{2,"x",1}))</f>
        <v/>
      </c>
      <c r="AA53" s="14">
        <f>IF(U53="","",U53&amp;"-"&amp;V53)</f>
        <v/>
      </c>
      <c r="AB53" s="63" t="n"/>
      <c r="AW53" s="80" t="n"/>
      <c r="AX53" s="81" t="n"/>
      <c r="AY53" s="80" t="n"/>
      <c r="AZ53" s="80" t="n"/>
      <c r="BA53" s="80" t="n"/>
      <c r="BB53" s="80" t="n"/>
      <c r="BC53" s="80" t="n"/>
      <c r="BD53" s="80" t="n"/>
      <c r="BE53" s="80" t="n"/>
      <c r="BF53" s="80" t="n"/>
      <c r="BG53" s="81" t="n"/>
      <c r="BH53" s="80" t="n"/>
      <c r="BI53" s="80" t="n"/>
      <c r="BJ53" s="80" t="n"/>
      <c r="BK53" s="80" t="n"/>
      <c r="BL53" s="80" t="n"/>
      <c r="BM53" s="80" t="n"/>
      <c r="BN53" s="80" t="n"/>
      <c r="BO53" s="80" t="n"/>
      <c r="BR53" t="s">
        <v>88</v>
      </c>
      <c r="BS53" t="s">
        <v>86</v>
      </c>
      <c r="BT53" t="n">
        <v>10</v>
      </c>
      <c r="BU53" t="n">
        <v>6</v>
      </c>
      <c r="BV53" t="n">
        <v>8</v>
      </c>
      <c r="BW53" t="n">
        <v>8</v>
      </c>
      <c r="BX53" t="n">
        <v>2</v>
      </c>
      <c r="BY53" t="n">
        <v>14</v>
      </c>
      <c r="BZ53" t="n">
        <v>4</v>
      </c>
      <c r="CA53" t="n">
        <v>12</v>
      </c>
      <c r="CB53" t="n">
        <v>1</v>
      </c>
      <c r="CC53" t="n">
        <v>15</v>
      </c>
      <c r="CD53" t="n">
        <v>2</v>
      </c>
      <c r="CE53" t="n">
        <v>14</v>
      </c>
      <c r="CF53" t="n">
        <v>10</v>
      </c>
      <c r="CG53" t="n">
        <v>6</v>
      </c>
      <c r="CH53" t="n">
        <v>10</v>
      </c>
      <c r="CI53" t="n">
        <v>6</v>
      </c>
      <c r="CJ53" t="n">
        <v>5</v>
      </c>
      <c r="CK53" t="n">
        <v>11</v>
      </c>
      <c r="CL53" t="n">
        <v>9</v>
      </c>
      <c r="CM53" t="n">
        <v>7</v>
      </c>
      <c r="CN53" t="n">
        <v>3</v>
      </c>
      <c r="CO53" t="n">
        <v>13</v>
      </c>
      <c r="CP53" t="n">
        <v>4</v>
      </c>
      <c r="CQ53" t="n">
        <v>12</v>
      </c>
      <c r="CR53" t="n">
        <v>2</v>
      </c>
      <c r="CS53" t="n">
        <v>14</v>
      </c>
      <c r="CT53" t="n">
        <v>3</v>
      </c>
      <c r="CU53" t="n">
        <v>13</v>
      </c>
      <c r="CV53" t="n">
        <v>6</v>
      </c>
      <c r="CW53" t="n">
        <v>10</v>
      </c>
      <c r="CX53" t="n">
        <v>10</v>
      </c>
      <c r="CY53" t="n">
        <v>6</v>
      </c>
      <c r="CZ53" t="n">
        <v>1</v>
      </c>
      <c r="DA53" t="n">
        <v>15</v>
      </c>
      <c r="DB53" t="n">
        <v>1</v>
      </c>
      <c r="DC53" t="n">
        <v>15</v>
      </c>
      <c r="DD53" t="n">
        <v>0</v>
      </c>
      <c r="DE53" t="n">
        <v>16</v>
      </c>
      <c r="DF53" t="n">
        <v>0</v>
      </c>
      <c r="DG53" t="n">
        <v>16</v>
      </c>
      <c r="DH53" t="n">
        <v>10</v>
      </c>
      <c r="DI53" t="n">
        <v>6</v>
      </c>
      <c r="DJ53" t="n">
        <v>11</v>
      </c>
      <c r="DK53" t="n">
        <v>5</v>
      </c>
      <c r="DL53" t="n">
        <v>5</v>
      </c>
      <c r="DM53" t="n">
        <v>11</v>
      </c>
      <c r="DN53" t="n">
        <v>6</v>
      </c>
      <c r="DO53" t="n">
        <v>10</v>
      </c>
      <c r="DP53" t="n">
        <v>2</v>
      </c>
      <c r="DQ53" t="n">
        <v>14</v>
      </c>
      <c r="DR53" t="n">
        <v>3</v>
      </c>
      <c r="DS53" t="n">
        <v>13</v>
      </c>
      <c r="DT53" t="n">
        <v>10</v>
      </c>
      <c r="DU53" t="n">
        <v>6</v>
      </c>
      <c r="DV53" t="n">
        <v>7</v>
      </c>
      <c r="DW53" t="n">
        <v>9</v>
      </c>
      <c r="DX53" t="n">
        <v>3</v>
      </c>
      <c r="DY53" t="n">
        <v>13</v>
      </c>
      <c r="DZ53" t="n">
        <v>1</v>
      </c>
      <c r="EA53" t="n">
        <v>15</v>
      </c>
      <c r="EB53" t="n">
        <v>0</v>
      </c>
      <c r="EC53" t="n">
        <v>16</v>
      </c>
      <c r="ED53" t="n">
        <v>0</v>
      </c>
      <c r="EE53" t="n">
        <v>16</v>
      </c>
      <c r="EF53" t="n">
        <v>11</v>
      </c>
      <c r="EG53" t="n">
        <v>5</v>
      </c>
      <c r="EH53" t="n">
        <v>10</v>
      </c>
      <c r="EI53" t="n">
        <v>6</v>
      </c>
      <c r="EJ53" t="n">
        <v>6</v>
      </c>
      <c r="EK53" t="n">
        <v>10</v>
      </c>
      <c r="EL53" t="n">
        <v>6</v>
      </c>
      <c r="EM53" t="n">
        <v>10</v>
      </c>
      <c r="EN53" t="n">
        <v>2</v>
      </c>
      <c r="EO53" t="n">
        <v>14</v>
      </c>
      <c r="EP53" s="89" t="n">
        <v>2</v>
      </c>
      <c r="EQ53" t="n">
        <v>14</v>
      </c>
      <c r="ER53" s="81" t="n"/>
      <c r="ES53" s="89" t="n"/>
      <c r="EU53" s="81" t="n"/>
      <c r="EV53" s="89" t="n"/>
      <c r="EX53" s="81" t="n"/>
      <c r="EY53" s="89" t="n"/>
      <c r="FA53" s="81" t="n"/>
      <c r="FB53" s="89" t="n"/>
      <c r="FD53" s="81" t="n"/>
      <c r="FE53" s="89" t="n"/>
      <c r="FG53" s="81" t="n"/>
      <c r="FH53" s="89" t="n"/>
      <c r="FJ53" s="81" t="n"/>
      <c r="FK53" s="89" t="n"/>
      <c r="FM53" s="81" t="n"/>
    </row>
    <row customHeight="1" ht="12" r="54" spans="1:201">
      <c r="A54" s="35" t="n">
        <v>43337</v>
      </c>
      <c r="B54" s="89" t="s">
        <v>70</v>
      </c>
      <c r="C54" s="89" t="s">
        <v>83</v>
      </c>
      <c r="D54" s="31" t="n">
        <v>7.14</v>
      </c>
      <c r="E54" s="81" t="n">
        <v>6.48</v>
      </c>
      <c r="F54" s="25" t="n">
        <v>345</v>
      </c>
      <c r="G54" s="80" t="n">
        <v>365</v>
      </c>
      <c r="H54" s="80" t="n">
        <v>249</v>
      </c>
      <c r="I54" s="80" t="n">
        <v>258</v>
      </c>
      <c r="J54" s="80" t="n">
        <v>13</v>
      </c>
      <c r="K54" s="80" t="n">
        <v>6</v>
      </c>
      <c r="L54" s="25" t="n">
        <v>0</v>
      </c>
      <c r="M54" s="80" t="n">
        <v>0</v>
      </c>
      <c r="N54" s="80" t="n">
        <v>4</v>
      </c>
      <c r="O54" s="80" t="n">
        <v>2</v>
      </c>
      <c r="P54" s="80" t="n">
        <v>0</v>
      </c>
      <c r="Q54" s="80" t="n">
        <v>2</v>
      </c>
      <c r="R54" s="16" t="n">
        <v>4</v>
      </c>
      <c r="S54" s="16" t="n">
        <v>4</v>
      </c>
      <c r="T54" s="16" t="n">
        <v>8</v>
      </c>
      <c r="U54" s="25" t="n">
        <v>2</v>
      </c>
      <c r="V54" s="80" t="n">
        <v>0</v>
      </c>
      <c r="W54" s="16" t="n">
        <v>2</v>
      </c>
      <c r="X54" s="25" t="n">
        <v>22</v>
      </c>
      <c r="Y54" s="80" t="n">
        <v>24</v>
      </c>
      <c r="Z54" s="27">
        <f>IF(U54="","",LOOKUP(U54-V54,{-9E+307,0,1},{2,"x",1}))</f>
        <v/>
      </c>
      <c r="AA54" s="14">
        <f>IF(U54="","",U54&amp;"-"&amp;V54)</f>
        <v/>
      </c>
      <c r="AB54" s="63" t="n"/>
      <c r="BR54" t="s">
        <v>79</v>
      </c>
      <c r="BS54" t="s">
        <v>85</v>
      </c>
      <c r="BT54" t="n">
        <v>7</v>
      </c>
      <c r="BU54" t="n">
        <v>9</v>
      </c>
      <c r="BV54" t="n">
        <v>10</v>
      </c>
      <c r="BW54" t="n">
        <v>6</v>
      </c>
      <c r="BX54" t="n">
        <v>2</v>
      </c>
      <c r="BY54" t="n">
        <v>14</v>
      </c>
      <c r="BZ54" t="n">
        <v>3</v>
      </c>
      <c r="CA54" t="n">
        <v>13</v>
      </c>
      <c r="CB54" t="n">
        <v>0</v>
      </c>
      <c r="CC54" t="n">
        <v>16</v>
      </c>
      <c r="CD54" t="n">
        <v>0</v>
      </c>
      <c r="CE54" t="n">
        <v>16</v>
      </c>
      <c r="CF54" t="n">
        <v>14</v>
      </c>
      <c r="CG54" t="n">
        <v>2</v>
      </c>
      <c r="CH54" t="n">
        <v>10</v>
      </c>
      <c r="CI54" t="n">
        <v>6</v>
      </c>
      <c r="CJ54" t="n">
        <v>6</v>
      </c>
      <c r="CK54" t="n">
        <v>10</v>
      </c>
      <c r="CL54" t="n">
        <v>7</v>
      </c>
      <c r="CM54" t="n">
        <v>9</v>
      </c>
      <c r="CN54" t="n">
        <v>4</v>
      </c>
      <c r="CO54" t="n">
        <v>12</v>
      </c>
      <c r="CP54" t="n">
        <v>5</v>
      </c>
      <c r="CQ54" t="n">
        <v>11</v>
      </c>
      <c r="CR54" t="n">
        <v>2</v>
      </c>
      <c r="CS54" t="n">
        <v>14</v>
      </c>
      <c r="CT54" t="n">
        <v>4</v>
      </c>
      <c r="CU54" t="n">
        <v>12</v>
      </c>
      <c r="CV54" t="n">
        <v>2</v>
      </c>
      <c r="CW54" t="n">
        <v>14</v>
      </c>
      <c r="CX54" t="n">
        <v>9</v>
      </c>
      <c r="CY54" t="n">
        <v>7</v>
      </c>
      <c r="CZ54" t="n">
        <v>0</v>
      </c>
      <c r="DA54" t="n">
        <v>16</v>
      </c>
      <c r="DB54" t="n">
        <v>2</v>
      </c>
      <c r="DC54" t="n">
        <v>14</v>
      </c>
      <c r="DD54" t="n">
        <v>0</v>
      </c>
      <c r="DE54" t="n">
        <v>16</v>
      </c>
      <c r="DF54" t="n">
        <v>0</v>
      </c>
      <c r="DG54" t="n">
        <v>16</v>
      </c>
      <c r="DH54" t="n">
        <v>8</v>
      </c>
      <c r="DI54" t="n">
        <v>8</v>
      </c>
      <c r="DJ54" t="n">
        <v>11</v>
      </c>
      <c r="DK54" t="n">
        <v>5</v>
      </c>
      <c r="DL54" t="n">
        <v>4</v>
      </c>
      <c r="DM54" t="n">
        <v>12</v>
      </c>
      <c r="DN54" t="n">
        <v>7</v>
      </c>
      <c r="DO54" t="n">
        <v>9</v>
      </c>
      <c r="DP54" t="n">
        <v>1</v>
      </c>
      <c r="DQ54" t="n">
        <v>15</v>
      </c>
      <c r="DR54" t="n">
        <v>4</v>
      </c>
      <c r="DS54" t="n">
        <v>12</v>
      </c>
      <c r="DT54" t="n">
        <v>10</v>
      </c>
      <c r="DU54" t="n">
        <v>6</v>
      </c>
      <c r="DV54" t="n">
        <v>8</v>
      </c>
      <c r="DW54" t="n">
        <v>8</v>
      </c>
      <c r="DX54" t="n">
        <v>1</v>
      </c>
      <c r="DY54" t="n">
        <v>15</v>
      </c>
      <c r="DZ54" t="n">
        <v>2</v>
      </c>
      <c r="EA54" t="n">
        <v>14</v>
      </c>
      <c r="EB54" t="n">
        <v>0</v>
      </c>
      <c r="EC54" t="n">
        <v>16</v>
      </c>
      <c r="ED54" t="n">
        <v>0</v>
      </c>
      <c r="EE54" t="n">
        <v>16</v>
      </c>
      <c r="EF54" t="n">
        <v>14</v>
      </c>
      <c r="EG54" t="n">
        <v>2</v>
      </c>
      <c r="EH54" t="n">
        <v>11</v>
      </c>
      <c r="EI54" t="n">
        <v>5</v>
      </c>
      <c r="EJ54" t="n">
        <v>12</v>
      </c>
      <c r="EK54" t="n">
        <v>4</v>
      </c>
      <c r="EL54" t="n">
        <v>7</v>
      </c>
      <c r="EM54" t="n">
        <v>9</v>
      </c>
      <c r="EN54" t="n">
        <v>2</v>
      </c>
      <c r="EO54" t="n">
        <v>14</v>
      </c>
      <c r="EP54" s="89" t="n">
        <v>0</v>
      </c>
      <c r="EQ54" t="n">
        <v>16</v>
      </c>
      <c r="ER54" s="81" t="n"/>
      <c r="ES54" s="89" t="n"/>
      <c r="EU54" s="81" t="n"/>
      <c r="EV54" s="89" t="n"/>
      <c r="EX54" s="81" t="n"/>
      <c r="EY54" s="89" t="n"/>
      <c r="FA54" s="81" t="n"/>
      <c r="FB54" s="89" t="n"/>
      <c r="FD54" s="81" t="n"/>
      <c r="FE54" s="89" t="n"/>
      <c r="FG54" s="81" t="n"/>
      <c r="FH54" s="89" t="n"/>
      <c r="FJ54" s="81" t="n"/>
      <c r="FK54" s="89" t="n"/>
      <c r="FM54" s="81" t="n"/>
    </row>
    <row customHeight="1" ht="12" r="55" spans="1:201">
      <c r="A55" s="35" t="n">
        <v>43337</v>
      </c>
      <c r="B55" s="89" t="s">
        <v>72</v>
      </c>
      <c r="C55" s="89" t="s">
        <v>91</v>
      </c>
      <c r="D55" s="31" t="n">
        <v>6.52</v>
      </c>
      <c r="E55" s="81" t="n">
        <v>7.32</v>
      </c>
      <c r="F55" s="25" t="n">
        <v>310</v>
      </c>
      <c r="G55" s="80" t="n">
        <v>467</v>
      </c>
      <c r="H55" s="80" t="n">
        <v>229</v>
      </c>
      <c r="I55" s="80" t="n">
        <v>382</v>
      </c>
      <c r="J55" s="80" t="n">
        <v>7</v>
      </c>
      <c r="K55" s="80" t="n">
        <v>8</v>
      </c>
      <c r="L55" s="25" t="n">
        <v>0</v>
      </c>
      <c r="M55" s="80" t="n">
        <v>0</v>
      </c>
      <c r="N55" s="80" t="n">
        <v>2</v>
      </c>
      <c r="O55" s="80" t="n">
        <v>5</v>
      </c>
      <c r="P55" s="80" t="n">
        <v>0</v>
      </c>
      <c r="Q55" s="80" t="n">
        <v>0</v>
      </c>
      <c r="R55" s="16" t="n">
        <v>2</v>
      </c>
      <c r="S55" s="16" t="n">
        <v>5</v>
      </c>
      <c r="T55" s="16" t="n">
        <v>7</v>
      </c>
      <c r="U55" s="25" t="n">
        <v>0</v>
      </c>
      <c r="V55" s="80" t="n">
        <v>3</v>
      </c>
      <c r="W55" s="16" t="n">
        <v>3</v>
      </c>
      <c r="X55" s="25" t="n">
        <v>35</v>
      </c>
      <c r="Y55" s="80" t="n">
        <v>38</v>
      </c>
      <c r="Z55" s="27">
        <f>IF(U55="","",LOOKUP(U55-V55,{-9E+307,0,1},{2,"x",1}))</f>
        <v/>
      </c>
      <c r="AA55" s="14">
        <f>IF(U55="","",U55&amp;"-"&amp;V55)</f>
        <v/>
      </c>
      <c r="AB55" s="63" t="n"/>
      <c r="AW55" s="80" t="n"/>
      <c r="AX55" s="80" t="n"/>
      <c r="AY55" s="80" t="n"/>
      <c r="AZ55" s="80" t="n"/>
      <c r="BA55" s="80" t="n"/>
      <c r="BB55" s="80" t="n"/>
      <c r="BC55" s="80" t="n"/>
      <c r="BD55" s="80" t="n"/>
      <c r="BE55" s="80" t="n"/>
      <c r="BF55" s="80" t="n"/>
      <c r="BG55" s="80" t="n"/>
      <c r="BH55" s="80" t="n"/>
      <c r="BI55" s="80" t="n"/>
      <c r="BJ55" s="80" t="n"/>
      <c r="BK55" s="80" t="n"/>
      <c r="BL55" s="80" t="n"/>
      <c r="BM55" s="80" t="n"/>
      <c r="BN55" s="80" t="n"/>
      <c r="BO55" s="80" t="n"/>
      <c r="BR55" t="s">
        <v>77</v>
      </c>
      <c r="BS55" t="s">
        <v>84</v>
      </c>
      <c r="BT55" t="n">
        <v>9</v>
      </c>
      <c r="BU55" t="n">
        <v>7</v>
      </c>
      <c r="BV55" t="n">
        <v>10</v>
      </c>
      <c r="BW55" t="n">
        <v>6</v>
      </c>
      <c r="BX55" t="n">
        <v>4</v>
      </c>
      <c r="BY55" t="n">
        <v>12</v>
      </c>
      <c r="BZ55" t="n">
        <v>7</v>
      </c>
      <c r="CA55" t="n">
        <v>9</v>
      </c>
      <c r="CB55" t="n">
        <v>2</v>
      </c>
      <c r="CC55" t="n">
        <v>14</v>
      </c>
      <c r="CD55" t="n">
        <v>3</v>
      </c>
      <c r="CE55" t="n">
        <v>13</v>
      </c>
      <c r="CF55" t="n">
        <v>10</v>
      </c>
      <c r="CG55" t="n">
        <v>6</v>
      </c>
      <c r="CH55" t="n">
        <v>12</v>
      </c>
      <c r="CI55" t="n">
        <v>4</v>
      </c>
      <c r="CJ55" t="n">
        <v>6</v>
      </c>
      <c r="CK55" t="n">
        <v>10</v>
      </c>
      <c r="CL55" t="n">
        <v>9</v>
      </c>
      <c r="CM55" t="n">
        <v>7</v>
      </c>
      <c r="CN55" t="n">
        <v>3</v>
      </c>
      <c r="CO55" t="n">
        <v>13</v>
      </c>
      <c r="CP55" t="n">
        <v>4</v>
      </c>
      <c r="CQ55" t="n">
        <v>12</v>
      </c>
      <c r="CR55" t="n">
        <v>1</v>
      </c>
      <c r="CS55" t="n">
        <v>15</v>
      </c>
      <c r="CT55" t="n">
        <v>2</v>
      </c>
      <c r="CU55" t="n">
        <v>14</v>
      </c>
      <c r="CV55" t="n">
        <v>9</v>
      </c>
      <c r="CW55" t="n">
        <v>7</v>
      </c>
      <c r="CX55" t="n">
        <v>10</v>
      </c>
      <c r="CY55" t="n">
        <v>6</v>
      </c>
      <c r="CZ55" t="n">
        <v>1</v>
      </c>
      <c r="DA55" t="n">
        <v>15</v>
      </c>
      <c r="DB55" t="n">
        <v>5</v>
      </c>
      <c r="DC55" t="n">
        <v>11</v>
      </c>
      <c r="DD55" t="n">
        <v>0</v>
      </c>
      <c r="DE55" t="n">
        <v>16</v>
      </c>
      <c r="DF55" t="n">
        <v>0</v>
      </c>
      <c r="DG55" t="n">
        <v>16</v>
      </c>
      <c r="DH55" t="n">
        <v>12</v>
      </c>
      <c r="DI55" t="n">
        <v>4</v>
      </c>
      <c r="DJ55" t="n">
        <v>13</v>
      </c>
      <c r="DK55" t="n">
        <v>3</v>
      </c>
      <c r="DL55" t="n">
        <v>8</v>
      </c>
      <c r="DM55" t="n">
        <v>8</v>
      </c>
      <c r="DN55" t="n">
        <v>9</v>
      </c>
      <c r="DO55" t="n">
        <v>7</v>
      </c>
      <c r="DP55" t="n">
        <v>2</v>
      </c>
      <c r="DQ55" t="n">
        <v>14</v>
      </c>
      <c r="DR55" t="n">
        <v>2</v>
      </c>
      <c r="DS55" t="n">
        <v>14</v>
      </c>
      <c r="DT55" t="n">
        <v>5</v>
      </c>
      <c r="DU55" t="n">
        <v>11</v>
      </c>
      <c r="DV55" t="n">
        <v>9</v>
      </c>
      <c r="DW55" t="n">
        <v>7</v>
      </c>
      <c r="DX55" t="n">
        <v>3</v>
      </c>
      <c r="DY55" t="n">
        <v>13</v>
      </c>
      <c r="DZ55" t="n">
        <v>3</v>
      </c>
      <c r="EA55" t="n">
        <v>13</v>
      </c>
      <c r="EB55" t="n">
        <v>2</v>
      </c>
      <c r="EC55" t="n">
        <v>14</v>
      </c>
      <c r="ED55" t="n">
        <v>0</v>
      </c>
      <c r="EE55" t="n">
        <v>16</v>
      </c>
      <c r="EF55" t="n">
        <v>7</v>
      </c>
      <c r="EG55" t="n">
        <v>9</v>
      </c>
      <c r="EH55" t="n">
        <v>11</v>
      </c>
      <c r="EI55" t="n">
        <v>5</v>
      </c>
      <c r="EJ55" t="n">
        <v>4</v>
      </c>
      <c r="EK55" t="n">
        <v>12</v>
      </c>
      <c r="EL55" t="n">
        <v>6</v>
      </c>
      <c r="EM55" t="n">
        <v>10</v>
      </c>
      <c r="EN55" t="n">
        <v>1</v>
      </c>
      <c r="EO55" t="n">
        <v>15</v>
      </c>
      <c r="EP55" s="89" t="n">
        <v>2</v>
      </c>
      <c r="EQ55" t="n">
        <v>14</v>
      </c>
      <c r="ER55" s="81" t="n"/>
      <c r="ES55" s="89" t="n"/>
      <c r="EU55" s="81" t="n"/>
      <c r="EV55" s="89" t="n"/>
      <c r="EX55" s="81" t="n"/>
      <c r="EY55" s="89" t="n"/>
      <c r="FA55" s="81" t="n"/>
      <c r="FB55" s="89" t="n"/>
      <c r="FD55" s="81" t="n"/>
      <c r="FE55" s="89" t="n"/>
      <c r="FG55" s="81" t="n"/>
      <c r="FH55" s="89" t="n"/>
      <c r="FJ55" s="81" t="n"/>
      <c r="FK55" s="89" t="n"/>
      <c r="FM55" s="81" t="n"/>
    </row>
    <row customHeight="1" ht="12" r="56" spans="1:201">
      <c r="A56" s="35" t="n">
        <v>43337</v>
      </c>
      <c r="B56" s="89" t="s">
        <v>77</v>
      </c>
      <c r="C56" s="89" t="s">
        <v>71</v>
      </c>
      <c r="D56" s="31" t="n">
        <v>6.73</v>
      </c>
      <c r="E56" s="81" t="n">
        <v>6.84</v>
      </c>
      <c r="F56" s="25" t="n">
        <v>443</v>
      </c>
      <c r="G56" s="80" t="n">
        <v>287</v>
      </c>
      <c r="H56" s="80" t="n">
        <v>322</v>
      </c>
      <c r="I56" s="80" t="n">
        <v>159</v>
      </c>
      <c r="J56" s="80" t="n">
        <v>5</v>
      </c>
      <c r="K56" s="80" t="n">
        <v>6</v>
      </c>
      <c r="L56" s="25" t="n">
        <v>0</v>
      </c>
      <c r="M56" s="80" t="n">
        <v>0</v>
      </c>
      <c r="N56" s="80" t="n">
        <v>1</v>
      </c>
      <c r="O56" s="80" t="n">
        <v>3</v>
      </c>
      <c r="P56" s="80" t="n">
        <v>2</v>
      </c>
      <c r="Q56" s="80" t="n">
        <v>0</v>
      </c>
      <c r="R56" s="16" t="n">
        <v>3</v>
      </c>
      <c r="S56" s="16" t="n">
        <v>3</v>
      </c>
      <c r="T56" s="16" t="n">
        <v>6</v>
      </c>
      <c r="U56" s="25" t="n">
        <v>2</v>
      </c>
      <c r="V56" s="80" t="n">
        <v>2</v>
      </c>
      <c r="W56" s="16" t="n">
        <v>4</v>
      </c>
      <c r="X56" s="25" t="n">
        <v>36</v>
      </c>
      <c r="Y56" s="80" t="n">
        <v>22</v>
      </c>
      <c r="Z56" s="27">
        <f>IF(U56="","",LOOKUP(U56-V56,{-9E+307,0,1},{2,"x",1}))</f>
        <v/>
      </c>
      <c r="AA56" s="14">
        <f>IF(U56="","",U56&amp;"-"&amp;V56)</f>
        <v/>
      </c>
      <c r="AB56" s="63" t="n"/>
      <c r="AW56" s="80" t="n"/>
      <c r="AX56" s="80" t="n"/>
      <c r="AY56" s="80" t="n"/>
      <c r="AZ56" s="80" t="n"/>
      <c r="BA56" s="80" t="n"/>
      <c r="BB56" s="80" t="n"/>
      <c r="BC56" s="80" t="n"/>
      <c r="BD56" s="80" t="n"/>
      <c r="BE56" s="80" t="n"/>
      <c r="BF56" s="80" t="n"/>
      <c r="BG56" s="80" t="n"/>
      <c r="BH56" s="80" t="n"/>
      <c r="BI56" s="80" t="n"/>
      <c r="BJ56" s="80" t="n"/>
      <c r="BK56" s="80" t="n"/>
      <c r="BL56" s="80" t="n"/>
      <c r="BM56" s="80" t="n"/>
      <c r="BN56" s="80" t="n"/>
      <c r="BO56" s="80" t="n"/>
      <c r="BR56" t="s">
        <v>69</v>
      </c>
      <c r="BS56" t="s">
        <v>82</v>
      </c>
      <c r="BT56" t="n">
        <v>14</v>
      </c>
      <c r="BU56" t="n">
        <v>2</v>
      </c>
      <c r="BV56" t="n">
        <v>11</v>
      </c>
      <c r="BW56" t="n">
        <v>5</v>
      </c>
      <c r="BX56" t="n">
        <v>7</v>
      </c>
      <c r="BY56" t="n">
        <v>9</v>
      </c>
      <c r="BZ56" t="n">
        <v>3</v>
      </c>
      <c r="CA56" t="n">
        <v>13</v>
      </c>
      <c r="CB56" t="n">
        <v>4</v>
      </c>
      <c r="CC56" t="n">
        <v>12</v>
      </c>
      <c r="CD56" t="n">
        <v>1</v>
      </c>
      <c r="CE56" t="n">
        <v>15</v>
      </c>
      <c r="CF56" t="n">
        <v>13</v>
      </c>
      <c r="CG56" t="n">
        <v>3</v>
      </c>
      <c r="CH56" t="n">
        <v>12</v>
      </c>
      <c r="CI56" t="n">
        <v>4</v>
      </c>
      <c r="CJ56" t="n">
        <v>10</v>
      </c>
      <c r="CK56" t="n">
        <v>6</v>
      </c>
      <c r="CL56" t="n">
        <v>4</v>
      </c>
      <c r="CM56" t="n">
        <v>12</v>
      </c>
      <c r="CN56" t="n">
        <v>7</v>
      </c>
      <c r="CO56" t="n">
        <v>9</v>
      </c>
      <c r="CP56" t="n">
        <v>0</v>
      </c>
      <c r="CQ56" t="n">
        <v>16</v>
      </c>
      <c r="CR56" t="n">
        <v>3</v>
      </c>
      <c r="CS56" t="n">
        <v>13</v>
      </c>
      <c r="CT56" t="n">
        <v>0</v>
      </c>
      <c r="CU56" t="n">
        <v>16</v>
      </c>
      <c r="CV56" t="n">
        <v>9</v>
      </c>
      <c r="CW56" t="n">
        <v>7</v>
      </c>
      <c r="CX56" t="n">
        <v>11</v>
      </c>
      <c r="CY56" t="n">
        <v>5</v>
      </c>
      <c r="CZ56" t="n">
        <v>1</v>
      </c>
      <c r="DA56" t="n">
        <v>15</v>
      </c>
      <c r="DB56" t="n">
        <v>0</v>
      </c>
      <c r="DC56" t="n">
        <v>16</v>
      </c>
      <c r="DD56" t="n">
        <v>0</v>
      </c>
      <c r="DE56" t="n">
        <v>16</v>
      </c>
      <c r="DF56" t="n">
        <v>0</v>
      </c>
      <c r="DG56" t="n">
        <v>16</v>
      </c>
      <c r="DH56" t="n">
        <v>11</v>
      </c>
      <c r="DI56" t="n">
        <v>5</v>
      </c>
      <c r="DJ56" t="n">
        <v>10</v>
      </c>
      <c r="DK56" t="n">
        <v>6</v>
      </c>
      <c r="DL56" t="n">
        <v>7</v>
      </c>
      <c r="DM56" t="n">
        <v>9</v>
      </c>
      <c r="DN56" t="n">
        <v>5</v>
      </c>
      <c r="DO56" t="n">
        <v>11</v>
      </c>
      <c r="DP56" t="n">
        <v>4</v>
      </c>
      <c r="DQ56" t="n">
        <v>12</v>
      </c>
      <c r="DR56" t="n">
        <v>0</v>
      </c>
      <c r="DS56" t="n">
        <v>16</v>
      </c>
      <c r="DT56" t="n">
        <v>14</v>
      </c>
      <c r="DU56" t="n">
        <v>2</v>
      </c>
      <c r="DV56" t="n">
        <v>7</v>
      </c>
      <c r="DW56" t="n">
        <v>9</v>
      </c>
      <c r="DX56" t="n">
        <v>5</v>
      </c>
      <c r="DY56" t="n">
        <v>11</v>
      </c>
      <c r="DZ56" t="n">
        <v>3</v>
      </c>
      <c r="EA56" t="n">
        <v>13</v>
      </c>
      <c r="EB56" t="n">
        <v>3</v>
      </c>
      <c r="EC56" t="n">
        <v>13</v>
      </c>
      <c r="ED56" t="n">
        <v>0</v>
      </c>
      <c r="EE56" t="n">
        <v>16</v>
      </c>
      <c r="EF56" t="n">
        <v>14</v>
      </c>
      <c r="EG56" t="n">
        <v>2</v>
      </c>
      <c r="EH56" t="n">
        <v>10</v>
      </c>
      <c r="EI56" t="n">
        <v>6</v>
      </c>
      <c r="EJ56" t="n">
        <v>10</v>
      </c>
      <c r="EK56" t="n">
        <v>6</v>
      </c>
      <c r="EL56" t="n">
        <v>3</v>
      </c>
      <c r="EM56" t="n">
        <v>13</v>
      </c>
      <c r="EN56" t="n">
        <v>1</v>
      </c>
      <c r="EO56" t="n">
        <v>15</v>
      </c>
      <c r="EP56" s="89" t="n">
        <v>1</v>
      </c>
      <c r="EQ56" t="n">
        <v>15</v>
      </c>
      <c r="ER56" s="81" t="n"/>
      <c r="ES56" s="89" t="n"/>
      <c r="EU56" s="81" t="n"/>
      <c r="EV56" s="89" t="n"/>
      <c r="EX56" s="81" t="n"/>
      <c r="EY56" s="89" t="n"/>
      <c r="FA56" s="81" t="n"/>
      <c r="FB56" s="89" t="n"/>
      <c r="FD56" s="81" t="n"/>
      <c r="FE56" s="89" t="n"/>
      <c r="FG56" s="81" t="n"/>
      <c r="FH56" s="89" t="n"/>
      <c r="FJ56" s="81" t="n"/>
      <c r="FK56" s="89" t="n"/>
      <c r="FM56" s="81" t="n"/>
    </row>
    <row customHeight="1" ht="12" r="57" spans="1:201">
      <c r="A57" s="35" t="n">
        <v>43337</v>
      </c>
      <c r="B57" s="89" t="s">
        <v>84</v>
      </c>
      <c r="C57" s="89" t="s">
        <v>89</v>
      </c>
      <c r="D57" s="31" t="n">
        <v>6.94</v>
      </c>
      <c r="E57" s="81" t="n">
        <v>6.71</v>
      </c>
      <c r="F57" s="25" t="n">
        <v>266</v>
      </c>
      <c r="G57" s="80" t="n">
        <v>408</v>
      </c>
      <c r="H57" s="80" t="n">
        <v>160</v>
      </c>
      <c r="I57" s="80" t="n">
        <v>300</v>
      </c>
      <c r="J57" s="80" t="n">
        <v>7</v>
      </c>
      <c r="K57" s="80" t="n">
        <v>14</v>
      </c>
      <c r="L57" s="25" t="n">
        <v>1</v>
      </c>
      <c r="M57" s="80" t="n">
        <v>0</v>
      </c>
      <c r="N57" s="80" t="n">
        <v>1</v>
      </c>
      <c r="O57" s="80" t="n">
        <v>2</v>
      </c>
      <c r="P57" s="80" t="n">
        <v>1</v>
      </c>
      <c r="Q57" s="80" t="n">
        <v>3</v>
      </c>
      <c r="R57" s="16" t="n">
        <v>3</v>
      </c>
      <c r="S57" s="16" t="n">
        <v>5</v>
      </c>
      <c r="T57" s="16" t="n">
        <v>8</v>
      </c>
      <c r="U57" s="25" t="n">
        <v>1</v>
      </c>
      <c r="V57" s="80" t="n">
        <v>0</v>
      </c>
      <c r="W57" s="16" t="n">
        <v>1</v>
      </c>
      <c r="X57" s="25" t="n">
        <v>44</v>
      </c>
      <c r="Y57" s="80" t="n">
        <v>38</v>
      </c>
      <c r="Z57" s="27">
        <f>IF(U57="","",LOOKUP(U57-V57,{-9E+307,0,1},{2,"x",1}))</f>
        <v/>
      </c>
      <c r="AA57" s="14">
        <f>IF(U57="","",U57&amp;"-"&amp;V57)</f>
        <v/>
      </c>
      <c r="AB57" s="63" t="n"/>
      <c r="AW57" s="80" t="n"/>
      <c r="AX57" s="80" t="n"/>
      <c r="AY57" s="80" t="n"/>
      <c r="AZ57" s="80" t="n"/>
      <c r="BA57" s="80" t="n"/>
      <c r="BB57" s="80" t="n"/>
      <c r="BC57" s="80" t="n"/>
      <c r="BD57" s="80" t="n"/>
      <c r="BE57" s="80" t="n"/>
      <c r="BF57" s="80" t="n"/>
      <c r="BG57" s="80" t="n"/>
      <c r="BH57" s="80" t="n"/>
      <c r="BI57" s="80" t="n"/>
      <c r="BJ57" s="80" t="n"/>
      <c r="BK57" s="80" t="n"/>
      <c r="BL57" s="80" t="n"/>
      <c r="BM57" s="80" t="n"/>
      <c r="BN57" s="80" t="n"/>
      <c r="BO57" s="80" t="n"/>
      <c r="BR57" t="s">
        <v>75</v>
      </c>
      <c r="BS57" t="s">
        <v>87</v>
      </c>
      <c r="BT57" t="n">
        <v>14</v>
      </c>
      <c r="BU57" t="n">
        <v>2</v>
      </c>
      <c r="BV57" t="n">
        <v>12</v>
      </c>
      <c r="BW57" t="n">
        <v>4</v>
      </c>
      <c r="BX57" t="n">
        <v>9</v>
      </c>
      <c r="BY57" t="n">
        <v>7</v>
      </c>
      <c r="BZ57" t="n">
        <v>6</v>
      </c>
      <c r="CA57" t="n">
        <v>10</v>
      </c>
      <c r="CB57" t="n">
        <v>2</v>
      </c>
      <c r="CC57" t="n">
        <v>14</v>
      </c>
      <c r="CD57" t="n">
        <v>3</v>
      </c>
      <c r="CE57" t="n">
        <v>13</v>
      </c>
      <c r="CF57" t="n">
        <v>12</v>
      </c>
      <c r="CG57" t="n">
        <v>4</v>
      </c>
      <c r="CH57" t="n">
        <v>14</v>
      </c>
      <c r="CI57" t="n">
        <v>2</v>
      </c>
      <c r="CJ57" t="n">
        <v>7</v>
      </c>
      <c r="CK57" t="n">
        <v>9</v>
      </c>
      <c r="CL57" t="n">
        <v>10</v>
      </c>
      <c r="CM57" t="n">
        <v>6</v>
      </c>
      <c r="CN57" t="n">
        <v>6</v>
      </c>
      <c r="CO57" t="n">
        <v>10</v>
      </c>
      <c r="CP57" t="n">
        <v>7</v>
      </c>
      <c r="CQ57" t="n">
        <v>9</v>
      </c>
      <c r="CR57" t="n">
        <v>0</v>
      </c>
      <c r="CS57" t="n">
        <v>16</v>
      </c>
      <c r="CT57" t="n">
        <v>5</v>
      </c>
      <c r="CU57" t="n">
        <v>11</v>
      </c>
      <c r="CV57" t="n">
        <v>9</v>
      </c>
      <c r="CW57" t="n">
        <v>7</v>
      </c>
      <c r="CX57" t="n">
        <v>11</v>
      </c>
      <c r="CY57" t="n">
        <v>5</v>
      </c>
      <c r="CZ57" t="n">
        <v>3</v>
      </c>
      <c r="DA57" t="n">
        <v>13</v>
      </c>
      <c r="DB57" t="n">
        <v>3</v>
      </c>
      <c r="DC57" t="n">
        <v>13</v>
      </c>
      <c r="DD57" t="n">
        <v>1</v>
      </c>
      <c r="DE57" t="n">
        <v>15</v>
      </c>
      <c r="DF57" t="n">
        <v>0</v>
      </c>
      <c r="DG57" t="n">
        <v>16</v>
      </c>
      <c r="DH57" t="n">
        <v>12</v>
      </c>
      <c r="DI57" t="n">
        <v>4</v>
      </c>
      <c r="DJ57" t="n">
        <v>14</v>
      </c>
      <c r="DK57" t="n">
        <v>2</v>
      </c>
      <c r="DL57" t="n">
        <v>5</v>
      </c>
      <c r="DM57" t="n">
        <v>11</v>
      </c>
      <c r="DN57" t="n">
        <v>10</v>
      </c>
      <c r="DO57" t="n">
        <v>6</v>
      </c>
      <c r="DP57" t="n">
        <v>0</v>
      </c>
      <c r="DQ57" t="n">
        <v>16</v>
      </c>
      <c r="DR57" t="n">
        <v>4</v>
      </c>
      <c r="DS57" t="n">
        <v>12</v>
      </c>
      <c r="DT57" t="n">
        <v>14</v>
      </c>
      <c r="DU57" t="n">
        <v>2</v>
      </c>
      <c r="DV57" t="n">
        <v>9</v>
      </c>
      <c r="DW57" t="n">
        <v>7</v>
      </c>
      <c r="DX57" t="n">
        <v>3</v>
      </c>
      <c r="DY57" t="n">
        <v>13</v>
      </c>
      <c r="DZ57" t="n">
        <v>3</v>
      </c>
      <c r="EA57" t="n">
        <v>13</v>
      </c>
      <c r="EB57" t="n">
        <v>0</v>
      </c>
      <c r="EC57" t="n">
        <v>16</v>
      </c>
      <c r="ED57" t="n">
        <v>0</v>
      </c>
      <c r="EE57" t="n">
        <v>16</v>
      </c>
      <c r="EF57" t="n">
        <v>13</v>
      </c>
      <c r="EG57" t="n">
        <v>3</v>
      </c>
      <c r="EH57" t="n">
        <v>15</v>
      </c>
      <c r="EI57" t="n">
        <v>1</v>
      </c>
      <c r="EJ57" t="n">
        <v>7</v>
      </c>
      <c r="EK57" t="n">
        <v>9</v>
      </c>
      <c r="EL57" t="n">
        <v>5</v>
      </c>
      <c r="EM57" t="n">
        <v>11</v>
      </c>
      <c r="EN57" t="n">
        <v>2</v>
      </c>
      <c r="EO57" t="n">
        <v>14</v>
      </c>
      <c r="EP57" s="89" t="n">
        <v>1</v>
      </c>
      <c r="EQ57" t="n">
        <v>15</v>
      </c>
      <c r="ER57" s="81" t="n"/>
      <c r="ES57" s="89" t="n"/>
      <c r="EU57" s="81" t="n"/>
      <c r="EV57" s="89" t="n"/>
      <c r="EX57" s="81" t="n"/>
      <c r="EY57" s="89" t="n"/>
      <c r="FA57" s="81" t="n"/>
      <c r="FB57" s="89" t="n"/>
      <c r="FD57" s="81" t="n"/>
      <c r="FE57" s="89" t="n"/>
      <c r="FG57" s="81" t="n"/>
      <c r="FH57" s="89" t="n"/>
      <c r="FJ57" s="81" t="n"/>
      <c r="FK57" s="89" t="n"/>
      <c r="FM57" s="81" t="n"/>
    </row>
    <row customHeight="1" ht="12" r="58" spans="1:201">
      <c r="A58" s="35" t="n">
        <v>43337</v>
      </c>
      <c r="B58" s="89" t="s">
        <v>90</v>
      </c>
      <c r="C58" s="89" t="s">
        <v>79</v>
      </c>
      <c r="D58" s="31" t="n">
        <v>7.01</v>
      </c>
      <c r="E58" s="81" t="n">
        <v>6.4</v>
      </c>
      <c r="F58" s="25" t="n">
        <v>331</v>
      </c>
      <c r="G58" s="80" t="n">
        <v>305</v>
      </c>
      <c r="H58" s="80" t="n">
        <v>220</v>
      </c>
      <c r="I58" s="80" t="n">
        <v>188</v>
      </c>
      <c r="J58" s="80" t="n">
        <v>11</v>
      </c>
      <c r="K58" s="80" t="n">
        <v>6</v>
      </c>
      <c r="L58" s="25" t="n">
        <v>2</v>
      </c>
      <c r="M58" s="80" t="n">
        <v>0</v>
      </c>
      <c r="N58" s="80" t="n">
        <v>2</v>
      </c>
      <c r="O58" s="80" t="n">
        <v>3</v>
      </c>
      <c r="P58" s="80" t="n">
        <v>0</v>
      </c>
      <c r="Q58" s="80" t="n">
        <v>0</v>
      </c>
      <c r="R58" s="16" t="n">
        <v>4</v>
      </c>
      <c r="S58" s="16" t="n">
        <v>3</v>
      </c>
      <c r="T58" s="16" t="n">
        <v>7</v>
      </c>
      <c r="U58" s="25" t="n">
        <v>2</v>
      </c>
      <c r="V58" s="80" t="n">
        <v>1</v>
      </c>
      <c r="W58" s="16" t="n">
        <v>3</v>
      </c>
      <c r="X58" s="25" t="n">
        <v>30</v>
      </c>
      <c r="Y58" s="80" t="n">
        <v>23</v>
      </c>
      <c r="Z58" s="27">
        <f>IF(U58="","",LOOKUP(U58-V58,{-9E+307,0,1},{2,"x",1}))</f>
        <v/>
      </c>
      <c r="AA58" s="14">
        <f>IF(U58="","",U58&amp;"-"&amp;V58)</f>
        <v/>
      </c>
      <c r="AB58" s="63" t="n"/>
      <c r="AW58" s="80" t="n"/>
      <c r="AX58" s="80" t="n"/>
      <c r="AY58" s="80" t="n"/>
      <c r="AZ58" s="80" t="n"/>
      <c r="BA58" s="80" t="n"/>
      <c r="BB58" s="80" t="n"/>
      <c r="BC58" s="80" t="n"/>
      <c r="BD58" s="80" t="n"/>
      <c r="BE58" s="80" t="n"/>
      <c r="BF58" s="80" t="n"/>
      <c r="BG58" s="80" t="n"/>
      <c r="BH58" s="80" t="n"/>
      <c r="BI58" s="80" t="n"/>
      <c r="BJ58" s="80" t="n"/>
      <c r="BK58" s="80" t="n"/>
      <c r="BL58" s="80" t="n"/>
      <c r="BM58" s="80" t="n"/>
      <c r="BN58" s="80" t="n"/>
      <c r="BO58" s="80" t="n"/>
      <c r="BR58" t="s">
        <v>90</v>
      </c>
      <c r="BS58" t="s">
        <v>83</v>
      </c>
      <c r="BT58" t="n">
        <v>12</v>
      </c>
      <c r="BU58" t="n">
        <v>4</v>
      </c>
      <c r="BV58" t="n">
        <v>11</v>
      </c>
      <c r="BW58" t="n">
        <v>5</v>
      </c>
      <c r="BX58" t="n">
        <v>4</v>
      </c>
      <c r="BY58" t="n">
        <v>12</v>
      </c>
      <c r="BZ58" t="n">
        <v>8</v>
      </c>
      <c r="CA58" t="n">
        <v>8</v>
      </c>
      <c r="CB58" t="n">
        <v>1</v>
      </c>
      <c r="CC58" t="n">
        <v>15</v>
      </c>
      <c r="CD58" t="n">
        <v>3</v>
      </c>
      <c r="CE58" t="n">
        <v>13</v>
      </c>
      <c r="CF58" t="n">
        <v>14</v>
      </c>
      <c r="CG58" t="n">
        <v>2</v>
      </c>
      <c r="CH58" t="n">
        <v>14</v>
      </c>
      <c r="CI58" t="n">
        <v>2</v>
      </c>
      <c r="CJ58" t="n">
        <v>13</v>
      </c>
      <c r="CK58" t="n">
        <v>3</v>
      </c>
      <c r="CL58" t="n">
        <v>10</v>
      </c>
      <c r="CM58" t="n">
        <v>6</v>
      </c>
      <c r="CN58" t="n">
        <v>6</v>
      </c>
      <c r="CO58" t="n">
        <v>10</v>
      </c>
      <c r="CP58" t="n">
        <v>8</v>
      </c>
      <c r="CQ58" t="n">
        <v>8</v>
      </c>
      <c r="CR58" t="n">
        <v>1</v>
      </c>
      <c r="CS58" t="n">
        <v>15</v>
      </c>
      <c r="CT58" t="n">
        <v>7</v>
      </c>
      <c r="CU58" t="n">
        <v>9</v>
      </c>
      <c r="CV58" t="n">
        <v>9</v>
      </c>
      <c r="CW58" t="n">
        <v>7</v>
      </c>
      <c r="CX58" t="n">
        <v>10</v>
      </c>
      <c r="CY58" t="n">
        <v>6</v>
      </c>
      <c r="CZ58" t="n">
        <v>0</v>
      </c>
      <c r="DA58" t="n">
        <v>16</v>
      </c>
      <c r="DB58" t="n">
        <v>4</v>
      </c>
      <c r="DC58" t="n">
        <v>12</v>
      </c>
      <c r="DD58" t="n">
        <v>0</v>
      </c>
      <c r="DE58" t="n">
        <v>16</v>
      </c>
      <c r="DF58" t="n">
        <v>1</v>
      </c>
      <c r="DG58" t="n">
        <v>15</v>
      </c>
      <c r="DH58" t="n">
        <v>13</v>
      </c>
      <c r="DI58" t="n">
        <v>3</v>
      </c>
      <c r="DJ58" t="n">
        <v>14</v>
      </c>
      <c r="DK58" t="n">
        <v>2</v>
      </c>
      <c r="DL58" t="n">
        <v>6</v>
      </c>
      <c r="DM58" t="n">
        <v>10</v>
      </c>
      <c r="DN58" t="n">
        <v>8</v>
      </c>
      <c r="DO58" t="n">
        <v>8</v>
      </c>
      <c r="DP58" t="n">
        <v>0</v>
      </c>
      <c r="DQ58" t="n">
        <v>16</v>
      </c>
      <c r="DR58" t="n">
        <v>5</v>
      </c>
      <c r="DS58" t="n">
        <v>11</v>
      </c>
      <c r="DT58" t="n">
        <v>14</v>
      </c>
      <c r="DU58" t="n">
        <v>2</v>
      </c>
      <c r="DV58" t="n">
        <v>10</v>
      </c>
      <c r="DW58" t="n">
        <v>6</v>
      </c>
      <c r="DX58" t="n">
        <v>4</v>
      </c>
      <c r="DY58" t="n">
        <v>12</v>
      </c>
      <c r="DZ58" t="n">
        <v>3</v>
      </c>
      <c r="EA58" t="n">
        <v>13</v>
      </c>
      <c r="EB58" t="n">
        <v>1</v>
      </c>
      <c r="EC58" t="n">
        <v>15</v>
      </c>
      <c r="ED58" t="n">
        <v>0</v>
      </c>
      <c r="EE58" t="n">
        <v>16</v>
      </c>
      <c r="EF58" t="n">
        <v>14</v>
      </c>
      <c r="EG58" t="n">
        <v>2</v>
      </c>
      <c r="EH58" t="n">
        <v>13</v>
      </c>
      <c r="EI58" t="n">
        <v>3</v>
      </c>
      <c r="EJ58" t="n">
        <v>11</v>
      </c>
      <c r="EK58" t="n">
        <v>5</v>
      </c>
      <c r="EL58" t="n">
        <v>8</v>
      </c>
      <c r="EM58" t="n">
        <v>8</v>
      </c>
      <c r="EN58" t="n">
        <v>4</v>
      </c>
      <c r="EO58" t="n">
        <v>12</v>
      </c>
      <c r="EP58" s="89" t="n">
        <v>7</v>
      </c>
      <c r="EQ58" t="n">
        <v>9</v>
      </c>
      <c r="ER58" s="81" t="n"/>
      <c r="ES58" s="89" t="n"/>
      <c r="EU58" s="81" t="n"/>
      <c r="EV58" s="89" t="n"/>
      <c r="EX58" s="81" t="n"/>
      <c r="EY58" s="89" t="n"/>
      <c r="FA58" s="81" t="n"/>
      <c r="FB58" s="89" t="n"/>
      <c r="FD58" s="81" t="n"/>
      <c r="FE58" s="89" t="n"/>
      <c r="FG58" s="81" t="n"/>
      <c r="FH58" s="89" t="n"/>
      <c r="FJ58" s="81" t="n"/>
      <c r="FK58" s="89" t="n"/>
      <c r="FM58" s="81" t="n"/>
    </row>
    <row customHeight="1" ht="12" r="59" spans="1:201">
      <c r="A59" s="35" t="n">
        <v>43337</v>
      </c>
      <c r="B59" s="89" t="s">
        <v>92</v>
      </c>
      <c r="C59" s="89" t="s">
        <v>88</v>
      </c>
      <c r="D59" s="31" t="n">
        <v>6.91</v>
      </c>
      <c r="E59" s="81" t="n">
        <v>6.1</v>
      </c>
      <c r="F59" s="25" t="n">
        <v>579</v>
      </c>
      <c r="G59" s="80" t="n">
        <v>311</v>
      </c>
      <c r="H59" s="80" t="n">
        <v>483</v>
      </c>
      <c r="I59" s="80" t="n">
        <v>221</v>
      </c>
      <c r="J59" s="80" t="n">
        <v>11</v>
      </c>
      <c r="K59" s="80" t="n">
        <v>2</v>
      </c>
      <c r="L59" s="25" t="n">
        <v>0</v>
      </c>
      <c r="M59" s="80" t="n">
        <v>0</v>
      </c>
      <c r="N59" s="80" t="n">
        <v>3</v>
      </c>
      <c r="O59" s="80" t="n">
        <v>0</v>
      </c>
      <c r="P59" s="80" t="n">
        <v>2</v>
      </c>
      <c r="Q59" s="80" t="n">
        <v>0</v>
      </c>
      <c r="R59" s="16" t="n">
        <v>5</v>
      </c>
      <c r="S59" s="16" t="n">
        <v>0</v>
      </c>
      <c r="T59" s="16" t="n">
        <v>5</v>
      </c>
      <c r="U59" s="25" t="n">
        <v>2</v>
      </c>
      <c r="V59" s="80" t="n">
        <v>0</v>
      </c>
      <c r="W59" s="16" t="n">
        <v>2</v>
      </c>
      <c r="X59" s="25" t="n">
        <v>9</v>
      </c>
      <c r="Y59" s="80" t="n">
        <v>36</v>
      </c>
      <c r="Z59" s="27">
        <f>IF(U59="","",LOOKUP(U59-V59,{-9E+307,0,1},{2,"x",1}))</f>
        <v/>
      </c>
      <c r="AA59" s="14">
        <f>IF(U59="","",U59&amp;"-"&amp;V59)</f>
        <v/>
      </c>
      <c r="AB59" s="63" t="n"/>
      <c r="AW59" s="80" t="n"/>
      <c r="AX59" s="80" t="n"/>
      <c r="AY59" s="80" t="n"/>
      <c r="AZ59" s="80" t="n"/>
      <c r="BA59" s="80" t="n"/>
      <c r="BB59" s="80" t="n"/>
      <c r="BC59" s="80" t="n"/>
      <c r="BD59" s="80" t="n"/>
      <c r="BE59" s="80" t="n"/>
      <c r="BF59" s="80" t="n"/>
      <c r="BG59" s="80" t="n"/>
      <c r="BH59" s="80" t="n"/>
      <c r="BI59" s="80" t="n"/>
      <c r="BJ59" s="80" t="n"/>
      <c r="BK59" s="80" t="n"/>
      <c r="BL59" s="80" t="n"/>
      <c r="BM59" s="80" t="n"/>
      <c r="BN59" s="80" t="n"/>
      <c r="BO59" s="80" t="n"/>
      <c r="BR59" t="s">
        <v>92</v>
      </c>
      <c r="BS59" t="s">
        <v>81</v>
      </c>
      <c r="BT59" t="n">
        <v>12</v>
      </c>
      <c r="BU59" t="n">
        <v>4</v>
      </c>
      <c r="BV59" t="n">
        <v>8</v>
      </c>
      <c r="BW59" t="n">
        <v>8</v>
      </c>
      <c r="BX59" t="n">
        <v>3</v>
      </c>
      <c r="BY59" t="n">
        <v>13</v>
      </c>
      <c r="BZ59" t="n">
        <v>6</v>
      </c>
      <c r="CA59" t="n">
        <v>10</v>
      </c>
      <c r="CB59" t="n">
        <v>1</v>
      </c>
      <c r="CC59" t="n">
        <v>15</v>
      </c>
      <c r="CD59" t="n">
        <v>1</v>
      </c>
      <c r="CE59" t="n">
        <v>15</v>
      </c>
      <c r="CF59" t="n">
        <v>10</v>
      </c>
      <c r="CG59" t="n">
        <v>6</v>
      </c>
      <c r="CH59" t="n">
        <v>16</v>
      </c>
      <c r="CI59" t="n">
        <v>0</v>
      </c>
      <c r="CJ59" t="n">
        <v>7</v>
      </c>
      <c r="CK59" t="n">
        <v>9</v>
      </c>
      <c r="CL59" t="n">
        <v>9</v>
      </c>
      <c r="CM59" t="n">
        <v>7</v>
      </c>
      <c r="CN59" t="n">
        <v>6</v>
      </c>
      <c r="CO59" t="n">
        <v>10</v>
      </c>
      <c r="CP59" t="n">
        <v>6</v>
      </c>
      <c r="CQ59" t="n">
        <v>10</v>
      </c>
      <c r="CR59" t="n">
        <v>1</v>
      </c>
      <c r="CS59" t="n">
        <v>15</v>
      </c>
      <c r="CT59" t="n">
        <v>3</v>
      </c>
      <c r="CU59" t="n">
        <v>13</v>
      </c>
      <c r="CV59" t="n">
        <v>7</v>
      </c>
      <c r="CW59" t="n">
        <v>9</v>
      </c>
      <c r="CX59" t="n">
        <v>10</v>
      </c>
      <c r="CY59" t="n">
        <v>6</v>
      </c>
      <c r="CZ59" t="n">
        <v>3</v>
      </c>
      <c r="DA59" t="n">
        <v>13</v>
      </c>
      <c r="DB59" t="n">
        <v>2</v>
      </c>
      <c r="DC59" t="n">
        <v>14</v>
      </c>
      <c r="DD59" t="n">
        <v>0</v>
      </c>
      <c r="DE59" t="n">
        <v>16</v>
      </c>
      <c r="DF59" t="n">
        <v>2</v>
      </c>
      <c r="DG59" t="n">
        <v>14</v>
      </c>
      <c r="DH59" t="n">
        <v>13</v>
      </c>
      <c r="DI59" t="n">
        <v>3</v>
      </c>
      <c r="DJ59" t="n">
        <v>12</v>
      </c>
      <c r="DK59" t="n">
        <v>4</v>
      </c>
      <c r="DL59" t="n">
        <v>9</v>
      </c>
      <c r="DM59" t="n">
        <v>7</v>
      </c>
      <c r="DN59" t="n">
        <v>8</v>
      </c>
      <c r="DO59" t="n">
        <v>8</v>
      </c>
      <c r="DP59" t="n">
        <v>0</v>
      </c>
      <c r="DQ59" t="n">
        <v>16</v>
      </c>
      <c r="DR59" t="n">
        <v>2</v>
      </c>
      <c r="DS59" t="n">
        <v>14</v>
      </c>
      <c r="DT59" t="n">
        <v>11</v>
      </c>
      <c r="DU59" t="n">
        <v>5</v>
      </c>
      <c r="DV59" t="n">
        <v>9</v>
      </c>
      <c r="DW59" t="n">
        <v>7</v>
      </c>
      <c r="DX59" t="n">
        <v>2</v>
      </c>
      <c r="DY59" t="n">
        <v>14</v>
      </c>
      <c r="DZ59" t="n">
        <v>4</v>
      </c>
      <c r="EA59" t="n">
        <v>12</v>
      </c>
      <c r="EB59" t="n">
        <v>0</v>
      </c>
      <c r="EC59" t="n">
        <v>16</v>
      </c>
      <c r="ED59" t="n">
        <v>0</v>
      </c>
      <c r="EE59" t="n">
        <v>16</v>
      </c>
      <c r="EF59" t="n">
        <v>9</v>
      </c>
      <c r="EG59" t="n">
        <v>7</v>
      </c>
      <c r="EH59" t="n">
        <v>15</v>
      </c>
      <c r="EI59" t="n">
        <v>1</v>
      </c>
      <c r="EJ59" t="n">
        <v>6</v>
      </c>
      <c r="EK59" t="n">
        <v>10</v>
      </c>
      <c r="EL59" t="n">
        <v>10</v>
      </c>
      <c r="EM59" t="n">
        <v>6</v>
      </c>
      <c r="EN59" t="n">
        <v>1</v>
      </c>
      <c r="EO59" t="n">
        <v>15</v>
      </c>
      <c r="EP59" s="89" t="n">
        <v>4</v>
      </c>
      <c r="EQ59" t="n">
        <v>12</v>
      </c>
      <c r="ER59" s="81" t="n"/>
      <c r="ES59" s="89" t="n"/>
      <c r="EU59" s="81" t="n"/>
      <c r="EV59" s="89" t="n"/>
      <c r="EX59" s="81" t="n"/>
      <c r="EY59" s="89" t="n"/>
      <c r="FA59" s="81" t="n"/>
      <c r="FB59" s="89" t="n"/>
      <c r="FD59" s="81" t="n"/>
      <c r="FE59" s="89" t="n"/>
      <c r="FG59" s="81" t="n"/>
      <c r="FH59" s="89" t="n"/>
      <c r="FJ59" s="81" t="n"/>
      <c r="FK59" s="89" t="n"/>
      <c r="FM59" s="81" t="n"/>
    </row>
    <row customHeight="1" ht="12" r="60" spans="1:201">
      <c r="A60" s="35" t="n">
        <v>43337</v>
      </c>
      <c r="B60" s="89" t="s">
        <v>86</v>
      </c>
      <c r="C60" s="89" t="s">
        <v>76</v>
      </c>
      <c r="D60" s="31" t="n">
        <v>6.59</v>
      </c>
      <c r="E60" s="81" t="n">
        <v>6.96</v>
      </c>
      <c r="F60" s="25" t="n">
        <v>484</v>
      </c>
      <c r="G60" s="80" t="n">
        <v>354</v>
      </c>
      <c r="H60" s="80" t="n">
        <v>382</v>
      </c>
      <c r="I60" s="80" t="n">
        <v>244</v>
      </c>
      <c r="J60" s="80" t="n">
        <v>9</v>
      </c>
      <c r="K60" s="80" t="n">
        <v>7</v>
      </c>
      <c r="L60" s="25" t="n">
        <v>0</v>
      </c>
      <c r="M60" s="80" t="n">
        <v>3</v>
      </c>
      <c r="N60" s="80" t="n">
        <v>2</v>
      </c>
      <c r="O60" s="80" t="n">
        <v>2</v>
      </c>
      <c r="P60" s="80" t="n">
        <v>1</v>
      </c>
      <c r="Q60" s="80" t="n">
        <v>1</v>
      </c>
      <c r="R60" s="16" t="n">
        <v>3</v>
      </c>
      <c r="S60" s="16" t="n">
        <v>6</v>
      </c>
      <c r="T60" s="16" t="n">
        <v>9</v>
      </c>
      <c r="U60" s="25" t="n">
        <v>0</v>
      </c>
      <c r="V60" s="80" t="n">
        <v>1</v>
      </c>
      <c r="W60" s="16" t="n">
        <v>1</v>
      </c>
      <c r="X60" s="25" t="n">
        <v>16</v>
      </c>
      <c r="Y60" s="80" t="n">
        <v>14</v>
      </c>
      <c r="Z60" s="27">
        <f>IF(U60="","",LOOKUP(U60-V60,{-9E+307,0,1},{2,"x",1}))</f>
        <v/>
      </c>
      <c r="AA60" s="14">
        <f>IF(U60="","",U60&amp;"-"&amp;V60)</f>
        <v/>
      </c>
      <c r="AB60" s="63" t="n"/>
      <c r="AW60" s="80" t="n"/>
      <c r="AX60" s="80" t="n"/>
      <c r="AY60" s="80" t="n"/>
      <c r="AZ60" s="80" t="n"/>
      <c r="BA60" s="80" t="n"/>
      <c r="BB60" s="80" t="n"/>
      <c r="BC60" s="80" t="n"/>
      <c r="BD60" s="80" t="n"/>
      <c r="BE60" s="80" t="n"/>
      <c r="BF60" s="80" t="n"/>
      <c r="BG60" s="80" t="n"/>
      <c r="BH60" s="80" t="n"/>
      <c r="BI60" s="80" t="n"/>
      <c r="BJ60" s="80" t="n"/>
      <c r="BK60" s="80" t="n"/>
      <c r="BL60" s="80" t="n"/>
      <c r="BM60" s="80" t="n"/>
      <c r="BN60" s="80" t="n"/>
      <c r="BO60" s="80" t="n"/>
      <c r="BR60" t="s">
        <v>89</v>
      </c>
      <c r="BS60" t="s">
        <v>71</v>
      </c>
      <c r="BT60" t="n">
        <v>6</v>
      </c>
      <c r="BU60" t="n">
        <v>10</v>
      </c>
      <c r="BV60" t="n">
        <v>14</v>
      </c>
      <c r="BW60" t="n">
        <v>2</v>
      </c>
      <c r="BX60" t="n">
        <v>4</v>
      </c>
      <c r="BY60" t="n">
        <v>12</v>
      </c>
      <c r="BZ60" t="n">
        <v>7</v>
      </c>
      <c r="CA60" t="n">
        <v>9</v>
      </c>
      <c r="CB60" t="n">
        <v>0</v>
      </c>
      <c r="CC60" t="n">
        <v>16</v>
      </c>
      <c r="CD60" t="n">
        <v>2</v>
      </c>
      <c r="CE60" t="n">
        <v>14</v>
      </c>
      <c r="CF60" t="n">
        <v>9</v>
      </c>
      <c r="CG60" t="n">
        <v>7</v>
      </c>
      <c r="CH60" t="n">
        <v>13</v>
      </c>
      <c r="CI60" t="n">
        <v>3</v>
      </c>
      <c r="CJ60" t="n">
        <v>6</v>
      </c>
      <c r="CK60" t="n">
        <v>10</v>
      </c>
      <c r="CL60" t="n">
        <v>10</v>
      </c>
      <c r="CM60" t="n">
        <v>6</v>
      </c>
      <c r="CN60" t="n">
        <v>3</v>
      </c>
      <c r="CO60" t="n">
        <v>13</v>
      </c>
      <c r="CP60" t="n">
        <v>7</v>
      </c>
      <c r="CQ60" t="n">
        <v>9</v>
      </c>
      <c r="CR60" t="n">
        <v>1</v>
      </c>
      <c r="CS60" t="n">
        <v>15</v>
      </c>
      <c r="CT60" t="n">
        <v>2</v>
      </c>
      <c r="CU60" t="n">
        <v>14</v>
      </c>
      <c r="CV60" t="n">
        <v>4</v>
      </c>
      <c r="CW60" t="n">
        <v>12</v>
      </c>
      <c r="CX60" t="n">
        <v>11</v>
      </c>
      <c r="CY60" t="n">
        <v>5</v>
      </c>
      <c r="CZ60" t="n">
        <v>3</v>
      </c>
      <c r="DA60" t="n">
        <v>13</v>
      </c>
      <c r="DB60" t="n">
        <v>2</v>
      </c>
      <c r="DC60" t="n">
        <v>14</v>
      </c>
      <c r="DD60" t="n">
        <v>0</v>
      </c>
      <c r="DE60" t="n">
        <v>16</v>
      </c>
      <c r="DF60" t="n">
        <v>0</v>
      </c>
      <c r="DG60" t="n">
        <v>16</v>
      </c>
      <c r="DH60" t="n">
        <v>8</v>
      </c>
      <c r="DI60" t="n">
        <v>8</v>
      </c>
      <c r="DJ60" t="n">
        <v>14</v>
      </c>
      <c r="DK60" t="n">
        <v>2</v>
      </c>
      <c r="DL60" t="n">
        <v>3</v>
      </c>
      <c r="DM60" t="n">
        <v>13</v>
      </c>
      <c r="DN60" t="n">
        <v>10</v>
      </c>
      <c r="DO60" t="n">
        <v>6</v>
      </c>
      <c r="DP60" t="n">
        <v>1</v>
      </c>
      <c r="DQ60" t="n">
        <v>15</v>
      </c>
      <c r="DR60" t="n">
        <v>4</v>
      </c>
      <c r="DS60" t="n">
        <v>12</v>
      </c>
      <c r="DT60" t="n">
        <v>9</v>
      </c>
      <c r="DU60" t="n">
        <v>7</v>
      </c>
      <c r="DV60" t="n">
        <v>10</v>
      </c>
      <c r="DW60" t="n">
        <v>6</v>
      </c>
      <c r="DX60" t="n">
        <v>1</v>
      </c>
      <c r="DY60" t="n">
        <v>15</v>
      </c>
      <c r="DZ60" t="n">
        <v>3</v>
      </c>
      <c r="EA60" t="n">
        <v>13</v>
      </c>
      <c r="EB60" t="n">
        <v>1</v>
      </c>
      <c r="EC60" t="n">
        <v>15</v>
      </c>
      <c r="ED60" t="n">
        <v>1</v>
      </c>
      <c r="EE60" t="n">
        <v>15</v>
      </c>
      <c r="EF60" t="n">
        <v>12</v>
      </c>
      <c r="EG60" t="n">
        <v>4</v>
      </c>
      <c r="EH60" t="n">
        <v>12</v>
      </c>
      <c r="EI60" t="n">
        <v>4</v>
      </c>
      <c r="EJ60" t="n">
        <v>6</v>
      </c>
      <c r="EK60" t="n">
        <v>10</v>
      </c>
      <c r="EL60" t="n">
        <v>5</v>
      </c>
      <c r="EM60" t="n">
        <v>11</v>
      </c>
      <c r="EN60" t="n">
        <v>2</v>
      </c>
      <c r="EO60" t="n">
        <v>14</v>
      </c>
      <c r="EP60" s="89" t="n">
        <v>3</v>
      </c>
      <c r="EQ60" t="n">
        <v>13</v>
      </c>
      <c r="ER60" s="81" t="n"/>
      <c r="ES60" s="89" t="n"/>
      <c r="EU60" s="81" t="n"/>
      <c r="EV60" s="89" t="n"/>
      <c r="EX60" s="81" t="n"/>
      <c r="EY60" s="89" t="n"/>
      <c r="FA60" s="81" t="n"/>
      <c r="FB60" s="89" t="n"/>
      <c r="FD60" s="81" t="n"/>
      <c r="FE60" s="89" t="n"/>
      <c r="FG60" s="81" t="n"/>
      <c r="FH60" s="89" t="n"/>
      <c r="FJ60" s="81" t="n"/>
      <c r="FK60" s="89" t="n"/>
      <c r="FM60" s="81" t="n"/>
    </row>
    <row customHeight="1" ht="12" r="61" spans="1:201">
      <c r="A61" s="35" t="n">
        <v>43338</v>
      </c>
      <c r="B61" s="89" t="s">
        <v>75</v>
      </c>
      <c r="C61" s="89" t="s">
        <v>81</v>
      </c>
      <c r="D61" s="31" t="n">
        <v>7.22</v>
      </c>
      <c r="E61" s="81" t="n">
        <v>6.48</v>
      </c>
      <c r="F61" s="25" t="n">
        <v>263</v>
      </c>
      <c r="G61" s="80" t="n">
        <v>386</v>
      </c>
      <c r="H61" s="80" t="n">
        <v>143</v>
      </c>
      <c r="I61" s="80" t="n">
        <v>270</v>
      </c>
      <c r="J61" s="80" t="n">
        <v>9</v>
      </c>
      <c r="K61" s="80" t="n">
        <v>8</v>
      </c>
      <c r="L61" s="25" t="n">
        <v>0</v>
      </c>
      <c r="M61" s="80" t="n">
        <v>0</v>
      </c>
      <c r="N61" s="80" t="n">
        <v>2</v>
      </c>
      <c r="O61" s="80" t="n">
        <v>3</v>
      </c>
      <c r="P61" s="80" t="n">
        <v>1</v>
      </c>
      <c r="Q61" s="80" t="n">
        <v>2</v>
      </c>
      <c r="R61" s="16" t="n">
        <v>3</v>
      </c>
      <c r="S61" s="16" t="n">
        <v>5</v>
      </c>
      <c r="T61" s="16" t="n">
        <v>8</v>
      </c>
      <c r="U61" s="25" t="n">
        <v>1</v>
      </c>
      <c r="V61" s="80" t="n">
        <v>0</v>
      </c>
      <c r="W61" s="16" t="n">
        <v>1</v>
      </c>
      <c r="X61" s="25" t="n">
        <v>45</v>
      </c>
      <c r="Y61" s="80" t="n">
        <v>25</v>
      </c>
      <c r="Z61" s="27">
        <f>IF(U61="","",LOOKUP(U61-V61,{-9E+307,0,1},{2,"x",1}))</f>
        <v/>
      </c>
      <c r="AA61" s="14">
        <f>IF(U61="","",U61&amp;"-"&amp;V61)</f>
        <v/>
      </c>
      <c r="AB61" s="63" t="n"/>
      <c r="AW61" s="80" t="n"/>
      <c r="AX61" s="80" t="n"/>
      <c r="AY61" s="80" t="n"/>
      <c r="AZ61" s="80" t="n"/>
      <c r="BA61" s="80" t="n"/>
      <c r="BB61" s="80" t="n"/>
      <c r="BC61" s="80" t="n"/>
      <c r="BD61" s="80" t="n"/>
      <c r="BE61" s="80" t="n"/>
      <c r="BF61" s="80" t="n"/>
      <c r="BG61" s="80" t="n"/>
      <c r="BH61" s="80" t="n"/>
      <c r="BI61" s="80" t="n"/>
      <c r="BJ61" s="80" t="n"/>
      <c r="BK61" s="80" t="n"/>
      <c r="BL61" s="80" t="n"/>
      <c r="BM61" s="80" t="n"/>
      <c r="BN61" s="80" t="n"/>
      <c r="BO61" s="80" t="n"/>
      <c r="BR61" t="s">
        <v>73</v>
      </c>
      <c r="BS61" t="s">
        <v>91</v>
      </c>
      <c r="BT61" t="n">
        <v>14</v>
      </c>
      <c r="BU61" t="n">
        <v>2</v>
      </c>
      <c r="BV61" t="n">
        <v>11</v>
      </c>
      <c r="BW61" t="n">
        <v>5</v>
      </c>
      <c r="BX61" t="n">
        <v>8</v>
      </c>
      <c r="BY61" t="n">
        <v>8</v>
      </c>
      <c r="BZ61" t="n">
        <v>4</v>
      </c>
      <c r="CA61" t="n">
        <v>12</v>
      </c>
      <c r="CB61" t="n">
        <v>4</v>
      </c>
      <c r="CC61" t="n">
        <v>12</v>
      </c>
      <c r="CD61" t="n">
        <v>0</v>
      </c>
      <c r="CE61" t="n">
        <v>16</v>
      </c>
      <c r="CF61" t="n">
        <v>14</v>
      </c>
      <c r="CG61" t="n">
        <v>2</v>
      </c>
      <c r="CH61" t="n">
        <v>12</v>
      </c>
      <c r="CI61" t="n">
        <v>4</v>
      </c>
      <c r="CJ61" t="n">
        <v>10</v>
      </c>
      <c r="CK61" t="n">
        <v>6</v>
      </c>
      <c r="CL61" t="n">
        <v>6</v>
      </c>
      <c r="CM61" t="n">
        <v>10</v>
      </c>
      <c r="CN61" t="n">
        <v>5</v>
      </c>
      <c r="CO61" t="n">
        <v>11</v>
      </c>
      <c r="CP61" t="n">
        <v>1</v>
      </c>
      <c r="CQ61" t="n">
        <v>15</v>
      </c>
      <c r="CR61" t="n">
        <v>3</v>
      </c>
      <c r="CS61" t="n">
        <v>13</v>
      </c>
      <c r="CT61" t="n">
        <v>1</v>
      </c>
      <c r="CU61" t="n">
        <v>15</v>
      </c>
      <c r="CV61" t="n">
        <v>13</v>
      </c>
      <c r="CW61" t="n">
        <v>3</v>
      </c>
      <c r="CX61" t="n">
        <v>12</v>
      </c>
      <c r="CY61" t="n">
        <v>4</v>
      </c>
      <c r="CZ61" t="n">
        <v>3</v>
      </c>
      <c r="DA61" t="n">
        <v>13</v>
      </c>
      <c r="DB61" t="n">
        <v>2</v>
      </c>
      <c r="DC61" t="n">
        <v>14</v>
      </c>
      <c r="DD61" t="n">
        <v>1</v>
      </c>
      <c r="DE61" t="n">
        <v>15</v>
      </c>
      <c r="DF61" t="n">
        <v>0</v>
      </c>
      <c r="DG61" t="n">
        <v>16</v>
      </c>
      <c r="DH61" t="n">
        <v>15</v>
      </c>
      <c r="DI61" t="n">
        <v>1</v>
      </c>
      <c r="DJ61" t="n">
        <v>16</v>
      </c>
      <c r="DK61" t="n">
        <v>0</v>
      </c>
      <c r="DL61" t="n">
        <v>9</v>
      </c>
      <c r="DM61" t="n">
        <v>7</v>
      </c>
      <c r="DN61" t="n">
        <v>5</v>
      </c>
      <c r="DO61" t="n">
        <v>11</v>
      </c>
      <c r="DP61" t="n">
        <v>5</v>
      </c>
      <c r="DQ61" t="n">
        <v>11</v>
      </c>
      <c r="DR61" t="n">
        <v>1</v>
      </c>
      <c r="DS61" t="n">
        <v>15</v>
      </c>
      <c r="DT61" t="n">
        <v>9</v>
      </c>
      <c r="DU61" t="n">
        <v>7</v>
      </c>
      <c r="DV61" t="n">
        <v>5</v>
      </c>
      <c r="DW61" t="n">
        <v>11</v>
      </c>
      <c r="DX61" t="n">
        <v>3</v>
      </c>
      <c r="DY61" t="n">
        <v>13</v>
      </c>
      <c r="DZ61" t="n">
        <v>1</v>
      </c>
      <c r="EA61" t="n">
        <v>15</v>
      </c>
      <c r="EB61" t="n">
        <v>0</v>
      </c>
      <c r="EC61" t="n">
        <v>16</v>
      </c>
      <c r="ED61" t="n">
        <v>0</v>
      </c>
      <c r="EE61" t="n">
        <v>16</v>
      </c>
      <c r="EF61" t="n">
        <v>11</v>
      </c>
      <c r="EG61" t="n">
        <v>5</v>
      </c>
      <c r="EH61" t="n">
        <v>9</v>
      </c>
      <c r="EI61" t="n">
        <v>7</v>
      </c>
      <c r="EJ61" t="n">
        <v>8</v>
      </c>
      <c r="EK61" t="n">
        <v>8</v>
      </c>
      <c r="EL61" t="n">
        <v>3</v>
      </c>
      <c r="EM61" t="n">
        <v>13</v>
      </c>
      <c r="EN61" t="n">
        <v>2</v>
      </c>
      <c r="EO61" t="n">
        <v>14</v>
      </c>
      <c r="EP61" s="89" t="n">
        <v>1</v>
      </c>
      <c r="EQ61" t="n">
        <v>15</v>
      </c>
      <c r="ER61" s="81" t="n"/>
      <c r="ES61" s="89" t="n"/>
      <c r="EU61" s="81" t="n"/>
      <c r="EV61" s="89" t="n"/>
      <c r="EX61" s="81" t="n"/>
      <c r="EY61" s="89" t="n"/>
      <c r="FA61" s="81" t="n"/>
      <c r="FB61" s="89" t="n"/>
      <c r="FD61" s="81" t="n"/>
      <c r="FE61" s="89" t="n"/>
      <c r="FG61" s="81" t="n"/>
      <c r="FH61" s="89" t="n"/>
      <c r="FJ61" s="81" t="n"/>
      <c r="FK61" s="89" t="n"/>
      <c r="FM61" s="81" t="n"/>
    </row>
    <row customHeight="1" ht="12" r="62" spans="1:201">
      <c r="A62" s="35" t="n">
        <v>43343</v>
      </c>
      <c r="B62" s="89" t="s">
        <v>91</v>
      </c>
      <c r="C62" s="89" t="s">
        <v>82</v>
      </c>
      <c r="D62" s="31" t="n">
        <v>6.6</v>
      </c>
      <c r="E62" s="81" t="n">
        <v>6.98</v>
      </c>
      <c r="F62" s="25" t="n">
        <v>427</v>
      </c>
      <c r="G62" s="80" t="n">
        <v>264</v>
      </c>
      <c r="H62" s="80" t="n">
        <v>327</v>
      </c>
      <c r="I62" s="80" t="n">
        <v>169</v>
      </c>
      <c r="J62" s="80" t="n">
        <v>9</v>
      </c>
      <c r="K62" s="80" t="n">
        <v>8</v>
      </c>
      <c r="L62" s="25" t="n">
        <v>0</v>
      </c>
      <c r="M62" s="80" t="n">
        <v>1</v>
      </c>
      <c r="N62" s="80" t="n">
        <v>1</v>
      </c>
      <c r="O62" s="80" t="n">
        <v>1</v>
      </c>
      <c r="P62" s="80" t="n">
        <v>2</v>
      </c>
      <c r="Q62" s="80" t="n">
        <v>1</v>
      </c>
      <c r="R62" s="16" t="n">
        <v>3</v>
      </c>
      <c r="S62" s="16" t="n">
        <v>3</v>
      </c>
      <c r="T62" s="16" t="n">
        <v>6</v>
      </c>
      <c r="U62" s="25" t="n">
        <v>0</v>
      </c>
      <c r="V62" s="80" t="n">
        <v>0</v>
      </c>
      <c r="W62" s="16" t="n">
        <v>0</v>
      </c>
      <c r="X62" s="25" t="n">
        <v>24</v>
      </c>
      <c r="Y62" s="80" t="n">
        <v>31</v>
      </c>
      <c r="Z62" s="27">
        <f>IF(U62="","",LOOKUP(U62-V62,{-9E+307,0,1},{2,"x",1}))</f>
        <v/>
      </c>
      <c r="AA62" s="14">
        <f>IF(U62="","",U62&amp;"-"&amp;V62)</f>
        <v/>
      </c>
      <c r="AB62" s="63" t="n"/>
      <c r="AW62" s="80" t="n"/>
      <c r="AX62" s="80" t="n"/>
      <c r="AY62" s="80" t="n"/>
      <c r="AZ62" s="80" t="n"/>
      <c r="BA62" s="80" t="n"/>
      <c r="BB62" s="80" t="n"/>
      <c r="BC62" s="80" t="n"/>
      <c r="BD62" s="80" t="n"/>
      <c r="BE62" s="80" t="n"/>
      <c r="BF62" s="80" t="n"/>
      <c r="BG62" s="80" t="n"/>
      <c r="BH62" s="80" t="n"/>
      <c r="BI62" s="80" t="n"/>
      <c r="BJ62" s="80" t="n"/>
      <c r="BK62" s="80" t="n"/>
      <c r="BL62" s="80" t="n"/>
      <c r="BM62" s="80" t="n"/>
      <c r="BN62" s="80" t="n"/>
      <c r="BO62" s="80" t="n"/>
      <c r="EP62" s="89" t="n"/>
      <c r="ER62" s="81" t="n"/>
      <c r="ES62" s="89" t="n"/>
      <c r="EU62" s="81" t="n"/>
      <c r="EV62" s="89" t="n"/>
      <c r="EX62" s="81" t="n"/>
      <c r="EY62" s="89" t="n"/>
      <c r="FA62" s="81" t="n"/>
      <c r="FB62" s="89" t="n"/>
      <c r="FD62" s="81" t="n"/>
      <c r="FE62" s="89" t="n"/>
      <c r="FG62" s="81" t="n"/>
      <c r="FH62" s="89" t="n"/>
      <c r="FJ62" s="81" t="n"/>
      <c r="FK62" s="89" t="n"/>
      <c r="FM62" s="81" t="n"/>
    </row>
    <row customHeight="1" ht="12" r="63" spans="1:201">
      <c r="A63" s="35" t="n">
        <v>43344</v>
      </c>
      <c r="B63" s="89" t="s">
        <v>71</v>
      </c>
      <c r="C63" s="89" t="s">
        <v>84</v>
      </c>
      <c r="D63" s="31" t="n">
        <v>6.79</v>
      </c>
      <c r="E63" s="81" t="n">
        <v>6.88</v>
      </c>
      <c r="F63" s="25" t="n">
        <v>265</v>
      </c>
      <c r="G63" s="80" t="n">
        <v>387</v>
      </c>
      <c r="H63" s="80" t="n">
        <v>143</v>
      </c>
      <c r="I63" s="80" t="n">
        <v>269</v>
      </c>
      <c r="J63" s="80" t="n">
        <v>4</v>
      </c>
      <c r="K63" s="80" t="n">
        <v>11</v>
      </c>
      <c r="L63" s="25" t="n">
        <v>0</v>
      </c>
      <c r="M63" s="80" t="n">
        <v>0</v>
      </c>
      <c r="N63" s="80" t="n">
        <v>1</v>
      </c>
      <c r="O63" s="80" t="n">
        <v>3</v>
      </c>
      <c r="P63" s="80" t="n">
        <v>0</v>
      </c>
      <c r="Q63" s="80" t="n">
        <v>2</v>
      </c>
      <c r="R63" s="16" t="n">
        <v>1</v>
      </c>
      <c r="S63" s="16" t="n">
        <v>5</v>
      </c>
      <c r="T63" s="16" t="n">
        <v>6</v>
      </c>
      <c r="U63" s="25" t="n">
        <v>0</v>
      </c>
      <c r="V63" s="80" t="n">
        <v>0</v>
      </c>
      <c r="W63" s="16" t="n">
        <v>0</v>
      </c>
      <c r="X63" s="25" t="n">
        <v>36</v>
      </c>
      <c r="Y63" s="80" t="n">
        <v>31</v>
      </c>
      <c r="Z63" s="27">
        <f>IF(U63="","",LOOKUP(U63-V63,{-9E+307,0,1},{2,"x",1}))</f>
        <v/>
      </c>
      <c r="AA63" s="14">
        <f>IF(U63="","",U63&amp;"-"&amp;V63)</f>
        <v/>
      </c>
      <c r="AB63" s="63" t="n"/>
      <c r="AW63" s="80" t="n"/>
      <c r="AX63" s="80" t="n"/>
      <c r="AY63" s="80" t="n"/>
      <c r="AZ63" s="80" t="n"/>
      <c r="BA63" s="80" t="n"/>
      <c r="BB63" s="80" t="n"/>
      <c r="BC63" s="80" t="n"/>
      <c r="BD63" s="80" t="n"/>
      <c r="BE63" s="80" t="n"/>
      <c r="BF63" s="80" t="n"/>
      <c r="BG63" s="80" t="n"/>
      <c r="BH63" s="80" t="n"/>
      <c r="BI63" s="80" t="n"/>
      <c r="BJ63" s="80" t="n"/>
      <c r="BK63" s="80" t="n"/>
      <c r="BL63" s="80" t="n"/>
      <c r="BM63" s="80" t="n"/>
      <c r="BN63" s="80" t="n"/>
      <c r="BO63" s="80" t="n"/>
      <c r="EP63" s="89" t="n"/>
      <c r="ER63" s="81" t="n"/>
      <c r="ES63" s="89" t="n"/>
      <c r="EU63" s="81" t="n"/>
      <c r="EV63" s="89" t="n"/>
      <c r="EX63" s="81" t="n"/>
      <c r="EY63" s="89" t="n"/>
      <c r="FA63" s="81" t="n"/>
      <c r="FB63" s="89" t="n"/>
      <c r="FD63" s="81" t="n"/>
      <c r="FE63" s="89" t="n"/>
      <c r="FG63" s="81" t="n"/>
      <c r="FH63" s="89" t="n"/>
      <c r="FJ63" s="81" t="n"/>
      <c r="FK63" s="89" t="n"/>
      <c r="FM63" s="81" t="n"/>
    </row>
    <row customHeight="1" ht="12" r="64" spans="1:201">
      <c r="A64" s="35" t="n">
        <v>43344</v>
      </c>
      <c r="B64" s="89" t="s">
        <v>74</v>
      </c>
      <c r="C64" s="89" t="s">
        <v>77</v>
      </c>
      <c r="D64" s="31" t="n">
        <v>6.58</v>
      </c>
      <c r="E64" s="81" t="n">
        <v>6.57</v>
      </c>
      <c r="F64" s="25" t="n">
        <v>454</v>
      </c>
      <c r="G64" s="80" t="n">
        <v>390</v>
      </c>
      <c r="H64" s="80" t="n">
        <v>360</v>
      </c>
      <c r="I64" s="80" t="n">
        <v>286</v>
      </c>
      <c r="J64" s="80" t="n">
        <v>14</v>
      </c>
      <c r="K64" s="80" t="n">
        <v>5</v>
      </c>
      <c r="L64" s="25" t="n">
        <v>1</v>
      </c>
      <c r="M64" s="80" t="n">
        <v>0</v>
      </c>
      <c r="N64" s="80" t="n">
        <v>4</v>
      </c>
      <c r="O64" s="80" t="n">
        <v>1</v>
      </c>
      <c r="P64" s="80" t="n">
        <v>1</v>
      </c>
      <c r="Q64" s="80" t="n">
        <v>1</v>
      </c>
      <c r="R64" s="16" t="n">
        <v>6</v>
      </c>
      <c r="S64" s="16" t="n">
        <v>2</v>
      </c>
      <c r="T64" s="16" t="n">
        <v>8</v>
      </c>
      <c r="U64" s="25" t="n">
        <v>2</v>
      </c>
      <c r="V64" s="80" t="n">
        <v>1</v>
      </c>
      <c r="W64" s="16" t="n">
        <v>3</v>
      </c>
      <c r="X64" s="25" t="n">
        <v>3</v>
      </c>
      <c r="Y64" s="80" t="n">
        <v>27</v>
      </c>
      <c r="Z64" s="27">
        <f>IF(U64="","",LOOKUP(U64-V64,{-9E+307,0,1},{2,"x",1}))</f>
        <v/>
      </c>
      <c r="AA64" s="14">
        <f>IF(U64="","",U64&amp;"-"&amp;V64)</f>
        <v/>
      </c>
      <c r="AB64" s="63" t="n"/>
      <c r="AW64" s="80" t="n"/>
      <c r="AX64" s="80" t="n"/>
      <c r="AY64" s="80" t="n"/>
      <c r="AZ64" s="80" t="n"/>
      <c r="BA64" s="80" t="n"/>
      <c r="BB64" s="80" t="n"/>
      <c r="BC64" s="80" t="n"/>
      <c r="BD64" s="80" t="n"/>
      <c r="BE64" s="80" t="n"/>
      <c r="BF64" s="80" t="n"/>
      <c r="BG64" s="80" t="n"/>
      <c r="BH64" s="80" t="n"/>
      <c r="BI64" s="80" t="n"/>
      <c r="BJ64" s="80" t="n"/>
      <c r="BK64" s="80" t="n"/>
      <c r="BL64" s="80" t="n"/>
      <c r="BM64" s="80" t="n"/>
      <c r="BN64" s="80" t="n"/>
      <c r="BO64" s="80" t="n"/>
      <c r="BT64" s="80" t="n"/>
      <c r="BU64" s="80" t="n"/>
      <c r="BV64" s="80" t="n"/>
      <c r="BW64" s="80" t="n"/>
      <c r="BX64" s="80" t="n"/>
      <c r="BY64" s="80" t="n"/>
      <c r="BZ64" s="80" t="n"/>
      <c r="CA64" s="80" t="n"/>
      <c r="CB64" s="80" t="n"/>
      <c r="CC64" s="80" t="n"/>
      <c r="CD64" s="80" t="n"/>
      <c r="CE64" s="80" t="n"/>
      <c r="CF64" s="80" t="n"/>
      <c r="CG64" s="80" t="n"/>
      <c r="CH64" s="80" t="n"/>
      <c r="CI64" s="80" t="n"/>
      <c r="CJ64" s="80" t="n"/>
      <c r="CK64" s="80" t="n"/>
      <c r="CL64" s="80" t="n"/>
      <c r="CM64" s="80" t="n"/>
      <c r="CN64" s="80" t="n"/>
      <c r="CO64" s="80" t="n"/>
      <c r="CP64" s="80" t="n"/>
      <c r="CQ64" s="80" t="n"/>
      <c r="CR64" s="80" t="n"/>
      <c r="CS64" s="80" t="n"/>
      <c r="CT64" s="80" t="n"/>
      <c r="CU64" s="80" t="n"/>
      <c r="CV64" s="80" t="n"/>
      <c r="CW64" s="80" t="n"/>
      <c r="CX64" s="80" t="n"/>
      <c r="CY64" s="80" t="n"/>
      <c r="CZ64" s="80" t="n"/>
      <c r="DA64" s="80" t="n"/>
      <c r="DB64" s="80" t="n"/>
      <c r="DC64" s="80" t="n"/>
      <c r="DD64" s="80" t="n"/>
      <c r="DE64" s="80" t="n"/>
      <c r="DF64" s="80" t="n"/>
      <c r="DG64" s="80" t="n"/>
      <c r="DH64" s="80" t="n"/>
      <c r="DI64" s="80" t="n"/>
      <c r="DJ64" s="80" t="n"/>
      <c r="DK64" s="80" t="n"/>
      <c r="DL64" s="80" t="n"/>
      <c r="DM64" s="80" t="n"/>
      <c r="DN64" s="80" t="n"/>
      <c r="DO64" s="80" t="n"/>
      <c r="DP64" s="80" t="n"/>
      <c r="DQ64" s="80" t="n"/>
      <c r="DR64" s="80" t="n"/>
      <c r="DS64" s="80" t="n"/>
      <c r="DT64" s="80" t="n"/>
      <c r="DU64" s="80" t="n"/>
      <c r="DV64" s="80" t="n"/>
      <c r="DW64" s="80" t="n"/>
      <c r="DX64" s="80" t="n"/>
      <c r="DY64" s="80" t="n"/>
      <c r="DZ64" s="80" t="n"/>
      <c r="EA64" s="80" t="n"/>
      <c r="EB64" s="80" t="n"/>
      <c r="EC64" s="80" t="n"/>
      <c r="ED64" s="80" t="n"/>
      <c r="EE64" s="80" t="n"/>
      <c r="EF64" s="80" t="n"/>
      <c r="EG64" s="80" t="n"/>
      <c r="EH64" s="80" t="n"/>
      <c r="EI64" s="80" t="n"/>
      <c r="EJ64" s="80" t="n"/>
      <c r="EK64" s="80" t="n"/>
      <c r="EL64" s="80" t="n"/>
      <c r="EM64" s="80" t="n"/>
      <c r="EN64" s="80" t="n"/>
      <c r="EO64" s="80" t="n"/>
      <c r="EP64" s="80" t="n"/>
      <c r="EQ64" s="80" t="n"/>
      <c r="ER64" s="81" t="n"/>
      <c r="ES64" s="89" t="n"/>
      <c r="EU64" s="81" t="n"/>
      <c r="EV64" s="89" t="n"/>
      <c r="EX64" s="81" t="n"/>
      <c r="EY64" s="89" t="n"/>
      <c r="FA64" s="81" t="n"/>
      <c r="FB64" s="89" t="n"/>
      <c r="FD64" s="81" t="n"/>
      <c r="FE64" s="89" t="n"/>
      <c r="FG64" s="81" t="n"/>
      <c r="FH64" s="89" t="n"/>
      <c r="FJ64" s="81" t="n"/>
      <c r="FK64" s="89" t="n"/>
      <c r="FM64" s="81" t="n"/>
    </row>
    <row customHeight="1" ht="12" r="65" spans="1:201">
      <c r="A65" s="35" t="n">
        <v>43344</v>
      </c>
      <c r="B65" s="89" t="s">
        <v>88</v>
      </c>
      <c r="C65" s="89" t="s">
        <v>70</v>
      </c>
      <c r="D65" s="31" t="n">
        <v>6.48</v>
      </c>
      <c r="E65" s="81" t="n">
        <v>6.8</v>
      </c>
      <c r="F65" s="25" t="n">
        <v>336</v>
      </c>
      <c r="G65" s="80" t="n">
        <v>390</v>
      </c>
      <c r="H65" s="80" t="n">
        <v>233</v>
      </c>
      <c r="I65" s="80" t="n">
        <v>281</v>
      </c>
      <c r="J65" s="80" t="n">
        <v>14</v>
      </c>
      <c r="K65" s="80" t="n">
        <v>9</v>
      </c>
      <c r="L65" s="25" t="n">
        <v>0</v>
      </c>
      <c r="M65" s="80" t="n">
        <v>0</v>
      </c>
      <c r="N65" s="80" t="n">
        <v>1</v>
      </c>
      <c r="O65" s="80" t="n">
        <v>2</v>
      </c>
      <c r="P65" s="80" t="n">
        <v>1</v>
      </c>
      <c r="Q65" s="80" t="n">
        <v>3</v>
      </c>
      <c r="R65" s="16" t="n">
        <v>2</v>
      </c>
      <c r="S65" s="16" t="n">
        <v>5</v>
      </c>
      <c r="T65" s="16" t="n">
        <v>7</v>
      </c>
      <c r="U65" s="25" t="n">
        <v>1</v>
      </c>
      <c r="V65" s="80" t="n">
        <v>2</v>
      </c>
      <c r="W65" s="16" t="n">
        <v>3</v>
      </c>
      <c r="X65" s="25" t="n">
        <v>27</v>
      </c>
      <c r="Y65" s="80" t="n">
        <v>28</v>
      </c>
      <c r="Z65" s="27">
        <f>IF(U65="","",LOOKUP(U65-V65,{-9E+307,0,1},{2,"x",1}))</f>
        <v/>
      </c>
      <c r="AA65" s="14">
        <f>IF(U65="","",U65&amp;"-"&amp;V65)</f>
        <v/>
      </c>
      <c r="AB65" s="63" t="n"/>
      <c r="AW65" s="80" t="n"/>
      <c r="AX65" s="80" t="n"/>
      <c r="AY65" s="80" t="n"/>
      <c r="AZ65" s="80" t="n"/>
      <c r="BA65" s="80" t="n"/>
      <c r="BB65" s="80" t="n"/>
      <c r="BC65" s="80" t="n"/>
      <c r="BD65" s="80" t="n"/>
      <c r="BE65" s="80" t="n"/>
      <c r="BF65" s="80" t="n"/>
      <c r="BG65" s="80" t="n"/>
      <c r="BH65" s="80" t="n"/>
      <c r="BI65" s="80" t="n"/>
      <c r="BJ65" s="80" t="n"/>
      <c r="BK65" s="80" t="n"/>
      <c r="BL65" s="80" t="n"/>
      <c r="BM65" s="80" t="n"/>
      <c r="BN65" s="80" t="n"/>
      <c r="BO65" s="80" t="n"/>
      <c r="BT65" s="80" t="n"/>
      <c r="BU65" s="80" t="n"/>
      <c r="BV65" s="80" t="n"/>
      <c r="BW65" s="80" t="n"/>
      <c r="BX65" s="80" t="n"/>
      <c r="BY65" s="80" t="n"/>
      <c r="BZ65" s="80" t="n"/>
      <c r="CA65" s="80" t="n"/>
      <c r="CB65" s="80" t="n"/>
      <c r="CC65" s="80" t="n"/>
      <c r="CD65" s="80" t="n"/>
      <c r="CE65" s="80" t="n"/>
      <c r="CF65" s="80" t="n"/>
      <c r="CG65" s="80" t="n"/>
      <c r="CH65" s="80" t="n"/>
      <c r="CI65" s="80" t="n"/>
      <c r="CJ65" s="80" t="n"/>
      <c r="CK65" s="80" t="n"/>
      <c r="CL65" s="80" t="n"/>
      <c r="CM65" s="80" t="n"/>
      <c r="CN65" s="80" t="n"/>
      <c r="CO65" s="80" t="n"/>
      <c r="CP65" s="80" t="n"/>
      <c r="CQ65" s="80" t="n"/>
      <c r="CR65" s="80" t="n"/>
      <c r="CS65" s="80" t="n"/>
      <c r="CT65" s="80" t="n"/>
      <c r="CU65" s="80" t="n"/>
      <c r="CV65" s="80" t="n"/>
      <c r="CW65" s="80" t="n"/>
      <c r="CX65" s="80" t="n"/>
      <c r="CY65" s="80" t="n"/>
      <c r="CZ65" s="80" t="n"/>
      <c r="DA65" s="80" t="n"/>
      <c r="DB65" s="80" t="n"/>
      <c r="DC65" s="80" t="n"/>
      <c r="DD65" s="80" t="n"/>
      <c r="DE65" s="80" t="n"/>
      <c r="DF65" s="80" t="n"/>
      <c r="DG65" s="80" t="n"/>
      <c r="DH65" s="80" t="n"/>
      <c r="DI65" s="80" t="n"/>
      <c r="DJ65" s="80" t="n"/>
      <c r="DK65" s="80" t="n"/>
      <c r="DL65" s="80" t="n"/>
      <c r="DM65" s="80" t="n"/>
      <c r="DN65" s="80" t="n"/>
      <c r="DO65" s="80" t="n"/>
      <c r="DP65" s="80" t="n"/>
      <c r="DQ65" s="80" t="n"/>
      <c r="DR65" s="80" t="n"/>
      <c r="DS65" s="80" t="n"/>
      <c r="DT65" s="80" t="n"/>
      <c r="DU65" s="80" t="n"/>
      <c r="DV65" s="80" t="n"/>
      <c r="DW65" s="80" t="n"/>
      <c r="DX65" s="80" t="n"/>
      <c r="DY65" s="80" t="n"/>
      <c r="DZ65" s="80" t="n"/>
      <c r="EA65" s="80" t="n"/>
      <c r="EB65" s="80" t="n"/>
      <c r="EC65" s="80" t="n"/>
      <c r="ED65" s="80" t="n"/>
      <c r="EE65" s="80" t="n"/>
      <c r="EF65" s="80" t="n"/>
      <c r="EG65" s="80" t="n"/>
      <c r="EH65" s="80" t="n"/>
      <c r="EI65" s="80" t="n"/>
      <c r="EJ65" s="80" t="n"/>
      <c r="EK65" s="80" t="n"/>
      <c r="EL65" s="80" t="n"/>
      <c r="EM65" s="80" t="n"/>
      <c r="EN65" s="80" t="n"/>
      <c r="EO65" s="80" t="n"/>
      <c r="EP65" s="80" t="n"/>
      <c r="EQ65" s="80" t="n"/>
      <c r="ER65" s="81" t="n"/>
      <c r="ES65" s="89" t="n"/>
      <c r="EU65" s="81" t="n"/>
      <c r="EV65" s="89" t="n"/>
      <c r="EX65" s="81" t="n"/>
      <c r="EY65" s="89" t="n"/>
      <c r="FA65" s="81" t="n"/>
      <c r="FB65" s="89" t="n"/>
      <c r="FD65" s="81" t="n"/>
      <c r="FE65" s="89" t="n"/>
      <c r="FG65" s="81" t="n"/>
      <c r="FH65" s="89" t="n"/>
      <c r="FJ65" s="81" t="n"/>
      <c r="FK65" s="89" t="n"/>
      <c r="FM65" s="81" t="n"/>
    </row>
    <row customHeight="1" ht="12" r="66" spans="1:201">
      <c r="A66" s="35" t="n">
        <v>43344</v>
      </c>
      <c r="B66" s="89" t="s">
        <v>81</v>
      </c>
      <c r="C66" s="89" t="s">
        <v>86</v>
      </c>
      <c r="D66" s="31" t="n">
        <v>6.56</v>
      </c>
      <c r="E66" s="81" t="n">
        <v>6.69</v>
      </c>
      <c r="F66" s="25" t="n">
        <v>436</v>
      </c>
      <c r="G66" s="80" t="n">
        <v>309</v>
      </c>
      <c r="H66" s="80" t="n">
        <v>355</v>
      </c>
      <c r="I66" s="80" t="n">
        <v>231</v>
      </c>
      <c r="J66" s="80" t="n">
        <v>9</v>
      </c>
      <c r="K66" s="80" t="n">
        <v>6</v>
      </c>
      <c r="L66" s="25" t="n">
        <v>1</v>
      </c>
      <c r="M66" s="80" t="n">
        <v>1</v>
      </c>
      <c r="N66" s="80" t="n">
        <v>0</v>
      </c>
      <c r="O66" s="80" t="n">
        <v>0</v>
      </c>
      <c r="P66" s="80" t="n">
        <v>1</v>
      </c>
      <c r="Q66" s="80" t="n">
        <v>1</v>
      </c>
      <c r="R66" s="16" t="n">
        <v>2</v>
      </c>
      <c r="S66" s="16" t="n">
        <v>2</v>
      </c>
      <c r="T66" s="16" t="n">
        <v>4</v>
      </c>
      <c r="U66" s="25" t="n">
        <v>1</v>
      </c>
      <c r="V66" s="80" t="n">
        <v>2</v>
      </c>
      <c r="W66" s="16" t="n">
        <v>3</v>
      </c>
      <c r="X66" s="25" t="n">
        <v>18</v>
      </c>
      <c r="Y66" s="80" t="n">
        <v>36</v>
      </c>
      <c r="Z66" s="27">
        <f>IF(U66="","",LOOKUP(U66-V66,{-9E+307,0,1},{2,"x",1}))</f>
        <v/>
      </c>
      <c r="AA66" s="14">
        <f>IF(U66="","",U66&amp;"-"&amp;V66)</f>
        <v/>
      </c>
      <c r="AB66" s="63" t="n"/>
      <c r="AW66" s="80" t="n"/>
      <c r="AX66" s="80" t="n"/>
      <c r="AY66" s="80" t="n"/>
      <c r="AZ66" s="80" t="n"/>
      <c r="BA66" s="80" t="n"/>
      <c r="BB66" s="80" t="n"/>
      <c r="BC66" s="80" t="n"/>
      <c r="BD66" s="80" t="n"/>
      <c r="BE66" s="80" t="n"/>
      <c r="BF66" s="80" t="n"/>
      <c r="BG66" s="80" t="n"/>
      <c r="BH66" s="80" t="n"/>
      <c r="BI66" s="80" t="n"/>
      <c r="BJ66" s="80" t="n"/>
      <c r="BK66" s="80" t="n"/>
      <c r="BL66" s="80" t="n"/>
      <c r="BM66" s="80" t="n"/>
      <c r="BN66" s="80" t="n"/>
      <c r="BO66" s="80" t="n"/>
      <c r="BT66" s="80" t="n"/>
      <c r="BU66" s="80" t="n"/>
      <c r="BV66" s="80" t="n"/>
      <c r="BW66" s="80" t="n"/>
      <c r="BX66" s="80" t="n"/>
      <c r="BY66" s="80" t="n"/>
      <c r="BZ66" s="80" t="n"/>
      <c r="CA66" s="80" t="n"/>
      <c r="CB66" s="80" t="n"/>
      <c r="CC66" s="80" t="n"/>
      <c r="CD66" s="80" t="n"/>
      <c r="CE66" s="80" t="n"/>
      <c r="CF66" s="80" t="n"/>
      <c r="CG66" s="80" t="n"/>
      <c r="CH66" s="80" t="n"/>
      <c r="CI66" s="80" t="n"/>
      <c r="CJ66" s="80" t="n"/>
      <c r="CK66" s="80" t="n"/>
      <c r="CL66" s="80" t="n"/>
      <c r="CM66" s="80" t="n"/>
      <c r="CN66" s="80" t="n"/>
      <c r="CO66" s="80" t="n"/>
      <c r="CP66" s="80" t="n"/>
      <c r="CQ66" s="80" t="n"/>
      <c r="CR66" s="80" t="n"/>
      <c r="CS66" s="80" t="n"/>
      <c r="CT66" s="80" t="n"/>
      <c r="CU66" s="80" t="n"/>
      <c r="CV66" s="80" t="n"/>
      <c r="CW66" s="80" t="n"/>
      <c r="CX66" s="80" t="n"/>
      <c r="CY66" s="80" t="n"/>
      <c r="CZ66" s="80" t="n"/>
      <c r="DA66" s="80" t="n"/>
      <c r="DB66" s="80" t="n"/>
      <c r="DC66" s="80" t="n"/>
      <c r="DD66" s="80" t="n"/>
      <c r="DE66" s="80" t="n"/>
      <c r="DF66" s="80" t="n"/>
      <c r="DG66" s="80" t="n"/>
      <c r="DH66" s="80" t="n"/>
      <c r="DI66" s="80" t="n"/>
      <c r="DJ66" s="80" t="n"/>
      <c r="DK66" s="80" t="n"/>
      <c r="DL66" s="80" t="n"/>
      <c r="DM66" s="80" t="n"/>
      <c r="DN66" s="80" t="n"/>
      <c r="DO66" s="80" t="n"/>
      <c r="DP66" s="80" t="n"/>
      <c r="DQ66" s="80" t="n"/>
      <c r="DR66" s="80" t="n"/>
      <c r="DS66" s="80" t="n"/>
      <c r="DT66" s="80" t="n"/>
      <c r="DU66" s="80" t="n"/>
      <c r="DV66" s="80" t="n"/>
      <c r="DW66" s="80" t="n"/>
      <c r="DX66" s="80" t="n"/>
      <c r="DY66" s="80" t="n"/>
      <c r="DZ66" s="80" t="n"/>
      <c r="EA66" s="80" t="n"/>
      <c r="EB66" s="80" t="n"/>
      <c r="EC66" s="80" t="n"/>
      <c r="ED66" s="80" t="n"/>
      <c r="EE66" s="80" t="n"/>
      <c r="EF66" s="80" t="n"/>
      <c r="EG66" s="80" t="n"/>
      <c r="EH66" s="80" t="n"/>
      <c r="EI66" s="80" t="n"/>
      <c r="EJ66" s="80" t="n"/>
      <c r="EK66" s="80" t="n"/>
      <c r="EL66" s="80" t="n"/>
      <c r="EM66" s="80" t="n"/>
      <c r="EN66" s="80" t="n"/>
      <c r="EO66" s="80" t="n"/>
      <c r="EP66" s="80" t="n"/>
      <c r="EQ66" s="80" t="n"/>
      <c r="ER66" s="81" t="n"/>
      <c r="ES66" s="89" t="n"/>
      <c r="EU66" s="81" t="n"/>
      <c r="EV66" s="89" t="n"/>
      <c r="EX66" s="81" t="n"/>
      <c r="EY66" s="89" t="n"/>
      <c r="FA66" s="81" t="n"/>
      <c r="FB66" s="89" t="n"/>
      <c r="FD66" s="81" t="n"/>
      <c r="FE66" s="89" t="n"/>
      <c r="FG66" s="81" t="n"/>
      <c r="FH66" s="89" t="n"/>
      <c r="FJ66" s="81" t="n"/>
      <c r="FK66" s="89" t="n"/>
      <c r="FM66" s="81" t="n"/>
    </row>
    <row customHeight="1" ht="12" r="67" spans="1:201">
      <c r="A67" s="35" t="n">
        <v>43344</v>
      </c>
      <c r="B67" s="89" t="s">
        <v>83</v>
      </c>
      <c r="C67" s="89" t="s">
        <v>80</v>
      </c>
      <c r="D67" s="31" t="n">
        <v>6.7</v>
      </c>
      <c r="E67" s="81" t="n">
        <v>6.84</v>
      </c>
      <c r="F67" s="25" t="n">
        <v>451</v>
      </c>
      <c r="G67" s="80" t="n">
        <v>324</v>
      </c>
      <c r="H67" s="80" t="n">
        <v>325</v>
      </c>
      <c r="I67" s="80" t="n">
        <v>217</v>
      </c>
      <c r="J67" s="80" t="n">
        <v>12</v>
      </c>
      <c r="K67" s="80" t="n">
        <v>11</v>
      </c>
      <c r="L67" s="25" t="n">
        <v>1</v>
      </c>
      <c r="M67" s="80" t="n">
        <v>0</v>
      </c>
      <c r="N67" s="80" t="n">
        <v>1</v>
      </c>
      <c r="O67" s="80" t="n">
        <v>6</v>
      </c>
      <c r="P67" s="80" t="n">
        <v>2</v>
      </c>
      <c r="Q67" s="80" t="n">
        <v>1</v>
      </c>
      <c r="R67" s="16" t="n">
        <v>4</v>
      </c>
      <c r="S67" s="16" t="n">
        <v>7</v>
      </c>
      <c r="T67" s="16" t="n">
        <v>11</v>
      </c>
      <c r="U67" s="25" t="n">
        <v>2</v>
      </c>
      <c r="V67" s="80" t="n">
        <v>2</v>
      </c>
      <c r="W67" s="16" t="n">
        <v>4</v>
      </c>
      <c r="X67" s="25" t="n">
        <v>28</v>
      </c>
      <c r="Y67" s="80" t="n">
        <v>39</v>
      </c>
      <c r="Z67" s="27">
        <f>IF(U67="","",LOOKUP(U67-V67,{-9E+307,0,1},{2,"x",1}))</f>
        <v/>
      </c>
      <c r="AA67" s="14">
        <f>IF(U67="","",U67&amp;"-"&amp;V67)</f>
        <v/>
      </c>
      <c r="AB67" s="63" t="n"/>
      <c r="AW67" s="80" t="n"/>
      <c r="AX67" s="80" t="n"/>
      <c r="AY67" s="80" t="n"/>
      <c r="AZ67" s="80" t="n"/>
      <c r="BA67" s="80" t="n"/>
      <c r="BB67" s="80" t="n"/>
      <c r="BC67" s="80" t="n"/>
      <c r="BD67" s="80" t="n"/>
      <c r="BE67" s="80" t="n"/>
      <c r="BF67" s="80" t="n"/>
      <c r="BG67" s="80" t="n"/>
      <c r="BH67" s="80" t="n"/>
      <c r="BI67" s="80" t="n"/>
      <c r="BJ67" s="80" t="n"/>
      <c r="BK67" s="80" t="n"/>
      <c r="BL67" s="80" t="n"/>
      <c r="BM67" s="80" t="n"/>
      <c r="BN67" s="80" t="n"/>
      <c r="BO67" s="80" t="n"/>
      <c r="BT67" s="80" t="n"/>
      <c r="BU67" s="80" t="n"/>
      <c r="BV67" s="80" t="n"/>
      <c r="BW67" s="80" t="n"/>
      <c r="BX67" s="80" t="n"/>
      <c r="BY67" s="80" t="n"/>
      <c r="BZ67" s="80" t="n"/>
      <c r="CA67" s="80" t="n"/>
      <c r="CB67" s="80" t="n"/>
      <c r="CC67" s="80" t="n"/>
      <c r="CD67" s="80" t="n"/>
      <c r="CE67" s="80" t="n"/>
      <c r="CF67" s="80" t="n"/>
      <c r="CG67" s="80" t="n"/>
      <c r="CH67" s="80" t="n"/>
      <c r="CI67" s="80" t="n"/>
      <c r="CJ67" s="80" t="n"/>
      <c r="CK67" s="80" t="n"/>
      <c r="CL67" s="80" t="n"/>
      <c r="CM67" s="80" t="n"/>
      <c r="CN67" s="80" t="n"/>
      <c r="CO67" s="80" t="n"/>
      <c r="CP67" s="80" t="n"/>
      <c r="CQ67" s="80" t="n"/>
      <c r="CR67" s="80" t="n"/>
      <c r="CS67" s="80" t="n"/>
      <c r="CT67" s="80" t="n"/>
      <c r="CU67" s="80" t="n"/>
      <c r="CV67" s="80" t="n"/>
      <c r="CW67" s="80" t="n"/>
      <c r="CX67" s="80" t="n"/>
      <c r="CY67" s="80" t="n"/>
      <c r="CZ67" s="80" t="n"/>
      <c r="DA67" s="80" t="n"/>
      <c r="DB67" s="80" t="n"/>
      <c r="DC67" s="80" t="n"/>
      <c r="DD67" s="80" t="n"/>
      <c r="DE67" s="80" t="n"/>
      <c r="DF67" s="80" t="n"/>
      <c r="DG67" s="80" t="n"/>
      <c r="DH67" s="80" t="n"/>
      <c r="DI67" s="80" t="n"/>
      <c r="DJ67" s="80" t="n"/>
      <c r="DK67" s="80" t="n"/>
      <c r="DL67" s="80" t="n"/>
      <c r="DM67" s="80" t="n"/>
      <c r="DN67" s="80" t="n"/>
      <c r="DO67" s="80" t="n"/>
      <c r="DP67" s="80" t="n"/>
      <c r="DQ67" s="80" t="n"/>
      <c r="DR67" s="80" t="n"/>
      <c r="DS67" s="80" t="n"/>
      <c r="DT67" s="80" t="n"/>
      <c r="DU67" s="80" t="n"/>
      <c r="DV67" s="80" t="n"/>
      <c r="DW67" s="80" t="n"/>
      <c r="DX67" s="80" t="n"/>
      <c r="DY67" s="80" t="n"/>
      <c r="DZ67" s="80" t="n"/>
      <c r="EA67" s="80" t="n"/>
      <c r="EB67" s="80" t="n"/>
      <c r="EC67" s="80" t="n"/>
      <c r="ED67" s="80" t="n"/>
      <c r="EE67" s="80" t="n"/>
      <c r="EF67" s="80" t="n"/>
      <c r="EG67" s="80" t="n"/>
      <c r="EH67" s="80" t="n"/>
      <c r="EI67" s="80" t="n"/>
      <c r="EJ67" s="80" t="n"/>
      <c r="EK67" s="80" t="n"/>
      <c r="EL67" s="80" t="n"/>
      <c r="EM67" s="80" t="n"/>
      <c r="EN67" s="80" t="n"/>
      <c r="EO67" s="80" t="n"/>
      <c r="EP67" s="80" t="n"/>
      <c r="EQ67" s="80" t="n"/>
      <c r="ER67" s="81" t="n"/>
      <c r="ES67" s="89" t="n"/>
      <c r="EU67" s="81" t="n"/>
      <c r="EV67" s="89" t="n"/>
      <c r="EX67" s="81" t="n"/>
      <c r="EY67" s="89" t="n"/>
      <c r="FA67" s="81" t="n"/>
      <c r="FB67" s="89" t="n"/>
      <c r="FD67" s="81" t="n"/>
      <c r="FE67" s="89" t="n"/>
      <c r="FG67" s="81" t="n"/>
      <c r="FH67" s="89" t="n"/>
      <c r="FJ67" s="81" t="n"/>
      <c r="FK67" s="89" t="n"/>
      <c r="FM67" s="81" t="n"/>
    </row>
    <row customHeight="1" ht="12" r="68" spans="1:201">
      <c r="A68" s="35" t="n">
        <v>43344</v>
      </c>
      <c r="B68" s="89" t="s">
        <v>69</v>
      </c>
      <c r="C68" s="89" t="s">
        <v>90</v>
      </c>
      <c r="D68" s="31" t="n">
        <v>6.48</v>
      </c>
      <c r="E68" s="81" t="n">
        <v>7.09</v>
      </c>
      <c r="F68" s="25" t="n">
        <v>412</v>
      </c>
      <c r="G68" s="80" t="n">
        <v>409</v>
      </c>
      <c r="H68" s="80" t="n">
        <v>322</v>
      </c>
      <c r="I68" s="80" t="n">
        <v>321</v>
      </c>
      <c r="J68" s="80" t="n">
        <v>7</v>
      </c>
      <c r="K68" s="80" t="n">
        <v>8</v>
      </c>
      <c r="L68" s="25" t="n">
        <v>0</v>
      </c>
      <c r="M68" s="80" t="n">
        <v>0</v>
      </c>
      <c r="N68" s="80" t="n">
        <v>2</v>
      </c>
      <c r="O68" s="80" t="n">
        <v>1</v>
      </c>
      <c r="P68" s="80" t="n">
        <v>2</v>
      </c>
      <c r="Q68" s="80" t="n">
        <v>3</v>
      </c>
      <c r="R68" s="16" t="n">
        <v>4</v>
      </c>
      <c r="S68" s="16" t="n">
        <v>4</v>
      </c>
      <c r="T68" s="16" t="n">
        <v>8</v>
      </c>
      <c r="U68" s="25" t="n">
        <v>1</v>
      </c>
      <c r="V68" s="80" t="n">
        <v>2</v>
      </c>
      <c r="W68" s="16" t="n">
        <v>3</v>
      </c>
      <c r="X68" s="25" t="n">
        <v>18</v>
      </c>
      <c r="Y68" s="80" t="n">
        <v>37</v>
      </c>
      <c r="Z68" s="27">
        <f>IF(U68="","",LOOKUP(U68-V68,{-9E+307,0,1},{2,"x",1}))</f>
        <v/>
      </c>
      <c r="AA68" s="14">
        <f>IF(U68="","",U68&amp;"-"&amp;V68)</f>
        <v/>
      </c>
      <c r="AB68" s="63" t="n"/>
      <c r="AW68" s="80" t="n"/>
      <c r="AX68" s="80" t="n"/>
      <c r="AY68" s="80" t="n"/>
      <c r="AZ68" s="80" t="n"/>
      <c r="BA68" s="80" t="n"/>
      <c r="BB68" s="80" t="n"/>
      <c r="BC68" s="80" t="n"/>
      <c r="BD68" s="80" t="n"/>
      <c r="BE68" s="80" t="n"/>
      <c r="BF68" s="80" t="n"/>
      <c r="BG68" s="80" t="n"/>
      <c r="BH68" s="80" t="n"/>
      <c r="BI68" s="80" t="n"/>
      <c r="BJ68" s="80" t="n"/>
      <c r="BK68" s="80" t="n"/>
      <c r="BL68" s="80" t="n"/>
      <c r="BM68" s="80" t="n"/>
      <c r="BN68" s="80" t="n"/>
      <c r="BO68" s="80" t="n"/>
      <c r="BT68" s="80" t="n"/>
      <c r="BU68" s="80" t="n"/>
      <c r="BV68" s="80" t="n"/>
      <c r="BW68" s="80" t="n"/>
      <c r="BX68" s="80" t="n"/>
      <c r="BY68" s="80" t="n"/>
      <c r="BZ68" s="80" t="n"/>
      <c r="CA68" s="80" t="n"/>
      <c r="CB68" s="80" t="n"/>
      <c r="CC68" s="80" t="n"/>
      <c r="CD68" s="80" t="n"/>
      <c r="CE68" s="80" t="n"/>
      <c r="CF68" s="80" t="n"/>
      <c r="CG68" s="80" t="n"/>
      <c r="CH68" s="80" t="n"/>
      <c r="CI68" s="80" t="n"/>
      <c r="CJ68" s="80" t="n"/>
      <c r="CK68" s="80" t="n"/>
      <c r="CL68" s="80" t="n"/>
      <c r="CM68" s="80" t="n"/>
      <c r="CN68" s="80" t="n"/>
      <c r="CO68" s="80" t="n"/>
      <c r="CP68" s="80" t="n"/>
      <c r="CQ68" s="80" t="n"/>
      <c r="CR68" s="80" t="n"/>
      <c r="CS68" s="80" t="n"/>
      <c r="CT68" s="80" t="n"/>
      <c r="CU68" s="80" t="n"/>
      <c r="CV68" s="80" t="n"/>
      <c r="CW68" s="80" t="n"/>
      <c r="CX68" s="80" t="n"/>
      <c r="CY68" s="80" t="n"/>
      <c r="CZ68" s="80" t="n"/>
      <c r="DA68" s="80" t="n"/>
      <c r="DB68" s="80" t="n"/>
      <c r="DC68" s="80" t="n"/>
      <c r="DD68" s="80" t="n"/>
      <c r="DE68" s="80" t="n"/>
      <c r="DF68" s="80" t="n"/>
      <c r="DG68" s="80" t="n"/>
      <c r="DH68" s="80" t="n"/>
      <c r="DI68" s="80" t="n"/>
      <c r="DJ68" s="80" t="n"/>
      <c r="DK68" s="80" t="n"/>
      <c r="DL68" s="80" t="n"/>
      <c r="DM68" s="80" t="n"/>
      <c r="DN68" s="80" t="n"/>
      <c r="DO68" s="80" t="n"/>
      <c r="DP68" s="80" t="n"/>
      <c r="DQ68" s="80" t="n"/>
      <c r="DR68" s="80" t="n"/>
      <c r="DS68" s="80" t="n"/>
      <c r="DT68" s="80" t="n"/>
      <c r="DU68" s="80" t="n"/>
      <c r="DV68" s="80" t="n"/>
      <c r="DW68" s="80" t="n"/>
      <c r="DX68" s="80" t="n"/>
      <c r="DY68" s="80" t="n"/>
      <c r="DZ68" s="80" t="n"/>
      <c r="EA68" s="80" t="n"/>
      <c r="EB68" s="80" t="n"/>
      <c r="EC68" s="80" t="n"/>
      <c r="ED68" s="80" t="n"/>
      <c r="EE68" s="80" t="n"/>
      <c r="EF68" s="80" t="n"/>
      <c r="EG68" s="80" t="n"/>
      <c r="EH68" s="80" t="n"/>
      <c r="EI68" s="80" t="n"/>
      <c r="EJ68" s="80" t="n"/>
      <c r="EK68" s="80" t="n"/>
      <c r="EL68" s="80" t="n"/>
      <c r="EM68" s="80" t="n"/>
      <c r="EN68" s="80" t="n"/>
      <c r="EO68" s="80" t="n"/>
      <c r="EP68" s="80" t="n"/>
      <c r="EQ68" s="80" t="n"/>
      <c r="ER68" s="81" t="n"/>
      <c r="ES68" s="89" t="n"/>
      <c r="EU68" s="81" t="n"/>
      <c r="EV68" s="89" t="n"/>
      <c r="EX68" s="81" t="n"/>
      <c r="EY68" s="89" t="n"/>
      <c r="FA68" s="81" t="n"/>
      <c r="FB68" s="89" t="n"/>
      <c r="FD68" s="81" t="n"/>
      <c r="FE68" s="89" t="n"/>
      <c r="FG68" s="81" t="n"/>
      <c r="FH68" s="89" t="n"/>
      <c r="FJ68" s="81" t="n"/>
      <c r="FK68" s="89" t="n"/>
      <c r="FM68" s="81" t="n"/>
    </row>
    <row customHeight="1" ht="12" r="69" spans="1:201">
      <c r="A69" s="35" t="n">
        <v>43344</v>
      </c>
      <c r="B69" s="89" t="s">
        <v>85</v>
      </c>
      <c r="C69" s="89" t="s">
        <v>73</v>
      </c>
      <c r="D69" s="31" t="n">
        <v>7.11</v>
      </c>
      <c r="E69" s="81" t="n">
        <v>6.11</v>
      </c>
      <c r="F69" s="25" t="n">
        <v>321</v>
      </c>
      <c r="G69" s="80" t="n">
        <v>485</v>
      </c>
      <c r="H69" s="80" t="n">
        <v>236</v>
      </c>
      <c r="I69" s="80" t="n">
        <v>403</v>
      </c>
      <c r="J69" s="80" t="n">
        <v>8</v>
      </c>
      <c r="K69" s="80" t="n">
        <v>5</v>
      </c>
      <c r="L69" s="25" t="n">
        <v>0</v>
      </c>
      <c r="M69" s="80" t="n">
        <v>0</v>
      </c>
      <c r="N69" s="80" t="n">
        <v>3</v>
      </c>
      <c r="O69" s="80" t="n">
        <v>1</v>
      </c>
      <c r="P69" s="80" t="n">
        <v>3</v>
      </c>
      <c r="Q69" s="80" t="n">
        <v>1</v>
      </c>
      <c r="R69" s="16" t="n">
        <v>6</v>
      </c>
      <c r="S69" s="16" t="n">
        <v>2</v>
      </c>
      <c r="T69" s="16" t="n">
        <v>8</v>
      </c>
      <c r="U69" s="25" t="n">
        <v>4</v>
      </c>
      <c r="V69" s="80" t="n">
        <v>1</v>
      </c>
      <c r="W69" s="16" t="n">
        <v>5</v>
      </c>
      <c r="X69" s="25" t="n">
        <v>29</v>
      </c>
      <c r="Y69" s="80" t="n">
        <v>20</v>
      </c>
      <c r="Z69" s="27">
        <f>IF(U69="","",LOOKUP(U69-V69,{-9E+307,0,1},{2,"x",1}))</f>
        <v/>
      </c>
      <c r="AA69" s="14">
        <f>IF(U69="","",U69&amp;"-"&amp;V69)</f>
        <v/>
      </c>
      <c r="AB69" s="63" t="n"/>
      <c r="AW69" s="80" t="n"/>
      <c r="AX69" s="80" t="n"/>
      <c r="AY69" s="80" t="n"/>
      <c r="AZ69" s="80" t="n"/>
      <c r="BA69" s="80" t="n"/>
      <c r="BB69" s="80" t="n"/>
      <c r="BC69" s="80" t="n"/>
      <c r="BD69" s="80" t="n"/>
      <c r="BE69" s="80" t="n"/>
      <c r="BF69" s="80" t="n"/>
      <c r="BG69" s="80" t="n"/>
      <c r="BH69" s="80" t="n"/>
      <c r="BI69" s="80" t="n"/>
      <c r="BJ69" s="80" t="n"/>
      <c r="BK69" s="80" t="n"/>
      <c r="BL69" s="80" t="n"/>
      <c r="BM69" s="80" t="n"/>
      <c r="BN69" s="80" t="n"/>
      <c r="BO69" s="80" t="n"/>
      <c r="BT69" s="80" t="n"/>
      <c r="BU69" s="80" t="n"/>
      <c r="BV69" s="80" t="n"/>
      <c r="BW69" s="80" t="n"/>
      <c r="BX69" s="80" t="n"/>
      <c r="BY69" s="80" t="n"/>
      <c r="BZ69" s="80" t="n"/>
      <c r="CA69" s="80" t="n"/>
      <c r="CB69" s="80" t="n"/>
      <c r="CC69" s="80" t="n"/>
      <c r="CD69" s="80" t="n"/>
      <c r="CE69" s="80" t="n"/>
      <c r="CF69" s="80" t="n"/>
      <c r="CG69" s="80" t="n"/>
      <c r="CH69" s="80" t="n"/>
      <c r="CI69" s="80" t="n"/>
      <c r="CJ69" s="80" t="n"/>
      <c r="CK69" s="80" t="n"/>
      <c r="CL69" s="80" t="n"/>
      <c r="CM69" s="80" t="n"/>
      <c r="CN69" s="80" t="n"/>
      <c r="CO69" s="80" t="n"/>
      <c r="CP69" s="80" t="n"/>
      <c r="CQ69" s="80" t="n"/>
      <c r="CR69" s="80" t="n"/>
      <c r="CS69" s="80" t="n"/>
      <c r="CT69" s="80" t="n"/>
      <c r="CU69" s="80" t="n"/>
      <c r="CV69" s="80" t="n"/>
      <c r="CW69" s="80" t="n"/>
      <c r="CX69" s="80" t="n"/>
      <c r="CY69" s="80" t="n"/>
      <c r="CZ69" s="80" t="n"/>
      <c r="DA69" s="80" t="n"/>
      <c r="DB69" s="80" t="n"/>
      <c r="DC69" s="80" t="n"/>
      <c r="DD69" s="80" t="n"/>
      <c r="DE69" s="80" t="n"/>
      <c r="DF69" s="80" t="n"/>
      <c r="DG69" s="80" t="n"/>
      <c r="DH69" s="80" t="n"/>
      <c r="DI69" s="80" t="n"/>
      <c r="DJ69" s="80" t="n"/>
      <c r="DK69" s="80" t="n"/>
      <c r="DL69" s="80" t="n"/>
      <c r="DM69" s="80" t="n"/>
      <c r="DN69" s="80" t="n"/>
      <c r="DO69" s="80" t="n"/>
      <c r="DP69" s="80" t="n"/>
      <c r="DQ69" s="80" t="n"/>
      <c r="DR69" s="80" t="n"/>
      <c r="DS69" s="80" t="n"/>
      <c r="DT69" s="80" t="n"/>
      <c r="DU69" s="80" t="n"/>
      <c r="DV69" s="80" t="n"/>
      <c r="DW69" s="80" t="n"/>
      <c r="DX69" s="80" t="n"/>
      <c r="DY69" s="80" t="n"/>
      <c r="DZ69" s="80" t="n"/>
      <c r="EA69" s="80" t="n"/>
      <c r="EB69" s="80" t="n"/>
      <c r="EC69" s="80" t="n"/>
      <c r="ED69" s="80" t="n"/>
      <c r="EE69" s="80" t="n"/>
      <c r="EF69" s="80" t="n"/>
      <c r="EG69" s="80" t="n"/>
      <c r="EH69" s="80" t="n"/>
      <c r="EI69" s="80" t="n"/>
      <c r="EJ69" s="80" t="n"/>
      <c r="EK69" s="80" t="n"/>
      <c r="EL69" s="80" t="n"/>
      <c r="EM69" s="80" t="n"/>
      <c r="EN69" s="80" t="n"/>
      <c r="EO69" s="80" t="n"/>
      <c r="EP69" s="80" t="n"/>
      <c r="EQ69" s="80" t="n"/>
      <c r="ER69" s="81" t="n"/>
      <c r="ES69" s="89" t="n"/>
      <c r="EU69" s="81" t="n"/>
      <c r="EV69" s="89" t="n"/>
      <c r="EX69" s="81" t="n"/>
      <c r="EY69" s="89" t="n"/>
      <c r="FA69" s="81" t="n"/>
      <c r="FB69" s="89" t="n"/>
      <c r="FD69" s="81" t="n"/>
      <c r="FE69" s="89" t="n"/>
      <c r="FG69" s="81" t="n"/>
      <c r="FH69" s="89" t="n"/>
      <c r="FJ69" s="81" t="n"/>
      <c r="FK69" s="89" t="n"/>
      <c r="FM69" s="81" t="n"/>
    </row>
    <row customHeight="1" ht="12" r="70" spans="1:201">
      <c r="A70" s="35" t="n">
        <v>43344</v>
      </c>
      <c r="B70" s="89" t="s">
        <v>87</v>
      </c>
      <c r="C70" s="89" t="s">
        <v>92</v>
      </c>
      <c r="D70" s="31" t="n">
        <v>7.05</v>
      </c>
      <c r="E70" s="81" t="n">
        <v>6.44</v>
      </c>
      <c r="F70" s="25" t="n">
        <v>368</v>
      </c>
      <c r="G70" s="80" t="n">
        <v>467</v>
      </c>
      <c r="H70" s="80" t="n">
        <v>278</v>
      </c>
      <c r="I70" s="80" t="n">
        <v>380</v>
      </c>
      <c r="J70" s="80" t="n">
        <v>11</v>
      </c>
      <c r="K70" s="80" t="n">
        <v>10</v>
      </c>
      <c r="L70" s="25" t="n">
        <v>1</v>
      </c>
      <c r="M70" s="80" t="n">
        <v>0</v>
      </c>
      <c r="N70" s="80" t="n">
        <v>3</v>
      </c>
      <c r="O70" s="80" t="n">
        <v>2</v>
      </c>
      <c r="P70" s="80" t="n">
        <v>2</v>
      </c>
      <c r="Q70" s="80" t="n">
        <v>3</v>
      </c>
      <c r="R70" s="16" t="n">
        <v>6</v>
      </c>
      <c r="S70" s="16" t="n">
        <v>5</v>
      </c>
      <c r="T70" s="16" t="n">
        <v>11</v>
      </c>
      <c r="U70" s="25" t="n">
        <v>2</v>
      </c>
      <c r="V70" s="80" t="n">
        <v>1</v>
      </c>
      <c r="W70" s="16" t="n">
        <v>3</v>
      </c>
      <c r="X70" s="25" t="n">
        <v>27</v>
      </c>
      <c r="Y70" s="80" t="n">
        <v>19</v>
      </c>
      <c r="Z70" s="27">
        <f>IF(U70="","",LOOKUP(U70-V70,{-9E+307,0,1},{2,"x",1}))</f>
        <v/>
      </c>
      <c r="AA70" s="14">
        <f>IF(U70="","",U70&amp;"-"&amp;V70)</f>
        <v/>
      </c>
      <c r="AB70" s="63" t="n"/>
      <c r="AW70" s="80" t="n"/>
      <c r="AX70" s="80" t="n"/>
      <c r="AY70" s="80" t="n"/>
      <c r="AZ70" s="80" t="n"/>
      <c r="BA70" s="80" t="n"/>
      <c r="BB70" s="80" t="n"/>
      <c r="BC70" s="80" t="n"/>
      <c r="BD70" s="80" t="n"/>
      <c r="BE70" s="80" t="n"/>
      <c r="BF70" s="80" t="n"/>
      <c r="BG70" s="80" t="n"/>
      <c r="BH70" s="80" t="n"/>
      <c r="BI70" s="80" t="n"/>
      <c r="BJ70" s="80" t="n"/>
      <c r="BK70" s="80" t="n"/>
      <c r="BL70" s="80" t="n"/>
      <c r="BM70" s="80" t="n"/>
      <c r="BN70" s="80" t="n"/>
      <c r="BO70" s="80" t="n"/>
      <c r="BT70" s="80" t="n"/>
      <c r="BU70" s="80" t="n"/>
      <c r="BV70" s="80" t="n"/>
      <c r="BW70" s="80" t="n"/>
      <c r="BX70" s="80" t="n"/>
      <c r="BY70" s="80" t="n"/>
      <c r="BZ70" s="80" t="n"/>
      <c r="CA70" s="80" t="n"/>
      <c r="CB70" s="80" t="n"/>
      <c r="CC70" s="80" t="n"/>
      <c r="CD70" s="80" t="n"/>
      <c r="CE70" s="80" t="n"/>
      <c r="CF70" s="80" t="n"/>
      <c r="CG70" s="80" t="n"/>
      <c r="CH70" s="80" t="n"/>
      <c r="CI70" s="80" t="n"/>
      <c r="CJ70" s="80" t="n"/>
      <c r="CK70" s="80" t="n"/>
      <c r="CL70" s="80" t="n"/>
      <c r="CM70" s="80" t="n"/>
      <c r="CN70" s="80" t="n"/>
      <c r="CO70" s="80" t="n"/>
      <c r="CP70" s="80" t="n"/>
      <c r="CQ70" s="80" t="n"/>
      <c r="CR70" s="80" t="n"/>
      <c r="CS70" s="80" t="n"/>
      <c r="CT70" s="80" t="n"/>
      <c r="CU70" s="80" t="n"/>
      <c r="CV70" s="80" t="n"/>
      <c r="CW70" s="80" t="n"/>
      <c r="CX70" s="80" t="n"/>
      <c r="CY70" s="80" t="n"/>
      <c r="CZ70" s="80" t="n"/>
      <c r="DA70" s="80" t="n"/>
      <c r="DB70" s="80" t="n"/>
      <c r="DC70" s="80" t="n"/>
      <c r="DD70" s="80" t="n"/>
      <c r="DE70" s="80" t="n"/>
      <c r="DF70" s="80" t="n"/>
      <c r="DG70" s="80" t="n"/>
      <c r="DH70" s="80" t="n"/>
      <c r="DI70" s="80" t="n"/>
      <c r="DJ70" s="80" t="n"/>
      <c r="DK70" s="80" t="n"/>
      <c r="DL70" s="80" t="n"/>
      <c r="DM70" s="80" t="n"/>
      <c r="DN70" s="80" t="n"/>
      <c r="DO70" s="80" t="n"/>
      <c r="DP70" s="80" t="n"/>
      <c r="DQ70" s="80" t="n"/>
      <c r="DR70" s="80" t="n"/>
      <c r="DS70" s="80" t="n"/>
      <c r="DT70" s="80" t="n"/>
      <c r="DU70" s="80" t="n"/>
      <c r="DV70" s="80" t="n"/>
      <c r="DW70" s="80" t="n"/>
      <c r="DX70" s="80" t="n"/>
      <c r="DY70" s="80" t="n"/>
      <c r="DZ70" s="80" t="n"/>
      <c r="EA70" s="80" t="n"/>
      <c r="EB70" s="80" t="n"/>
      <c r="EC70" s="80" t="n"/>
      <c r="ED70" s="80" t="n"/>
      <c r="EE70" s="80" t="n"/>
      <c r="EF70" s="80" t="n"/>
      <c r="EG70" s="80" t="n"/>
      <c r="EH70" s="80" t="n"/>
      <c r="EI70" s="80" t="n"/>
      <c r="EJ70" s="80" t="n"/>
      <c r="EK70" s="80" t="n"/>
      <c r="EL70" s="80" t="n"/>
      <c r="EM70" s="80" t="n"/>
      <c r="EN70" s="80" t="n"/>
      <c r="EO70" s="80" t="n"/>
      <c r="EP70" s="80" t="n"/>
      <c r="EQ70" s="80" t="n"/>
      <c r="ER70" s="81" t="n"/>
      <c r="ES70" s="89" t="n"/>
      <c r="EU70" s="81" t="n"/>
      <c r="EV70" s="89" t="n"/>
      <c r="EX70" s="81" t="n"/>
      <c r="EY70" s="89" t="n"/>
      <c r="FA70" s="81" t="n"/>
      <c r="FB70" s="89" t="n"/>
      <c r="FD70" s="81" t="n"/>
      <c r="FE70" s="89" t="n"/>
      <c r="FG70" s="81" t="n"/>
      <c r="FH70" s="89" t="n"/>
      <c r="FJ70" s="81" t="n"/>
      <c r="FK70" s="89" t="n"/>
      <c r="FM70" s="81" t="n"/>
    </row>
    <row customHeight="1" ht="12" r="71" spans="1:201">
      <c r="A71" s="35" t="n">
        <v>43344</v>
      </c>
      <c r="B71" s="89" t="s">
        <v>89</v>
      </c>
      <c r="C71" s="89" t="s">
        <v>75</v>
      </c>
      <c r="D71" s="31" t="n">
        <v>6.97</v>
      </c>
      <c r="E71" s="81" t="n">
        <v>6.59</v>
      </c>
      <c r="F71" s="25" t="n">
        <v>405</v>
      </c>
      <c r="G71" s="80" t="n">
        <v>277</v>
      </c>
      <c r="H71" s="80" t="n">
        <v>313</v>
      </c>
      <c r="I71" s="80" t="n">
        <v>176</v>
      </c>
      <c r="J71" s="80" t="n">
        <v>13</v>
      </c>
      <c r="K71" s="80" t="n">
        <v>9</v>
      </c>
      <c r="L71" s="25" t="n">
        <v>0</v>
      </c>
      <c r="M71" s="80" t="n">
        <v>0</v>
      </c>
      <c r="N71" s="80" t="n">
        <v>4</v>
      </c>
      <c r="O71" s="80" t="n">
        <v>3</v>
      </c>
      <c r="P71" s="80" t="n">
        <v>1</v>
      </c>
      <c r="Q71" s="80" t="n">
        <v>1</v>
      </c>
      <c r="R71" s="16" t="n">
        <v>5</v>
      </c>
      <c r="S71" s="16" t="n">
        <v>4</v>
      </c>
      <c r="T71" s="16" t="n">
        <v>9</v>
      </c>
      <c r="U71" s="25" t="n">
        <v>1</v>
      </c>
      <c r="V71" s="80" t="n">
        <v>0</v>
      </c>
      <c r="W71" s="16" t="n">
        <v>1</v>
      </c>
      <c r="X71" s="25" t="n">
        <v>16</v>
      </c>
      <c r="Y71" s="80" t="n">
        <v>18</v>
      </c>
      <c r="Z71" s="27">
        <f>IF(U71="","",LOOKUP(U71-V71,{-9E+307,0,1},{2,"x",1}))</f>
        <v/>
      </c>
      <c r="AA71" s="14">
        <f>IF(U71="","",U71&amp;"-"&amp;V71)</f>
        <v/>
      </c>
      <c r="AB71" s="63" t="n"/>
      <c r="AW71" s="80" t="n"/>
      <c r="AX71" s="80" t="n"/>
      <c r="AY71" s="80" t="n"/>
      <c r="AZ71" s="80" t="n"/>
      <c r="BA71" s="80" t="n"/>
      <c r="BB71" s="80" t="n"/>
      <c r="BC71" s="80" t="n"/>
      <c r="BD71" s="80" t="n"/>
      <c r="BE71" s="80" t="n"/>
      <c r="BF71" s="80" t="n"/>
      <c r="BG71" s="80" t="n"/>
      <c r="BH71" s="80" t="n"/>
      <c r="BI71" s="80" t="n"/>
      <c r="BJ71" s="80" t="n"/>
      <c r="BK71" s="80" t="n"/>
      <c r="BL71" s="80" t="n"/>
      <c r="BM71" s="80" t="n"/>
      <c r="BN71" s="80" t="n"/>
      <c r="BO71" s="80" t="n"/>
      <c r="BT71" s="80" t="n"/>
      <c r="BU71" s="80" t="n"/>
      <c r="BV71" s="80" t="n"/>
      <c r="BW71" s="80" t="n"/>
      <c r="BX71" s="80" t="n"/>
      <c r="BY71" s="80" t="n"/>
      <c r="BZ71" s="80" t="n"/>
      <c r="CA71" s="80" t="n"/>
      <c r="CB71" s="80" t="n"/>
      <c r="CC71" s="80" t="n"/>
      <c r="CD71" s="80" t="n"/>
      <c r="CE71" s="80" t="n"/>
      <c r="CF71" s="80" t="n"/>
      <c r="CG71" s="80" t="n"/>
      <c r="CH71" s="80" t="n"/>
      <c r="CI71" s="80" t="n"/>
      <c r="CJ71" s="80" t="n"/>
      <c r="CK71" s="80" t="n"/>
      <c r="CL71" s="80" t="n"/>
      <c r="CM71" s="80" t="n"/>
      <c r="CN71" s="80" t="n"/>
      <c r="CO71" s="80" t="n"/>
      <c r="CP71" s="80" t="n"/>
      <c r="CQ71" s="80" t="n"/>
      <c r="CR71" s="80" t="n"/>
      <c r="CS71" s="80" t="n"/>
      <c r="CT71" s="80" t="n"/>
      <c r="CU71" s="80" t="n"/>
      <c r="CV71" s="80" t="n"/>
      <c r="CW71" s="80" t="n"/>
      <c r="CX71" s="80" t="n"/>
      <c r="CY71" s="80" t="n"/>
      <c r="CZ71" s="80" t="n"/>
      <c r="DA71" s="80" t="n"/>
      <c r="DB71" s="80" t="n"/>
      <c r="DC71" s="80" t="n"/>
      <c r="DD71" s="80" t="n"/>
      <c r="DE71" s="80" t="n"/>
      <c r="DF71" s="80" t="n"/>
      <c r="DG71" s="80" t="n"/>
      <c r="DH71" s="80" t="n"/>
      <c r="DI71" s="80" t="n"/>
      <c r="DJ71" s="80" t="n"/>
      <c r="DK71" s="80" t="n"/>
      <c r="DL71" s="80" t="n"/>
      <c r="DM71" s="80" t="n"/>
      <c r="DN71" s="80" t="n"/>
      <c r="DO71" s="80" t="n"/>
      <c r="DP71" s="80" t="n"/>
      <c r="DQ71" s="80" t="n"/>
      <c r="DR71" s="80" t="n"/>
      <c r="DS71" s="80" t="n"/>
      <c r="DT71" s="80" t="n"/>
      <c r="DU71" s="80" t="n"/>
      <c r="DV71" s="80" t="n"/>
      <c r="DW71" s="80" t="n"/>
      <c r="DX71" s="80" t="n"/>
      <c r="DY71" s="80" t="n"/>
      <c r="DZ71" s="80" t="n"/>
      <c r="EA71" s="80" t="n"/>
      <c r="EB71" s="80" t="n"/>
      <c r="EC71" s="80" t="n"/>
      <c r="ED71" s="80" t="n"/>
      <c r="EE71" s="80" t="n"/>
      <c r="EF71" s="80" t="n"/>
      <c r="EG71" s="80" t="n"/>
      <c r="EH71" s="80" t="n"/>
      <c r="EI71" s="80" t="n"/>
      <c r="EJ71" s="80" t="n"/>
      <c r="EK71" s="80" t="n"/>
      <c r="EL71" s="80" t="n"/>
      <c r="EM71" s="80" t="n"/>
      <c r="EN71" s="80" t="n"/>
      <c r="EO71" s="80" t="n"/>
      <c r="EP71" s="80" t="n"/>
      <c r="EQ71" s="80" t="n"/>
      <c r="ER71" s="81" t="n"/>
      <c r="ES71" s="89" t="n"/>
      <c r="EU71" s="81" t="n"/>
      <c r="EV71" s="89" t="n"/>
      <c r="EX71" s="81" t="n"/>
      <c r="EY71" s="89" t="n"/>
      <c r="FA71" s="81" t="n"/>
      <c r="FB71" s="89" t="n"/>
      <c r="FD71" s="81" t="n"/>
      <c r="FE71" s="89" t="n"/>
      <c r="FG71" s="81" t="n"/>
      <c r="FH71" s="89" t="n"/>
      <c r="FJ71" s="81" t="n"/>
      <c r="FK71" s="89" t="n"/>
      <c r="FM71" s="81" t="n"/>
    </row>
    <row customHeight="1" ht="12" r="72" spans="1:201">
      <c r="A72" s="35" t="n">
        <v>43345</v>
      </c>
      <c r="B72" s="89" t="s">
        <v>76</v>
      </c>
      <c r="C72" s="89" t="s">
        <v>78</v>
      </c>
      <c r="D72" s="31" t="n">
        <v>7.1</v>
      </c>
      <c r="E72" s="81" t="n">
        <v>6.38</v>
      </c>
      <c r="F72" s="25" t="n">
        <v>353</v>
      </c>
      <c r="G72" s="80" t="n">
        <v>383</v>
      </c>
      <c r="H72" s="80" t="n">
        <v>230</v>
      </c>
      <c r="I72" s="80" t="n">
        <v>253</v>
      </c>
      <c r="J72" s="80" t="n">
        <v>15</v>
      </c>
      <c r="K72" s="80" t="n">
        <v>7</v>
      </c>
      <c r="L72" s="25" t="n">
        <v>2</v>
      </c>
      <c r="M72" s="80" t="n">
        <v>0</v>
      </c>
      <c r="N72" s="80" t="n">
        <v>5</v>
      </c>
      <c r="O72" s="80" t="n">
        <v>1</v>
      </c>
      <c r="P72" s="80" t="n">
        <v>4</v>
      </c>
      <c r="Q72" s="80" t="n">
        <v>1</v>
      </c>
      <c r="R72" s="16" t="n">
        <v>11</v>
      </c>
      <c r="S72" s="16" t="n">
        <v>2</v>
      </c>
      <c r="T72" s="16" t="n">
        <v>13</v>
      </c>
      <c r="U72" s="25" t="n">
        <v>4</v>
      </c>
      <c r="V72" s="80" t="n">
        <v>1</v>
      </c>
      <c r="W72" s="16" t="n">
        <v>5</v>
      </c>
      <c r="X72" s="25" t="n">
        <v>20</v>
      </c>
      <c r="Y72" s="80" t="n">
        <v>26</v>
      </c>
      <c r="Z72" s="27">
        <f>IF(U72="","",LOOKUP(U72-V72,{-9E+307,0,1},{2,"x",1}))</f>
        <v/>
      </c>
      <c r="AA72" s="14">
        <f>IF(U72="","",U72&amp;"-"&amp;V72)</f>
        <v/>
      </c>
      <c r="AB72" s="63" t="n"/>
      <c r="AW72" s="80" t="n"/>
      <c r="AX72" s="80" t="n"/>
      <c r="AY72" s="80" t="n"/>
      <c r="AZ72" s="80" t="n"/>
      <c r="BA72" s="80" t="n"/>
      <c r="BB72" s="80" t="n"/>
      <c r="BC72" s="80" t="n"/>
      <c r="BD72" s="80" t="n"/>
      <c r="BE72" s="80" t="n"/>
      <c r="BF72" s="80" t="n"/>
      <c r="BG72" s="80" t="n"/>
      <c r="BH72" s="80" t="n"/>
      <c r="BI72" s="80" t="n"/>
      <c r="BJ72" s="80" t="n"/>
      <c r="BK72" s="80" t="n"/>
      <c r="BL72" s="80" t="n"/>
      <c r="BM72" s="80" t="n"/>
      <c r="BN72" s="80" t="n"/>
      <c r="BO72" s="80" t="n"/>
      <c r="BT72" s="80" t="n"/>
      <c r="BU72" s="80" t="n"/>
      <c r="BV72" s="80" t="n"/>
      <c r="BW72" s="80" t="n"/>
      <c r="BX72" s="80" t="n"/>
      <c r="BY72" s="80" t="n"/>
      <c r="BZ72" s="80" t="n"/>
      <c r="CA72" s="80" t="n"/>
      <c r="CB72" s="80" t="n"/>
      <c r="CC72" s="80" t="n"/>
      <c r="CD72" s="80" t="n"/>
      <c r="CE72" s="80" t="n"/>
      <c r="CF72" s="80" t="n"/>
      <c r="CG72" s="80" t="n"/>
      <c r="CH72" s="80" t="n"/>
      <c r="CI72" s="80" t="n"/>
      <c r="CJ72" s="80" t="n"/>
      <c r="CK72" s="80" t="n"/>
      <c r="CL72" s="80" t="n"/>
      <c r="CM72" s="80" t="n"/>
      <c r="CN72" s="80" t="n"/>
      <c r="CO72" s="80" t="n"/>
      <c r="CP72" s="80" t="n"/>
      <c r="CQ72" s="80" t="n"/>
      <c r="CR72" s="80" t="n"/>
      <c r="CS72" s="80" t="n"/>
      <c r="CT72" s="80" t="n"/>
      <c r="CU72" s="80" t="n"/>
      <c r="CV72" s="80" t="n"/>
      <c r="CW72" s="80" t="n"/>
      <c r="CX72" s="80" t="n"/>
      <c r="CY72" s="80" t="n"/>
      <c r="CZ72" s="80" t="n"/>
      <c r="DA72" s="80" t="n"/>
      <c r="DB72" s="80" t="n"/>
      <c r="DC72" s="80" t="n"/>
      <c r="DD72" s="80" t="n"/>
      <c r="DE72" s="80" t="n"/>
      <c r="DF72" s="80" t="n"/>
      <c r="DG72" s="80" t="n"/>
      <c r="DH72" s="80" t="n"/>
      <c r="DI72" s="80" t="n"/>
      <c r="DJ72" s="80" t="n"/>
      <c r="DK72" s="80" t="n"/>
      <c r="DL72" s="80" t="n"/>
      <c r="DM72" s="80" t="n"/>
      <c r="DN72" s="80" t="n"/>
      <c r="DO72" s="80" t="n"/>
      <c r="DP72" s="80" t="n"/>
      <c r="DQ72" s="80" t="n"/>
      <c r="DR72" s="80" t="n"/>
      <c r="DS72" s="80" t="n"/>
      <c r="DT72" s="80" t="n"/>
      <c r="DU72" s="80" t="n"/>
      <c r="DV72" s="80" t="n"/>
      <c r="DW72" s="80" t="n"/>
      <c r="DX72" s="80" t="n"/>
      <c r="DY72" s="80" t="n"/>
      <c r="DZ72" s="80" t="n"/>
      <c r="EA72" s="80" t="n"/>
      <c r="EB72" s="80" t="n"/>
      <c r="EC72" s="80" t="n"/>
      <c r="ED72" s="80" t="n"/>
      <c r="EE72" s="80" t="n"/>
      <c r="EF72" s="80" t="n"/>
      <c r="EG72" s="80" t="n"/>
      <c r="EH72" s="80" t="n"/>
      <c r="EI72" s="80" t="n"/>
      <c r="EJ72" s="80" t="n"/>
      <c r="EK72" s="80" t="n"/>
      <c r="EL72" s="80" t="n"/>
      <c r="EM72" s="80" t="n"/>
      <c r="EN72" s="80" t="n"/>
      <c r="EO72" s="80" t="n"/>
      <c r="EP72" s="80" t="n"/>
      <c r="EQ72" s="80" t="n"/>
      <c r="ER72" s="81" t="n"/>
      <c r="ES72" s="89" t="n"/>
      <c r="EU72" s="81" t="n"/>
      <c r="EV72" s="89" t="n"/>
      <c r="EX72" s="81" t="n"/>
      <c r="EY72" s="89" t="n"/>
      <c r="FA72" s="81" t="n"/>
      <c r="FB72" s="89" t="n"/>
      <c r="FD72" s="81" t="n"/>
      <c r="FE72" s="89" t="n"/>
      <c r="FG72" s="81" t="n"/>
      <c r="FH72" s="89" t="n"/>
      <c r="FJ72" s="81" t="n"/>
      <c r="FK72" s="89" t="n"/>
      <c r="FM72" s="81" t="n"/>
    </row>
    <row customHeight="1" ht="12" r="73" spans="1:201">
      <c r="A73" s="35" t="n">
        <v>43345</v>
      </c>
      <c r="B73" s="89" t="s">
        <v>79</v>
      </c>
      <c r="C73" s="89" t="s">
        <v>72</v>
      </c>
      <c r="D73" s="31" t="n">
        <v>6.67</v>
      </c>
      <c r="E73" s="81" t="n">
        <v>6.7</v>
      </c>
      <c r="F73" s="25" t="n">
        <v>259</v>
      </c>
      <c r="G73" s="80" t="n">
        <v>330</v>
      </c>
      <c r="H73" s="80" t="n">
        <v>148</v>
      </c>
      <c r="I73" s="80" t="n">
        <v>217</v>
      </c>
      <c r="J73" s="80" t="n">
        <v>9</v>
      </c>
      <c r="K73" s="80" t="n">
        <v>9</v>
      </c>
      <c r="L73" s="25" t="n">
        <v>1</v>
      </c>
      <c r="M73" s="80" t="n">
        <v>0</v>
      </c>
      <c r="N73" s="80" t="n">
        <v>4</v>
      </c>
      <c r="O73" s="80" t="n">
        <v>0</v>
      </c>
      <c r="P73" s="80" t="n">
        <v>1</v>
      </c>
      <c r="Q73" s="80" t="n">
        <v>2</v>
      </c>
      <c r="R73" s="16" t="n">
        <v>6</v>
      </c>
      <c r="S73" s="16" t="n">
        <v>2</v>
      </c>
      <c r="T73" s="16" t="n">
        <v>8</v>
      </c>
      <c r="U73" s="25" t="n">
        <v>1</v>
      </c>
      <c r="V73" s="80" t="n">
        <v>1</v>
      </c>
      <c r="W73" s="16" t="n">
        <v>2</v>
      </c>
      <c r="X73" s="25" t="n">
        <v>22</v>
      </c>
      <c r="Y73" s="80" t="n">
        <v>42</v>
      </c>
      <c r="Z73" s="27">
        <f>IF(U73="","",LOOKUP(U73-V73,{-9E+307,0,1},{2,"x",1}))</f>
        <v/>
      </c>
      <c r="AA73" s="14">
        <f>IF(U73="","",U73&amp;"-"&amp;V73)</f>
        <v/>
      </c>
      <c r="AB73" s="63" t="n"/>
      <c r="AW73" s="80" t="n"/>
      <c r="AX73" s="80" t="n"/>
      <c r="AY73" s="80" t="n"/>
      <c r="AZ73" s="80" t="n"/>
      <c r="BA73" s="80" t="n"/>
      <c r="BB73" s="80" t="n"/>
      <c r="BC73" s="80" t="n"/>
      <c r="BD73" s="80" t="n"/>
      <c r="BE73" s="80" t="n"/>
      <c r="BF73" s="80" t="n"/>
      <c r="BG73" s="80" t="n"/>
      <c r="BH73" s="80" t="n"/>
      <c r="BI73" s="80" t="n"/>
      <c r="BJ73" s="80" t="n"/>
      <c r="BK73" s="80" t="n"/>
      <c r="BL73" s="80" t="n"/>
      <c r="BM73" s="80" t="n"/>
      <c r="BN73" s="80" t="n"/>
      <c r="BO73" s="80" t="n"/>
      <c r="BT73" s="80" t="n"/>
      <c r="BU73" s="80" t="n"/>
      <c r="BV73" s="80" t="n"/>
      <c r="BW73" s="80" t="n"/>
      <c r="BX73" s="80" t="n"/>
      <c r="BY73" s="80" t="n"/>
      <c r="BZ73" s="80" t="n"/>
      <c r="CA73" s="80" t="n"/>
      <c r="CB73" s="80" t="n"/>
      <c r="CC73" s="80" t="n"/>
      <c r="CD73" s="80" t="n"/>
      <c r="CE73" s="80" t="n"/>
      <c r="CF73" s="80" t="n"/>
      <c r="CG73" s="80" t="n"/>
      <c r="CH73" s="80" t="n"/>
      <c r="CI73" s="80" t="n"/>
      <c r="CJ73" s="80" t="n"/>
      <c r="CK73" s="80" t="n"/>
      <c r="CL73" s="80" t="n"/>
      <c r="CM73" s="80" t="n"/>
      <c r="CN73" s="80" t="n"/>
      <c r="CO73" s="80" t="n"/>
      <c r="CP73" s="80" t="n"/>
      <c r="CQ73" s="80" t="n"/>
      <c r="CR73" s="80" t="n"/>
      <c r="CS73" s="80" t="n"/>
      <c r="CT73" s="80" t="n"/>
      <c r="CU73" s="80" t="n"/>
      <c r="CV73" s="80" t="n"/>
      <c r="CW73" s="80" t="n"/>
      <c r="CX73" s="80" t="n"/>
      <c r="CY73" s="80" t="n"/>
      <c r="CZ73" s="80" t="n"/>
      <c r="DA73" s="80" t="n"/>
      <c r="DB73" s="80" t="n"/>
      <c r="DC73" s="80" t="n"/>
      <c r="DD73" s="80" t="n"/>
      <c r="DE73" s="80" t="n"/>
      <c r="DF73" s="80" t="n"/>
      <c r="DG73" s="80" t="n"/>
      <c r="DH73" s="80" t="n"/>
      <c r="DI73" s="80" t="n"/>
      <c r="DJ73" s="80" t="n"/>
      <c r="DK73" s="80" t="n"/>
      <c r="DL73" s="80" t="n"/>
      <c r="DM73" s="80" t="n"/>
      <c r="DN73" s="80" t="n"/>
      <c r="DO73" s="80" t="n"/>
      <c r="DP73" s="80" t="n"/>
      <c r="DQ73" s="80" t="n"/>
      <c r="DR73" s="80" t="n"/>
      <c r="DS73" s="80" t="n"/>
      <c r="DT73" s="80" t="n"/>
      <c r="DU73" s="80" t="n"/>
      <c r="DV73" s="80" t="n"/>
      <c r="DW73" s="80" t="n"/>
      <c r="DX73" s="80" t="n"/>
      <c r="DY73" s="80" t="n"/>
      <c r="DZ73" s="80" t="n"/>
      <c r="EA73" s="80" t="n"/>
      <c r="EB73" s="80" t="n"/>
      <c r="EC73" s="80" t="n"/>
      <c r="ED73" s="80" t="n"/>
      <c r="EE73" s="80" t="n"/>
      <c r="EF73" s="80" t="n"/>
      <c r="EG73" s="80" t="n"/>
      <c r="EH73" s="80" t="n"/>
      <c r="EI73" s="80" t="n"/>
      <c r="EJ73" s="80" t="n"/>
      <c r="EK73" s="80" t="n"/>
      <c r="EL73" s="80" t="n"/>
      <c r="EM73" s="80" t="n"/>
      <c r="EN73" s="80" t="n"/>
      <c r="EO73" s="80" t="n"/>
      <c r="EP73" s="80" t="n"/>
      <c r="EQ73" s="80" t="n"/>
      <c r="ER73" s="81" t="n"/>
      <c r="ES73" s="89" t="n"/>
      <c r="EU73" s="81" t="n"/>
      <c r="EV73" s="89" t="n"/>
      <c r="EX73" s="81" t="n"/>
      <c r="EY73" s="89" t="n"/>
      <c r="FA73" s="81" t="n"/>
      <c r="FB73" s="89" t="n"/>
      <c r="FD73" s="81" t="n"/>
      <c r="FE73" s="89" t="n"/>
      <c r="FG73" s="81" t="n"/>
      <c r="FH73" s="89" t="n"/>
      <c r="FJ73" s="81" t="n"/>
      <c r="FK73" s="89" t="n"/>
      <c r="FM73" s="81" t="n"/>
    </row>
    <row customHeight="1" ht="12" r="74" spans="1:201">
      <c r="A74" s="35" t="n">
        <v>43357</v>
      </c>
      <c r="B74" s="89" t="s">
        <v>71</v>
      </c>
      <c r="C74" s="89" t="s">
        <v>87</v>
      </c>
      <c r="D74" s="31" t="n">
        <v>6.45</v>
      </c>
      <c r="E74" s="81" t="n">
        <v>6.74</v>
      </c>
      <c r="F74" s="25" t="n">
        <v>266</v>
      </c>
      <c r="G74" s="80" t="n">
        <v>449</v>
      </c>
      <c r="H74" s="80" t="n">
        <v>175</v>
      </c>
      <c r="I74" s="80" t="n">
        <v>361</v>
      </c>
      <c r="J74" s="80" t="n">
        <v>10</v>
      </c>
      <c r="K74" s="80" t="n">
        <v>11</v>
      </c>
      <c r="L74" s="25" t="n">
        <v>1</v>
      </c>
      <c r="M74" s="80" t="n">
        <v>0</v>
      </c>
      <c r="N74" s="80" t="n">
        <v>2</v>
      </c>
      <c r="O74" s="80" t="n">
        <v>3</v>
      </c>
      <c r="P74" s="80" t="n">
        <v>1</v>
      </c>
      <c r="Q74" s="80" t="n">
        <v>0</v>
      </c>
      <c r="R74" s="16" t="n">
        <v>4</v>
      </c>
      <c r="S74" s="16" t="n">
        <v>3</v>
      </c>
      <c r="T74" s="16" t="n">
        <v>7</v>
      </c>
      <c r="U74" s="25" t="n">
        <v>1</v>
      </c>
      <c r="V74" s="80" t="n">
        <v>1</v>
      </c>
      <c r="W74" s="16" t="n">
        <v>2</v>
      </c>
      <c r="X74" s="25" t="n">
        <v>18</v>
      </c>
      <c r="Y74" s="80" t="n">
        <v>26</v>
      </c>
      <c r="Z74" s="27">
        <f>IF(U74="","",LOOKUP(U74-V74,{-9E+307,0,1},{2,"x",1}))</f>
        <v/>
      </c>
      <c r="AA74" s="14">
        <f>IF(U74="","",U74&amp;"-"&amp;V74)</f>
        <v/>
      </c>
      <c r="AB74" s="63" t="n"/>
      <c r="AW74" s="80" t="n"/>
      <c r="AX74" s="80" t="n"/>
      <c r="AY74" s="80" t="n"/>
      <c r="AZ74" s="80" t="n"/>
      <c r="BA74" s="80" t="n"/>
      <c r="BB74" s="80" t="n"/>
      <c r="BC74" s="80" t="n"/>
      <c r="BD74" s="80" t="n"/>
      <c r="BE74" s="80" t="n"/>
      <c r="BF74" s="80" t="n"/>
      <c r="BG74" s="80" t="n"/>
      <c r="BH74" s="80" t="n"/>
      <c r="BI74" s="80" t="n"/>
      <c r="BJ74" s="80" t="n"/>
      <c r="BK74" s="80" t="n"/>
      <c r="BL74" s="80" t="n"/>
      <c r="BM74" s="80" t="n"/>
      <c r="BN74" s="80" t="n"/>
      <c r="BO74" s="80" t="n"/>
      <c r="BT74" s="80" t="n"/>
      <c r="BU74" s="80" t="n"/>
      <c r="BV74" s="80" t="n"/>
      <c r="BW74" s="80" t="n"/>
      <c r="BX74" s="80" t="n"/>
      <c r="BY74" s="80" t="n"/>
      <c r="BZ74" s="80" t="n"/>
      <c r="CA74" s="80" t="n"/>
      <c r="CB74" s="80" t="n"/>
      <c r="CC74" s="80" t="n"/>
      <c r="CD74" s="80" t="n"/>
      <c r="CE74" s="80" t="n"/>
      <c r="CF74" s="80" t="n"/>
      <c r="CG74" s="80" t="n"/>
      <c r="CH74" s="80" t="n"/>
      <c r="CI74" s="80" t="n"/>
      <c r="CJ74" s="80" t="n"/>
      <c r="CK74" s="80" t="n"/>
      <c r="CL74" s="80" t="n"/>
      <c r="CM74" s="80" t="n"/>
      <c r="CN74" s="80" t="n"/>
      <c r="CO74" s="80" t="n"/>
      <c r="CP74" s="80" t="n"/>
      <c r="CQ74" s="80" t="n"/>
      <c r="CR74" s="80" t="n"/>
      <c r="CS74" s="80" t="n"/>
      <c r="CT74" s="80" t="n"/>
      <c r="CU74" s="80" t="n"/>
      <c r="CV74" s="80" t="n"/>
      <c r="CW74" s="80" t="n"/>
      <c r="CX74" s="80" t="n"/>
      <c r="CY74" s="80" t="n"/>
      <c r="CZ74" s="80" t="n"/>
      <c r="DA74" s="80" t="n"/>
      <c r="DB74" s="80" t="n"/>
      <c r="DC74" s="80" t="n"/>
      <c r="DD74" s="80" t="n"/>
      <c r="DE74" s="80" t="n"/>
      <c r="DF74" s="80" t="n"/>
      <c r="DG74" s="80" t="n"/>
      <c r="DH74" s="80" t="n"/>
      <c r="DI74" s="80" t="n"/>
      <c r="DJ74" s="80" t="n"/>
      <c r="DK74" s="80" t="n"/>
      <c r="DL74" s="80" t="n"/>
      <c r="DM74" s="80" t="n"/>
      <c r="DN74" s="80" t="n"/>
      <c r="DO74" s="80" t="n"/>
      <c r="DP74" s="80" t="n"/>
      <c r="DQ74" s="80" t="n"/>
      <c r="DR74" s="80" t="n"/>
      <c r="DS74" s="80" t="n"/>
      <c r="DT74" s="80" t="n"/>
      <c r="DU74" s="80" t="n"/>
      <c r="DV74" s="80" t="n"/>
      <c r="DW74" s="80" t="n"/>
      <c r="DX74" s="80" t="n"/>
      <c r="DY74" s="80" t="n"/>
      <c r="DZ74" s="80" t="n"/>
      <c r="EA74" s="80" t="n"/>
      <c r="EB74" s="80" t="n"/>
      <c r="EC74" s="80" t="n"/>
      <c r="ED74" s="80" t="n"/>
      <c r="EE74" s="80" t="n"/>
      <c r="EF74" s="80" t="n"/>
      <c r="EG74" s="80" t="n"/>
      <c r="EH74" s="80" t="n"/>
      <c r="EI74" s="80" t="n"/>
      <c r="EJ74" s="80" t="n"/>
      <c r="EK74" s="80" t="n"/>
      <c r="EL74" s="80" t="n"/>
      <c r="EM74" s="80" t="n"/>
      <c r="EN74" s="80" t="n"/>
      <c r="EO74" s="80" t="n"/>
      <c r="EP74" s="80" t="n"/>
      <c r="EQ74" s="80" t="n"/>
      <c r="ER74" s="81" t="n"/>
      <c r="ES74" s="89" t="n"/>
      <c r="EU74" s="81" t="n"/>
      <c r="EV74" s="89" t="n"/>
      <c r="EX74" s="81" t="n"/>
      <c r="EY74" s="89" t="n"/>
      <c r="FA74" s="81" t="n"/>
      <c r="FB74" s="89" t="n"/>
      <c r="FD74" s="81" t="n"/>
      <c r="FE74" s="89" t="n"/>
      <c r="FG74" s="81" t="n"/>
      <c r="FH74" s="89" t="n"/>
      <c r="FJ74" s="81" t="n"/>
      <c r="FK74" s="89" t="n"/>
      <c r="FM74" s="81" t="n"/>
    </row>
    <row customHeight="1" ht="12" r="75" spans="1:201">
      <c r="A75" s="35" t="n">
        <v>43358</v>
      </c>
      <c r="B75" s="89" t="s">
        <v>78</v>
      </c>
      <c r="C75" s="89" t="s">
        <v>73</v>
      </c>
      <c r="D75" s="31" t="n">
        <v>6.66</v>
      </c>
      <c r="E75" s="81" t="n">
        <v>6.75</v>
      </c>
      <c r="F75" s="25" t="n">
        <v>340</v>
      </c>
      <c r="G75" s="80" t="n">
        <v>364</v>
      </c>
      <c r="H75" s="80" t="n">
        <v>220</v>
      </c>
      <c r="I75" s="80" t="n">
        <v>258</v>
      </c>
      <c r="J75" s="80" t="n">
        <v>8</v>
      </c>
      <c r="K75" s="80" t="n">
        <v>12</v>
      </c>
      <c r="L75" s="25" t="n">
        <v>1</v>
      </c>
      <c r="M75" s="80" t="n">
        <v>1</v>
      </c>
      <c r="N75" s="80" t="n">
        <v>0</v>
      </c>
      <c r="O75" s="80" t="n">
        <v>0</v>
      </c>
      <c r="P75" s="80" t="n">
        <v>2</v>
      </c>
      <c r="Q75" s="80" t="n">
        <v>4</v>
      </c>
      <c r="R75" s="16" t="n">
        <v>3</v>
      </c>
      <c r="S75" s="16" t="n">
        <v>5</v>
      </c>
      <c r="T75" s="16" t="n">
        <v>8</v>
      </c>
      <c r="U75" s="25" t="n">
        <v>1</v>
      </c>
      <c r="V75" s="80" t="n">
        <v>1</v>
      </c>
      <c r="W75" s="16" t="n">
        <v>2</v>
      </c>
      <c r="X75" s="25" t="n">
        <v>22</v>
      </c>
      <c r="Y75" s="80" t="n">
        <v>41</v>
      </c>
      <c r="Z75" s="27">
        <f>IF(U75="","",LOOKUP(U75-V75,{-9E+307,0,1},{2,"x",1}))</f>
        <v/>
      </c>
      <c r="AA75" s="14">
        <f>IF(U75="","",U75&amp;"-"&amp;V75)</f>
        <v/>
      </c>
      <c r="AB75" s="63" t="n"/>
      <c r="AW75" s="80" t="n"/>
      <c r="AX75" s="80" t="n"/>
      <c r="AY75" s="80" t="n"/>
      <c r="AZ75" s="80" t="n"/>
      <c r="BA75" s="80" t="n"/>
      <c r="BB75" s="80" t="n"/>
      <c r="BC75" s="80" t="n"/>
      <c r="BD75" s="80" t="n"/>
      <c r="BE75" s="80" t="n"/>
      <c r="BF75" s="80" t="n"/>
      <c r="BG75" s="80" t="n"/>
      <c r="BH75" s="80" t="n"/>
      <c r="BI75" s="80" t="n"/>
      <c r="BJ75" s="80" t="n"/>
      <c r="BK75" s="80" t="n"/>
      <c r="BL75" s="80" t="n"/>
      <c r="BM75" s="80" t="n"/>
      <c r="BN75" s="80" t="n"/>
      <c r="BO75" s="80" t="n"/>
      <c r="BT75" s="80" t="n"/>
      <c r="BU75" s="80" t="n"/>
      <c r="BV75" s="80" t="n"/>
      <c r="BW75" s="80" t="n"/>
      <c r="BX75" s="80" t="n"/>
      <c r="BY75" s="80" t="n"/>
      <c r="BZ75" s="80" t="n"/>
      <c r="CA75" s="80" t="n"/>
      <c r="CB75" s="80" t="n"/>
      <c r="CC75" s="80" t="n"/>
      <c r="CD75" s="80" t="n"/>
      <c r="CE75" s="80" t="n"/>
      <c r="CF75" s="80" t="n"/>
      <c r="CG75" s="80" t="n"/>
      <c r="CH75" s="80" t="n"/>
      <c r="CI75" s="80" t="n"/>
      <c r="CJ75" s="80" t="n"/>
      <c r="CK75" s="80" t="n"/>
      <c r="CL75" s="80" t="n"/>
      <c r="CM75" s="80" t="n"/>
      <c r="CN75" s="80" t="n"/>
      <c r="CO75" s="80" t="n"/>
      <c r="CP75" s="80" t="n"/>
      <c r="CQ75" s="80" t="n"/>
      <c r="CR75" s="80" t="n"/>
      <c r="CS75" s="80" t="n"/>
      <c r="CT75" s="80" t="n"/>
      <c r="CU75" s="80" t="n"/>
      <c r="CV75" s="80" t="n"/>
      <c r="CW75" s="80" t="n"/>
      <c r="CX75" s="80" t="n"/>
      <c r="CY75" s="80" t="n"/>
      <c r="CZ75" s="80" t="n"/>
      <c r="DA75" s="80" t="n"/>
      <c r="DB75" s="80" t="n"/>
      <c r="DC75" s="80" t="n"/>
      <c r="DD75" s="80" t="n"/>
      <c r="DE75" s="80" t="n"/>
      <c r="DF75" s="80" t="n"/>
      <c r="DG75" s="80" t="n"/>
      <c r="DH75" s="80" t="n"/>
      <c r="DI75" s="80" t="n"/>
      <c r="DJ75" s="80" t="n"/>
      <c r="DK75" s="80" t="n"/>
      <c r="DL75" s="80" t="n"/>
      <c r="DM75" s="80" t="n"/>
      <c r="DN75" s="80" t="n"/>
      <c r="DO75" s="80" t="n"/>
      <c r="DP75" s="80" t="n"/>
      <c r="DQ75" s="80" t="n"/>
      <c r="DR75" s="80" t="n"/>
      <c r="DS75" s="80" t="n"/>
      <c r="DT75" s="80" t="n"/>
      <c r="DU75" s="80" t="n"/>
      <c r="DV75" s="80" t="n"/>
      <c r="DW75" s="80" t="n"/>
      <c r="DX75" s="80" t="n"/>
      <c r="DY75" s="80" t="n"/>
      <c r="DZ75" s="80" t="n"/>
      <c r="EA75" s="80" t="n"/>
      <c r="EB75" s="80" t="n"/>
      <c r="EC75" s="80" t="n"/>
      <c r="ED75" s="80" t="n"/>
      <c r="EE75" s="80" t="n"/>
      <c r="EF75" s="80" t="n"/>
      <c r="EG75" s="80" t="n"/>
      <c r="EH75" s="80" t="n"/>
      <c r="EI75" s="80" t="n"/>
      <c r="EJ75" s="80" t="n"/>
      <c r="EK75" s="80" t="n"/>
      <c r="EL75" s="80" t="n"/>
      <c r="EM75" s="80" t="n"/>
      <c r="EN75" s="80" t="n"/>
      <c r="EO75" s="80" t="n"/>
      <c r="EP75" s="80" t="n"/>
      <c r="EQ75" s="80" t="n"/>
      <c r="ER75" s="81" t="n"/>
      <c r="ES75" s="89" t="n"/>
      <c r="EU75" s="81" t="n"/>
      <c r="EV75" s="89" t="n"/>
      <c r="EX75" s="81" t="n"/>
      <c r="EY75" s="89" t="n"/>
      <c r="FA75" s="81" t="n"/>
      <c r="FB75" s="89" t="n"/>
      <c r="FD75" s="81" t="n"/>
      <c r="FE75" s="89" t="n"/>
      <c r="FG75" s="81" t="n"/>
      <c r="FH75" s="89" t="n"/>
      <c r="FJ75" s="81" t="n"/>
      <c r="FK75" s="89" t="n"/>
      <c r="FM75" s="81" t="n"/>
    </row>
    <row customHeight="1" ht="12" r="76" spans="1:201">
      <c r="A76" s="35" t="n">
        <v>43358</v>
      </c>
      <c r="B76" s="89" t="s">
        <v>80</v>
      </c>
      <c r="C76" s="89" t="s">
        <v>84</v>
      </c>
      <c r="D76" s="31" t="n">
        <v>6.43</v>
      </c>
      <c r="E76" s="81" t="n">
        <v>6.83</v>
      </c>
      <c r="F76" s="25" t="n">
        <v>475</v>
      </c>
      <c r="G76" s="80" t="n">
        <v>383</v>
      </c>
      <c r="H76" s="80" t="n">
        <v>349</v>
      </c>
      <c r="I76" s="80" t="n">
        <v>270</v>
      </c>
      <c r="J76" s="80" t="n">
        <v>6</v>
      </c>
      <c r="K76" s="80" t="n">
        <v>9</v>
      </c>
      <c r="L76" s="25" t="n">
        <v>0</v>
      </c>
      <c r="M76" s="80" t="n">
        <v>0</v>
      </c>
      <c r="N76" s="80" t="n">
        <v>0</v>
      </c>
      <c r="O76" s="80" t="n">
        <v>3</v>
      </c>
      <c r="P76" s="80" t="n">
        <v>2</v>
      </c>
      <c r="Q76" s="80" t="n">
        <v>0</v>
      </c>
      <c r="R76" s="16" t="n">
        <v>2</v>
      </c>
      <c r="S76" s="16" t="n">
        <v>3</v>
      </c>
      <c r="T76" s="16" t="n">
        <v>5</v>
      </c>
      <c r="U76" s="25" t="n">
        <v>1</v>
      </c>
      <c r="V76" s="80" t="n">
        <v>2</v>
      </c>
      <c r="W76" s="16" t="n">
        <v>3</v>
      </c>
      <c r="X76" s="25" t="n">
        <v>11</v>
      </c>
      <c r="Y76" s="80" t="n">
        <v>53</v>
      </c>
      <c r="Z76" s="27">
        <f>IF(U76="","",LOOKUP(U76-V76,{-9E+307,0,1},{2,"x",1}))</f>
        <v/>
      </c>
      <c r="AA76" s="14">
        <f>IF(U76="","",U76&amp;"-"&amp;V76)</f>
        <v/>
      </c>
      <c r="AB76" s="63" t="n"/>
      <c r="AW76" s="80" t="n"/>
      <c r="AX76" s="80" t="n"/>
      <c r="AY76" s="80" t="n"/>
      <c r="AZ76" s="80" t="n"/>
      <c r="BA76" s="80" t="n"/>
      <c r="BB76" s="80" t="n"/>
      <c r="BC76" s="80" t="n"/>
      <c r="BD76" s="80" t="n"/>
      <c r="BE76" s="80" t="n"/>
      <c r="BF76" s="80" t="n"/>
      <c r="BG76" s="80" t="n"/>
      <c r="BH76" s="80" t="n"/>
      <c r="BI76" s="80" t="n"/>
      <c r="BJ76" s="80" t="n"/>
      <c r="BK76" s="80" t="n"/>
      <c r="BL76" s="80" t="n"/>
      <c r="BM76" s="80" t="n"/>
      <c r="BN76" s="80" t="n"/>
      <c r="BO76" s="80" t="n"/>
      <c r="BT76" s="80" t="n"/>
      <c r="BU76" s="80" t="n"/>
      <c r="BV76" s="80" t="n"/>
      <c r="BW76" s="80" t="n"/>
      <c r="BX76" s="80" t="n"/>
      <c r="BY76" s="80" t="n"/>
      <c r="BZ76" s="80" t="n"/>
      <c r="CA76" s="80" t="n"/>
      <c r="CB76" s="80" t="n"/>
      <c r="CC76" s="80" t="n"/>
      <c r="CD76" s="80" t="n"/>
      <c r="CE76" s="80" t="n"/>
      <c r="CF76" s="80" t="n"/>
      <c r="CG76" s="80" t="n"/>
      <c r="CH76" s="80" t="n"/>
      <c r="CI76" s="80" t="n"/>
      <c r="CJ76" s="80" t="n"/>
      <c r="CK76" s="80" t="n"/>
      <c r="CL76" s="80" t="n"/>
      <c r="CM76" s="80" t="n"/>
      <c r="CN76" s="80" t="n"/>
      <c r="CO76" s="80" t="n"/>
      <c r="CP76" s="80" t="n"/>
      <c r="CQ76" s="80" t="n"/>
      <c r="CR76" s="80" t="n"/>
      <c r="CS76" s="80" t="n"/>
      <c r="CT76" s="80" t="n"/>
      <c r="CU76" s="80" t="n"/>
      <c r="CV76" s="80" t="n"/>
      <c r="CW76" s="80" t="n"/>
      <c r="CX76" s="80" t="n"/>
      <c r="CY76" s="80" t="n"/>
      <c r="CZ76" s="80" t="n"/>
      <c r="DA76" s="80" t="n"/>
      <c r="DB76" s="80" t="n"/>
      <c r="DC76" s="80" t="n"/>
      <c r="DD76" s="80" t="n"/>
      <c r="DE76" s="80" t="n"/>
      <c r="DF76" s="80" t="n"/>
      <c r="DG76" s="80" t="n"/>
      <c r="DH76" s="80" t="n"/>
      <c r="DI76" s="80" t="n"/>
      <c r="DJ76" s="80" t="n"/>
      <c r="DK76" s="80" t="n"/>
      <c r="DL76" s="80" t="n"/>
      <c r="DM76" s="80" t="n"/>
      <c r="DN76" s="80" t="n"/>
      <c r="DO76" s="80" t="n"/>
      <c r="DP76" s="80" t="n"/>
      <c r="DQ76" s="80" t="n"/>
      <c r="DR76" s="80" t="n"/>
      <c r="DS76" s="80" t="n"/>
      <c r="DT76" s="80" t="n"/>
      <c r="DU76" s="80" t="n"/>
      <c r="DV76" s="80" t="n"/>
      <c r="DW76" s="80" t="n"/>
      <c r="DX76" s="80" t="n"/>
      <c r="DY76" s="80" t="n"/>
      <c r="DZ76" s="80" t="n"/>
      <c r="EA76" s="80" t="n"/>
      <c r="EB76" s="80" t="n"/>
      <c r="EC76" s="80" t="n"/>
      <c r="ED76" s="80" t="n"/>
      <c r="EE76" s="80" t="n"/>
      <c r="EF76" s="80" t="n"/>
      <c r="EG76" s="80" t="n"/>
      <c r="EH76" s="80" t="n"/>
      <c r="EI76" s="80" t="n"/>
      <c r="EJ76" s="80" t="n"/>
      <c r="EK76" s="80" t="n"/>
      <c r="EL76" s="80" t="n"/>
      <c r="EM76" s="80" t="n"/>
      <c r="EN76" s="80" t="n"/>
      <c r="EO76" s="80" t="n"/>
      <c r="EP76" s="80" t="n"/>
      <c r="EQ76" s="80" t="n"/>
      <c r="ER76" s="81" t="n"/>
      <c r="ES76" s="89" t="n"/>
      <c r="EU76" s="81" t="n"/>
      <c r="EV76" s="89" t="n"/>
      <c r="EX76" s="81" t="n"/>
      <c r="EY76" s="89" t="n"/>
      <c r="FA76" s="81" t="n"/>
      <c r="FB76" s="89" t="n"/>
      <c r="FD76" s="81" t="n"/>
      <c r="FE76" s="89" t="n"/>
      <c r="FG76" s="81" t="n"/>
      <c r="FH76" s="89" t="n"/>
      <c r="FJ76" s="81" t="n"/>
      <c r="FK76" s="89" t="n"/>
      <c r="FM76" s="81" t="n"/>
    </row>
    <row customHeight="1" ht="12" r="77" spans="1:201">
      <c r="A77" s="35" t="n">
        <v>43358</v>
      </c>
      <c r="B77" s="89" t="s">
        <v>74</v>
      </c>
      <c r="C77" s="89" t="s">
        <v>89</v>
      </c>
      <c r="D77" s="31" t="n">
        <v>7.03</v>
      </c>
      <c r="E77" s="81" t="n">
        <v>6.32</v>
      </c>
      <c r="F77" s="25" t="n">
        <v>430</v>
      </c>
      <c r="G77" s="80" t="n">
        <v>322</v>
      </c>
      <c r="H77" s="80" t="n">
        <v>336</v>
      </c>
      <c r="I77" s="80" t="n">
        <v>226</v>
      </c>
      <c r="J77" s="80" t="n">
        <v>16</v>
      </c>
      <c r="K77" s="80" t="n">
        <v>5</v>
      </c>
      <c r="L77" s="25" t="n">
        <v>4</v>
      </c>
      <c r="M77" s="80" t="n">
        <v>0</v>
      </c>
      <c r="N77" s="80" t="n">
        <v>5</v>
      </c>
      <c r="O77" s="80" t="n">
        <v>0</v>
      </c>
      <c r="P77" s="80" t="n">
        <v>1</v>
      </c>
      <c r="Q77" s="80" t="n">
        <v>1</v>
      </c>
      <c r="R77" s="16" t="n">
        <v>10</v>
      </c>
      <c r="S77" s="16" t="n">
        <v>1</v>
      </c>
      <c r="T77" s="16" t="n">
        <v>11</v>
      </c>
      <c r="U77" s="25" t="n">
        <v>2</v>
      </c>
      <c r="V77" s="80" t="n">
        <v>0</v>
      </c>
      <c r="W77" s="16" t="n">
        <v>2</v>
      </c>
      <c r="X77" s="25" t="n">
        <v>9</v>
      </c>
      <c r="Y77" s="80" t="n">
        <v>22</v>
      </c>
      <c r="Z77" s="27">
        <f>IF(U77="","",LOOKUP(U77-V77,{-9E+307,0,1},{2,"x",1}))</f>
        <v/>
      </c>
      <c r="AA77" s="14">
        <f>IF(U77="","",U77&amp;"-"&amp;V77)</f>
        <v/>
      </c>
      <c r="AB77" s="63" t="n"/>
      <c r="BT77" s="80" t="n"/>
      <c r="BU77" s="80" t="n"/>
      <c r="BV77" s="80" t="n"/>
      <c r="BW77" s="80" t="n"/>
      <c r="BX77" s="80" t="n"/>
      <c r="BY77" s="80" t="n"/>
      <c r="BZ77" s="80" t="n"/>
      <c r="CA77" s="80" t="n"/>
      <c r="CB77" s="80" t="n"/>
      <c r="CC77" s="80" t="n"/>
      <c r="CD77" s="80" t="n"/>
      <c r="CE77" s="80" t="n"/>
      <c r="CF77" s="80" t="n"/>
      <c r="CG77" s="80" t="n"/>
      <c r="CH77" s="80" t="n"/>
      <c r="CI77" s="80" t="n"/>
      <c r="CJ77" s="80" t="n"/>
      <c r="CK77" s="80" t="n"/>
      <c r="CL77" s="80" t="n"/>
      <c r="CM77" s="80" t="n"/>
      <c r="CN77" s="80" t="n"/>
      <c r="CO77" s="80" t="n"/>
      <c r="CP77" s="80" t="n"/>
      <c r="CQ77" s="80" t="n"/>
      <c r="CR77" s="80" t="n"/>
      <c r="CS77" s="80" t="n"/>
      <c r="CT77" s="80" t="n"/>
      <c r="CU77" s="80" t="n"/>
      <c r="CV77" s="80" t="n"/>
      <c r="CW77" s="80" t="n"/>
      <c r="CX77" s="80" t="n"/>
      <c r="CY77" s="80" t="n"/>
      <c r="CZ77" s="80" t="n"/>
      <c r="DA77" s="80" t="n"/>
      <c r="DB77" s="80" t="n"/>
      <c r="DC77" s="80" t="n"/>
      <c r="DD77" s="80" t="n"/>
      <c r="DE77" s="80" t="n"/>
      <c r="DF77" s="80" t="n"/>
      <c r="DG77" s="80" t="n"/>
      <c r="DH77" s="80" t="n"/>
      <c r="DI77" s="80" t="n"/>
      <c r="DJ77" s="80" t="n"/>
      <c r="DK77" s="80" t="n"/>
      <c r="DL77" s="80" t="n"/>
      <c r="DM77" s="80" t="n"/>
      <c r="DN77" s="80" t="n"/>
      <c r="DO77" s="80" t="n"/>
      <c r="DP77" s="80" t="n"/>
      <c r="DQ77" s="80" t="n"/>
      <c r="DR77" s="80" t="n"/>
      <c r="DS77" s="80" t="n"/>
      <c r="DT77" s="80" t="n"/>
      <c r="DU77" s="80" t="n"/>
      <c r="DV77" s="80" t="n"/>
      <c r="DW77" s="80" t="n"/>
      <c r="DX77" s="80" t="n"/>
      <c r="DY77" s="80" t="n"/>
      <c r="DZ77" s="80" t="n"/>
      <c r="EA77" s="80" t="n"/>
      <c r="EB77" s="80" t="n"/>
      <c r="EC77" s="80" t="n"/>
      <c r="ED77" s="80" t="n"/>
      <c r="EE77" s="80" t="n"/>
      <c r="EF77" s="80" t="n"/>
      <c r="EG77" s="80" t="n"/>
      <c r="EH77" s="80" t="n"/>
      <c r="EI77" s="80" t="n"/>
      <c r="EJ77" s="80" t="n"/>
      <c r="EK77" s="80" t="n"/>
      <c r="EL77" s="80" t="n"/>
      <c r="EM77" s="80" t="n"/>
      <c r="EN77" s="80" t="n"/>
      <c r="EO77" s="80" t="n"/>
      <c r="EP77" s="80" t="n"/>
      <c r="EQ77" s="80" t="n"/>
      <c r="ER77" s="81" t="n"/>
      <c r="ES77" s="89" t="n"/>
      <c r="EU77" s="81" t="n"/>
      <c r="EV77" s="89" t="n"/>
      <c r="EX77" s="81" t="n"/>
      <c r="EY77" s="89" t="n"/>
      <c r="FA77" s="81" t="n"/>
      <c r="FB77" s="89" t="n"/>
      <c r="FD77" s="81" t="n"/>
      <c r="FE77" s="89" t="n"/>
      <c r="FG77" s="81" t="n"/>
      <c r="FH77" s="89" t="n"/>
      <c r="FJ77" s="81" t="n"/>
      <c r="FK77" s="89" t="n"/>
      <c r="FM77" s="81" t="n"/>
    </row>
    <row r="78" spans="1:201">
      <c r="A78" s="35" t="n">
        <v>43358</v>
      </c>
      <c r="B78" s="89" t="s">
        <v>76</v>
      </c>
      <c r="C78" s="89" t="s">
        <v>85</v>
      </c>
      <c r="D78" s="31" t="n">
        <v>6.98</v>
      </c>
      <c r="E78" s="81" t="n">
        <v>6.42</v>
      </c>
      <c r="F78" s="25" t="n">
        <v>388</v>
      </c>
      <c r="G78" s="80" t="n">
        <v>537</v>
      </c>
      <c r="H78" s="80" t="n">
        <v>294</v>
      </c>
      <c r="I78" s="80" t="n">
        <v>428</v>
      </c>
      <c r="J78" s="80" t="n">
        <v>9</v>
      </c>
      <c r="K78" s="80" t="n">
        <v>8</v>
      </c>
      <c r="L78" s="25" t="n">
        <v>0</v>
      </c>
      <c r="M78" s="80" t="n">
        <v>0</v>
      </c>
      <c r="N78" s="80" t="n">
        <v>2</v>
      </c>
      <c r="O78" s="80" t="n">
        <v>0</v>
      </c>
      <c r="P78" s="80" t="n">
        <v>1</v>
      </c>
      <c r="Q78" s="80" t="n">
        <v>1</v>
      </c>
      <c r="R78" s="16" t="n">
        <v>3</v>
      </c>
      <c r="S78" s="16" t="n">
        <v>1</v>
      </c>
      <c r="T78" s="16" t="n">
        <v>4</v>
      </c>
      <c r="U78" s="25" t="n">
        <v>1</v>
      </c>
      <c r="V78" s="80" t="n">
        <v>0</v>
      </c>
      <c r="W78" s="16" t="n">
        <v>1</v>
      </c>
      <c r="X78" s="25" t="n">
        <v>12</v>
      </c>
      <c r="Y78" s="80" t="n">
        <v>17</v>
      </c>
      <c r="Z78" s="27">
        <f>IF(U78="","",LOOKUP(U78-V78,{-9E+307,0,1},{2,"x",1}))</f>
        <v/>
      </c>
      <c r="AA78" s="14">
        <f>IF(U78="","",U78&amp;"-"&amp;V78)</f>
        <v/>
      </c>
      <c r="AB78" s="63" t="n"/>
      <c r="BT78" s="80" t="n"/>
      <c r="BU78" s="80" t="n"/>
      <c r="BV78" s="80" t="n"/>
      <c r="BW78" s="80" t="n"/>
      <c r="BX78" s="80" t="n"/>
      <c r="BY78" s="80" t="n"/>
      <c r="BZ78" s="80" t="n"/>
      <c r="CA78" s="80" t="n"/>
      <c r="CB78" s="80" t="n"/>
      <c r="CC78" s="80" t="n"/>
      <c r="CD78" s="80" t="n"/>
      <c r="CE78" s="80" t="n"/>
      <c r="CF78" s="80" t="n"/>
      <c r="CG78" s="80" t="n"/>
      <c r="CH78" s="80" t="n"/>
      <c r="CI78" s="80" t="n"/>
      <c r="CJ78" s="80" t="n"/>
      <c r="CK78" s="80" t="n"/>
      <c r="CL78" s="80" t="n"/>
      <c r="CM78" s="80" t="n"/>
      <c r="CN78" s="80" t="n"/>
      <c r="CO78" s="80" t="n"/>
      <c r="CP78" s="80" t="n"/>
      <c r="CQ78" s="80" t="n"/>
      <c r="CR78" s="80" t="n"/>
      <c r="CS78" s="80" t="n"/>
      <c r="CT78" s="80" t="n"/>
      <c r="CU78" s="80" t="n"/>
      <c r="CV78" s="80" t="n"/>
      <c r="CW78" s="80" t="n"/>
      <c r="CX78" s="80" t="n"/>
      <c r="CY78" s="80" t="n"/>
      <c r="CZ78" s="80" t="n"/>
      <c r="DA78" s="80" t="n"/>
      <c r="DB78" s="80" t="n"/>
      <c r="DC78" s="80" t="n"/>
      <c r="DD78" s="80" t="n"/>
      <c r="DE78" s="80" t="n"/>
      <c r="DF78" s="80" t="n"/>
      <c r="DG78" s="80" t="n"/>
      <c r="DH78" s="80" t="n"/>
      <c r="DI78" s="80" t="n"/>
      <c r="DJ78" s="80" t="n"/>
      <c r="DK78" s="80" t="n"/>
      <c r="DL78" s="80" t="n"/>
      <c r="DM78" s="80" t="n"/>
      <c r="DN78" s="80" t="n"/>
      <c r="DO78" s="80" t="n"/>
      <c r="DP78" s="80" t="n"/>
      <c r="DQ78" s="80" t="n"/>
      <c r="DR78" s="80" t="n"/>
      <c r="DS78" s="80" t="n"/>
      <c r="DT78" s="80" t="n"/>
      <c r="DU78" s="80" t="n"/>
      <c r="DV78" s="80" t="n"/>
      <c r="DW78" s="80" t="n"/>
      <c r="DX78" s="80" t="n"/>
      <c r="DY78" s="80" t="n"/>
      <c r="DZ78" s="80" t="n"/>
      <c r="EA78" s="80" t="n"/>
      <c r="EB78" s="80" t="n"/>
      <c r="EC78" s="80" t="n"/>
      <c r="ED78" s="80" t="n"/>
      <c r="EE78" s="80" t="n"/>
      <c r="EF78" s="80" t="n"/>
      <c r="EG78" s="80" t="n"/>
      <c r="EH78" s="80" t="n"/>
      <c r="EI78" s="80" t="n"/>
      <c r="EJ78" s="80" t="n"/>
      <c r="EK78" s="80" t="n"/>
      <c r="EL78" s="80" t="n"/>
      <c r="EM78" s="80" t="n"/>
      <c r="EN78" s="80" t="n"/>
      <c r="EO78" s="80" t="n"/>
      <c r="EP78" s="80" t="n"/>
      <c r="EQ78" s="80" t="n"/>
      <c r="ER78" s="81" t="n"/>
      <c r="ES78" s="89" t="n"/>
      <c r="EU78" s="81" t="n"/>
      <c r="EV78" s="89" t="n"/>
      <c r="EX78" s="81" t="n"/>
      <c r="EY78" s="89" t="n"/>
      <c r="FA78" s="81" t="n"/>
      <c r="FB78" s="89" t="n"/>
      <c r="FD78" s="81" t="n"/>
      <c r="FE78" s="89" t="n"/>
      <c r="FG78" s="81" t="n"/>
      <c r="FH78" s="89" t="n"/>
      <c r="FJ78" s="81" t="n"/>
      <c r="FK78" s="89" t="n"/>
      <c r="FM78" s="81" t="n"/>
    </row>
    <row customHeight="1" ht="12" r="79" spans="1:201">
      <c r="A79" s="35" t="n">
        <v>43358</v>
      </c>
      <c r="B79" s="89" t="s">
        <v>88</v>
      </c>
      <c r="C79" s="89" t="s">
        <v>79</v>
      </c>
      <c r="D79" s="31" t="n">
        <v>7.15</v>
      </c>
      <c r="E79" s="81" t="n">
        <v>6.28</v>
      </c>
      <c r="F79" s="25" t="n">
        <v>323</v>
      </c>
      <c r="G79" s="80" t="n">
        <v>378</v>
      </c>
      <c r="H79" s="80" t="n">
        <v>202</v>
      </c>
      <c r="I79" s="80" t="n">
        <v>242</v>
      </c>
      <c r="J79" s="80" t="n">
        <v>13</v>
      </c>
      <c r="K79" s="80" t="n">
        <v>5</v>
      </c>
      <c r="L79" s="25" t="n">
        <v>0</v>
      </c>
      <c r="M79" s="80" t="n">
        <v>0</v>
      </c>
      <c r="N79" s="80" t="n">
        <v>6</v>
      </c>
      <c r="O79" s="80" t="n">
        <v>1</v>
      </c>
      <c r="P79" s="80" t="n">
        <v>0</v>
      </c>
      <c r="Q79" s="80" t="n">
        <v>0</v>
      </c>
      <c r="R79" s="16" t="n">
        <v>6</v>
      </c>
      <c r="S79" s="16" t="n">
        <v>1</v>
      </c>
      <c r="T79" s="16" t="n">
        <v>7</v>
      </c>
      <c r="U79" s="25" t="n">
        <v>2</v>
      </c>
      <c r="V79" s="80" t="n">
        <v>0</v>
      </c>
      <c r="W79" s="16" t="n">
        <v>2</v>
      </c>
      <c r="X79" s="25" t="n">
        <v>34</v>
      </c>
      <c r="Y79" s="80" t="n">
        <v>21</v>
      </c>
      <c r="Z79" s="27">
        <f>IF(U79="","",LOOKUP(U79-V79,{-9E+307,0,1},{2,"x",1}))</f>
        <v/>
      </c>
      <c r="AA79" s="14">
        <f>IF(U79="","",U79&amp;"-"&amp;V79)</f>
        <v/>
      </c>
      <c r="AB79" s="63" t="n"/>
      <c r="BT79" s="80" t="n"/>
      <c r="BU79" s="80" t="n"/>
      <c r="BV79" s="80" t="n"/>
      <c r="BW79" s="80" t="n"/>
      <c r="BX79" s="80" t="n"/>
      <c r="BY79" s="80" t="n"/>
      <c r="BZ79" s="80" t="n"/>
      <c r="CA79" s="80" t="n"/>
      <c r="CB79" s="80" t="n"/>
      <c r="CC79" s="80" t="n"/>
      <c r="CD79" s="80" t="n"/>
      <c r="CE79" s="80" t="n"/>
      <c r="CF79" s="80" t="n"/>
      <c r="CG79" s="80" t="n"/>
      <c r="CH79" s="80" t="n"/>
      <c r="CI79" s="80" t="n"/>
      <c r="CJ79" s="80" t="n"/>
      <c r="CK79" s="80" t="n"/>
      <c r="CL79" s="80" t="n"/>
      <c r="CM79" s="80" t="n"/>
      <c r="CN79" s="80" t="n"/>
      <c r="CO79" s="80" t="n"/>
      <c r="CP79" s="80" t="n"/>
      <c r="CQ79" s="80" t="n"/>
      <c r="CR79" s="80" t="n"/>
      <c r="CS79" s="80" t="n"/>
      <c r="CT79" s="80" t="n"/>
      <c r="CU79" s="80" t="n"/>
      <c r="CV79" s="80" t="n"/>
      <c r="CW79" s="80" t="n"/>
      <c r="CX79" s="80" t="n"/>
      <c r="CY79" s="80" t="n"/>
      <c r="CZ79" s="80" t="n"/>
      <c r="DA79" s="80" t="n"/>
      <c r="DB79" s="80" t="n"/>
      <c r="DC79" s="80" t="n"/>
      <c r="DD79" s="80" t="n"/>
      <c r="DE79" s="80" t="n"/>
      <c r="DF79" s="80" t="n"/>
      <c r="DG79" s="80" t="n"/>
      <c r="DH79" s="80" t="n"/>
      <c r="DI79" s="80" t="n"/>
      <c r="DJ79" s="80" t="n"/>
      <c r="DK79" s="80" t="n"/>
      <c r="DL79" s="80" t="n"/>
      <c r="DM79" s="80" t="n"/>
      <c r="DN79" s="80" t="n"/>
      <c r="DO79" s="80" t="n"/>
      <c r="DP79" s="80" t="n"/>
      <c r="DQ79" s="80" t="n"/>
      <c r="DR79" s="80" t="n"/>
      <c r="DS79" s="80" t="n"/>
      <c r="DT79" s="80" t="n"/>
      <c r="DU79" s="80" t="n"/>
      <c r="DV79" s="80" t="n"/>
      <c r="DW79" s="80" t="n"/>
      <c r="DX79" s="80" t="n"/>
      <c r="DY79" s="80" t="n"/>
      <c r="DZ79" s="80" t="n"/>
      <c r="EA79" s="80" t="n"/>
      <c r="EB79" s="80" t="n"/>
      <c r="EC79" s="80" t="n"/>
      <c r="ED79" s="80" t="n"/>
      <c r="EE79" s="80" t="n"/>
      <c r="EF79" s="80" t="n"/>
      <c r="EG79" s="80" t="n"/>
      <c r="EH79" s="80" t="n"/>
      <c r="EI79" s="80" t="n"/>
      <c r="EJ79" s="80" t="n"/>
      <c r="EK79" s="80" t="n"/>
      <c r="EL79" s="80" t="n"/>
      <c r="EM79" s="80" t="n"/>
      <c r="EN79" s="80" t="n"/>
      <c r="EO79" s="80" t="n"/>
      <c r="EP79" s="80" t="n"/>
      <c r="EQ79" s="80" t="n"/>
      <c r="ER79" s="81" t="n"/>
      <c r="ES79" s="89" t="n"/>
      <c r="EU79" s="81" t="n"/>
      <c r="EV79" s="89" t="n"/>
      <c r="EX79" s="81" t="n"/>
      <c r="EY79" s="89" t="n"/>
      <c r="FA79" s="81" t="n"/>
      <c r="FB79" s="89" t="n"/>
      <c r="FD79" s="81" t="n"/>
      <c r="FE79" s="89" t="n"/>
      <c r="FG79" s="81" t="n"/>
      <c r="FH79" s="89" t="n"/>
      <c r="FJ79" s="81" t="n"/>
      <c r="FK79" s="89" t="n"/>
      <c r="FM79" s="81" t="n"/>
    </row>
    <row customHeight="1" ht="12" r="80" spans="1:201">
      <c r="A80" s="35" t="n">
        <v>43358</v>
      </c>
      <c r="B80" s="89" t="s">
        <v>81</v>
      </c>
      <c r="C80" s="89" t="s">
        <v>91</v>
      </c>
      <c r="D80" s="31" t="n">
        <v>6.65</v>
      </c>
      <c r="E80" s="81" t="n">
        <v>6.81</v>
      </c>
      <c r="F80" s="25" t="n">
        <v>255</v>
      </c>
      <c r="G80" s="80" t="n">
        <v>461</v>
      </c>
      <c r="H80" s="80" t="n">
        <v>157</v>
      </c>
      <c r="I80" s="80" t="n">
        <v>350</v>
      </c>
      <c r="J80" s="80" t="n">
        <v>10</v>
      </c>
      <c r="K80" s="80" t="n">
        <v>9</v>
      </c>
      <c r="L80" s="25" t="n">
        <v>1</v>
      </c>
      <c r="M80" s="80" t="n">
        <v>1</v>
      </c>
      <c r="N80" s="80" t="n">
        <v>1</v>
      </c>
      <c r="O80" s="80" t="n">
        <v>2</v>
      </c>
      <c r="P80" s="80" t="n">
        <v>0</v>
      </c>
      <c r="Q80" s="80" t="n">
        <v>1</v>
      </c>
      <c r="R80" s="16" t="n">
        <v>2</v>
      </c>
      <c r="S80" s="16" t="n">
        <v>4</v>
      </c>
      <c r="T80" s="16" t="n">
        <v>6</v>
      </c>
      <c r="U80" s="25" t="n">
        <v>1</v>
      </c>
      <c r="V80" s="80" t="n">
        <v>1</v>
      </c>
      <c r="W80" s="16" t="n">
        <v>2</v>
      </c>
      <c r="X80" s="25" t="n">
        <v>20</v>
      </c>
      <c r="Y80" s="80" t="n">
        <v>50</v>
      </c>
      <c r="Z80" s="27">
        <f>IF(U80="","",LOOKUP(U80-V80,{-9E+307,0,1},{2,"x",1}))</f>
        <v/>
      </c>
      <c r="AA80" s="14">
        <f>IF(U80="","",U80&amp;"-"&amp;V80)</f>
        <v/>
      </c>
      <c r="AB80" s="63" t="n"/>
      <c r="BT80" s="80" t="n"/>
      <c r="BU80" s="80" t="n"/>
      <c r="BV80" s="80" t="n"/>
      <c r="BW80" s="80" t="n"/>
      <c r="BX80" s="80" t="n"/>
      <c r="BY80" s="80" t="n"/>
      <c r="BZ80" s="80" t="n"/>
      <c r="CA80" s="80" t="n"/>
      <c r="CB80" s="80" t="n"/>
      <c r="CC80" s="80" t="n"/>
      <c r="CD80" s="80" t="n"/>
      <c r="CE80" s="80" t="n"/>
      <c r="CF80" s="80" t="n"/>
      <c r="CG80" s="80" t="n"/>
      <c r="CH80" s="80" t="n"/>
      <c r="CI80" s="80" t="n"/>
      <c r="CJ80" s="80" t="n"/>
      <c r="CK80" s="80" t="n"/>
      <c r="CL80" s="80" t="n"/>
      <c r="CM80" s="80" t="n"/>
      <c r="CN80" s="80" t="n"/>
      <c r="CO80" s="80" t="n"/>
      <c r="CP80" s="80" t="n"/>
      <c r="CQ80" s="80" t="n"/>
      <c r="CR80" s="80" t="n"/>
      <c r="CS80" s="80" t="n"/>
      <c r="CT80" s="80" t="n"/>
      <c r="CU80" s="80" t="n"/>
      <c r="CV80" s="80" t="n"/>
      <c r="CW80" s="80" t="n"/>
      <c r="CX80" s="80" t="n"/>
      <c r="CY80" s="80" t="n"/>
      <c r="CZ80" s="80" t="n"/>
      <c r="DA80" s="80" t="n"/>
      <c r="DB80" s="80" t="n"/>
      <c r="DC80" s="80" t="n"/>
      <c r="DD80" s="80" t="n"/>
      <c r="DE80" s="80" t="n"/>
      <c r="DF80" s="80" t="n"/>
      <c r="DG80" s="80" t="n"/>
      <c r="DH80" s="80" t="n"/>
      <c r="DI80" s="80" t="n"/>
      <c r="DJ80" s="80" t="n"/>
      <c r="DK80" s="80" t="n"/>
      <c r="DL80" s="80" t="n"/>
      <c r="DM80" s="80" t="n"/>
      <c r="DN80" s="80" t="n"/>
      <c r="DO80" s="80" t="n"/>
      <c r="DP80" s="80" t="n"/>
      <c r="DQ80" s="80" t="n"/>
      <c r="DR80" s="80" t="n"/>
      <c r="DS80" s="80" t="n"/>
      <c r="DT80" s="80" t="n"/>
      <c r="DU80" s="80" t="n"/>
      <c r="DV80" s="80" t="n"/>
      <c r="DW80" s="80" t="n"/>
      <c r="DX80" s="80" t="n"/>
      <c r="DY80" s="80" t="n"/>
      <c r="DZ80" s="80" t="n"/>
      <c r="EA80" s="80" t="n"/>
      <c r="EB80" s="80" t="n"/>
      <c r="EC80" s="80" t="n"/>
      <c r="ED80" s="80" t="n"/>
      <c r="EE80" s="80" t="n"/>
      <c r="EF80" s="80" t="n"/>
      <c r="EG80" s="80" t="n"/>
      <c r="EH80" s="80" t="n"/>
      <c r="EI80" s="80" t="n"/>
      <c r="EJ80" s="80" t="n"/>
      <c r="EK80" s="80" t="n"/>
      <c r="EL80" s="80" t="n"/>
      <c r="EM80" s="80" t="n"/>
      <c r="EN80" s="80" t="n"/>
      <c r="EO80" s="80" t="n"/>
      <c r="EP80" s="80" t="n"/>
      <c r="EQ80" s="80" t="n"/>
      <c r="ER80" s="81" t="n"/>
      <c r="ES80" s="89" t="n"/>
      <c r="EU80" s="81" t="n"/>
      <c r="EV80" s="89" t="n"/>
      <c r="EX80" s="81" t="n"/>
      <c r="EY80" s="89" t="n"/>
      <c r="FA80" s="81" t="n"/>
      <c r="FB80" s="89" t="n"/>
      <c r="FD80" s="81" t="n"/>
      <c r="FE80" s="89" t="n"/>
      <c r="FG80" s="81" t="n"/>
      <c r="FH80" s="89" t="n"/>
      <c r="FJ80" s="81" t="n"/>
      <c r="FK80" s="89" t="n"/>
      <c r="FM80" s="81" t="n"/>
    </row>
    <row customHeight="1" ht="12" r="81" spans="1:201">
      <c r="A81" s="35" t="n">
        <v>43358</v>
      </c>
      <c r="B81" s="89" t="s">
        <v>72</v>
      </c>
      <c r="C81" s="89" t="s">
        <v>82</v>
      </c>
      <c r="D81" s="31" t="n">
        <v>6.97</v>
      </c>
      <c r="E81" s="81" t="n">
        <v>6.45</v>
      </c>
      <c r="F81" s="25" t="n">
        <v>563</v>
      </c>
      <c r="G81" s="80" t="n">
        <v>337</v>
      </c>
      <c r="H81" s="80" t="n">
        <v>474</v>
      </c>
      <c r="I81" s="80" t="n">
        <v>229</v>
      </c>
      <c r="J81" s="80" t="n">
        <v>11</v>
      </c>
      <c r="K81" s="80" t="n">
        <v>5</v>
      </c>
      <c r="L81" s="25" t="n">
        <v>0</v>
      </c>
      <c r="M81" s="80" t="n">
        <v>0</v>
      </c>
      <c r="N81" s="80" t="n">
        <v>3</v>
      </c>
      <c r="O81" s="80" t="n">
        <v>2</v>
      </c>
      <c r="P81" s="80" t="n">
        <v>3</v>
      </c>
      <c r="Q81" s="80" t="n">
        <v>0</v>
      </c>
      <c r="R81" s="16" t="n">
        <v>6</v>
      </c>
      <c r="S81" s="16" t="n">
        <v>2</v>
      </c>
      <c r="T81" s="16" t="n">
        <v>8</v>
      </c>
      <c r="U81" s="25" t="n">
        <v>1</v>
      </c>
      <c r="V81" s="80" t="n">
        <v>0</v>
      </c>
      <c r="W81" s="16" t="n">
        <v>1</v>
      </c>
      <c r="X81" s="25" t="n">
        <v>22</v>
      </c>
      <c r="Y81" s="80" t="n">
        <v>23</v>
      </c>
      <c r="Z81" s="27">
        <f>IF(U81="","",LOOKUP(U81-V81,{-9E+307,0,1},{2,"x",1}))</f>
        <v/>
      </c>
      <c r="AA81" s="14">
        <f>IF(U81="","",U81&amp;"-"&amp;V81)</f>
        <v/>
      </c>
      <c r="AB81" s="63" t="n"/>
      <c r="EP81" s="89" t="n"/>
      <c r="ER81" s="81" t="n"/>
      <c r="ES81" s="89" t="n"/>
      <c r="EU81" s="81" t="n"/>
      <c r="EV81" s="89" t="n"/>
      <c r="EX81" s="81" t="n"/>
      <c r="EY81" s="89" t="n"/>
      <c r="FA81" s="81" t="n"/>
      <c r="FB81" s="89" t="n"/>
      <c r="FD81" s="81" t="n"/>
      <c r="FE81" s="89" t="n"/>
      <c r="FG81" s="81" t="n"/>
      <c r="FH81" s="89" t="n"/>
      <c r="FJ81" s="81" t="n"/>
      <c r="FK81" s="89" t="n"/>
      <c r="FM81" s="81" t="n"/>
    </row>
    <row customHeight="1" ht="12" r="82" spans="1:201">
      <c r="A82" s="35" t="n">
        <v>43358</v>
      </c>
      <c r="B82" s="89" t="s">
        <v>83</v>
      </c>
      <c r="C82" s="89" t="s">
        <v>69</v>
      </c>
      <c r="D82" s="31" t="n">
        <v>6.81</v>
      </c>
      <c r="E82" s="81" t="n">
        <v>6.88</v>
      </c>
      <c r="F82" s="25" t="n">
        <v>465</v>
      </c>
      <c r="G82" s="80" t="n">
        <v>354</v>
      </c>
      <c r="H82" s="80" t="n">
        <v>349</v>
      </c>
      <c r="I82" s="80" t="n">
        <v>236</v>
      </c>
      <c r="J82" s="80" t="n">
        <v>20</v>
      </c>
      <c r="K82" s="80" t="n">
        <v>8</v>
      </c>
      <c r="L82" s="25" t="n">
        <v>2</v>
      </c>
      <c r="M82" s="80" t="n">
        <v>2</v>
      </c>
      <c r="N82" s="80" t="n">
        <v>3</v>
      </c>
      <c r="O82" s="80" t="n">
        <v>3</v>
      </c>
      <c r="P82" s="80" t="n">
        <v>5</v>
      </c>
      <c r="Q82" s="80" t="n">
        <v>0</v>
      </c>
      <c r="R82" s="16" t="n">
        <v>10</v>
      </c>
      <c r="S82" s="16" t="n">
        <v>5</v>
      </c>
      <c r="T82" s="16" t="n">
        <v>15</v>
      </c>
      <c r="U82" s="25" t="n">
        <v>2</v>
      </c>
      <c r="V82" s="80" t="n">
        <v>3</v>
      </c>
      <c r="W82" s="16" t="n">
        <v>5</v>
      </c>
      <c r="X82" s="25" t="n">
        <v>18</v>
      </c>
      <c r="Y82" s="80" t="n">
        <v>20</v>
      </c>
      <c r="Z82" s="27">
        <f>IF(U82="","",LOOKUP(U82-V82,{-9E+307,0,1},{2,"x",1}))</f>
        <v/>
      </c>
      <c r="AA82" s="14">
        <f>IF(U82="","",U82&amp;"-"&amp;V82)</f>
        <v/>
      </c>
      <c r="AB82" s="63" t="n"/>
      <c r="EP82" s="89" t="n"/>
      <c r="ER82" s="81" t="n"/>
      <c r="ES82" s="89" t="n"/>
      <c r="EU82" s="81" t="n"/>
      <c r="EV82" s="89" t="n"/>
      <c r="EX82" s="81" t="n"/>
      <c r="EY82" s="89" t="n"/>
      <c r="FA82" s="81" t="n"/>
      <c r="FB82" s="89" t="n"/>
      <c r="FD82" s="81" t="n"/>
      <c r="FE82" s="89" t="n"/>
      <c r="FG82" s="81" t="n"/>
      <c r="FH82" s="89" t="n"/>
      <c r="FJ82" s="81" t="n"/>
      <c r="FK82" s="89" t="n"/>
      <c r="FM82" s="81" t="n"/>
    </row>
    <row customHeight="1" ht="12" r="83" spans="1:201">
      <c r="A83" s="35" t="n">
        <v>43358</v>
      </c>
      <c r="B83" s="89" t="s">
        <v>75</v>
      </c>
      <c r="C83" s="89" t="s">
        <v>70</v>
      </c>
      <c r="D83" s="31" t="n">
        <v>7.05</v>
      </c>
      <c r="E83" s="81" t="n">
        <v>6.44</v>
      </c>
      <c r="F83" s="25" t="n">
        <v>232</v>
      </c>
      <c r="G83" s="80" t="n">
        <v>412</v>
      </c>
      <c r="H83" s="80" t="n">
        <v>130</v>
      </c>
      <c r="I83" s="80" t="n">
        <v>320</v>
      </c>
      <c r="J83" s="80" t="n">
        <v>14</v>
      </c>
      <c r="K83" s="80" t="n">
        <v>7</v>
      </c>
      <c r="L83" s="25" t="n">
        <v>0</v>
      </c>
      <c r="M83" s="80" t="n">
        <v>0</v>
      </c>
      <c r="N83" s="80" t="n">
        <v>4</v>
      </c>
      <c r="O83" s="80" t="n">
        <v>1</v>
      </c>
      <c r="P83" s="80" t="n">
        <v>2</v>
      </c>
      <c r="Q83" s="80" t="n">
        <v>3</v>
      </c>
      <c r="R83" s="16" t="n">
        <v>6</v>
      </c>
      <c r="S83" s="16" t="n">
        <v>4</v>
      </c>
      <c r="T83" s="16" t="n">
        <v>10</v>
      </c>
      <c r="U83" s="25" t="n">
        <v>1</v>
      </c>
      <c r="V83" s="80" t="n">
        <v>0</v>
      </c>
      <c r="W83" s="16" t="n">
        <v>1</v>
      </c>
      <c r="X83" s="25" t="n">
        <v>25</v>
      </c>
      <c r="Y83" s="80" t="n">
        <v>31</v>
      </c>
      <c r="Z83" s="27">
        <f>IF(U83="","",LOOKUP(U83-V83,{-9E+307,0,1},{2,"x",1}))</f>
        <v/>
      </c>
      <c r="AA83" s="14">
        <f>IF(U83="","",U83&amp;"-"&amp;V83)</f>
        <v/>
      </c>
      <c r="AB83" s="63" t="n"/>
      <c r="EP83" s="89" t="n"/>
      <c r="ER83" s="81" t="n"/>
      <c r="ES83" s="89" t="n"/>
      <c r="EU83" s="81" t="n"/>
      <c r="EV83" s="89" t="n"/>
      <c r="EX83" s="81" t="n"/>
      <c r="EY83" s="89" t="n"/>
      <c r="FA83" s="81" t="n"/>
      <c r="FB83" s="89" t="n"/>
      <c r="FD83" s="81" t="n"/>
      <c r="FE83" s="89" t="n"/>
      <c r="FG83" s="81" t="n"/>
      <c r="FH83" s="89" t="n"/>
      <c r="FJ83" s="81" t="n"/>
      <c r="FK83" s="89" t="n"/>
      <c r="FM83" s="81" t="n"/>
    </row>
    <row customHeight="1" ht="12" r="84" spans="1:201">
      <c r="A84" s="35" t="n">
        <v>43358</v>
      </c>
      <c r="B84" s="89" t="s">
        <v>90</v>
      </c>
      <c r="C84" s="89" t="s">
        <v>92</v>
      </c>
      <c r="D84" s="31" t="n">
        <v>6.63</v>
      </c>
      <c r="E84" s="81" t="n">
        <v>6.73</v>
      </c>
      <c r="F84" s="25" t="n">
        <v>377</v>
      </c>
      <c r="G84" s="80" t="n">
        <v>547</v>
      </c>
      <c r="H84" s="80" t="n">
        <v>301</v>
      </c>
      <c r="I84" s="80" t="n">
        <v>474</v>
      </c>
      <c r="J84" s="80" t="n">
        <v>9</v>
      </c>
      <c r="K84" s="80" t="n">
        <v>11</v>
      </c>
      <c r="L84" s="25" t="n">
        <v>0</v>
      </c>
      <c r="M84" s="80" t="n">
        <v>0</v>
      </c>
      <c r="N84" s="80" t="n">
        <v>2</v>
      </c>
      <c r="O84" s="80" t="n">
        <v>4</v>
      </c>
      <c r="P84" s="80" t="n">
        <v>2</v>
      </c>
      <c r="Q84" s="80" t="n">
        <v>0</v>
      </c>
      <c r="R84" s="16" t="n">
        <v>4</v>
      </c>
      <c r="S84" s="16" t="n">
        <v>4</v>
      </c>
      <c r="T84" s="16" t="n">
        <v>8</v>
      </c>
      <c r="U84" s="25" t="n">
        <v>2</v>
      </c>
      <c r="V84" s="80" t="n">
        <v>2</v>
      </c>
      <c r="W84" s="16" t="n">
        <v>4</v>
      </c>
      <c r="X84" s="25" t="n">
        <v>28</v>
      </c>
      <c r="Y84" s="80" t="n">
        <v>19</v>
      </c>
      <c r="Z84" s="27">
        <f>IF(U84="","",LOOKUP(U84-V84,{-9E+307,0,1},{2,"x",1}))</f>
        <v/>
      </c>
      <c r="AA84" s="14">
        <f>IF(U84="","",U84&amp;"-"&amp;V84)</f>
        <v/>
      </c>
      <c r="AB84" s="63" t="n"/>
      <c r="EP84" s="89" t="n"/>
      <c r="ER84" s="81" t="n"/>
      <c r="ES84" s="89" t="n"/>
      <c r="EU84" s="81" t="n"/>
      <c r="EV84" s="89" t="n"/>
      <c r="EX84" s="81" t="n"/>
      <c r="EY84" s="89" t="n"/>
      <c r="FA84" s="81" t="n"/>
      <c r="FB84" s="89" t="n"/>
      <c r="FD84" s="81" t="n"/>
      <c r="FE84" s="89" t="n"/>
      <c r="FG84" s="81" t="n"/>
      <c r="FH84" s="89" t="n"/>
      <c r="FJ84" s="81" t="n"/>
      <c r="FK84" s="89" t="n"/>
      <c r="FM84" s="81" t="n"/>
    </row>
    <row customHeight="1" ht="12" r="85" spans="1:201">
      <c r="A85" s="35" t="n">
        <v>43358</v>
      </c>
      <c r="B85" s="89" t="s">
        <v>86</v>
      </c>
      <c r="C85" s="89" t="s">
        <v>77</v>
      </c>
      <c r="D85" s="31" t="n">
        <v>6.66</v>
      </c>
      <c r="E85" s="81" t="n">
        <v>6.73</v>
      </c>
      <c r="F85" s="25" t="n">
        <v>353</v>
      </c>
      <c r="G85" s="80" t="n">
        <v>502</v>
      </c>
      <c r="H85" s="80" t="n">
        <v>270</v>
      </c>
      <c r="I85" s="80" t="n">
        <v>422</v>
      </c>
      <c r="J85" s="80" t="n">
        <v>5</v>
      </c>
      <c r="K85" s="80" t="n">
        <v>10</v>
      </c>
      <c r="L85" s="25" t="n">
        <v>0</v>
      </c>
      <c r="M85" s="80" t="n">
        <v>0</v>
      </c>
      <c r="N85" s="80" t="n">
        <v>1</v>
      </c>
      <c r="O85" s="80" t="n">
        <v>2</v>
      </c>
      <c r="P85" s="80" t="n">
        <v>1</v>
      </c>
      <c r="Q85" s="80" t="n">
        <v>2</v>
      </c>
      <c r="R85" s="16" t="n">
        <v>2</v>
      </c>
      <c r="S85" s="16" t="n">
        <v>4</v>
      </c>
      <c r="T85" s="16" t="n">
        <v>6</v>
      </c>
      <c r="U85" s="25" t="n">
        <v>0</v>
      </c>
      <c r="V85" s="80" t="n">
        <v>0</v>
      </c>
      <c r="W85" s="16" t="n">
        <v>0</v>
      </c>
      <c r="X85" s="25" t="n">
        <v>28</v>
      </c>
      <c r="Y85" s="80" t="n">
        <v>14</v>
      </c>
      <c r="Z85" s="27">
        <f>IF(U85="","",LOOKUP(U85-V85,{-9E+307,0,1},{2,"x",1}))</f>
        <v/>
      </c>
      <c r="AA85" s="14">
        <f>IF(U85="","",U85&amp;"-"&amp;V85)</f>
        <v/>
      </c>
      <c r="AB85" s="63" t="n"/>
      <c r="EP85" s="89" t="n"/>
      <c r="ER85" s="81" t="n"/>
      <c r="ES85" s="89" t="n"/>
      <c r="EU85" s="81" t="n"/>
      <c r="EV85" s="89" t="n"/>
      <c r="EX85" s="81" t="n"/>
      <c r="EY85" s="89" t="n"/>
      <c r="FA85" s="81" t="n"/>
      <c r="FB85" s="89" t="n"/>
      <c r="FD85" s="81" t="n"/>
      <c r="FE85" s="89" t="n"/>
      <c r="FG85" s="81" t="n"/>
      <c r="FH85" s="89" t="n"/>
      <c r="FJ85" s="81" t="n"/>
      <c r="FK85" s="89" t="n"/>
      <c r="FM85" s="81" t="n"/>
    </row>
    <row customHeight="1" ht="12" r="86" spans="1:201">
      <c r="A86" s="35" t="n">
        <v>43361</v>
      </c>
      <c r="B86" s="89" t="s">
        <v>73</v>
      </c>
      <c r="C86" s="89" t="s">
        <v>75</v>
      </c>
      <c r="D86" s="31" t="n">
        <v>7.19</v>
      </c>
      <c r="E86" s="81" t="n">
        <v>6.42</v>
      </c>
      <c r="F86" s="25" t="n">
        <v>437</v>
      </c>
      <c r="G86" s="80" t="n">
        <v>298</v>
      </c>
      <c r="H86" s="80" t="n">
        <v>353</v>
      </c>
      <c r="I86" s="80" t="n">
        <v>196</v>
      </c>
      <c r="J86" s="80" t="n">
        <v>11</v>
      </c>
      <c r="K86" s="80" t="n">
        <v>10</v>
      </c>
      <c r="L86" s="25" t="n">
        <v>0</v>
      </c>
      <c r="M86" s="80" t="n">
        <v>0</v>
      </c>
      <c r="N86" s="80" t="n">
        <v>4</v>
      </c>
      <c r="O86" s="80" t="n">
        <v>1</v>
      </c>
      <c r="P86" s="80" t="n">
        <v>0</v>
      </c>
      <c r="Q86" s="80" t="n">
        <v>2</v>
      </c>
      <c r="R86" s="16" t="n">
        <v>4</v>
      </c>
      <c r="S86" s="16" t="n">
        <v>3</v>
      </c>
      <c r="T86" s="16" t="n">
        <v>7</v>
      </c>
      <c r="U86" s="10" t="n">
        <v>2</v>
      </c>
      <c r="V86" s="89" t="n">
        <v>0</v>
      </c>
      <c r="W86" s="16" t="n">
        <v>2</v>
      </c>
      <c r="X86" s="25" t="n">
        <v>38</v>
      </c>
      <c r="Y86" s="80" t="n">
        <v>20</v>
      </c>
      <c r="Z86" s="27">
        <f>IF(U86="","",LOOKUP(U86-V86,{-9E+307,0,1},{2,"x",1}))</f>
        <v/>
      </c>
      <c r="AA86" s="14">
        <f>IF(U86="","",U86&amp;"-"&amp;V86)</f>
        <v/>
      </c>
      <c r="AB86" s="63" t="n"/>
      <c r="EP86" s="89" t="n"/>
      <c r="ER86" s="81" t="n"/>
      <c r="ES86" s="89" t="n"/>
      <c r="EU86" s="81" t="n"/>
      <c r="EV86" s="89" t="n"/>
      <c r="EX86" s="81" t="n"/>
      <c r="EY86" s="89" t="n"/>
      <c r="FA86" s="81" t="n"/>
      <c r="FB86" s="89" t="n"/>
      <c r="FD86" s="81" t="n"/>
      <c r="FE86" s="89" t="n"/>
      <c r="FG86" s="81" t="n"/>
      <c r="FH86" s="89" t="n"/>
      <c r="FJ86" s="81" t="n"/>
      <c r="FK86" s="89" t="n"/>
      <c r="FM86" s="81" t="n"/>
    </row>
    <row customHeight="1" ht="12" r="87" spans="1:201">
      <c r="A87" s="35" t="n">
        <v>43361</v>
      </c>
      <c r="B87" s="89" t="s">
        <v>70</v>
      </c>
      <c r="C87" s="89" t="s">
        <v>78</v>
      </c>
      <c r="D87" s="31" t="n">
        <v>6.75</v>
      </c>
      <c r="E87" s="81" t="n">
        <v>6.81</v>
      </c>
      <c r="F87" s="25" t="n">
        <v>513</v>
      </c>
      <c r="G87" s="80" t="n">
        <v>313</v>
      </c>
      <c r="H87" s="80" t="n">
        <v>379</v>
      </c>
      <c r="I87" s="80" t="n">
        <v>182</v>
      </c>
      <c r="J87" s="80" t="n">
        <v>14</v>
      </c>
      <c r="K87" s="80" t="n">
        <v>3</v>
      </c>
      <c r="L87" s="25" t="n">
        <v>0</v>
      </c>
      <c r="M87" s="80" t="n">
        <v>0</v>
      </c>
      <c r="N87" s="80" t="n">
        <v>1</v>
      </c>
      <c r="O87" s="80" t="n">
        <v>1</v>
      </c>
      <c r="P87" s="80" t="n">
        <v>2</v>
      </c>
      <c r="Q87" s="80" t="n">
        <v>1</v>
      </c>
      <c r="R87" s="16" t="n">
        <v>3</v>
      </c>
      <c r="S87" s="16" t="n">
        <v>2</v>
      </c>
      <c r="T87" s="16" t="n">
        <v>5</v>
      </c>
      <c r="U87" s="10" t="n">
        <v>0</v>
      </c>
      <c r="V87" s="89" t="n">
        <v>0</v>
      </c>
      <c r="W87" s="16" t="n">
        <v>0</v>
      </c>
      <c r="X87" s="25" t="n">
        <v>15</v>
      </c>
      <c r="Y87" s="80" t="n">
        <v>28</v>
      </c>
      <c r="Z87" s="27">
        <f>IF(U87="","",LOOKUP(U87-V87,{-9E+307,0,1},{2,"x",1}))</f>
        <v/>
      </c>
      <c r="AA87" s="14">
        <f>IF(U87="","",U87&amp;"-"&amp;V87)</f>
        <v/>
      </c>
      <c r="AB87" s="63" t="n"/>
      <c r="EP87" s="89" t="n"/>
      <c r="ER87" s="81" t="n"/>
      <c r="ES87" s="89" t="n"/>
      <c r="EU87" s="81" t="n"/>
      <c r="EV87" s="89" t="n"/>
      <c r="EX87" s="81" t="n"/>
      <c r="EY87" s="89" t="n"/>
      <c r="FA87" s="81" t="n"/>
      <c r="FB87" s="89" t="n"/>
      <c r="FD87" s="81" t="n"/>
      <c r="FE87" s="89" t="n"/>
      <c r="FG87" s="81" t="n"/>
      <c r="FH87" s="89" t="n"/>
      <c r="FJ87" s="81" t="n"/>
      <c r="FK87" s="89" t="n"/>
      <c r="FM87" s="81" t="n"/>
    </row>
    <row customHeight="1" ht="12" r="88" spans="1:201">
      <c r="A88" s="35" t="n">
        <v>43361</v>
      </c>
      <c r="B88" s="89" t="s">
        <v>79</v>
      </c>
      <c r="C88" s="89" t="s">
        <v>74</v>
      </c>
      <c r="D88" s="31" t="n">
        <v>6.6</v>
      </c>
      <c r="E88" s="81" t="n">
        <v>6.86</v>
      </c>
      <c r="F88" s="25" t="n">
        <v>291</v>
      </c>
      <c r="G88" s="80" t="n">
        <v>474</v>
      </c>
      <c r="H88" s="80" t="n">
        <v>173</v>
      </c>
      <c r="I88" s="80" t="n">
        <v>358</v>
      </c>
      <c r="J88" s="80" t="n">
        <v>5</v>
      </c>
      <c r="K88" s="80" t="n">
        <v>10</v>
      </c>
      <c r="L88" s="25" t="n">
        <v>1</v>
      </c>
      <c r="M88" s="80" t="n">
        <v>0</v>
      </c>
      <c r="N88" s="80" t="n">
        <v>3</v>
      </c>
      <c r="O88" s="80" t="n">
        <v>3</v>
      </c>
      <c r="P88" s="80" t="n">
        <v>1</v>
      </c>
      <c r="Q88" s="80" t="n">
        <v>3</v>
      </c>
      <c r="R88" s="16" t="n">
        <v>5</v>
      </c>
      <c r="S88" s="16" t="n">
        <v>6</v>
      </c>
      <c r="T88" s="16" t="n">
        <v>11</v>
      </c>
      <c r="U88" s="10" t="n">
        <v>1</v>
      </c>
      <c r="V88" s="89" t="n">
        <v>1</v>
      </c>
      <c r="W88" s="16" t="n">
        <v>2</v>
      </c>
      <c r="X88" s="25" t="n">
        <v>33</v>
      </c>
      <c r="Y88" s="80" t="n">
        <v>31</v>
      </c>
      <c r="Z88" s="27">
        <f>IF(U88="","",LOOKUP(U88-V88,{-9E+307,0,1},{2,"x",1}))</f>
        <v/>
      </c>
      <c r="AA88" s="14">
        <f>IF(U88="","",U88&amp;"-"&amp;V88)</f>
        <v/>
      </c>
      <c r="AB88" s="63" t="n"/>
      <c r="EP88" s="89" t="n"/>
      <c r="ER88" s="81" t="n"/>
      <c r="ES88" s="89" t="n"/>
      <c r="EU88" s="81" t="n"/>
      <c r="EV88" s="89" t="n"/>
      <c r="EX88" s="81" t="n"/>
      <c r="EY88" s="89" t="n"/>
      <c r="FA88" s="81" t="n"/>
      <c r="FB88" s="89" t="n"/>
      <c r="FD88" s="81" t="n"/>
      <c r="FE88" s="89" t="n"/>
      <c r="FG88" s="81" t="n"/>
      <c r="FH88" s="89" t="n"/>
      <c r="FJ88" s="81" t="n"/>
      <c r="FK88" s="89" t="n"/>
      <c r="FM88" s="81" t="n"/>
    </row>
    <row customHeight="1" ht="12" r="89" spans="1:201">
      <c r="A89" s="35" t="n">
        <v>43361</v>
      </c>
      <c r="B89" s="89" t="s">
        <v>91</v>
      </c>
      <c r="C89" s="89" t="s">
        <v>83</v>
      </c>
      <c r="D89" s="31" t="n">
        <v>7.45</v>
      </c>
      <c r="E89" s="81" t="n">
        <v>6.16</v>
      </c>
      <c r="F89" s="25" t="n">
        <v>465</v>
      </c>
      <c r="G89" s="80" t="n">
        <v>292</v>
      </c>
      <c r="H89" s="80" t="n">
        <v>348</v>
      </c>
      <c r="I89" s="80" t="n">
        <v>162</v>
      </c>
      <c r="J89" s="80" t="n">
        <v>17</v>
      </c>
      <c r="K89" s="80" t="n">
        <v>1</v>
      </c>
      <c r="L89" s="25" t="n">
        <v>0</v>
      </c>
      <c r="M89" s="80" t="n">
        <v>0</v>
      </c>
      <c r="N89" s="80" t="n">
        <v>5</v>
      </c>
      <c r="O89" s="80" t="n">
        <v>1</v>
      </c>
      <c r="P89" s="80" t="n">
        <v>0</v>
      </c>
      <c r="Q89" s="80" t="n">
        <v>2</v>
      </c>
      <c r="R89" s="16" t="n">
        <v>5</v>
      </c>
      <c r="S89" s="16" t="n">
        <v>3</v>
      </c>
      <c r="T89" s="16" t="n">
        <v>8</v>
      </c>
      <c r="U89" s="10" t="n">
        <v>3</v>
      </c>
      <c r="V89" s="89" t="n">
        <v>0</v>
      </c>
      <c r="W89" s="16" t="n">
        <v>3</v>
      </c>
      <c r="X89" s="25" t="n">
        <v>15</v>
      </c>
      <c r="Y89" s="80" t="n">
        <v>18</v>
      </c>
      <c r="Z89" s="27">
        <f>IF(U89="","",LOOKUP(U89-V89,{-9E+307,0,1},{2,"x",1}))</f>
        <v/>
      </c>
      <c r="AA89" s="14">
        <f>IF(U89="","",U89&amp;"-"&amp;V89)</f>
        <v/>
      </c>
      <c r="AB89" s="63" t="n"/>
      <c r="EP89" s="89" t="n"/>
      <c r="ER89" s="81" t="n"/>
      <c r="ES89" s="89" t="n"/>
      <c r="EU89" s="81" t="n"/>
      <c r="EV89" s="89" t="n"/>
      <c r="EX89" s="81" t="n"/>
      <c r="EY89" s="89" t="n"/>
      <c r="FA89" s="81" t="n"/>
      <c r="FB89" s="89" t="n"/>
      <c r="FD89" s="81" t="n"/>
      <c r="FE89" s="89" t="n"/>
      <c r="FG89" s="81" t="n"/>
      <c r="FH89" s="89" t="n"/>
      <c r="FJ89" s="81" t="n"/>
      <c r="FK89" s="89" t="n"/>
      <c r="FM89" s="81" t="n"/>
    </row>
    <row r="90" spans="1:201">
      <c r="A90" s="35" t="n">
        <v>43361</v>
      </c>
      <c r="B90" s="89" t="s">
        <v>92</v>
      </c>
      <c r="C90" s="89" t="s">
        <v>86</v>
      </c>
      <c r="D90" s="31" t="n">
        <v>7.05</v>
      </c>
      <c r="E90" s="81" t="n">
        <v>6.52</v>
      </c>
      <c r="F90" s="25" t="n">
        <v>498</v>
      </c>
      <c r="G90" s="80" t="n">
        <v>494</v>
      </c>
      <c r="H90" s="80" t="n">
        <v>419</v>
      </c>
      <c r="I90" s="80" t="n">
        <v>412</v>
      </c>
      <c r="J90" s="80" t="n">
        <v>6</v>
      </c>
      <c r="K90" s="80" t="n">
        <v>11</v>
      </c>
      <c r="L90" s="25" t="n">
        <v>0</v>
      </c>
      <c r="M90" s="80" t="n">
        <v>0</v>
      </c>
      <c r="N90" s="80" t="n">
        <v>3</v>
      </c>
      <c r="O90" s="80" t="n">
        <v>3</v>
      </c>
      <c r="P90" s="80" t="n">
        <v>0</v>
      </c>
      <c r="Q90" s="80" t="n">
        <v>2</v>
      </c>
      <c r="R90" s="16" t="n">
        <v>3</v>
      </c>
      <c r="S90" s="16" t="n">
        <v>5</v>
      </c>
      <c r="T90" s="16" t="n">
        <v>8</v>
      </c>
      <c r="U90" s="10" t="n">
        <v>1</v>
      </c>
      <c r="V90" s="89" t="n">
        <v>0</v>
      </c>
      <c r="W90" s="16" t="n">
        <v>1</v>
      </c>
      <c r="X90" s="25" t="n">
        <v>19</v>
      </c>
      <c r="Y90" s="80" t="n">
        <v>29</v>
      </c>
      <c r="Z90" s="27">
        <f>IF(U90="","",LOOKUP(U90-V90,{-9E+307,0,1},{2,"x",1}))</f>
        <v/>
      </c>
      <c r="AA90" s="14">
        <f>IF(U90="","",U90&amp;"-"&amp;V90)</f>
        <v/>
      </c>
      <c r="AB90" s="63" t="n"/>
      <c r="EP90" s="89" t="n"/>
      <c r="ER90" s="81" t="n"/>
      <c r="ES90" s="89" t="n"/>
      <c r="EU90" s="81" t="n"/>
      <c r="EV90" s="89" t="n"/>
      <c r="EX90" s="81" t="n"/>
      <c r="EY90" s="89" t="n"/>
      <c r="FA90" s="81" t="n"/>
      <c r="FB90" s="89" t="n"/>
      <c r="FD90" s="81" t="n"/>
      <c r="FE90" s="89" t="n"/>
      <c r="FG90" s="81" t="n"/>
      <c r="FH90" s="89" t="n"/>
      <c r="FJ90" s="81" t="n"/>
      <c r="FK90" s="89" t="n"/>
      <c r="FM90" s="81" t="n"/>
    </row>
    <row customHeight="1" ht="12" r="91" spans="1:201">
      <c r="A91" s="35" t="n">
        <v>43361</v>
      </c>
      <c r="B91" s="89" t="s">
        <v>87</v>
      </c>
      <c r="C91" s="89" t="s">
        <v>76</v>
      </c>
      <c r="D91" s="31" t="n">
        <v>7.16</v>
      </c>
      <c r="E91" s="81" t="n">
        <v>6.4</v>
      </c>
      <c r="F91" s="25" t="n">
        <v>409</v>
      </c>
      <c r="G91" s="80" t="n">
        <v>419</v>
      </c>
      <c r="H91" s="80" t="n">
        <v>309</v>
      </c>
      <c r="I91" s="80" t="n">
        <v>323</v>
      </c>
      <c r="J91" s="80" t="n">
        <v>8</v>
      </c>
      <c r="K91" s="80" t="n">
        <v>18</v>
      </c>
      <c r="L91" s="25" t="n">
        <v>0</v>
      </c>
      <c r="M91" s="80" t="n">
        <v>0</v>
      </c>
      <c r="N91" s="80" t="n">
        <v>7</v>
      </c>
      <c r="O91" s="80" t="n">
        <v>4</v>
      </c>
      <c r="P91" s="80" t="n">
        <v>0</v>
      </c>
      <c r="Q91" s="80" t="n">
        <v>4</v>
      </c>
      <c r="R91" s="16" t="n">
        <v>7</v>
      </c>
      <c r="S91" s="16" t="n">
        <v>8</v>
      </c>
      <c r="T91" s="16" t="n">
        <v>15</v>
      </c>
      <c r="U91" s="10" t="n">
        <v>4</v>
      </c>
      <c r="V91" s="89" t="n">
        <v>2</v>
      </c>
      <c r="W91" s="16" t="n">
        <v>6</v>
      </c>
      <c r="X91" s="25" t="n">
        <v>36</v>
      </c>
      <c r="Y91" s="80" t="n">
        <v>15</v>
      </c>
      <c r="Z91" s="27">
        <f>IF(U91="","",LOOKUP(U91-V91,{-9E+307,0,1},{2,"x",1}))</f>
        <v/>
      </c>
      <c r="AA91" s="14">
        <f>IF(U91="","",U91&amp;"-"&amp;V91)</f>
        <v/>
      </c>
      <c r="AB91" s="63" t="n"/>
      <c r="EP91" s="89" t="n"/>
      <c r="ER91" s="81" t="n"/>
      <c r="ES91" s="89" t="n"/>
      <c r="EU91" s="81" t="n"/>
      <c r="EV91" s="89" t="n"/>
      <c r="EX91" s="81" t="n"/>
      <c r="EY91" s="89" t="n"/>
      <c r="FA91" s="81" t="n"/>
      <c r="FB91" s="89" t="n"/>
      <c r="FD91" s="81" t="n"/>
      <c r="FE91" s="89" t="n"/>
      <c r="FG91" s="81" t="n"/>
      <c r="FH91" s="89" t="n"/>
      <c r="FJ91" s="81" t="n"/>
      <c r="FK91" s="89" t="n"/>
      <c r="FM91" s="81" t="n"/>
    </row>
    <row customHeight="1" ht="12" r="92" spans="1:201">
      <c r="A92" s="35" t="n">
        <v>43361</v>
      </c>
      <c r="B92" s="89" t="s">
        <v>89</v>
      </c>
      <c r="C92" s="89" t="s">
        <v>88</v>
      </c>
      <c r="D92" s="31" t="n">
        <v>6.77</v>
      </c>
      <c r="E92" s="81" t="n">
        <v>6.44</v>
      </c>
      <c r="F92" s="25" t="n">
        <v>422</v>
      </c>
      <c r="G92" s="80" t="n">
        <v>321</v>
      </c>
      <c r="H92" s="80" t="n">
        <v>293</v>
      </c>
      <c r="I92" s="80" t="n">
        <v>182</v>
      </c>
      <c r="J92" s="80" t="n">
        <v>15</v>
      </c>
      <c r="K92" s="80" t="n">
        <v>5</v>
      </c>
      <c r="L92" s="25" t="n">
        <v>1</v>
      </c>
      <c r="M92" s="80" t="n">
        <v>0</v>
      </c>
      <c r="N92" s="80" t="n">
        <v>4</v>
      </c>
      <c r="O92" s="80" t="n">
        <v>4</v>
      </c>
      <c r="P92" s="80" t="n">
        <v>2</v>
      </c>
      <c r="Q92" s="80" t="n">
        <v>0</v>
      </c>
      <c r="R92" s="16" t="n">
        <v>7</v>
      </c>
      <c r="S92" s="16" t="n">
        <v>4</v>
      </c>
      <c r="T92" s="16" t="n">
        <v>11</v>
      </c>
      <c r="U92" s="10" t="n">
        <v>2</v>
      </c>
      <c r="V92" s="89" t="n">
        <v>1</v>
      </c>
      <c r="W92" s="16" t="n">
        <v>3</v>
      </c>
      <c r="X92" s="25" t="n">
        <v>26</v>
      </c>
      <c r="Y92" s="80" t="n">
        <v>34</v>
      </c>
      <c r="Z92" s="27">
        <f>IF(U92="","",LOOKUP(U92-V92,{-9E+307,0,1},{2,"x",1}))</f>
        <v/>
      </c>
      <c r="AA92" s="14">
        <f>IF(U92="","",U92&amp;"-"&amp;V92)</f>
        <v/>
      </c>
      <c r="AB92" s="63" t="n"/>
      <c r="EP92" s="89" t="n"/>
      <c r="ER92" s="81" t="n"/>
      <c r="ES92" s="89" t="n"/>
      <c r="EU92" s="81" t="n"/>
      <c r="EV92" s="89" t="n"/>
      <c r="EX92" s="81" t="n"/>
      <c r="EY92" s="89" t="n"/>
      <c r="FA92" s="81" t="n"/>
      <c r="FB92" s="89" t="n"/>
      <c r="FD92" s="81" t="n"/>
      <c r="FE92" s="89" t="n"/>
      <c r="FG92" s="81" t="n"/>
      <c r="FH92" s="89" t="n"/>
      <c r="FJ92" s="81" t="n"/>
      <c r="FK92" s="89" t="n"/>
      <c r="FM92" s="81" t="n"/>
    </row>
    <row customHeight="1" ht="12" r="93" spans="1:201">
      <c r="A93" s="35" t="n">
        <v>43362</v>
      </c>
      <c r="B93" s="89" t="s">
        <v>82</v>
      </c>
      <c r="C93" s="89" t="s">
        <v>80</v>
      </c>
      <c r="D93" s="31" t="n">
        <v>7.01</v>
      </c>
      <c r="E93" s="81" t="n">
        <v>6.32</v>
      </c>
      <c r="F93" s="25" t="n">
        <v>496</v>
      </c>
      <c r="G93" s="80" t="n">
        <v>329</v>
      </c>
      <c r="H93" s="80" t="n">
        <v>400</v>
      </c>
      <c r="I93" s="80" t="n">
        <v>232</v>
      </c>
      <c r="J93" s="80" t="n">
        <v>12</v>
      </c>
      <c r="K93" s="80" t="n">
        <v>5</v>
      </c>
      <c r="L93" s="25" t="n">
        <v>0</v>
      </c>
      <c r="M93" s="80" t="n">
        <v>0</v>
      </c>
      <c r="N93" s="80" t="n">
        <v>4</v>
      </c>
      <c r="O93" s="80" t="n">
        <v>1</v>
      </c>
      <c r="P93" s="80" t="n">
        <v>0</v>
      </c>
      <c r="Q93" s="80" t="n">
        <v>1</v>
      </c>
      <c r="R93" s="16" t="n">
        <v>4</v>
      </c>
      <c r="S93" s="16" t="n">
        <v>2</v>
      </c>
      <c r="T93" s="16" t="n">
        <v>6</v>
      </c>
      <c r="U93" s="10" t="n">
        <v>2</v>
      </c>
      <c r="V93" s="89" t="n">
        <v>0</v>
      </c>
      <c r="W93" s="16" t="n">
        <v>2</v>
      </c>
      <c r="X93" s="25" t="n">
        <v>10</v>
      </c>
      <c r="Y93" s="80" t="n">
        <v>40</v>
      </c>
      <c r="Z93" s="27">
        <f>IF(U93="","",LOOKUP(U93-V93,{-9E+307,0,1},{2,"x",1}))</f>
        <v/>
      </c>
      <c r="AA93" s="14">
        <f>IF(U93="","",U93&amp;"-"&amp;V93)</f>
        <v/>
      </c>
      <c r="AB93" s="63" t="n"/>
      <c r="EP93" s="89" t="n"/>
      <c r="ER93" s="81" t="n"/>
      <c r="ES93" s="89" t="n"/>
      <c r="EU93" s="81" t="n"/>
      <c r="EV93" s="89" t="n"/>
      <c r="EX93" s="81" t="n"/>
      <c r="EY93" s="89" t="n"/>
      <c r="FA93" s="81" t="n"/>
      <c r="FB93" s="89" t="n"/>
      <c r="FD93" s="81" t="n"/>
      <c r="FE93" s="89" t="n"/>
      <c r="FG93" s="81" t="n"/>
      <c r="FH93" s="89" t="n"/>
      <c r="FJ93" s="81" t="n"/>
      <c r="FK93" s="89" t="n"/>
      <c r="FM93" s="81" t="n"/>
    </row>
    <row customHeight="1" ht="12" r="94" spans="1:201">
      <c r="A94" s="35" t="n">
        <v>43362</v>
      </c>
      <c r="B94" s="89" t="s">
        <v>77</v>
      </c>
      <c r="C94" s="89" t="s">
        <v>90</v>
      </c>
      <c r="D94" s="31" t="n">
        <v>6.92</v>
      </c>
      <c r="E94" s="81" t="n">
        <v>6.56</v>
      </c>
      <c r="F94" s="25" t="n">
        <v>513</v>
      </c>
      <c r="G94" s="80" t="n">
        <v>372</v>
      </c>
      <c r="H94" s="80" t="n">
        <v>417</v>
      </c>
      <c r="I94" s="80" t="n">
        <v>274</v>
      </c>
      <c r="J94" s="80" t="n">
        <v>12</v>
      </c>
      <c r="K94" s="80" t="n">
        <v>3</v>
      </c>
      <c r="L94" s="25" t="n">
        <v>0</v>
      </c>
      <c r="M94" s="80" t="n">
        <v>0</v>
      </c>
      <c r="N94" s="80" t="n">
        <v>6</v>
      </c>
      <c r="O94" s="80" t="n">
        <v>0</v>
      </c>
      <c r="P94" s="80" t="n">
        <v>0</v>
      </c>
      <c r="Q94" s="80" t="n">
        <v>3</v>
      </c>
      <c r="R94" s="16" t="n">
        <v>6</v>
      </c>
      <c r="S94" s="16" t="n">
        <v>3</v>
      </c>
      <c r="T94" s="16" t="n">
        <v>9</v>
      </c>
      <c r="U94" s="10" t="n">
        <v>2</v>
      </c>
      <c r="V94" s="89" t="n">
        <v>1</v>
      </c>
      <c r="W94" s="16" t="n">
        <v>3</v>
      </c>
      <c r="X94" s="25" t="n">
        <v>16</v>
      </c>
      <c r="Y94" s="80" t="n">
        <v>24</v>
      </c>
      <c r="Z94" s="27">
        <f>IF(U94="","",LOOKUP(U94-V94,{-9E+307,0,1},{2,"x",1}))</f>
        <v/>
      </c>
      <c r="AA94" s="14">
        <f>IF(U94="","",U94&amp;"-"&amp;V94)</f>
        <v/>
      </c>
      <c r="AB94" s="63" t="n"/>
      <c r="EP94" s="89" t="n"/>
      <c r="ER94" s="81" t="n"/>
      <c r="ES94" s="89" t="n"/>
      <c r="EU94" s="81" t="n"/>
      <c r="EV94" s="89" t="n"/>
      <c r="EX94" s="81" t="n"/>
      <c r="EY94" s="89" t="n"/>
      <c r="FA94" s="81" t="n"/>
      <c r="FB94" s="89" t="n"/>
      <c r="FD94" s="81" t="n"/>
      <c r="FE94" s="89" t="n"/>
      <c r="FG94" s="81" t="n"/>
      <c r="FH94" s="89" t="n"/>
      <c r="FJ94" s="81" t="n"/>
      <c r="FK94" s="89" t="n"/>
      <c r="FM94" s="81" t="n"/>
    </row>
    <row customHeight="1" ht="12" r="95" spans="1:201">
      <c r="A95" s="35" t="n">
        <v>43362</v>
      </c>
      <c r="B95" s="89" t="s">
        <v>84</v>
      </c>
      <c r="C95" s="89" t="s">
        <v>81</v>
      </c>
      <c r="D95" s="31" t="n">
        <v>7.23</v>
      </c>
      <c r="E95" s="81" t="n">
        <v>6.59</v>
      </c>
      <c r="F95" s="25" t="n">
        <v>329</v>
      </c>
      <c r="G95" s="80" t="n">
        <v>297</v>
      </c>
      <c r="H95" s="80" t="n">
        <v>220</v>
      </c>
      <c r="I95" s="80" t="n">
        <v>186</v>
      </c>
      <c r="J95" s="80" t="n">
        <v>10</v>
      </c>
      <c r="K95" s="80" t="n">
        <v>10</v>
      </c>
      <c r="L95" s="25" t="n">
        <v>1</v>
      </c>
      <c r="M95" s="80" t="n">
        <v>0</v>
      </c>
      <c r="N95" s="80" t="n">
        <v>7</v>
      </c>
      <c r="O95" s="80" t="n">
        <v>2</v>
      </c>
      <c r="P95" s="80" t="n">
        <v>1</v>
      </c>
      <c r="Q95" s="80" t="n">
        <v>0</v>
      </c>
      <c r="R95" s="16" t="n">
        <v>9</v>
      </c>
      <c r="S95" s="16" t="n">
        <v>2</v>
      </c>
      <c r="T95" s="16" t="n">
        <v>11</v>
      </c>
      <c r="U95" s="10" t="n">
        <v>2</v>
      </c>
      <c r="V95" s="89" t="n">
        <v>0</v>
      </c>
      <c r="W95" s="16" t="n">
        <v>2</v>
      </c>
      <c r="X95" s="25" t="n">
        <v>38</v>
      </c>
      <c r="Y95" s="80" t="n">
        <v>25</v>
      </c>
      <c r="Z95" s="27">
        <f>IF(U95="","",LOOKUP(U95-V95,{-9E+307,0,1},{2,"x",1}))</f>
        <v/>
      </c>
      <c r="AA95" s="14">
        <f>IF(U95="","",U95&amp;"-"&amp;V95)</f>
        <v/>
      </c>
      <c r="AB95" s="63" t="n"/>
      <c r="EP95" s="89" t="n"/>
      <c r="ER95" s="81" t="n"/>
      <c r="ES95" s="89" t="n"/>
      <c r="EU95" s="81" t="n"/>
      <c r="EV95" s="89" t="n"/>
      <c r="EX95" s="81" t="n"/>
      <c r="EY95" s="89" t="n"/>
      <c r="FA95" s="81" t="n"/>
      <c r="FB95" s="89" t="n"/>
      <c r="FD95" s="81" t="n"/>
      <c r="FE95" s="89" t="n"/>
      <c r="FG95" s="81" t="n"/>
      <c r="FH95" s="89" t="n"/>
      <c r="FJ95" s="81" t="n"/>
      <c r="FK95" s="89" t="n"/>
      <c r="FM95" s="81" t="n"/>
    </row>
    <row customHeight="1" ht="12" r="96" spans="1:201">
      <c r="A96" s="35" t="n">
        <v>43362</v>
      </c>
      <c r="B96" s="89" t="s">
        <v>69</v>
      </c>
      <c r="C96" s="89" t="s">
        <v>72</v>
      </c>
      <c r="D96" s="31" t="n">
        <v>6.33</v>
      </c>
      <c r="E96" s="81" t="n">
        <v>6.78</v>
      </c>
      <c r="F96" s="25" t="n">
        <v>410</v>
      </c>
      <c r="G96" s="80" t="n">
        <v>458</v>
      </c>
      <c r="H96" s="80" t="n">
        <v>307</v>
      </c>
      <c r="I96" s="80" t="n">
        <v>349</v>
      </c>
      <c r="J96" s="80" t="n">
        <v>8</v>
      </c>
      <c r="K96" s="80" t="n">
        <v>9</v>
      </c>
      <c r="L96" s="25" t="n">
        <v>1</v>
      </c>
      <c r="M96" s="80" t="n">
        <v>0</v>
      </c>
      <c r="N96" s="80" t="n">
        <v>0</v>
      </c>
      <c r="O96" s="80" t="n">
        <v>2</v>
      </c>
      <c r="P96" s="80" t="n">
        <v>1</v>
      </c>
      <c r="Q96" s="80" t="n">
        <v>3</v>
      </c>
      <c r="R96" s="16" t="n">
        <v>2</v>
      </c>
      <c r="S96" s="16" t="n">
        <v>5</v>
      </c>
      <c r="T96" s="16" t="n">
        <v>7</v>
      </c>
      <c r="U96" s="10" t="n">
        <v>1</v>
      </c>
      <c r="V96" s="89" t="n">
        <v>2</v>
      </c>
      <c r="W96" s="16" t="n">
        <v>3</v>
      </c>
      <c r="X96" s="25" t="n">
        <v>12</v>
      </c>
      <c r="Y96" s="80" t="n">
        <v>26</v>
      </c>
      <c r="Z96" s="27">
        <f>IF(U96="","",LOOKUP(U96-V96,{-9E+307,0,1},{2,"x",1}))</f>
        <v/>
      </c>
      <c r="AA96" s="14">
        <f>IF(U96="","",U96&amp;"-"&amp;V96)</f>
        <v/>
      </c>
      <c r="AB96" s="63" t="n"/>
      <c r="EP96" s="89" t="n"/>
      <c r="ER96" s="81" t="n"/>
      <c r="ES96" s="89" t="n"/>
      <c r="EU96" s="81" t="n"/>
      <c r="EV96" s="89" t="n"/>
      <c r="EX96" s="81" t="n"/>
      <c r="EY96" s="89" t="n"/>
      <c r="FA96" s="81" t="n"/>
      <c r="FB96" s="89" t="n"/>
      <c r="FD96" s="81" t="n"/>
      <c r="FE96" s="89" t="n"/>
      <c r="FG96" s="81" t="n"/>
      <c r="FH96" s="89" t="n"/>
      <c r="FJ96" s="81" t="n"/>
      <c r="FK96" s="89" t="n"/>
      <c r="FM96" s="81" t="n"/>
    </row>
    <row customHeight="1" ht="12" r="97" spans="1:201">
      <c r="A97" s="35" t="n">
        <v>43362</v>
      </c>
      <c r="B97" s="89" t="s">
        <v>85</v>
      </c>
      <c r="C97" s="89" t="s">
        <v>71</v>
      </c>
      <c r="D97" s="31" t="n">
        <v>6.76</v>
      </c>
      <c r="E97" s="81" t="n">
        <v>6.92</v>
      </c>
      <c r="F97" s="25" t="n">
        <v>477</v>
      </c>
      <c r="G97" s="80" t="n">
        <v>285</v>
      </c>
      <c r="H97" s="80" t="n">
        <v>373</v>
      </c>
      <c r="I97" s="80" t="n">
        <v>180</v>
      </c>
      <c r="J97" s="80" t="n">
        <v>6</v>
      </c>
      <c r="K97" s="80" t="n">
        <v>9</v>
      </c>
      <c r="L97" s="25" t="n">
        <v>0</v>
      </c>
      <c r="M97" s="80" t="n">
        <v>0</v>
      </c>
      <c r="N97" s="80" t="n">
        <v>1</v>
      </c>
      <c r="O97" s="80" t="n">
        <v>4</v>
      </c>
      <c r="P97" s="80" t="n">
        <v>2</v>
      </c>
      <c r="Q97" s="80" t="n">
        <v>1</v>
      </c>
      <c r="R97" s="16" t="n">
        <v>3</v>
      </c>
      <c r="S97" s="16" t="n">
        <v>5</v>
      </c>
      <c r="T97" s="16" t="n">
        <v>8</v>
      </c>
      <c r="U97" s="10" t="n">
        <v>0</v>
      </c>
      <c r="V97" s="89" t="n">
        <v>0</v>
      </c>
      <c r="W97" s="16" t="n">
        <v>0</v>
      </c>
      <c r="X97" s="25" t="n">
        <v>35</v>
      </c>
      <c r="Y97" s="80" t="n">
        <v>32</v>
      </c>
      <c r="Z97" s="27">
        <f>IF(U97="","",LOOKUP(U97-V97,{-9E+307,0,1},{2,"x",1}))</f>
        <v/>
      </c>
      <c r="AA97" s="14">
        <f>IF(U97="","",U97&amp;"-"&amp;V97)</f>
        <v/>
      </c>
      <c r="AB97" s="63" t="n"/>
      <c r="EP97" s="89" t="n"/>
      <c r="ER97" s="81" t="n"/>
      <c r="ES97" s="89" t="n"/>
      <c r="EU97" s="81" t="n"/>
      <c r="EV97" s="89" t="n"/>
      <c r="EX97" s="81" t="n"/>
      <c r="EY97" s="89" t="n"/>
      <c r="FA97" s="81" t="n"/>
      <c r="FB97" s="89" t="n"/>
      <c r="FD97" s="81" t="n"/>
      <c r="FE97" s="89" t="n"/>
      <c r="FG97" s="81" t="n"/>
      <c r="FH97" s="89" t="n"/>
      <c r="FJ97" s="81" t="n"/>
      <c r="FK97" s="89" t="n"/>
      <c r="FM97" s="81" t="n"/>
    </row>
    <row customHeight="1" ht="12" r="98" spans="1:201">
      <c r="A98" s="35" t="n">
        <v>43364</v>
      </c>
      <c r="B98" s="89" t="s">
        <v>89</v>
      </c>
      <c r="C98" s="89" t="s">
        <v>76</v>
      </c>
      <c r="D98" s="31" t="n">
        <v>6.91</v>
      </c>
      <c r="E98" s="81" t="n">
        <v>6.39</v>
      </c>
      <c r="F98" s="25" t="n">
        <v>327</v>
      </c>
      <c r="G98" s="80" t="n">
        <v>450</v>
      </c>
      <c r="H98" s="80" t="n">
        <v>204</v>
      </c>
      <c r="I98" s="80" t="n">
        <v>328</v>
      </c>
      <c r="J98" s="80" t="n">
        <v>8</v>
      </c>
      <c r="K98" s="80" t="n">
        <v>7</v>
      </c>
      <c r="L98" s="25" t="n">
        <v>0</v>
      </c>
      <c r="M98" s="80" t="n">
        <v>0</v>
      </c>
      <c r="N98" s="80" t="n">
        <v>1</v>
      </c>
      <c r="O98" s="80" t="n">
        <v>3</v>
      </c>
      <c r="P98" s="80" t="n">
        <v>0</v>
      </c>
      <c r="Q98" s="80" t="n">
        <v>0</v>
      </c>
      <c r="R98" s="16" t="n">
        <v>1</v>
      </c>
      <c r="S98" s="16" t="n">
        <v>3</v>
      </c>
      <c r="T98" s="16" t="n">
        <v>4</v>
      </c>
      <c r="U98" s="10" t="n">
        <v>1</v>
      </c>
      <c r="V98" s="89" t="n">
        <v>0</v>
      </c>
      <c r="W98" s="16" t="n">
        <v>1</v>
      </c>
      <c r="X98" s="25" t="n">
        <v>24</v>
      </c>
      <c r="Y98" s="80" t="n">
        <v>16</v>
      </c>
      <c r="Z98" s="27">
        <f>IF(U98="","",LOOKUP(U98-V98,{-9E+307,0,1},{2,"x",1}))</f>
        <v/>
      </c>
      <c r="AA98" s="14">
        <f>IF(U98="","",U98&amp;"-"&amp;V98)</f>
        <v/>
      </c>
      <c r="AB98" s="63" t="n"/>
      <c r="EP98" s="89" t="n"/>
      <c r="ER98" s="81" t="n"/>
      <c r="ES98" s="89" t="n"/>
      <c r="EU98" s="81" t="n"/>
      <c r="EV98" s="89" t="n"/>
      <c r="EX98" s="81" t="n"/>
      <c r="EY98" s="89" t="n"/>
      <c r="FA98" s="81" t="n"/>
      <c r="FB98" s="89" t="n"/>
      <c r="FD98" s="81" t="n"/>
      <c r="FE98" s="89" t="n"/>
      <c r="FG98" s="81" t="n"/>
      <c r="FH98" s="89" t="n"/>
      <c r="FJ98" s="81" t="n"/>
      <c r="FK98" s="89" t="n"/>
      <c r="FM98" s="81" t="n"/>
    </row>
    <row customHeight="1" ht="12" r="99" spans="1:201">
      <c r="A99" s="35" t="n">
        <v>43365</v>
      </c>
      <c r="B99" s="89" t="s">
        <v>73</v>
      </c>
      <c r="C99" s="89" t="s">
        <v>90</v>
      </c>
      <c r="D99" s="31" t="n">
        <v>6.53</v>
      </c>
      <c r="E99" s="81" t="n">
        <v>7.05</v>
      </c>
      <c r="F99" s="25" t="n">
        <v>489</v>
      </c>
      <c r="G99" s="80" t="n">
        <v>417</v>
      </c>
      <c r="H99" s="80" t="n">
        <v>412</v>
      </c>
      <c r="I99" s="80" t="n">
        <v>333</v>
      </c>
      <c r="J99" s="80" t="n">
        <v>12</v>
      </c>
      <c r="K99" s="80" t="n">
        <v>11</v>
      </c>
      <c r="L99" s="25" t="n">
        <v>1</v>
      </c>
      <c r="M99" s="80" t="n">
        <v>0</v>
      </c>
      <c r="N99" s="80" t="n">
        <v>0</v>
      </c>
      <c r="O99" s="80" t="n">
        <v>3</v>
      </c>
      <c r="P99" s="80" t="n">
        <v>3</v>
      </c>
      <c r="Q99" s="80" t="n">
        <v>2</v>
      </c>
      <c r="R99" s="16" t="n">
        <v>4</v>
      </c>
      <c r="S99" s="16" t="n">
        <v>5</v>
      </c>
      <c r="T99" s="16" t="n">
        <v>9</v>
      </c>
      <c r="U99" s="10" t="n">
        <v>1</v>
      </c>
      <c r="V99" s="89" t="n">
        <v>2</v>
      </c>
      <c r="W99" s="16" t="n">
        <v>3</v>
      </c>
      <c r="X99" s="25" t="n">
        <v>24</v>
      </c>
      <c r="Y99" s="80" t="n">
        <v>32</v>
      </c>
      <c r="Z99" s="27">
        <f>IF(U99="","",LOOKUP(U99-V99,{-9E+307,0,1},{2,"x",1}))</f>
        <v/>
      </c>
      <c r="AA99" s="14">
        <f>IF(U99="","",U99&amp;"-"&amp;V99)</f>
        <v/>
      </c>
      <c r="AB99" s="63" t="n"/>
      <c r="EP99" s="89" t="n"/>
      <c r="ER99" s="81" t="n"/>
      <c r="ES99" s="89" t="n"/>
      <c r="EU99" s="81" t="n"/>
      <c r="EV99" s="89" t="n"/>
      <c r="EX99" s="81" t="n"/>
      <c r="EY99" s="89" t="n"/>
      <c r="FA99" s="81" t="n"/>
      <c r="FB99" s="89" t="n"/>
      <c r="FD99" s="81" t="n"/>
      <c r="FE99" s="89" t="n"/>
      <c r="FG99" s="81" t="n"/>
      <c r="FH99" s="89" t="n"/>
      <c r="FJ99" s="81" t="n"/>
      <c r="FK99" s="89" t="n"/>
      <c r="FM99" s="81" t="n"/>
    </row>
    <row customHeight="1" ht="12" r="100" spans="1:201">
      <c r="A100" s="35" t="n">
        <v>43365</v>
      </c>
      <c r="B100" s="89" t="s">
        <v>70</v>
      </c>
      <c r="C100" s="89" t="s">
        <v>74</v>
      </c>
      <c r="D100" s="31" t="n">
        <v>7.02</v>
      </c>
      <c r="E100" s="81" t="n">
        <v>6.45</v>
      </c>
      <c r="F100" s="25" t="n">
        <v>365</v>
      </c>
      <c r="G100" s="80" t="n">
        <v>518</v>
      </c>
      <c r="H100" s="80" t="n">
        <v>274</v>
      </c>
      <c r="I100" s="80" t="n">
        <v>418</v>
      </c>
      <c r="J100" s="80" t="n">
        <v>11</v>
      </c>
      <c r="K100" s="80" t="n">
        <v>9</v>
      </c>
      <c r="L100" s="25" t="n">
        <v>0</v>
      </c>
      <c r="M100" s="80" t="n">
        <v>0</v>
      </c>
      <c r="N100" s="80" t="n">
        <v>2</v>
      </c>
      <c r="O100" s="80" t="n">
        <v>2</v>
      </c>
      <c r="P100" s="80" t="n">
        <v>4</v>
      </c>
      <c r="Q100" s="80" t="n">
        <v>0</v>
      </c>
      <c r="R100" s="16" t="n">
        <v>6</v>
      </c>
      <c r="S100" s="16" t="n">
        <v>2</v>
      </c>
      <c r="T100" s="16" t="n">
        <v>8</v>
      </c>
      <c r="U100" s="10" t="n">
        <v>3</v>
      </c>
      <c r="V100" s="89" t="n">
        <v>1</v>
      </c>
      <c r="W100" s="16" t="n">
        <v>4</v>
      </c>
      <c r="X100" s="25" t="n">
        <v>17</v>
      </c>
      <c r="Y100" s="80" t="n">
        <v>9</v>
      </c>
      <c r="Z100" s="27">
        <f>IF(U100="","",LOOKUP(U100-V100,{-9E+307,0,1},{2,"x",1}))</f>
        <v/>
      </c>
      <c r="AA100" s="14">
        <f>IF(U100="","",U100&amp;"-"&amp;V100)</f>
        <v/>
      </c>
      <c r="AB100" s="63" t="n"/>
      <c r="EP100" s="89" t="n"/>
      <c r="ER100" s="81" t="n"/>
      <c r="ES100" s="89" t="n"/>
      <c r="EU100" s="81" t="n"/>
      <c r="EV100" s="89" t="n"/>
      <c r="EX100" s="81" t="n"/>
      <c r="EY100" s="89" t="n"/>
      <c r="FA100" s="81" t="n"/>
      <c r="FB100" s="89" t="n"/>
      <c r="FD100" s="81" t="n"/>
      <c r="FE100" s="89" t="n"/>
      <c r="FG100" s="81" t="n"/>
      <c r="FH100" s="89" t="n"/>
      <c r="FJ100" s="81" t="n"/>
      <c r="FK100" s="89" t="n"/>
      <c r="FM100" s="81" t="n"/>
    </row>
    <row customHeight="1" ht="12" r="101" spans="1:201">
      <c r="A101" s="35" t="n">
        <v>43365</v>
      </c>
      <c r="B101" s="89" t="s">
        <v>79</v>
      </c>
      <c r="C101" s="89" t="s">
        <v>80</v>
      </c>
      <c r="D101" s="31" t="n">
        <v>6.57</v>
      </c>
      <c r="E101" s="81" t="n">
        <v>6.74</v>
      </c>
      <c r="F101" s="25" t="n">
        <v>493</v>
      </c>
      <c r="G101" s="80" t="n">
        <v>307</v>
      </c>
      <c r="H101" s="80" t="n">
        <v>364</v>
      </c>
      <c r="I101" s="80" t="n">
        <v>170</v>
      </c>
      <c r="J101" s="80" t="n">
        <v>6</v>
      </c>
      <c r="K101" s="80" t="n">
        <v>4</v>
      </c>
      <c r="L101" s="25" t="n">
        <v>0</v>
      </c>
      <c r="M101" s="80" t="n">
        <v>0</v>
      </c>
      <c r="N101" s="80" t="n">
        <v>1</v>
      </c>
      <c r="O101" s="80" t="n">
        <v>0</v>
      </c>
      <c r="P101" s="80" t="n">
        <v>1</v>
      </c>
      <c r="Q101" s="80" t="n">
        <v>0</v>
      </c>
      <c r="R101" s="16" t="n">
        <v>2</v>
      </c>
      <c r="S101" s="16" t="n">
        <v>0</v>
      </c>
      <c r="T101" s="16" t="n">
        <v>2</v>
      </c>
      <c r="U101" s="10" t="n">
        <v>0</v>
      </c>
      <c r="V101" s="89" t="n">
        <v>0</v>
      </c>
      <c r="W101" s="16" t="n">
        <v>0</v>
      </c>
      <c r="X101" s="25" t="n">
        <v>20</v>
      </c>
      <c r="Y101" s="80" t="n">
        <v>28</v>
      </c>
      <c r="Z101" s="27">
        <f>IF(U101="","",LOOKUP(U101-V101,{-9E+307,0,1},{2,"x",1}))</f>
        <v/>
      </c>
      <c r="AA101" s="14">
        <f>IF(U101="","",U101&amp;"-"&amp;V101)</f>
        <v/>
      </c>
      <c r="AB101" s="63" t="n"/>
      <c r="EP101" s="89" t="n"/>
      <c r="ER101" s="81" t="n"/>
      <c r="ES101" s="89" t="n"/>
      <c r="EU101" s="81" t="n"/>
      <c r="EV101" s="89" t="n"/>
      <c r="EX101" s="81" t="n"/>
      <c r="EY101" s="89" t="n"/>
      <c r="FA101" s="81" t="n"/>
      <c r="FB101" s="89" t="n"/>
      <c r="FD101" s="81" t="n"/>
      <c r="FE101" s="89" t="n"/>
      <c r="FG101" s="81" t="n"/>
      <c r="FH101" s="89" t="n"/>
      <c r="FJ101" s="81" t="n"/>
      <c r="FK101" s="89" t="n"/>
      <c r="FM101" s="81" t="n"/>
    </row>
    <row customHeight="1" ht="12" r="102" spans="1:201">
      <c r="A102" s="35" t="n">
        <v>43365</v>
      </c>
      <c r="B102" s="89" t="s">
        <v>91</v>
      </c>
      <c r="C102" s="89" t="s">
        <v>71</v>
      </c>
      <c r="D102" s="31" t="n">
        <v>6.53</v>
      </c>
      <c r="E102" s="81" t="n">
        <v>6.85</v>
      </c>
      <c r="F102" s="25" t="n">
        <v>546</v>
      </c>
      <c r="G102" s="80" t="n">
        <v>219</v>
      </c>
      <c r="H102" s="80" t="n">
        <v>428</v>
      </c>
      <c r="I102" s="80" t="n">
        <v>114</v>
      </c>
      <c r="J102" s="80" t="n">
        <v>12</v>
      </c>
      <c r="K102" s="80" t="n">
        <v>3</v>
      </c>
      <c r="L102" s="25" t="n">
        <v>0</v>
      </c>
      <c r="M102" s="80" t="n">
        <v>0</v>
      </c>
      <c r="N102" s="80" t="n">
        <v>1</v>
      </c>
      <c r="O102" s="80" t="n">
        <v>1</v>
      </c>
      <c r="P102" s="80" t="n">
        <v>4</v>
      </c>
      <c r="Q102" s="80" t="n">
        <v>2</v>
      </c>
      <c r="R102" s="16" t="n">
        <v>5</v>
      </c>
      <c r="S102" s="16" t="n">
        <v>3</v>
      </c>
      <c r="T102" s="16" t="n">
        <v>8</v>
      </c>
      <c r="U102" s="10" t="n">
        <v>1</v>
      </c>
      <c r="V102" s="89" t="n">
        <v>2</v>
      </c>
      <c r="W102" s="16" t="n">
        <v>3</v>
      </c>
      <c r="X102" s="25" t="n">
        <v>15</v>
      </c>
      <c r="Y102" s="80" t="n">
        <v>37</v>
      </c>
      <c r="Z102" s="27">
        <f>IF(U102="","",LOOKUP(U102-V102,{-9E+307,0,1},{2,"x",1}))</f>
        <v/>
      </c>
      <c r="AA102" s="19">
        <f>IF(U102="","",U102&amp;"-"&amp;V102)</f>
        <v/>
      </c>
      <c r="EP102" s="89" t="n"/>
      <c r="ER102" s="81" t="n"/>
      <c r="ES102" s="89" t="n"/>
      <c r="EU102" s="81" t="n"/>
      <c r="EV102" s="89" t="n"/>
      <c r="EX102" s="81" t="n"/>
      <c r="EY102" s="89" t="n"/>
      <c r="FA102" s="81" t="n"/>
      <c r="FB102" s="89" t="n"/>
      <c r="FD102" s="81" t="n"/>
      <c r="FE102" s="89" t="n"/>
      <c r="FG102" s="81" t="n"/>
      <c r="FH102" s="89" t="n"/>
      <c r="FJ102" s="81" t="n"/>
      <c r="FK102" s="89" t="n"/>
      <c r="FM102" s="81" t="n"/>
    </row>
    <row customHeight="1" ht="12" r="103" spans="1:201">
      <c r="A103" s="35" t="n">
        <v>43365</v>
      </c>
      <c r="B103" s="89" t="s">
        <v>82</v>
      </c>
      <c r="C103" s="89" t="s">
        <v>86</v>
      </c>
      <c r="D103" s="31" t="n">
        <v>6.65</v>
      </c>
      <c r="E103" s="81" t="n">
        <v>6.76</v>
      </c>
      <c r="F103" s="25" t="n">
        <v>352</v>
      </c>
      <c r="G103" s="80" t="n">
        <v>514</v>
      </c>
      <c r="H103" s="80" t="n">
        <v>280</v>
      </c>
      <c r="I103" s="80" t="n">
        <v>413</v>
      </c>
      <c r="J103" s="80" t="n">
        <v>11</v>
      </c>
      <c r="K103" s="80" t="n">
        <v>4</v>
      </c>
      <c r="L103" s="25" t="n">
        <v>0</v>
      </c>
      <c r="M103" s="80" t="n">
        <v>1</v>
      </c>
      <c r="N103" s="80" t="n">
        <v>3</v>
      </c>
      <c r="O103" s="80" t="n">
        <v>1</v>
      </c>
      <c r="P103" s="80" t="n">
        <v>2</v>
      </c>
      <c r="Q103" s="80" t="n">
        <v>0</v>
      </c>
      <c r="R103" s="16" t="n">
        <v>5</v>
      </c>
      <c r="S103" s="16" t="n">
        <v>2</v>
      </c>
      <c r="T103" s="16" t="n">
        <v>7</v>
      </c>
      <c r="U103" s="10" t="n">
        <v>0</v>
      </c>
      <c r="V103" s="89" t="n">
        <v>0</v>
      </c>
      <c r="W103" s="16" t="n">
        <v>0</v>
      </c>
      <c r="X103" s="25" t="n">
        <v>20</v>
      </c>
      <c r="Y103" s="80" t="n">
        <v>29</v>
      </c>
      <c r="Z103" s="27">
        <f>IF(U103="","",LOOKUP(U103-V103,{-9E+307,0,1},{2,"x",1}))</f>
        <v/>
      </c>
      <c r="AA103" s="19">
        <f>IF(U103="","",U103&amp;"-"&amp;V103)</f>
        <v/>
      </c>
      <c r="EP103" s="89" t="n"/>
      <c r="ER103" s="81" t="n"/>
      <c r="ES103" s="89" t="n"/>
      <c r="EU103" s="81" t="n"/>
      <c r="EV103" s="89" t="n"/>
      <c r="EX103" s="81" t="n"/>
      <c r="EY103" s="89" t="n"/>
      <c r="FA103" s="81" t="n"/>
      <c r="FB103" s="89" t="n"/>
      <c r="FD103" s="81" t="n"/>
      <c r="FE103" s="89" t="n"/>
      <c r="FG103" s="81" t="n"/>
      <c r="FH103" s="89" t="n"/>
      <c r="FJ103" s="81" t="n"/>
      <c r="FK103" s="89" t="n"/>
      <c r="FM103" s="81" t="n"/>
    </row>
    <row customHeight="1" ht="12" r="104" spans="1:201">
      <c r="A104" s="35" t="n">
        <v>43365</v>
      </c>
      <c r="B104" s="89" t="s">
        <v>77</v>
      </c>
      <c r="C104" s="89" t="s">
        <v>75</v>
      </c>
      <c r="D104" s="31" t="n">
        <v>6.75</v>
      </c>
      <c r="E104" s="81" t="n">
        <v>6.42</v>
      </c>
      <c r="F104" s="25" t="n">
        <v>498</v>
      </c>
      <c r="G104" s="80" t="n">
        <v>283</v>
      </c>
      <c r="H104" s="80" t="n">
        <v>403</v>
      </c>
      <c r="I104" s="80" t="n">
        <v>187</v>
      </c>
      <c r="J104" s="80" t="n">
        <v>5</v>
      </c>
      <c r="K104" s="80" t="n">
        <v>5</v>
      </c>
      <c r="L104" s="25" t="n">
        <v>0</v>
      </c>
      <c r="M104" s="80" t="n">
        <v>0</v>
      </c>
      <c r="N104" s="80" t="n">
        <v>2</v>
      </c>
      <c r="O104" s="80" t="n">
        <v>1</v>
      </c>
      <c r="P104" s="80" t="n">
        <v>0</v>
      </c>
      <c r="Q104" s="80" t="n">
        <v>0</v>
      </c>
      <c r="R104" s="16" t="n">
        <v>2</v>
      </c>
      <c r="S104" s="16" t="n">
        <v>1</v>
      </c>
      <c r="T104" s="16" t="n">
        <v>3</v>
      </c>
      <c r="U104" s="10" t="n">
        <v>1</v>
      </c>
      <c r="V104" s="89" t="n">
        <v>0</v>
      </c>
      <c r="W104" s="16" t="n">
        <v>1</v>
      </c>
      <c r="X104" s="25" t="n">
        <v>21</v>
      </c>
      <c r="Y104" s="80" t="n">
        <v>22</v>
      </c>
      <c r="Z104" s="27">
        <f>IF(U104="","",LOOKUP(U104-V104,{-9E+307,0,1},{2,"x",1}))</f>
        <v/>
      </c>
      <c r="AA104" s="19">
        <f>IF(U104="","",U104&amp;"-"&amp;V104)</f>
        <v/>
      </c>
      <c r="EP104" s="89" t="n"/>
      <c r="ER104" s="81" t="n"/>
      <c r="ES104" s="89" t="n"/>
      <c r="EU104" s="81" t="n"/>
      <c r="EV104" s="89" t="n"/>
      <c r="EX104" s="81" t="n"/>
      <c r="EY104" s="89" t="n"/>
      <c r="FA104" s="81" t="n"/>
      <c r="FB104" s="89" t="n"/>
      <c r="FD104" s="81" t="n"/>
      <c r="FE104" s="89" t="n"/>
      <c r="FG104" s="81" t="n"/>
      <c r="FH104" s="89" t="n"/>
      <c r="FJ104" s="81" t="n"/>
      <c r="FK104" s="89" t="n"/>
      <c r="FM104" s="81" t="n"/>
    </row>
    <row customHeight="1" ht="12" r="105" spans="1:201">
      <c r="A105" s="35" t="n">
        <v>43365</v>
      </c>
      <c r="B105" s="89" t="s">
        <v>84</v>
      </c>
      <c r="C105" s="89" t="s">
        <v>72</v>
      </c>
      <c r="D105" s="31" t="n">
        <v>6.47</v>
      </c>
      <c r="E105" s="81" t="n">
        <v>6.84</v>
      </c>
      <c r="F105" s="25" t="n">
        <v>326</v>
      </c>
      <c r="G105" s="80" t="n">
        <v>574</v>
      </c>
      <c r="H105" s="80" t="n">
        <v>226</v>
      </c>
      <c r="I105" s="80" t="n">
        <v>459</v>
      </c>
      <c r="J105" s="80" t="n">
        <v>8</v>
      </c>
      <c r="K105" s="80" t="n">
        <v>8</v>
      </c>
      <c r="L105" s="25" t="n">
        <v>0</v>
      </c>
      <c r="M105" s="80" t="n">
        <v>0</v>
      </c>
      <c r="N105" s="80" t="n">
        <v>1</v>
      </c>
      <c r="O105" s="80" t="n">
        <v>3</v>
      </c>
      <c r="P105" s="80" t="n">
        <v>2</v>
      </c>
      <c r="Q105" s="80" t="n">
        <v>1</v>
      </c>
      <c r="R105" s="16" t="n">
        <v>3</v>
      </c>
      <c r="S105" s="16" t="n">
        <v>4</v>
      </c>
      <c r="T105" s="16" t="n">
        <v>7</v>
      </c>
      <c r="U105" s="10" t="n">
        <v>0</v>
      </c>
      <c r="V105" s="89" t="n">
        <v>1</v>
      </c>
      <c r="W105" s="16" t="n">
        <v>1</v>
      </c>
      <c r="X105" s="25" t="n">
        <v>15</v>
      </c>
      <c r="Y105" s="80" t="n">
        <v>25</v>
      </c>
      <c r="Z105" s="27">
        <f>IF(U105="","",LOOKUP(U105-V105,{-9E+307,0,1},{2,"x",1}))</f>
        <v/>
      </c>
      <c r="AA105" s="19">
        <f>IF(U105="","",U105&amp;"-"&amp;V105)</f>
        <v/>
      </c>
      <c r="EP105" s="89" t="n"/>
      <c r="ER105" s="81" t="n"/>
      <c r="ES105" s="89" t="n"/>
      <c r="EU105" s="81" t="n"/>
      <c r="EV105" s="89" t="n"/>
      <c r="EX105" s="81" t="n"/>
      <c r="EY105" s="89" t="n"/>
      <c r="FA105" s="81" t="n"/>
      <c r="FB105" s="89" t="n"/>
      <c r="FD105" s="81" t="n"/>
      <c r="FE105" s="89" t="n"/>
      <c r="FG105" s="81" t="n"/>
      <c r="FH105" s="89" t="n"/>
      <c r="FJ105" s="81" t="n"/>
      <c r="FK105" s="89" t="n"/>
      <c r="FM105" s="81" t="n"/>
    </row>
    <row customHeight="1" ht="12" r="106" spans="1:201">
      <c r="A106" s="35" t="n">
        <v>43365</v>
      </c>
      <c r="B106" s="89" t="s">
        <v>69</v>
      </c>
      <c r="C106" s="89" t="s">
        <v>88</v>
      </c>
      <c r="D106" s="31" t="n">
        <v>7.04</v>
      </c>
      <c r="E106" s="81" t="n">
        <v>6.32</v>
      </c>
      <c r="F106" s="25" t="n">
        <v>373</v>
      </c>
      <c r="G106" s="80" t="n">
        <v>493</v>
      </c>
      <c r="H106" s="80" t="n">
        <v>252</v>
      </c>
      <c r="I106" s="80" t="n">
        <v>374</v>
      </c>
      <c r="J106" s="80" t="n">
        <v>10</v>
      </c>
      <c r="K106" s="80" t="n">
        <v>6</v>
      </c>
      <c r="L106" s="25" t="n">
        <v>2</v>
      </c>
      <c r="M106" s="80" t="n">
        <v>0</v>
      </c>
      <c r="N106" s="80" t="n">
        <v>3</v>
      </c>
      <c r="O106" s="80" t="n">
        <v>2</v>
      </c>
      <c r="P106" s="80" t="n">
        <v>1</v>
      </c>
      <c r="Q106" s="80" t="n">
        <v>0</v>
      </c>
      <c r="R106" s="16" t="n">
        <v>6</v>
      </c>
      <c r="S106" s="16" t="n">
        <v>2</v>
      </c>
      <c r="T106" s="16" t="n">
        <v>8</v>
      </c>
      <c r="U106" s="10" t="n">
        <v>3</v>
      </c>
      <c r="V106" s="89" t="n">
        <v>0</v>
      </c>
      <c r="W106" s="16" t="n">
        <v>3</v>
      </c>
      <c r="X106" s="25" t="n">
        <v>20</v>
      </c>
      <c r="Y106" s="80" t="n">
        <v>22</v>
      </c>
      <c r="Z106" s="27">
        <f>IF(U106="","",LOOKUP(U106-V106,{-9E+307,0,1},{2,"x",1}))</f>
        <v/>
      </c>
      <c r="AA106" s="19">
        <f>IF(U106="","",U106&amp;"-"&amp;V106)</f>
        <v/>
      </c>
      <c r="EP106" s="89" t="n"/>
      <c r="ER106" s="81" t="n"/>
      <c r="ES106" s="89" t="n"/>
      <c r="EU106" s="81" t="n"/>
      <c r="EV106" s="89" t="n"/>
      <c r="EX106" s="81" t="n"/>
      <c r="EY106" s="89" t="n"/>
      <c r="FA106" s="81" t="n"/>
      <c r="FB106" s="89" t="n"/>
      <c r="FD106" s="81" t="n"/>
      <c r="FE106" s="89" t="n"/>
      <c r="FG106" s="81" t="n"/>
      <c r="FH106" s="89" t="n"/>
      <c r="FJ106" s="81" t="n"/>
      <c r="FK106" s="89" t="n"/>
      <c r="FM106" s="81" t="n"/>
    </row>
    <row customHeight="1" ht="12" r="107" spans="1:201">
      <c r="A107" s="35" t="n">
        <v>43365</v>
      </c>
      <c r="B107" s="89" t="s">
        <v>85</v>
      </c>
      <c r="C107" s="89" t="s">
        <v>83</v>
      </c>
      <c r="D107" s="31" t="n">
        <v>6.92</v>
      </c>
      <c r="E107" s="81" t="n">
        <v>6.64</v>
      </c>
      <c r="F107" s="25" t="n">
        <v>513</v>
      </c>
      <c r="G107" s="80" t="n">
        <v>440</v>
      </c>
      <c r="H107" s="80" t="n">
        <v>406</v>
      </c>
      <c r="I107" s="80" t="n">
        <v>317</v>
      </c>
      <c r="J107" s="80" t="n">
        <v>12</v>
      </c>
      <c r="K107" s="80" t="n">
        <v>9</v>
      </c>
      <c r="L107" s="25" t="n">
        <v>2</v>
      </c>
      <c r="M107" s="80" t="n">
        <v>1</v>
      </c>
      <c r="N107" s="80" t="n">
        <v>1</v>
      </c>
      <c r="O107" s="80" t="n">
        <v>2</v>
      </c>
      <c r="P107" s="80" t="n">
        <v>0</v>
      </c>
      <c r="Q107" s="80" t="n">
        <v>0</v>
      </c>
      <c r="R107" s="16" t="n">
        <v>3</v>
      </c>
      <c r="S107" s="16" t="n">
        <v>3</v>
      </c>
      <c r="T107" s="16" t="n">
        <v>6</v>
      </c>
      <c r="U107" s="10" t="n">
        <v>3</v>
      </c>
      <c r="V107" s="89" t="n">
        <v>2</v>
      </c>
      <c r="W107" s="16" t="n">
        <v>5</v>
      </c>
      <c r="X107" s="25" t="n">
        <v>41</v>
      </c>
      <c r="Y107" s="80" t="n">
        <v>51</v>
      </c>
      <c r="Z107" s="27">
        <f>IF(U107="","",LOOKUP(U107-V107,{-9E+307,0,1},{2,"x",1}))</f>
        <v/>
      </c>
      <c r="AA107" s="19">
        <f>IF(U107="","",U107&amp;"-"&amp;V107)</f>
        <v/>
      </c>
      <c r="EP107" s="89" t="n"/>
      <c r="ER107" s="81" t="n"/>
      <c r="ES107" s="89" t="n"/>
      <c r="EU107" s="81" t="n"/>
      <c r="EV107" s="89" t="n"/>
      <c r="EX107" s="81" t="n"/>
      <c r="EY107" s="89" t="n"/>
      <c r="FA107" s="81" t="n"/>
      <c r="FB107" s="89" t="n"/>
      <c r="FD107" s="81" t="n"/>
      <c r="FE107" s="89" t="n"/>
      <c r="FG107" s="81" t="n"/>
      <c r="FH107" s="89" t="n"/>
      <c r="FJ107" s="81" t="n"/>
      <c r="FK107" s="89" t="n"/>
      <c r="FM107" s="81" t="n"/>
    </row>
    <row customHeight="1" ht="12" r="108" spans="1:201">
      <c r="A108" s="35" t="n">
        <v>43365</v>
      </c>
      <c r="B108" s="89" t="s">
        <v>92</v>
      </c>
      <c r="C108" s="89" t="s">
        <v>78</v>
      </c>
      <c r="D108" s="31" t="n">
        <v>6.59</v>
      </c>
      <c r="E108" s="81" t="n">
        <v>6.92</v>
      </c>
      <c r="F108" s="25" t="n">
        <v>577</v>
      </c>
      <c r="G108" s="80" t="n">
        <v>360</v>
      </c>
      <c r="H108" s="80" t="n">
        <v>457</v>
      </c>
      <c r="I108" s="80" t="n">
        <v>239</v>
      </c>
      <c r="J108" s="80" t="n">
        <v>12</v>
      </c>
      <c r="K108" s="80" t="n">
        <v>7</v>
      </c>
      <c r="L108" s="25" t="n">
        <v>2</v>
      </c>
      <c r="M108" s="80" t="n">
        <v>0</v>
      </c>
      <c r="N108" s="80" t="n">
        <v>1</v>
      </c>
      <c r="O108" s="80" t="n">
        <v>4</v>
      </c>
      <c r="P108" s="80" t="n">
        <v>0</v>
      </c>
      <c r="Q108" s="80" t="n">
        <v>0</v>
      </c>
      <c r="R108" s="16" t="n">
        <v>3</v>
      </c>
      <c r="S108" s="16" t="n">
        <v>4</v>
      </c>
      <c r="T108" s="16" t="n">
        <v>7</v>
      </c>
      <c r="U108" s="10" t="n">
        <v>2</v>
      </c>
      <c r="V108" s="89" t="n">
        <v>3</v>
      </c>
      <c r="W108" s="16" t="n">
        <v>5</v>
      </c>
      <c r="X108" s="25" t="n">
        <v>10</v>
      </c>
      <c r="Y108" s="80" t="n">
        <v>41</v>
      </c>
      <c r="Z108" s="27">
        <f>IF(U108="","",LOOKUP(U108-V108,{-9E+307,0,1},{2,"x",1}))</f>
        <v/>
      </c>
      <c r="AA108" s="19">
        <f>IF(U108="","",U108&amp;"-"&amp;V108)</f>
        <v/>
      </c>
      <c r="EP108" s="89" t="n"/>
      <c r="ER108" s="81" t="n"/>
      <c r="ES108" s="89" t="n"/>
      <c r="EU108" s="81" t="n"/>
      <c r="EV108" s="89" t="n"/>
      <c r="EX108" s="81" t="n"/>
      <c r="EY108" s="89" t="n"/>
      <c r="FA108" s="81" t="n"/>
      <c r="FB108" s="89" t="n"/>
      <c r="FD108" s="81" t="n"/>
      <c r="FE108" s="89" t="n"/>
      <c r="FG108" s="81" t="n"/>
      <c r="FH108" s="89" t="n"/>
      <c r="FJ108" s="81" t="n"/>
      <c r="FK108" s="89" t="n"/>
      <c r="FM108" s="81" t="n"/>
    </row>
    <row customHeight="1" ht="12" r="109" spans="1:201">
      <c r="A109" s="35" t="n">
        <v>43365</v>
      </c>
      <c r="B109" s="89" t="s">
        <v>87</v>
      </c>
      <c r="C109" s="89" t="s">
        <v>81</v>
      </c>
      <c r="D109" s="31" t="n">
        <v>7.14</v>
      </c>
      <c r="E109" s="81" t="n">
        <v>6.25</v>
      </c>
      <c r="F109" s="25" t="n">
        <v>496</v>
      </c>
      <c r="G109" s="80" t="n">
        <v>319</v>
      </c>
      <c r="H109" s="80" t="n">
        <v>404</v>
      </c>
      <c r="I109" s="80" t="n">
        <v>210</v>
      </c>
      <c r="J109" s="80" t="n">
        <v>11</v>
      </c>
      <c r="K109" s="80" t="n">
        <v>6</v>
      </c>
      <c r="L109" s="25" t="n">
        <v>1</v>
      </c>
      <c r="M109" s="80" t="n">
        <v>0</v>
      </c>
      <c r="N109" s="80" t="n">
        <v>2</v>
      </c>
      <c r="O109" s="80" t="n">
        <v>1</v>
      </c>
      <c r="P109" s="80" t="n">
        <v>1</v>
      </c>
      <c r="Q109" s="80" t="n">
        <v>1</v>
      </c>
      <c r="R109" s="16" t="n">
        <v>4</v>
      </c>
      <c r="S109" s="16" t="n">
        <v>2</v>
      </c>
      <c r="T109" s="16" t="n">
        <v>6</v>
      </c>
      <c r="U109" s="10" t="n">
        <v>2</v>
      </c>
      <c r="V109" s="89" t="n">
        <v>0</v>
      </c>
      <c r="W109" s="16" t="n">
        <v>2</v>
      </c>
      <c r="X109" s="25" t="n">
        <v>17</v>
      </c>
      <c r="Y109" s="80" t="n">
        <v>20</v>
      </c>
      <c r="Z109" s="27">
        <f>IF(U109="","",LOOKUP(U109-V109,{-9E+307,0,1},{2,"x",1}))</f>
        <v/>
      </c>
      <c r="AA109" s="19">
        <f>IF(U109="","",U109&amp;"-"&amp;V109)</f>
        <v/>
      </c>
      <c r="EP109" s="89" t="n"/>
      <c r="ER109" s="81" t="n"/>
      <c r="ES109" s="89" t="n"/>
      <c r="EU109" s="81" t="n"/>
      <c r="EV109" s="89" t="n"/>
      <c r="EX109" s="81" t="n"/>
      <c r="EY109" s="89" t="n"/>
      <c r="FA109" s="81" t="n"/>
      <c r="FB109" s="89" t="n"/>
      <c r="FD109" s="81" t="n"/>
      <c r="FE109" s="89" t="n"/>
      <c r="FG109" s="81" t="n"/>
      <c r="FH109" s="89" t="n"/>
      <c r="FJ109" s="81" t="n"/>
      <c r="FK109" s="89" t="n"/>
      <c r="FM109" s="81" t="n"/>
    </row>
    <row r="110" spans="1:201">
      <c r="A110" s="35" t="n">
        <v>43371</v>
      </c>
      <c r="B110" s="89" t="s">
        <v>76</v>
      </c>
      <c r="C110" s="89" t="s">
        <v>73</v>
      </c>
      <c r="D110" s="31" t="n">
        <v>6.68</v>
      </c>
      <c r="E110" s="81" t="n">
        <v>6.56</v>
      </c>
      <c r="F110" s="25" t="n">
        <v>308</v>
      </c>
      <c r="G110" s="80" t="n">
        <v>368</v>
      </c>
      <c r="H110" s="80" t="n">
        <v>174</v>
      </c>
      <c r="I110" s="80" t="n">
        <v>249</v>
      </c>
      <c r="J110" s="80" t="n">
        <v>5</v>
      </c>
      <c r="K110" s="80" t="n">
        <v>10</v>
      </c>
      <c r="L110" s="25" t="n">
        <v>0</v>
      </c>
      <c r="M110" s="80" t="n">
        <v>0</v>
      </c>
      <c r="N110" s="80" t="n">
        <v>2</v>
      </c>
      <c r="O110" s="80" t="n">
        <v>2</v>
      </c>
      <c r="P110" s="80" t="n">
        <v>1</v>
      </c>
      <c r="Q110" s="80" t="n">
        <v>3</v>
      </c>
      <c r="R110" s="16" t="n">
        <v>3</v>
      </c>
      <c r="S110" s="16" t="n">
        <v>5</v>
      </c>
      <c r="T110" s="16" t="n">
        <v>8</v>
      </c>
      <c r="U110" s="10" t="n">
        <v>1</v>
      </c>
      <c r="V110" s="89" t="n">
        <v>1</v>
      </c>
      <c r="W110" s="16" t="n">
        <v>2</v>
      </c>
      <c r="X110" s="25" t="n">
        <v>20</v>
      </c>
      <c r="Y110" s="80" t="n">
        <v>33</v>
      </c>
      <c r="Z110" s="27">
        <f>IF(U110="","",LOOKUP(U110-V110,{-9E+307,0,1},{2,"x",1}))</f>
        <v/>
      </c>
      <c r="AA110" s="19">
        <f>IF(U110="","",U110&amp;"-"&amp;V110)</f>
        <v/>
      </c>
      <c r="EP110" s="89" t="n"/>
      <c r="ER110" s="81" t="n"/>
      <c r="ES110" s="89" t="n"/>
      <c r="EU110" s="81" t="n"/>
      <c r="EV110" s="89" t="n"/>
      <c r="EX110" s="81" t="n"/>
      <c r="EY110" s="89" t="n"/>
      <c r="FA110" s="81" t="n"/>
      <c r="FB110" s="89" t="n"/>
      <c r="FD110" s="81" t="n"/>
      <c r="FE110" s="89" t="n"/>
      <c r="FG110" s="81" t="n"/>
      <c r="FH110" s="89" t="n"/>
      <c r="FJ110" s="81" t="n"/>
      <c r="FK110" s="89" t="n"/>
      <c r="FM110" s="81" t="n"/>
    </row>
    <row customHeight="1" ht="12" r="111" spans="1:201">
      <c r="A111" s="35" t="n">
        <v>43371</v>
      </c>
      <c r="B111" s="89" t="s">
        <v>90</v>
      </c>
      <c r="C111" s="89" t="s">
        <v>91</v>
      </c>
      <c r="D111" s="31" t="n">
        <v>6.68</v>
      </c>
      <c r="E111" s="81" t="n">
        <v>6.85</v>
      </c>
      <c r="F111" s="25" t="n">
        <v>270</v>
      </c>
      <c r="G111" s="80" t="n">
        <v>468</v>
      </c>
      <c r="H111" s="80" t="n">
        <v>170</v>
      </c>
      <c r="I111" s="80" t="n">
        <v>369</v>
      </c>
      <c r="J111" s="80" t="n">
        <v>5</v>
      </c>
      <c r="K111" s="80" t="n">
        <v>20</v>
      </c>
      <c r="L111" s="25" t="n">
        <v>0</v>
      </c>
      <c r="M111" s="80" t="n">
        <v>0</v>
      </c>
      <c r="N111" s="80" t="n">
        <v>1</v>
      </c>
      <c r="O111" s="80" t="n">
        <v>4</v>
      </c>
      <c r="P111" s="80" t="n">
        <v>3</v>
      </c>
      <c r="Q111" s="80" t="n">
        <v>3</v>
      </c>
      <c r="R111" s="16" t="n">
        <v>4</v>
      </c>
      <c r="S111" s="16" t="n">
        <v>7</v>
      </c>
      <c r="T111" s="16" t="n">
        <v>11</v>
      </c>
      <c r="U111" s="10" t="n">
        <v>1</v>
      </c>
      <c r="V111" s="89" t="n">
        <v>1</v>
      </c>
      <c r="W111" s="16" t="n">
        <v>2</v>
      </c>
      <c r="X111" s="25" t="n">
        <v>29</v>
      </c>
      <c r="Y111" s="80" t="n">
        <v>18</v>
      </c>
      <c r="Z111" s="27">
        <f>IF(U111="","",LOOKUP(U111-V111,{-9E+307,0,1},{2,"x",1}))</f>
        <v/>
      </c>
      <c r="AA111" s="19">
        <f>IF(U111="","",U111&amp;"-"&amp;V111)</f>
        <v/>
      </c>
      <c r="EP111" s="89" t="n"/>
      <c r="ER111" s="81" t="n"/>
      <c r="ES111" s="89" t="n"/>
      <c r="EU111" s="81" t="n"/>
      <c r="EV111" s="89" t="n"/>
      <c r="EX111" s="81" t="n"/>
      <c r="EY111" s="89" t="n"/>
      <c r="FA111" s="81" t="n"/>
      <c r="FB111" s="89" t="n"/>
      <c r="FD111" s="81" t="n"/>
      <c r="FE111" s="89" t="n"/>
      <c r="FG111" s="81" t="n"/>
      <c r="FH111" s="89" t="n"/>
      <c r="FJ111" s="81" t="n"/>
      <c r="FK111" s="89" t="n"/>
      <c r="FM111" s="81" t="n"/>
    </row>
    <row customHeight="1" ht="12" r="112" spans="1:201">
      <c r="A112" s="35" t="n">
        <v>43372</v>
      </c>
      <c r="B112" s="89" t="s">
        <v>71</v>
      </c>
      <c r="C112" s="89" t="s">
        <v>79</v>
      </c>
      <c r="D112" s="31" t="n">
        <v>6.96</v>
      </c>
      <c r="E112" s="81" t="n">
        <v>6.92</v>
      </c>
      <c r="F112" s="25" t="n">
        <v>328</v>
      </c>
      <c r="G112" s="80" t="n">
        <v>325</v>
      </c>
      <c r="H112" s="80" t="n">
        <v>184</v>
      </c>
      <c r="I112" s="80" t="n">
        <v>179</v>
      </c>
      <c r="J112" s="80" t="n">
        <v>16</v>
      </c>
      <c r="K112" s="80" t="n">
        <v>4</v>
      </c>
      <c r="L112" s="25" t="n">
        <v>2</v>
      </c>
      <c r="M112" s="80" t="n">
        <v>0</v>
      </c>
      <c r="N112" s="80" t="n">
        <v>5</v>
      </c>
      <c r="O112" s="80" t="n">
        <v>3</v>
      </c>
      <c r="P112" s="80" t="n">
        <v>1</v>
      </c>
      <c r="Q112" s="80" t="n">
        <v>0</v>
      </c>
      <c r="R112" s="16" t="n">
        <v>8</v>
      </c>
      <c r="S112" s="16" t="n">
        <v>3</v>
      </c>
      <c r="T112" s="16" t="n">
        <v>11</v>
      </c>
      <c r="U112" s="10" t="n">
        <v>2</v>
      </c>
      <c r="V112" s="89" t="n">
        <v>2</v>
      </c>
      <c r="W112" s="16" t="n">
        <v>4</v>
      </c>
      <c r="X112" s="25" t="n">
        <v>21</v>
      </c>
      <c r="Y112" s="80" t="n">
        <v>53</v>
      </c>
      <c r="Z112" s="27">
        <f>IF(U112="","",LOOKUP(U112-V112,{-9E+307,0,1},{2,"x",1}))</f>
        <v/>
      </c>
      <c r="AA112" s="14">
        <f>IF(U112="","",U112&amp;"-"&amp;V112)</f>
        <v/>
      </c>
      <c r="AB112" s="63" t="n"/>
      <c r="EP112" s="89" t="n"/>
      <c r="ER112" s="81" t="n"/>
      <c r="ES112" s="89" t="n"/>
      <c r="EU112" s="81" t="n"/>
      <c r="EV112" s="89" t="n"/>
      <c r="EX112" s="81" t="n"/>
      <c r="EY112" s="89" t="n"/>
      <c r="FA112" s="81" t="n"/>
      <c r="FB112" s="89" t="n"/>
      <c r="FD112" s="81" t="n"/>
      <c r="FE112" s="89" t="n"/>
      <c r="FG112" s="81" t="n"/>
      <c r="FH112" s="89" t="n"/>
      <c r="FJ112" s="81" t="n"/>
      <c r="FK112" s="89" t="n"/>
      <c r="FM112" s="81" t="n"/>
    </row>
    <row customHeight="1" ht="12" r="113" spans="1:201">
      <c r="A113" s="35" t="n">
        <v>43372</v>
      </c>
      <c r="B113" s="89" t="s">
        <v>78</v>
      </c>
      <c r="C113" s="89" t="s">
        <v>77</v>
      </c>
      <c r="D113" s="31" t="n">
        <v>6.86</v>
      </c>
      <c r="E113" s="81" t="n">
        <v>6.8</v>
      </c>
      <c r="F113" s="25" t="n">
        <v>372</v>
      </c>
      <c r="G113" s="80" t="n">
        <v>403</v>
      </c>
      <c r="H113" s="80" t="n">
        <v>234</v>
      </c>
      <c r="I113" s="80" t="n">
        <v>278</v>
      </c>
      <c r="J113" s="80" t="n">
        <v>13</v>
      </c>
      <c r="K113" s="80" t="n">
        <v>10</v>
      </c>
      <c r="L113" s="25" t="n">
        <v>1</v>
      </c>
      <c r="M113" s="80" t="n">
        <v>1</v>
      </c>
      <c r="N113" s="80" t="n">
        <v>7</v>
      </c>
      <c r="O113" s="80" t="n">
        <v>3</v>
      </c>
      <c r="P113" s="80" t="n">
        <v>1</v>
      </c>
      <c r="Q113" s="80" t="n">
        <v>1</v>
      </c>
      <c r="R113" s="16" t="n">
        <v>9</v>
      </c>
      <c r="S113" s="16" t="n">
        <v>5</v>
      </c>
      <c r="T113" s="16" t="n">
        <v>14</v>
      </c>
      <c r="U113" s="10" t="n">
        <v>2</v>
      </c>
      <c r="V113" s="89" t="n">
        <v>2</v>
      </c>
      <c r="W113" s="16" t="n">
        <v>4</v>
      </c>
      <c r="X113" s="25" t="n">
        <v>24</v>
      </c>
      <c r="Y113" s="80" t="n">
        <v>23</v>
      </c>
      <c r="Z113" s="27">
        <f>IF(U113="","",LOOKUP(U113-V113,{-9E+307,0,1},{2,"x",1}))</f>
        <v/>
      </c>
      <c r="AA113" s="14">
        <f>IF(U113="","",U113&amp;"-"&amp;V113)</f>
        <v/>
      </c>
      <c r="AB113" s="63" t="n"/>
      <c r="EP113" s="89" t="n"/>
      <c r="ER113" s="81" t="n"/>
      <c r="ES113" s="89" t="n"/>
      <c r="EU113" s="81" t="n"/>
      <c r="EV113" s="89" t="n"/>
      <c r="EX113" s="81" t="n"/>
      <c r="EY113" s="89" t="n"/>
      <c r="FA113" s="81" t="n"/>
      <c r="FB113" s="89" t="n"/>
      <c r="FD113" s="81" t="n"/>
      <c r="FE113" s="89" t="n"/>
      <c r="FG113" s="81" t="n"/>
      <c r="FH113" s="89" t="n"/>
      <c r="FJ113" s="81" t="n"/>
      <c r="FK113" s="89" t="n"/>
      <c r="FM113" s="81" t="n"/>
    </row>
    <row customHeight="1" ht="12" r="114" spans="1:201">
      <c r="A114" s="35" t="n">
        <v>43372</v>
      </c>
      <c r="B114" s="89" t="s">
        <v>80</v>
      </c>
      <c r="C114" s="89" t="s">
        <v>70</v>
      </c>
      <c r="D114" s="31" t="n">
        <v>6.94</v>
      </c>
      <c r="E114" s="81" t="n">
        <v>6.37</v>
      </c>
      <c r="F114" s="25" t="n">
        <v>250</v>
      </c>
      <c r="G114" s="80" t="n">
        <v>699</v>
      </c>
      <c r="H114" s="80" t="n">
        <v>148</v>
      </c>
      <c r="I114" s="80" t="n">
        <v>597</v>
      </c>
      <c r="J114" s="80" t="n">
        <v>4</v>
      </c>
      <c r="K114" s="80" t="n">
        <v>11</v>
      </c>
      <c r="L114" s="25" t="n">
        <v>0</v>
      </c>
      <c r="M114" s="80" t="n">
        <v>0</v>
      </c>
      <c r="N114" s="80" t="n">
        <v>2</v>
      </c>
      <c r="O114" s="80" t="n">
        <v>1</v>
      </c>
      <c r="P114" s="80" t="n">
        <v>0</v>
      </c>
      <c r="Q114" s="80" t="n">
        <v>0</v>
      </c>
      <c r="R114" s="16" t="n">
        <v>2</v>
      </c>
      <c r="S114" s="16" t="n">
        <v>1</v>
      </c>
      <c r="T114" s="16" t="n">
        <v>3</v>
      </c>
      <c r="U114" s="10" t="n">
        <v>1</v>
      </c>
      <c r="V114" s="89" t="n">
        <v>0</v>
      </c>
      <c r="W114" s="16" t="n">
        <v>1</v>
      </c>
      <c r="X114" s="25" t="n">
        <v>30</v>
      </c>
      <c r="Y114" s="80" t="n">
        <v>9</v>
      </c>
      <c r="Z114" s="27">
        <f>IF(U114="","",LOOKUP(U114-V114,{-9E+307,0,1},{2,"x",1}))</f>
        <v/>
      </c>
      <c r="AA114" s="14">
        <f>IF(U114="","",U114&amp;"-"&amp;V114)</f>
        <v/>
      </c>
      <c r="AB114" s="63" t="n"/>
      <c r="EP114" s="89" t="n"/>
      <c r="ER114" s="81" t="n"/>
      <c r="ES114" s="89" t="n"/>
      <c r="EU114" s="81" t="n"/>
      <c r="EV114" s="89" t="n"/>
      <c r="EX114" s="81" t="n"/>
      <c r="EY114" s="89" t="n"/>
      <c r="FA114" s="81" t="n"/>
      <c r="FB114" s="89" t="n"/>
      <c r="FD114" s="81" t="n"/>
      <c r="FE114" s="89" t="n"/>
      <c r="FG114" s="81" t="n"/>
      <c r="FH114" s="89" t="n"/>
      <c r="FJ114" s="81" t="n"/>
      <c r="FK114" s="89" t="n"/>
      <c r="FM114" s="81" t="n"/>
    </row>
    <row customHeight="1" ht="12" r="115" spans="1:201">
      <c r="A115" s="35" t="n">
        <v>43372</v>
      </c>
      <c r="B115" s="89" t="s">
        <v>74</v>
      </c>
      <c r="C115" s="89" t="s">
        <v>69</v>
      </c>
      <c r="D115" s="31" t="n">
        <v>6.39</v>
      </c>
      <c r="E115" s="81" t="n">
        <v>6.71</v>
      </c>
      <c r="F115" s="25" t="n">
        <v>512</v>
      </c>
      <c r="G115" s="80" t="n">
        <v>233</v>
      </c>
      <c r="H115" s="80" t="n">
        <v>427</v>
      </c>
      <c r="I115" s="80" t="n">
        <v>144</v>
      </c>
      <c r="J115" s="80" t="n">
        <v>11</v>
      </c>
      <c r="K115" s="80" t="n">
        <v>7</v>
      </c>
      <c r="L115" s="25" t="n">
        <v>2</v>
      </c>
      <c r="M115" s="80" t="n">
        <v>1</v>
      </c>
      <c r="N115" s="80" t="n">
        <v>0</v>
      </c>
      <c r="O115" s="80" t="n">
        <v>1</v>
      </c>
      <c r="P115" s="80" t="n">
        <v>1</v>
      </c>
      <c r="Q115" s="80" t="n">
        <v>2</v>
      </c>
      <c r="R115" s="16" t="n">
        <v>3</v>
      </c>
      <c r="S115" s="16" t="n">
        <v>4</v>
      </c>
      <c r="T115" s="16" t="n">
        <v>7</v>
      </c>
      <c r="U115" s="10" t="n">
        <v>2</v>
      </c>
      <c r="V115" s="89" t="n">
        <v>2</v>
      </c>
      <c r="W115" s="16" t="n">
        <v>4</v>
      </c>
      <c r="X115" s="25" t="n">
        <v>19</v>
      </c>
      <c r="Y115" s="80" t="n">
        <v>23</v>
      </c>
      <c r="Z115" s="27">
        <f>IF(U115="","",LOOKUP(U115-V115,{-9E+307,0,1},{2,"x",1}))</f>
        <v/>
      </c>
      <c r="AA115" s="14">
        <f>IF(U115="","",U115&amp;"-"&amp;V115)</f>
        <v/>
      </c>
      <c r="AB115" s="63" t="n"/>
      <c r="EP115" s="89" t="n"/>
      <c r="ER115" s="81" t="n"/>
      <c r="ES115" s="89" t="n"/>
      <c r="EU115" s="81" t="n"/>
      <c r="EV115" s="89" t="n"/>
      <c r="EX115" s="81" t="n"/>
      <c r="EY115" s="89" t="n"/>
      <c r="FA115" s="81" t="n"/>
      <c r="FB115" s="89" t="n"/>
      <c r="FD115" s="81" t="n"/>
      <c r="FE115" s="89" t="n"/>
      <c r="FG115" s="81" t="n"/>
      <c r="FH115" s="89" t="n"/>
      <c r="FJ115" s="81" t="n"/>
      <c r="FK115" s="89" t="n"/>
      <c r="FM115" s="81" t="n"/>
    </row>
    <row customHeight="1" ht="12" r="116" spans="1:201">
      <c r="A116" s="35" t="n">
        <v>43372</v>
      </c>
      <c r="B116" s="89" t="s">
        <v>88</v>
      </c>
      <c r="C116" s="89" t="s">
        <v>82</v>
      </c>
      <c r="D116" s="31" t="n">
        <v>6.54</v>
      </c>
      <c r="E116" s="81" t="n">
        <v>6.59</v>
      </c>
      <c r="F116" s="25" t="n">
        <v>418</v>
      </c>
      <c r="G116" s="80" t="n">
        <v>385</v>
      </c>
      <c r="H116" s="80" t="n">
        <v>299</v>
      </c>
      <c r="I116" s="80" t="n">
        <v>283</v>
      </c>
      <c r="J116" s="80" t="n">
        <v>8</v>
      </c>
      <c r="K116" s="80" t="n">
        <v>11</v>
      </c>
      <c r="L116" s="25" t="n">
        <v>0</v>
      </c>
      <c r="M116" s="80" t="n">
        <v>1</v>
      </c>
      <c r="N116" s="80" t="n">
        <v>2</v>
      </c>
      <c r="O116" s="80" t="n">
        <v>3</v>
      </c>
      <c r="P116" s="80" t="n">
        <v>1</v>
      </c>
      <c r="Q116" s="80" t="n">
        <v>0</v>
      </c>
      <c r="R116" s="16" t="n">
        <v>3</v>
      </c>
      <c r="S116" s="16" t="n">
        <v>4</v>
      </c>
      <c r="T116" s="16" t="n">
        <v>7</v>
      </c>
      <c r="U116" s="10" t="n">
        <v>1</v>
      </c>
      <c r="V116" s="89" t="n">
        <v>1</v>
      </c>
      <c r="W116" s="16" t="n">
        <v>2</v>
      </c>
      <c r="X116" s="25" t="n">
        <v>26</v>
      </c>
      <c r="Y116" s="80" t="n">
        <v>30</v>
      </c>
      <c r="Z116" s="27">
        <f>IF(U116="","",LOOKUP(U116-V116,{-9E+307,0,1},{2,"x",1}))</f>
        <v/>
      </c>
      <c r="AA116" s="14">
        <f>IF(U116="","",U116&amp;"-"&amp;V116)</f>
        <v/>
      </c>
      <c r="AB116" s="63" t="n"/>
      <c r="EP116" s="89" t="n"/>
      <c r="ER116" s="81" t="n"/>
      <c r="ES116" s="89" t="n"/>
      <c r="EU116" s="81" t="n"/>
      <c r="EV116" s="89" t="n"/>
      <c r="EX116" s="81" t="n"/>
      <c r="EY116" s="89" t="n"/>
      <c r="FA116" s="81" t="n"/>
      <c r="FB116" s="89" t="n"/>
      <c r="FD116" s="81" t="n"/>
      <c r="FE116" s="89" t="n"/>
      <c r="FG116" s="81" t="n"/>
      <c r="FH116" s="89" t="n"/>
      <c r="FJ116" s="81" t="n"/>
      <c r="FK116" s="89" t="n"/>
      <c r="FM116" s="81" t="n"/>
    </row>
    <row customHeight="1" ht="12" r="117" spans="1:201">
      <c r="A117" s="35" t="n">
        <v>43372</v>
      </c>
      <c r="B117" s="89" t="s">
        <v>81</v>
      </c>
      <c r="C117" s="89" t="s">
        <v>85</v>
      </c>
      <c r="D117" s="31" t="n">
        <v>6.76</v>
      </c>
      <c r="E117" s="81" t="n">
        <v>6.81</v>
      </c>
      <c r="F117" s="25" t="n">
        <v>265</v>
      </c>
      <c r="G117" s="80" t="n">
        <v>527</v>
      </c>
      <c r="H117" s="80" t="n">
        <v>147</v>
      </c>
      <c r="I117" s="80" t="n">
        <v>423</v>
      </c>
      <c r="J117" s="80" t="n">
        <v>9</v>
      </c>
      <c r="K117" s="80" t="n">
        <v>9</v>
      </c>
      <c r="L117" s="25" t="n">
        <v>0</v>
      </c>
      <c r="M117" s="80" t="n">
        <v>1</v>
      </c>
      <c r="N117" s="80" t="n">
        <v>3</v>
      </c>
      <c r="O117" s="80" t="n">
        <v>6</v>
      </c>
      <c r="P117" s="80" t="n">
        <v>2</v>
      </c>
      <c r="Q117" s="80" t="n">
        <v>0</v>
      </c>
      <c r="R117" s="16" t="n">
        <v>5</v>
      </c>
      <c r="S117" s="16" t="n">
        <v>7</v>
      </c>
      <c r="T117" s="16" t="n">
        <v>12</v>
      </c>
      <c r="U117" s="10" t="n">
        <v>2</v>
      </c>
      <c r="V117" s="89" t="n">
        <v>3</v>
      </c>
      <c r="W117" s="16" t="n">
        <v>5</v>
      </c>
      <c r="X117" s="25" t="n">
        <v>29</v>
      </c>
      <c r="Y117" s="80" t="n">
        <v>29</v>
      </c>
      <c r="Z117" s="27">
        <f>IF(U117="","",LOOKUP(U117-V117,{-9E+307,0,1},{2,"x",1}))</f>
        <v/>
      </c>
      <c r="AA117" s="14">
        <f>IF(U117="","",U117&amp;"-"&amp;V117)</f>
        <v/>
      </c>
      <c r="AB117" s="63" t="n"/>
      <c r="EP117" s="89" t="n"/>
      <c r="ER117" s="81" t="n"/>
      <c r="ES117" s="89" t="n"/>
      <c r="EU117" s="81" t="n"/>
      <c r="EV117" s="89" t="n"/>
      <c r="EX117" s="81" t="n"/>
      <c r="EY117" s="89" t="n"/>
      <c r="FA117" s="81" t="n"/>
      <c r="FB117" s="89" t="n"/>
      <c r="FD117" s="81" t="n"/>
      <c r="FE117" s="89" t="n"/>
      <c r="FG117" s="81" t="n"/>
      <c r="FH117" s="89" t="n"/>
      <c r="FJ117" s="81" t="n"/>
      <c r="FK117" s="89" t="n"/>
      <c r="FM117" s="81" t="n"/>
    </row>
    <row customHeight="1" ht="12" r="118" spans="1:201">
      <c r="A118" s="35" t="n">
        <v>43372</v>
      </c>
      <c r="B118" s="89" t="s">
        <v>72</v>
      </c>
      <c r="C118" s="89" t="s">
        <v>89</v>
      </c>
      <c r="D118" s="31" t="n">
        <v>6.79</v>
      </c>
      <c r="E118" s="81" t="n">
        <v>6.4</v>
      </c>
      <c r="F118" s="25" t="n">
        <v>432</v>
      </c>
      <c r="G118" s="80" t="n">
        <v>323</v>
      </c>
      <c r="H118" s="80" t="n">
        <v>308</v>
      </c>
      <c r="I118" s="80" t="n">
        <v>208</v>
      </c>
      <c r="J118" s="80" t="n">
        <v>11</v>
      </c>
      <c r="K118" s="80" t="n">
        <v>6</v>
      </c>
      <c r="L118" s="25" t="n">
        <v>0</v>
      </c>
      <c r="M118" s="80" t="n">
        <v>0</v>
      </c>
      <c r="N118" s="80" t="n">
        <v>3</v>
      </c>
      <c r="O118" s="80" t="n">
        <v>0</v>
      </c>
      <c r="P118" s="80" t="n">
        <v>1</v>
      </c>
      <c r="Q118" s="80" t="n">
        <v>0</v>
      </c>
      <c r="R118" s="16" t="n">
        <v>4</v>
      </c>
      <c r="S118" s="16" t="n">
        <v>0</v>
      </c>
      <c r="T118" s="16" t="n">
        <v>4</v>
      </c>
      <c r="U118" s="10" t="n">
        <v>1</v>
      </c>
      <c r="V118" s="89" t="n">
        <v>0</v>
      </c>
      <c r="W118" s="16" t="n">
        <v>1</v>
      </c>
      <c r="X118" s="25" t="n">
        <v>15</v>
      </c>
      <c r="Y118" s="80" t="n">
        <v>25</v>
      </c>
      <c r="Z118" s="27">
        <f>IF(U118="","",LOOKUP(U118-V118,{-9E+307,0,1},{2,"x",1}))</f>
        <v/>
      </c>
      <c r="AA118" s="14">
        <f>IF(U118="","",U118&amp;"-"&amp;V118)</f>
        <v/>
      </c>
      <c r="AB118" s="63" t="n"/>
      <c r="EP118" s="89" t="n"/>
      <c r="ER118" s="81" t="n"/>
      <c r="ES118" s="89" t="n"/>
      <c r="EU118" s="81" t="n"/>
      <c r="EV118" s="89" t="n"/>
      <c r="EX118" s="81" t="n"/>
      <c r="EY118" s="89" t="n"/>
      <c r="FA118" s="81" t="n"/>
      <c r="FB118" s="89" t="n"/>
      <c r="FD118" s="81" t="n"/>
      <c r="FE118" s="89" t="n"/>
      <c r="FG118" s="81" t="n"/>
      <c r="FH118" s="89" t="n"/>
      <c r="FJ118" s="81" t="n"/>
      <c r="FK118" s="89" t="n"/>
      <c r="FM118" s="81" t="n"/>
    </row>
    <row customHeight="1" ht="12" r="119" spans="1:201">
      <c r="A119" s="35" t="n">
        <v>43372</v>
      </c>
      <c r="B119" s="89" t="s">
        <v>83</v>
      </c>
      <c r="C119" s="89" t="s">
        <v>87</v>
      </c>
      <c r="D119" s="31" t="n">
        <v>6.46</v>
      </c>
      <c r="E119" s="81" t="n">
        <v>6.8</v>
      </c>
      <c r="F119" s="25" t="n">
        <v>414</v>
      </c>
      <c r="G119" s="80" t="n">
        <v>502</v>
      </c>
      <c r="H119" s="80" t="n">
        <v>285</v>
      </c>
      <c r="I119" s="80" t="n">
        <v>374</v>
      </c>
      <c r="J119" s="80" t="n">
        <v>11</v>
      </c>
      <c r="K119" s="80" t="n">
        <v>10</v>
      </c>
      <c r="L119" s="25" t="n">
        <v>1</v>
      </c>
      <c r="M119" s="80" t="n">
        <v>1</v>
      </c>
      <c r="N119" s="80" t="n">
        <v>1</v>
      </c>
      <c r="O119" s="80" t="n">
        <v>4</v>
      </c>
      <c r="P119" s="80" t="n">
        <v>2</v>
      </c>
      <c r="Q119" s="80" t="n">
        <v>2</v>
      </c>
      <c r="R119" s="16" t="n">
        <v>4</v>
      </c>
      <c r="S119" s="16" t="n">
        <v>7</v>
      </c>
      <c r="T119" s="16" t="n">
        <v>11</v>
      </c>
      <c r="U119" s="10" t="n">
        <v>2</v>
      </c>
      <c r="V119" s="89" t="n">
        <v>3</v>
      </c>
      <c r="W119" s="16" t="n">
        <v>5</v>
      </c>
      <c r="X119" s="25" t="n">
        <v>12</v>
      </c>
      <c r="Y119" s="80" t="n">
        <v>13</v>
      </c>
      <c r="Z119" s="27">
        <f>IF(U119="","",LOOKUP(U119-V119,{-9E+307,0,1},{2,"x",1}))</f>
        <v/>
      </c>
      <c r="AA119" s="14">
        <f>IF(U119="","",U119&amp;"-"&amp;V119)</f>
        <v/>
      </c>
      <c r="AB119" s="63" t="n"/>
      <c r="EP119" s="89" t="n"/>
      <c r="ER119" s="81" t="n"/>
      <c r="ES119" s="89" t="n"/>
      <c r="EU119" s="81" t="n"/>
      <c r="EV119" s="89" t="n"/>
      <c r="EX119" s="81" t="n"/>
      <c r="EY119" s="89" t="n"/>
      <c r="FA119" s="81" t="n"/>
      <c r="FB119" s="89" t="n"/>
      <c r="FD119" s="81" t="n"/>
      <c r="FE119" s="89" t="n"/>
      <c r="FG119" s="81" t="n"/>
      <c r="FH119" s="89" t="n"/>
      <c r="FJ119" s="81" t="n"/>
      <c r="FK119" s="89" t="n"/>
      <c r="FM119" s="81" t="n"/>
    </row>
    <row customHeight="1" ht="12" r="120" spans="1:201">
      <c r="A120" s="35" t="n">
        <v>43372</v>
      </c>
      <c r="B120" s="89" t="s">
        <v>75</v>
      </c>
      <c r="C120" s="89" t="s">
        <v>92</v>
      </c>
      <c r="D120" s="31" t="n">
        <v>7.06</v>
      </c>
      <c r="E120" s="81" t="n">
        <v>6.62</v>
      </c>
      <c r="F120" s="25" t="n">
        <v>262</v>
      </c>
      <c r="G120" s="80" t="n">
        <v>474</v>
      </c>
      <c r="H120" s="80" t="n">
        <v>174</v>
      </c>
      <c r="I120" s="80" t="n">
        <v>385</v>
      </c>
      <c r="J120" s="80" t="n">
        <v>10</v>
      </c>
      <c r="K120" s="80" t="n">
        <v>16</v>
      </c>
      <c r="L120" s="25" t="n">
        <v>1</v>
      </c>
      <c r="M120" s="80" t="n">
        <v>0</v>
      </c>
      <c r="N120" s="80" t="n">
        <v>1</v>
      </c>
      <c r="O120" s="80" t="n">
        <v>6</v>
      </c>
      <c r="P120" s="80" t="n">
        <v>0</v>
      </c>
      <c r="Q120" s="80" t="n">
        <v>1</v>
      </c>
      <c r="R120" s="16" t="n">
        <v>2</v>
      </c>
      <c r="S120" s="16" t="n">
        <v>7</v>
      </c>
      <c r="T120" s="16" t="n">
        <v>9</v>
      </c>
      <c r="U120" s="10" t="n">
        <v>2</v>
      </c>
      <c r="V120" s="89" t="n">
        <v>2</v>
      </c>
      <c r="W120" s="16" t="n">
        <v>4</v>
      </c>
      <c r="X120" s="25" t="n">
        <v>42</v>
      </c>
      <c r="Y120" s="80" t="n">
        <v>12</v>
      </c>
      <c r="Z120" s="27">
        <f>IF(U120="","",LOOKUP(U120-V120,{-9E+307,0,1},{2,"x",1}))</f>
        <v/>
      </c>
      <c r="AA120" s="14">
        <f>IF(U120="","",U120&amp;"-"&amp;V120)</f>
        <v/>
      </c>
      <c r="AB120" s="63" t="n"/>
      <c r="EP120" s="89" t="n"/>
      <c r="ER120" s="81" t="n"/>
      <c r="ES120" s="89" t="n"/>
      <c r="EU120" s="81" t="n"/>
      <c r="EV120" s="89" t="n"/>
      <c r="EX120" s="81" t="n"/>
      <c r="EY120" s="89" t="n"/>
      <c r="FA120" s="81" t="n"/>
      <c r="FB120" s="89" t="n"/>
      <c r="FD120" s="81" t="n"/>
      <c r="FE120" s="89" t="n"/>
      <c r="FG120" s="81" t="n"/>
      <c r="FH120" s="89" t="n"/>
      <c r="FJ120" s="81" t="n"/>
      <c r="FK120" s="89" t="n"/>
      <c r="FM120" s="81" t="n"/>
    </row>
    <row customHeight="1" ht="12" r="121" spans="1:201">
      <c r="A121" s="35" t="n">
        <v>43372</v>
      </c>
      <c r="B121" s="89" t="s">
        <v>86</v>
      </c>
      <c r="C121" s="89" t="s">
        <v>84</v>
      </c>
      <c r="D121" s="31" t="n">
        <v>7.35</v>
      </c>
      <c r="E121" s="81" t="n">
        <v>6.25</v>
      </c>
      <c r="F121" s="25" t="n">
        <v>746</v>
      </c>
      <c r="G121" s="80" t="n">
        <v>413</v>
      </c>
      <c r="H121" s="80" t="n">
        <v>651</v>
      </c>
      <c r="I121" s="80" t="n">
        <v>332</v>
      </c>
      <c r="J121" s="80" t="n">
        <v>8</v>
      </c>
      <c r="K121" s="80" t="n">
        <v>12</v>
      </c>
      <c r="L121" s="25" t="n">
        <v>0</v>
      </c>
      <c r="M121" s="80" t="n">
        <v>0</v>
      </c>
      <c r="N121" s="80" t="n">
        <v>4</v>
      </c>
      <c r="O121" s="80" t="n">
        <v>1</v>
      </c>
      <c r="P121" s="80" t="n">
        <v>0</v>
      </c>
      <c r="Q121" s="80" t="n">
        <v>0</v>
      </c>
      <c r="R121" s="16" t="n">
        <v>4</v>
      </c>
      <c r="S121" s="16" t="n">
        <v>1</v>
      </c>
      <c r="T121" s="16" t="n">
        <v>5</v>
      </c>
      <c r="U121" s="10" t="n">
        <v>3</v>
      </c>
      <c r="V121" s="89" t="n">
        <v>0</v>
      </c>
      <c r="W121" s="16" t="n">
        <v>3</v>
      </c>
      <c r="X121" s="25" t="n">
        <v>29</v>
      </c>
      <c r="Y121" s="80" t="n">
        <v>23</v>
      </c>
      <c r="Z121" s="27">
        <f>IF(U121="","",LOOKUP(U121-V121,{-9E+307,0,1},{2,"x",1}))</f>
        <v/>
      </c>
      <c r="AA121" s="14">
        <f>IF(U121="","",U121&amp;"-"&amp;V121)</f>
        <v/>
      </c>
      <c r="AB121" s="63" t="n"/>
      <c r="EP121" s="89" t="n"/>
      <c r="ER121" s="81" t="n"/>
      <c r="ES121" s="89" t="n"/>
      <c r="EU121" s="81" t="n"/>
      <c r="EV121" s="89" t="n"/>
      <c r="EX121" s="81" t="n"/>
      <c r="EY121" s="89" t="n"/>
      <c r="FA121" s="81" t="n"/>
      <c r="FB121" s="89" t="n"/>
      <c r="FD121" s="81" t="n"/>
      <c r="FE121" s="89" t="n"/>
      <c r="FG121" s="81" t="n"/>
      <c r="FH121" s="89" t="n"/>
      <c r="FJ121" s="81" t="n"/>
      <c r="FK121" s="89" t="n"/>
      <c r="FM121" s="81" t="n"/>
    </row>
    <row customHeight="1" ht="12" r="122" spans="1:201">
      <c r="A122" s="35" t="n">
        <v>43375</v>
      </c>
      <c r="B122" s="89" t="s">
        <v>73</v>
      </c>
      <c r="C122" s="89" t="s">
        <v>83</v>
      </c>
      <c r="D122" s="31" t="n">
        <v>6.65</v>
      </c>
      <c r="E122" s="81" t="n">
        <v>6.77</v>
      </c>
      <c r="F122" s="25" t="n">
        <v>391</v>
      </c>
      <c r="G122" s="80" t="n">
        <v>519</v>
      </c>
      <c r="H122" s="80" t="n">
        <v>304</v>
      </c>
      <c r="I122" s="80" t="n">
        <v>427</v>
      </c>
      <c r="J122" s="80" t="n">
        <v>10</v>
      </c>
      <c r="K122" s="80" t="n">
        <v>17</v>
      </c>
      <c r="L122" s="25" t="n">
        <v>2</v>
      </c>
      <c r="M122" s="80" t="n">
        <v>1</v>
      </c>
      <c r="N122" s="80" t="n">
        <v>3</v>
      </c>
      <c r="O122" s="80" t="n">
        <v>4</v>
      </c>
      <c r="P122" s="80" t="n">
        <v>1</v>
      </c>
      <c r="Q122" s="80" t="n">
        <v>2</v>
      </c>
      <c r="R122" s="16" t="n">
        <v>6</v>
      </c>
      <c r="S122" s="16" t="n">
        <v>7</v>
      </c>
      <c r="T122" s="16" t="n">
        <v>13</v>
      </c>
      <c r="U122" s="10" t="n">
        <v>3</v>
      </c>
      <c r="V122" s="89" t="n">
        <v>3</v>
      </c>
      <c r="W122" s="16" t="n">
        <v>6</v>
      </c>
      <c r="X122" s="25" t="n">
        <v>32</v>
      </c>
      <c r="Y122" s="80" t="n">
        <v>15</v>
      </c>
      <c r="Z122" s="27">
        <f>IF(U122="","",LOOKUP(U122-V122,{-9E+307,0,1},{2,"x",1}))</f>
        <v/>
      </c>
      <c r="AA122" s="14">
        <f>IF(U122="","",U122&amp;"-"&amp;V122)</f>
        <v/>
      </c>
      <c r="AB122" s="63" t="n"/>
      <c r="EP122" s="89" t="n"/>
      <c r="ER122" s="81" t="n"/>
      <c r="ES122" s="89" t="n"/>
      <c r="EU122" s="81" t="n"/>
      <c r="EV122" s="89" t="n"/>
      <c r="EX122" s="81" t="n"/>
      <c r="EY122" s="89" t="n"/>
      <c r="FA122" s="81" t="n"/>
      <c r="FB122" s="89" t="n"/>
      <c r="FD122" s="81" t="n"/>
      <c r="FE122" s="89" t="n"/>
      <c r="FG122" s="81" t="n"/>
      <c r="FH122" s="89" t="n"/>
      <c r="FJ122" s="81" t="n"/>
      <c r="FK122" s="89" t="n"/>
      <c r="FM122" s="81" t="n"/>
    </row>
    <row customHeight="1" ht="12" r="123" spans="1:201">
      <c r="A123" s="35" t="n">
        <v>43375</v>
      </c>
      <c r="B123" s="89" t="s">
        <v>74</v>
      </c>
      <c r="C123" s="89" t="s">
        <v>71</v>
      </c>
      <c r="D123" s="31" t="n">
        <v>6.53</v>
      </c>
      <c r="E123" s="81" t="n">
        <v>6.76</v>
      </c>
      <c r="F123" s="25" t="n">
        <v>553</v>
      </c>
      <c r="G123" s="80" t="n">
        <v>198</v>
      </c>
      <c r="H123" s="80" t="n">
        <v>469</v>
      </c>
      <c r="I123" s="80" t="n">
        <v>120</v>
      </c>
      <c r="J123" s="80" t="n">
        <v>13</v>
      </c>
      <c r="K123" s="80" t="n">
        <v>10</v>
      </c>
      <c r="L123" s="25" t="n">
        <v>0</v>
      </c>
      <c r="M123" s="80" t="n">
        <v>0</v>
      </c>
      <c r="N123" s="80" t="n">
        <v>2</v>
      </c>
      <c r="O123" s="80" t="n">
        <v>3</v>
      </c>
      <c r="P123" s="80" t="n">
        <v>5</v>
      </c>
      <c r="Q123" s="80" t="n">
        <v>3</v>
      </c>
      <c r="R123" s="16" t="n">
        <v>7</v>
      </c>
      <c r="S123" s="16" t="n">
        <v>6</v>
      </c>
      <c r="T123" s="16" t="n">
        <v>13</v>
      </c>
      <c r="U123" s="10" t="n">
        <v>1</v>
      </c>
      <c r="V123" s="89" t="n">
        <v>1</v>
      </c>
      <c r="W123" s="16" t="n">
        <v>2</v>
      </c>
      <c r="X123" s="25" t="n">
        <v>5</v>
      </c>
      <c r="Y123" s="80" t="n">
        <v>29</v>
      </c>
      <c r="Z123" s="27">
        <f>IF(U123="","",LOOKUP(U123-V123,{-9E+307,0,1},{2,"x",1}))</f>
        <v/>
      </c>
      <c r="AA123" s="14">
        <f>IF(U123="","",U123&amp;"-"&amp;V123)</f>
        <v/>
      </c>
      <c r="AB123" s="63" t="n"/>
      <c r="EP123" s="89" t="n"/>
      <c r="ER123" s="81" t="n"/>
      <c r="ES123" s="89" t="n"/>
      <c r="EU123" s="81" t="n"/>
      <c r="EV123" s="89" t="n"/>
      <c r="EX123" s="81" t="n"/>
      <c r="EY123" s="89" t="n"/>
      <c r="FA123" s="81" t="n"/>
      <c r="FB123" s="89" t="n"/>
      <c r="FD123" s="81" t="n"/>
      <c r="FE123" s="89" t="n"/>
      <c r="FG123" s="81" t="n"/>
      <c r="FH123" s="89" t="n"/>
      <c r="FJ123" s="81" t="n"/>
      <c r="FK123" s="89" t="n"/>
      <c r="FM123" s="81" t="n"/>
    </row>
    <row customHeight="1" ht="12" r="124" spans="1:201">
      <c r="A124" s="35" t="n">
        <v>43375</v>
      </c>
      <c r="B124" s="89" t="s">
        <v>88</v>
      </c>
      <c r="C124" s="89" t="s">
        <v>91</v>
      </c>
      <c r="D124" s="31" t="n">
        <v>6.35</v>
      </c>
      <c r="E124" s="81" t="n">
        <v>6.78</v>
      </c>
      <c r="F124" s="25" t="n">
        <v>279</v>
      </c>
      <c r="G124" s="80" t="n">
        <v>592</v>
      </c>
      <c r="H124" s="80" t="n">
        <v>172</v>
      </c>
      <c r="I124" s="80" t="n">
        <v>491</v>
      </c>
      <c r="J124" s="80" t="n">
        <v>6</v>
      </c>
      <c r="K124" s="80" t="n">
        <v>10</v>
      </c>
      <c r="L124" s="25" t="n">
        <v>0</v>
      </c>
      <c r="M124" s="80" t="n">
        <v>0</v>
      </c>
      <c r="N124" s="80" t="n">
        <v>1</v>
      </c>
      <c r="O124" s="80" t="n">
        <v>0</v>
      </c>
      <c r="P124" s="80" t="n">
        <v>0</v>
      </c>
      <c r="Q124" s="80" t="n">
        <v>1</v>
      </c>
      <c r="R124" s="16" t="n">
        <v>1</v>
      </c>
      <c r="S124" s="16" t="n">
        <v>1</v>
      </c>
      <c r="T124" s="16" t="n">
        <v>2</v>
      </c>
      <c r="U124" s="10" t="n">
        <v>0</v>
      </c>
      <c r="V124" s="89" t="n">
        <v>1</v>
      </c>
      <c r="W124" s="16" t="n">
        <v>1</v>
      </c>
      <c r="X124" s="25" t="n">
        <v>28</v>
      </c>
      <c r="Y124" s="80" t="n">
        <v>18</v>
      </c>
      <c r="Z124" s="27">
        <f>IF(U124="","",LOOKUP(U124-V124,{-9E+307,0,1},{2,"x",1}))</f>
        <v/>
      </c>
      <c r="AA124" s="14">
        <f>IF(U124="","",U124&amp;"-"&amp;V124)</f>
        <v/>
      </c>
      <c r="AB124" s="63" t="n"/>
      <c r="EP124" s="89" t="n"/>
      <c r="ER124" s="81" t="n"/>
      <c r="ES124" s="89" t="n"/>
      <c r="EU124" s="81" t="n"/>
      <c r="EV124" s="89" t="n"/>
      <c r="EX124" s="81" t="n"/>
      <c r="EY124" s="89" t="n"/>
      <c r="FA124" s="81" t="n"/>
      <c r="FB124" s="89" t="n"/>
      <c r="FD124" s="81" t="n"/>
      <c r="FE124" s="89" t="n"/>
      <c r="FG124" s="81" t="n"/>
      <c r="FH124" s="89" t="n"/>
      <c r="FJ124" s="81" t="n"/>
      <c r="FK124" s="89" t="n"/>
      <c r="FM124" s="81" t="n"/>
    </row>
    <row customHeight="1" ht="12" r="125" spans="1:201">
      <c r="A125" s="35" t="n">
        <v>43375</v>
      </c>
      <c r="B125" s="89" t="s">
        <v>79</v>
      </c>
      <c r="C125" s="89" t="s">
        <v>82</v>
      </c>
      <c r="D125" s="31" t="n">
        <v>6.32</v>
      </c>
      <c r="E125" s="81" t="n">
        <v>7.15</v>
      </c>
      <c r="F125" s="25" t="n">
        <v>457</v>
      </c>
      <c r="G125" s="80" t="n">
        <v>348</v>
      </c>
      <c r="H125" s="80" t="n">
        <v>329</v>
      </c>
      <c r="I125" s="80" t="n">
        <v>242</v>
      </c>
      <c r="J125" s="80" t="n">
        <v>5</v>
      </c>
      <c r="K125" s="80" t="n">
        <v>8</v>
      </c>
      <c r="L125" s="25" t="n">
        <v>0</v>
      </c>
      <c r="M125" s="80" t="n">
        <v>0</v>
      </c>
      <c r="N125" s="80" t="n">
        <v>0</v>
      </c>
      <c r="O125" s="80" t="n">
        <v>4</v>
      </c>
      <c r="P125" s="80" t="n">
        <v>1</v>
      </c>
      <c r="Q125" s="80" t="n">
        <v>0</v>
      </c>
      <c r="R125" s="16" t="n">
        <v>1</v>
      </c>
      <c r="S125" s="16" t="n">
        <v>4</v>
      </c>
      <c r="T125" s="16" t="n">
        <v>5</v>
      </c>
      <c r="U125" s="10" t="n">
        <v>0</v>
      </c>
      <c r="V125" s="89" t="n">
        <v>2</v>
      </c>
      <c r="W125" s="16" t="n">
        <v>2</v>
      </c>
      <c r="X125" s="25" t="n">
        <v>26</v>
      </c>
      <c r="Y125" s="80" t="n">
        <v>57</v>
      </c>
      <c r="Z125" s="27">
        <f>IF(U125="","",LOOKUP(U125-V125,{-9E+307,0,1},{2,"x",1}))</f>
        <v/>
      </c>
      <c r="AA125" s="14">
        <f>IF(U125="","",U125&amp;"-"&amp;V125)</f>
        <v/>
      </c>
      <c r="AB125" s="63" t="n"/>
      <c r="EP125" s="89" t="n"/>
      <c r="ER125" s="81" t="n"/>
      <c r="ES125" s="89" t="n"/>
      <c r="EU125" s="81" t="n"/>
      <c r="EV125" s="89" t="n"/>
      <c r="EX125" s="81" t="n"/>
      <c r="EY125" s="89" t="n"/>
      <c r="FA125" s="81" t="n"/>
      <c r="FB125" s="89" t="n"/>
      <c r="FD125" s="81" t="n"/>
      <c r="FE125" s="89" t="n"/>
      <c r="FG125" s="81" t="n"/>
      <c r="FH125" s="89" t="n"/>
      <c r="FJ125" s="81" t="n"/>
      <c r="FK125" s="89" t="n"/>
      <c r="FM125" s="81" t="n"/>
    </row>
    <row customHeight="1" ht="12" r="126" spans="1:201">
      <c r="A126" s="35" t="n">
        <v>43375</v>
      </c>
      <c r="B126" s="89" t="s">
        <v>69</v>
      </c>
      <c r="C126" s="89" t="s">
        <v>84</v>
      </c>
      <c r="D126" s="31" t="n">
        <v>6.51</v>
      </c>
      <c r="E126" s="81" t="n">
        <v>6.88</v>
      </c>
      <c r="F126" s="25" t="n">
        <v>425</v>
      </c>
      <c r="G126" s="80" t="n">
        <v>341</v>
      </c>
      <c r="H126" s="80" t="n">
        <v>317</v>
      </c>
      <c r="I126" s="80" t="n">
        <v>235</v>
      </c>
      <c r="J126" s="80" t="n">
        <v>12</v>
      </c>
      <c r="K126" s="80" t="n">
        <v>4</v>
      </c>
      <c r="L126" s="25" t="n">
        <v>0</v>
      </c>
      <c r="M126" s="80" t="n">
        <v>2</v>
      </c>
      <c r="N126" s="80" t="n">
        <v>0</v>
      </c>
      <c r="O126" s="80" t="n">
        <v>2</v>
      </c>
      <c r="P126" s="80" t="n">
        <v>1</v>
      </c>
      <c r="Q126" s="80" t="n">
        <v>1</v>
      </c>
      <c r="R126" s="16" t="n">
        <v>1</v>
      </c>
      <c r="S126" s="16" t="n">
        <v>5</v>
      </c>
      <c r="T126" s="16" t="n">
        <v>6</v>
      </c>
      <c r="U126" s="10" t="n">
        <v>0</v>
      </c>
      <c r="V126" s="89" t="n">
        <v>1</v>
      </c>
      <c r="W126" s="16" t="n">
        <v>1</v>
      </c>
      <c r="X126" s="25" t="n">
        <v>26</v>
      </c>
      <c r="Y126" s="80" t="n">
        <v>28</v>
      </c>
      <c r="Z126" s="27">
        <f>IF(U126="","",LOOKUP(U126-V126,{-9E+307,0,1},{2,"x",1}))</f>
        <v/>
      </c>
      <c r="AA126" s="14">
        <f>IF(U126="","",U126&amp;"-"&amp;V126)</f>
        <v/>
      </c>
      <c r="AB126" s="63" t="n"/>
      <c r="EP126" s="89" t="n"/>
      <c r="ER126" s="81" t="n"/>
      <c r="ES126" s="89" t="n"/>
      <c r="EU126" s="81" t="n"/>
      <c r="EV126" s="89" t="n"/>
      <c r="EX126" s="81" t="n"/>
      <c r="EY126" s="89" t="n"/>
      <c r="FA126" s="81" t="n"/>
      <c r="FB126" s="89" t="n"/>
      <c r="FD126" s="81" t="n"/>
      <c r="FE126" s="89" t="n"/>
      <c r="FG126" s="81" t="n"/>
      <c r="FH126" s="89" t="n"/>
      <c r="FJ126" s="81" t="n"/>
      <c r="FK126" s="89" t="n"/>
      <c r="FM126" s="81" t="n"/>
    </row>
    <row customHeight="1" ht="12" r="127" spans="1:201">
      <c r="A127" s="35" t="n">
        <v>43375</v>
      </c>
      <c r="B127" s="89" t="s">
        <v>92</v>
      </c>
      <c r="C127" s="89" t="s">
        <v>80</v>
      </c>
      <c r="D127" s="31" t="n">
        <v>7.13</v>
      </c>
      <c r="E127" s="81" t="n">
        <v>6.24</v>
      </c>
      <c r="F127" s="25" t="n">
        <v>532</v>
      </c>
      <c r="G127" s="80" t="n">
        <v>379</v>
      </c>
      <c r="H127" s="80" t="n">
        <v>436</v>
      </c>
      <c r="I127" s="80" t="n">
        <v>278</v>
      </c>
      <c r="J127" s="80" t="n">
        <v>10</v>
      </c>
      <c r="K127" s="80" t="n">
        <v>3</v>
      </c>
      <c r="L127" s="25" t="n">
        <v>0</v>
      </c>
      <c r="M127" s="80" t="n">
        <v>0</v>
      </c>
      <c r="N127" s="80" t="n">
        <v>4</v>
      </c>
      <c r="O127" s="80" t="n">
        <v>1</v>
      </c>
      <c r="P127" s="80" t="n">
        <v>3</v>
      </c>
      <c r="Q127" s="80" t="n">
        <v>0</v>
      </c>
      <c r="R127" s="16" t="n">
        <v>7</v>
      </c>
      <c r="S127" s="16" t="n">
        <v>1</v>
      </c>
      <c r="T127" s="16" t="n">
        <v>8</v>
      </c>
      <c r="U127" s="10" t="n">
        <v>2</v>
      </c>
      <c r="V127" s="89" t="n">
        <v>0</v>
      </c>
      <c r="W127" s="16" t="n">
        <v>2</v>
      </c>
      <c r="X127" s="25" t="n">
        <v>20</v>
      </c>
      <c r="Y127" s="80" t="n">
        <v>25</v>
      </c>
      <c r="Z127" s="27">
        <f>IF(U127="","",LOOKUP(U127-V127,{-9E+307,0,1},{2,"x",1}))</f>
        <v/>
      </c>
      <c r="AA127" s="14">
        <f>IF(U127="","",U127&amp;"-"&amp;V127)</f>
        <v/>
      </c>
      <c r="AB127" s="63" t="n"/>
      <c r="EP127" s="89" t="n"/>
      <c r="ER127" s="81" t="n"/>
      <c r="ES127" s="89" t="n"/>
      <c r="EU127" s="81" t="n"/>
      <c r="EV127" s="89" t="n"/>
      <c r="EX127" s="81" t="n"/>
      <c r="EY127" s="89" t="n"/>
      <c r="FA127" s="81" t="n"/>
      <c r="FB127" s="89" t="n"/>
      <c r="FD127" s="81" t="n"/>
      <c r="FE127" s="89" t="n"/>
      <c r="FG127" s="81" t="n"/>
      <c r="FH127" s="89" t="n"/>
      <c r="FJ127" s="81" t="n"/>
      <c r="FK127" s="89" t="n"/>
      <c r="FM127" s="81" t="n"/>
    </row>
    <row customHeight="1" ht="12" r="128" spans="1:201">
      <c r="A128" s="35" t="n">
        <v>43375</v>
      </c>
      <c r="B128" s="89" t="s">
        <v>89</v>
      </c>
      <c r="C128" s="89" t="s">
        <v>86</v>
      </c>
      <c r="D128" s="31" t="n">
        <v>6.74</v>
      </c>
      <c r="E128" s="81" t="n">
        <v>6.86</v>
      </c>
      <c r="F128" s="25" t="n">
        <v>391</v>
      </c>
      <c r="G128" s="80" t="n">
        <v>600</v>
      </c>
      <c r="H128" s="80" t="n">
        <v>314</v>
      </c>
      <c r="I128" s="80" t="n">
        <v>498</v>
      </c>
      <c r="J128" s="80" t="n">
        <v>6</v>
      </c>
      <c r="K128" s="80" t="n">
        <v>15</v>
      </c>
      <c r="L128" s="25" t="n">
        <v>0</v>
      </c>
      <c r="M128" s="80" t="n">
        <v>0</v>
      </c>
      <c r="N128" s="80" t="n">
        <v>1</v>
      </c>
      <c r="O128" s="80" t="n">
        <v>3</v>
      </c>
      <c r="P128" s="80" t="n">
        <v>0</v>
      </c>
      <c r="Q128" s="80" t="n">
        <v>2</v>
      </c>
      <c r="R128" s="16" t="n">
        <v>1</v>
      </c>
      <c r="S128" s="16" t="n">
        <v>5</v>
      </c>
      <c r="T128" s="16" t="n">
        <v>6</v>
      </c>
      <c r="U128" s="10" t="n">
        <v>0</v>
      </c>
      <c r="V128" s="89" t="n">
        <v>0</v>
      </c>
      <c r="W128" s="16" t="n">
        <v>0</v>
      </c>
      <c r="X128" s="25" t="n">
        <v>19</v>
      </c>
      <c r="Y128" s="80" t="n">
        <v>27</v>
      </c>
      <c r="Z128" s="27">
        <f>IF(U128="","",LOOKUP(U128-V128,{-9E+307,0,1},{2,"x",1}))</f>
        <v/>
      </c>
      <c r="AA128" s="14">
        <f>IF(U128="","",U128&amp;"-"&amp;V128)</f>
        <v/>
      </c>
      <c r="AB128" s="63" t="n"/>
      <c r="EP128" s="89" t="n"/>
      <c r="ER128" s="81" t="n"/>
      <c r="ES128" s="89" t="n"/>
      <c r="EU128" s="81" t="n"/>
      <c r="EV128" s="89" t="n"/>
      <c r="EX128" s="81" t="n"/>
      <c r="EY128" s="89" t="n"/>
      <c r="FA128" s="81" t="n"/>
      <c r="FB128" s="89" t="n"/>
      <c r="FD128" s="81" t="n"/>
      <c r="FE128" s="89" t="n"/>
      <c r="FG128" s="81" t="n"/>
      <c r="FH128" s="89" t="n"/>
      <c r="FJ128" s="81" t="n"/>
      <c r="FK128" s="89" t="n"/>
      <c r="FM128" s="81" t="n"/>
    </row>
    <row r="129" spans="1:201">
      <c r="A129" s="35" t="n">
        <v>43376</v>
      </c>
      <c r="B129" s="89" t="s">
        <v>78</v>
      </c>
      <c r="C129" s="89" t="s">
        <v>85</v>
      </c>
      <c r="D129" s="31" t="n">
        <v>6.41</v>
      </c>
      <c r="E129" s="81" t="n">
        <v>7.03</v>
      </c>
      <c r="F129" s="25" t="n">
        <v>495</v>
      </c>
      <c r="G129" s="80" t="n">
        <v>405</v>
      </c>
      <c r="H129" s="80" t="n">
        <v>388</v>
      </c>
      <c r="I129" s="80" t="n">
        <v>286</v>
      </c>
      <c r="J129" s="80" t="n">
        <v>11</v>
      </c>
      <c r="K129" s="80" t="n">
        <v>11</v>
      </c>
      <c r="L129" s="25" t="n">
        <v>0</v>
      </c>
      <c r="M129" s="80" t="n">
        <v>1</v>
      </c>
      <c r="N129" s="80" t="n">
        <v>1</v>
      </c>
      <c r="O129" s="80" t="n">
        <v>5</v>
      </c>
      <c r="P129" s="80" t="n">
        <v>1</v>
      </c>
      <c r="Q129" s="80" t="n">
        <v>1</v>
      </c>
      <c r="R129" s="16" t="n">
        <v>2</v>
      </c>
      <c r="S129" s="16" t="n">
        <v>7</v>
      </c>
      <c r="T129" s="16" t="n">
        <v>9</v>
      </c>
      <c r="U129" s="10" t="n">
        <v>0</v>
      </c>
      <c r="V129" s="89" t="n">
        <v>2</v>
      </c>
      <c r="W129" s="16" t="n">
        <v>2</v>
      </c>
      <c r="X129" s="25" t="n">
        <v>19</v>
      </c>
      <c r="Y129" s="80" t="n">
        <v>20</v>
      </c>
      <c r="Z129" s="27">
        <f>IF(U129="","",LOOKUP(U129-V129,{-9E+307,0,1},{2,"x",1}))</f>
        <v/>
      </c>
      <c r="AA129" s="14">
        <f>IF(U129="","",U129&amp;"-"&amp;V129)</f>
        <v/>
      </c>
      <c r="AB129" s="63" t="n"/>
      <c r="EP129" s="89" t="n"/>
      <c r="ER129" s="81" t="n"/>
      <c r="ES129" s="89" t="n"/>
      <c r="EU129" s="81" t="n"/>
      <c r="EV129" s="89" t="n"/>
      <c r="EX129" s="81" t="n"/>
      <c r="EY129" s="89" t="n"/>
      <c r="FA129" s="81" t="n"/>
      <c r="FB129" s="89" t="n"/>
      <c r="FD129" s="81" t="n"/>
      <c r="FE129" s="89" t="n"/>
      <c r="FG129" s="81" t="n"/>
      <c r="FH129" s="89" t="n"/>
      <c r="FJ129" s="81" t="n"/>
      <c r="FK129" s="89" t="n"/>
      <c r="FM129" s="81" t="n"/>
    </row>
    <row customHeight="1" ht="12" r="130" spans="1:201">
      <c r="A130" s="35" t="n">
        <v>43376</v>
      </c>
      <c r="B130" s="89" t="s">
        <v>70</v>
      </c>
      <c r="C130" s="89" t="s">
        <v>72</v>
      </c>
      <c r="D130" s="31" t="n">
        <v>6.74</v>
      </c>
      <c r="E130" s="81" t="n">
        <v>6.75</v>
      </c>
      <c r="F130" s="25" t="n">
        <v>539</v>
      </c>
      <c r="G130" s="80" t="n">
        <v>403</v>
      </c>
      <c r="H130" s="80" t="n">
        <v>434</v>
      </c>
      <c r="I130" s="80" t="n">
        <v>305</v>
      </c>
      <c r="J130" s="80" t="n">
        <v>9</v>
      </c>
      <c r="K130" s="80" t="n">
        <v>9</v>
      </c>
      <c r="L130" s="25" t="n">
        <v>0</v>
      </c>
      <c r="M130" s="80" t="n">
        <v>0</v>
      </c>
      <c r="N130" s="80" t="n">
        <v>5</v>
      </c>
      <c r="O130" s="80" t="n">
        <v>4</v>
      </c>
      <c r="P130" s="80" t="n">
        <v>1</v>
      </c>
      <c r="Q130" s="80" t="n">
        <v>1</v>
      </c>
      <c r="R130" s="16" t="n">
        <v>6</v>
      </c>
      <c r="S130" s="16" t="n">
        <v>5</v>
      </c>
      <c r="T130" s="16" t="n">
        <v>11</v>
      </c>
      <c r="U130" s="10" t="n">
        <v>1</v>
      </c>
      <c r="V130" s="89" t="n">
        <v>1</v>
      </c>
      <c r="W130" s="16" t="n">
        <v>2</v>
      </c>
      <c r="X130" s="25" t="n">
        <v>12</v>
      </c>
      <c r="Y130" s="80" t="n">
        <v>22</v>
      </c>
      <c r="Z130" s="27">
        <f>IF(U130="","",LOOKUP(U130-V130,{-9E+307,0,1},{2,"x",1}))</f>
        <v/>
      </c>
      <c r="AA130" s="14">
        <f>IF(U130="","",U130&amp;"-"&amp;V130)</f>
        <v/>
      </c>
      <c r="AB130" s="63" t="n"/>
      <c r="EP130" s="89" t="n"/>
      <c r="ER130" s="81" t="n"/>
      <c r="ES130" s="89" t="n"/>
      <c r="EU130" s="81" t="n"/>
      <c r="EV130" s="89" t="n"/>
      <c r="EX130" s="81" t="n"/>
      <c r="EY130" s="89" t="n"/>
      <c r="FA130" s="81" t="n"/>
      <c r="FB130" s="89" t="n"/>
      <c r="FD130" s="81" t="n"/>
      <c r="FE130" s="89" t="n"/>
      <c r="FG130" s="81" t="n"/>
      <c r="FH130" s="89" t="n"/>
      <c r="FJ130" s="81" t="n"/>
      <c r="FK130" s="89" t="n"/>
      <c r="FM130" s="81" t="n"/>
    </row>
    <row customHeight="1" ht="12" r="131" spans="1:201">
      <c r="A131" s="35" t="n">
        <v>43376</v>
      </c>
      <c r="B131" s="89" t="s">
        <v>77</v>
      </c>
      <c r="C131" s="89" t="s">
        <v>81</v>
      </c>
      <c r="D131" s="31" t="n">
        <v>6.48</v>
      </c>
      <c r="E131" s="81" t="n">
        <v>6.76</v>
      </c>
      <c r="F131" s="25" t="n">
        <v>346</v>
      </c>
      <c r="G131" s="80" t="n">
        <v>263</v>
      </c>
      <c r="H131" s="80" t="n">
        <v>249</v>
      </c>
      <c r="I131" s="80" t="n">
        <v>152</v>
      </c>
      <c r="J131" s="80" t="n">
        <v>4</v>
      </c>
      <c r="K131" s="80" t="n">
        <v>12</v>
      </c>
      <c r="L131" s="25" t="n">
        <v>0</v>
      </c>
      <c r="M131" s="80" t="n">
        <v>2</v>
      </c>
      <c r="N131" s="80" t="n">
        <v>0</v>
      </c>
      <c r="O131" s="80" t="n">
        <v>7</v>
      </c>
      <c r="P131" s="80" t="n">
        <v>2</v>
      </c>
      <c r="Q131" s="80" t="n">
        <v>1</v>
      </c>
      <c r="R131" s="16" t="n">
        <v>2</v>
      </c>
      <c r="S131" s="16" t="n">
        <v>10</v>
      </c>
      <c r="T131" s="16" t="n">
        <v>12</v>
      </c>
      <c r="U131" s="10" t="n">
        <v>2</v>
      </c>
      <c r="V131" s="89" t="n">
        <v>2</v>
      </c>
      <c r="W131" s="16" t="n">
        <v>4</v>
      </c>
      <c r="X131" s="25" t="n">
        <v>28</v>
      </c>
      <c r="Y131" s="80" t="n">
        <v>12</v>
      </c>
      <c r="Z131" s="27">
        <f>IF(U131="","",LOOKUP(U131-V131,{-9E+307,0,1},{2,"x",1}))</f>
        <v/>
      </c>
      <c r="AA131" s="14">
        <f>IF(U131="","",U131&amp;"-"&amp;V131)</f>
        <v/>
      </c>
      <c r="AB131" s="63" t="n"/>
      <c r="EP131" s="89" t="n"/>
      <c r="ER131" s="81" t="n"/>
      <c r="ES131" s="89" t="n"/>
      <c r="EU131" s="81" t="n"/>
      <c r="EV131" s="89" t="n"/>
      <c r="EX131" s="81" t="n"/>
      <c r="EY131" s="89" t="n"/>
      <c r="FA131" s="81" t="n"/>
      <c r="FB131" s="89" t="n"/>
      <c r="FD131" s="81" t="n"/>
      <c r="FE131" s="89" t="n"/>
      <c r="FG131" s="81" t="n"/>
      <c r="FH131" s="89" t="n"/>
      <c r="FJ131" s="81" t="n"/>
      <c r="FK131" s="89" t="n"/>
      <c r="FM131" s="81" t="n"/>
    </row>
    <row customHeight="1" ht="12" r="132" spans="1:201">
      <c r="A132" s="35" t="n">
        <v>43376</v>
      </c>
      <c r="B132" s="89" t="s">
        <v>75</v>
      </c>
      <c r="C132" s="89" t="s">
        <v>76</v>
      </c>
      <c r="D132" s="31" t="n">
        <v>6.89</v>
      </c>
      <c r="E132" s="81" t="n">
        <v>6.86</v>
      </c>
      <c r="F132" s="25" t="n">
        <v>383</v>
      </c>
      <c r="G132" s="80" t="n">
        <v>330</v>
      </c>
      <c r="H132" s="80" t="n">
        <v>258</v>
      </c>
      <c r="I132" s="80" t="n">
        <v>200</v>
      </c>
      <c r="J132" s="80" t="n">
        <v>16</v>
      </c>
      <c r="K132" s="80" t="n">
        <v>9</v>
      </c>
      <c r="L132" s="25" t="n">
        <v>0</v>
      </c>
      <c r="M132" s="80" t="n">
        <v>1</v>
      </c>
      <c r="N132" s="80" t="n">
        <v>4</v>
      </c>
      <c r="O132" s="80" t="n">
        <v>2</v>
      </c>
      <c r="P132" s="80" t="n">
        <v>2</v>
      </c>
      <c r="Q132" s="80" t="n">
        <v>1</v>
      </c>
      <c r="R132" s="16" t="n">
        <v>6</v>
      </c>
      <c r="S132" s="16" t="n">
        <v>4</v>
      </c>
      <c r="T132" s="16" t="n">
        <v>10</v>
      </c>
      <c r="U132" s="10" t="n">
        <v>0</v>
      </c>
      <c r="V132" s="89" t="n">
        <v>0</v>
      </c>
      <c r="W132" s="16" t="n">
        <v>0</v>
      </c>
      <c r="X132" s="25" t="n">
        <v>18</v>
      </c>
      <c r="Y132" s="80" t="n">
        <v>28</v>
      </c>
      <c r="Z132" s="27">
        <f>IF(U132="","",LOOKUP(U132-V132,{-9E+307,0,1},{2,"x",1}))</f>
        <v/>
      </c>
      <c r="AA132" s="14">
        <f>IF(U132="","",U132&amp;"-"&amp;V132)</f>
        <v/>
      </c>
      <c r="AB132" s="63" t="n"/>
      <c r="EP132" s="89" t="n"/>
      <c r="ER132" s="81" t="n"/>
      <c r="ES132" s="89" t="n"/>
      <c r="EU132" s="81" t="n"/>
      <c r="EV132" s="89" t="n"/>
      <c r="EX132" s="81" t="n"/>
      <c r="EY132" s="89" t="n"/>
      <c r="FA132" s="81" t="n"/>
      <c r="FB132" s="89" t="n"/>
      <c r="FD132" s="81" t="n"/>
      <c r="FE132" s="89" t="n"/>
      <c r="FG132" s="81" t="n"/>
      <c r="FH132" s="89" t="n"/>
      <c r="FJ132" s="81" t="n"/>
      <c r="FK132" s="89" t="n"/>
      <c r="FM132" s="81" t="n"/>
    </row>
    <row customHeight="1" ht="12" r="133" spans="1:201">
      <c r="A133" s="35" t="n">
        <v>43376</v>
      </c>
      <c r="B133" s="89" t="s">
        <v>90</v>
      </c>
      <c r="C133" s="89" t="s">
        <v>87</v>
      </c>
      <c r="D133" s="31" t="n">
        <v>6.65</v>
      </c>
      <c r="E133" s="81" t="n">
        <v>6.54</v>
      </c>
      <c r="F133" s="25" t="n">
        <v>363</v>
      </c>
      <c r="G133" s="80" t="n">
        <v>545</v>
      </c>
      <c r="H133" s="80" t="n">
        <v>278</v>
      </c>
      <c r="I133" s="80" t="n">
        <v>440</v>
      </c>
      <c r="J133" s="80" t="n">
        <v>9</v>
      </c>
      <c r="K133" s="80" t="n">
        <v>15</v>
      </c>
      <c r="L133" s="25" t="n">
        <v>0</v>
      </c>
      <c r="M133" s="80" t="n">
        <v>0</v>
      </c>
      <c r="N133" s="80" t="n">
        <v>2</v>
      </c>
      <c r="O133" s="80" t="n">
        <v>3</v>
      </c>
      <c r="P133" s="80" t="n">
        <v>3</v>
      </c>
      <c r="Q133" s="80" t="n">
        <v>1</v>
      </c>
      <c r="R133" s="16" t="n">
        <v>5</v>
      </c>
      <c r="S133" s="16" t="n">
        <v>4</v>
      </c>
      <c r="T133" s="16" t="n">
        <v>9</v>
      </c>
      <c r="U133" s="10" t="n">
        <v>2</v>
      </c>
      <c r="V133" s="89" t="n">
        <v>2</v>
      </c>
      <c r="W133" s="16" t="n">
        <v>4</v>
      </c>
      <c r="X133" s="25" t="n">
        <v>17</v>
      </c>
      <c r="Y133" s="80" t="n">
        <v>10</v>
      </c>
      <c r="Z133" s="27">
        <f>IF(U133="","",LOOKUP(U133-V133,{-9E+307,0,1},{2,"x",1}))</f>
        <v/>
      </c>
      <c r="AA133" s="14">
        <f>IF(U133="","",U133&amp;"-"&amp;V133)</f>
        <v/>
      </c>
      <c r="AB133" s="63" t="n"/>
      <c r="EP133" s="89" t="n"/>
      <c r="ER133" s="81" t="n"/>
      <c r="ES133" s="89" t="n"/>
      <c r="EU133" s="81" t="n"/>
      <c r="EV133" s="89" t="n"/>
      <c r="EX133" s="81" t="n"/>
      <c r="EY133" s="89" t="n"/>
      <c r="FA133" s="81" t="n"/>
      <c r="FB133" s="89" t="n"/>
      <c r="FD133" s="81" t="n"/>
      <c r="FE133" s="89" t="n"/>
      <c r="FG133" s="81" t="n"/>
      <c r="FH133" s="89" t="n"/>
      <c r="FJ133" s="81" t="n"/>
      <c r="FK133" s="89" t="n"/>
      <c r="FM133" s="81" t="n"/>
    </row>
    <row customHeight="1" ht="12" r="134" spans="1:201">
      <c r="A134" s="35" t="n">
        <v>43379</v>
      </c>
      <c r="B134" s="89" t="s">
        <v>71</v>
      </c>
      <c r="C134" s="89" t="s">
        <v>75</v>
      </c>
      <c r="D134" s="31" t="n">
        <v>7.25</v>
      </c>
      <c r="E134" s="81" t="n">
        <v>6.22</v>
      </c>
      <c r="F134" s="25" t="n">
        <v>310</v>
      </c>
      <c r="G134" s="80" t="n">
        <v>409</v>
      </c>
      <c r="H134" s="80" t="n">
        <v>186</v>
      </c>
      <c r="I134" s="80" t="n">
        <v>260</v>
      </c>
      <c r="J134" s="80" t="n">
        <v>6</v>
      </c>
      <c r="K134" s="80" t="n">
        <v>7</v>
      </c>
      <c r="L134" s="25" t="n">
        <v>3</v>
      </c>
      <c r="M134" s="80" t="n">
        <v>0</v>
      </c>
      <c r="N134" s="80" t="n">
        <v>1</v>
      </c>
      <c r="O134" s="80" t="n">
        <v>1</v>
      </c>
      <c r="P134" s="80" t="n">
        <v>2</v>
      </c>
      <c r="Q134" s="80" t="n">
        <v>5</v>
      </c>
      <c r="R134" s="16" t="n">
        <v>6</v>
      </c>
      <c r="S134" s="16" t="n">
        <v>6</v>
      </c>
      <c r="T134" s="16" t="n">
        <v>12</v>
      </c>
      <c r="U134" s="10" t="n">
        <v>3</v>
      </c>
      <c r="V134" s="89" t="n">
        <v>1</v>
      </c>
      <c r="W134" s="16" t="n">
        <v>4</v>
      </c>
      <c r="X134" s="25" t="n">
        <v>56</v>
      </c>
      <c r="Y134" s="80" t="n">
        <v>14</v>
      </c>
      <c r="Z134" s="27">
        <f>IF(U134="","",LOOKUP(U134-V134,{-9E+307,0,1},{2,"x",1}))</f>
        <v/>
      </c>
      <c r="AA134" s="14">
        <f>IF(U134="","",U134&amp;"-"&amp;V134)</f>
        <v/>
      </c>
      <c r="AB134" s="63" t="n"/>
      <c r="EP134" s="89" t="n"/>
      <c r="ER134" s="81" t="n"/>
      <c r="ES134" s="89" t="n"/>
      <c r="EU134" s="81" t="n"/>
      <c r="EV134" s="89" t="n"/>
      <c r="EX134" s="81" t="n"/>
      <c r="EY134" s="89" t="n"/>
      <c r="FA134" s="81" t="n"/>
      <c r="FB134" s="89" t="n"/>
      <c r="FD134" s="81" t="n"/>
      <c r="FE134" s="89" t="n"/>
      <c r="FG134" s="81" t="n"/>
      <c r="FH134" s="89" t="n"/>
      <c r="FJ134" s="81" t="n"/>
      <c r="FK134" s="89" t="n"/>
      <c r="FM134" s="81" t="n"/>
    </row>
    <row customHeight="1" ht="12" r="135" spans="1:201">
      <c r="A135" s="35" t="n">
        <v>43379</v>
      </c>
      <c r="B135" s="89" t="s">
        <v>80</v>
      </c>
      <c r="C135" s="89" t="s">
        <v>78</v>
      </c>
      <c r="D135" s="31" t="n">
        <v>6.68</v>
      </c>
      <c r="E135" s="81" t="n">
        <v>6.84</v>
      </c>
      <c r="F135" s="25" t="n">
        <v>483</v>
      </c>
      <c r="G135" s="80" t="n">
        <v>444</v>
      </c>
      <c r="H135" s="80" t="n">
        <v>343</v>
      </c>
      <c r="I135" s="80" t="n">
        <v>303</v>
      </c>
      <c r="J135" s="80" t="n">
        <v>10</v>
      </c>
      <c r="K135" s="80" t="n">
        <v>4</v>
      </c>
      <c r="L135" s="25" t="n">
        <v>2</v>
      </c>
      <c r="M135" s="80" t="n">
        <v>2</v>
      </c>
      <c r="N135" s="80" t="n">
        <v>0</v>
      </c>
      <c r="O135" s="80" t="n">
        <v>2</v>
      </c>
      <c r="P135" s="80" t="n">
        <v>2</v>
      </c>
      <c r="Q135" s="80" t="n">
        <v>0</v>
      </c>
      <c r="R135" s="16" t="n">
        <v>4</v>
      </c>
      <c r="S135" s="16" t="n">
        <v>4</v>
      </c>
      <c r="T135" s="16" t="n">
        <v>8</v>
      </c>
      <c r="U135" s="10" t="n">
        <v>0</v>
      </c>
      <c r="V135" s="89" t="n">
        <v>1</v>
      </c>
      <c r="W135" s="16" t="n">
        <v>1</v>
      </c>
      <c r="X135" s="25" t="n">
        <v>20</v>
      </c>
      <c r="Y135" s="80" t="n">
        <v>26</v>
      </c>
      <c r="Z135" s="27">
        <f>IF(U135="","",LOOKUP(U135-V135,{-9E+307,0,1},{2,"x",1}))</f>
        <v/>
      </c>
      <c r="AA135" s="14">
        <f>IF(U135="","",U135&amp;"-"&amp;V135)</f>
        <v/>
      </c>
      <c r="AB135" s="63" t="n"/>
      <c r="EP135" s="89" t="n"/>
      <c r="ER135" s="81" t="n"/>
      <c r="ES135" s="89" t="n"/>
      <c r="EU135" s="81" t="n"/>
      <c r="EV135" s="89" t="n"/>
      <c r="EX135" s="81" t="n"/>
      <c r="EY135" s="89" t="n"/>
      <c r="FA135" s="81" t="n"/>
      <c r="FB135" s="89" t="n"/>
      <c r="FD135" s="81" t="n"/>
      <c r="FE135" s="89" t="n"/>
      <c r="FG135" s="81" t="n"/>
      <c r="FH135" s="89" t="n"/>
      <c r="FJ135" s="81" t="n"/>
      <c r="FK135" s="89" t="n"/>
      <c r="FM135" s="81" t="n"/>
    </row>
    <row customHeight="1" ht="12" r="136" spans="1:201">
      <c r="A136" s="35" t="n">
        <v>43379</v>
      </c>
      <c r="B136" s="89" t="s">
        <v>91</v>
      </c>
      <c r="C136" s="89" t="s">
        <v>74</v>
      </c>
      <c r="D136" s="31" t="n">
        <v>6.64</v>
      </c>
      <c r="E136" s="81" t="n">
        <v>6.75</v>
      </c>
      <c r="F136" s="25" t="n">
        <v>396</v>
      </c>
      <c r="G136" s="80" t="n">
        <v>352</v>
      </c>
      <c r="H136" s="80" t="n">
        <v>279</v>
      </c>
      <c r="I136" s="80" t="n">
        <v>250</v>
      </c>
      <c r="J136" s="80" t="n">
        <v>12</v>
      </c>
      <c r="K136" s="80" t="n">
        <v>9</v>
      </c>
      <c r="L136" s="25" t="n">
        <v>1</v>
      </c>
      <c r="M136" s="80" t="n">
        <v>1</v>
      </c>
      <c r="N136" s="80" t="n">
        <v>2</v>
      </c>
      <c r="O136" s="80" t="n">
        <v>3</v>
      </c>
      <c r="P136" s="80" t="n">
        <v>0</v>
      </c>
      <c r="Q136" s="80" t="n">
        <v>3</v>
      </c>
      <c r="R136" s="16" t="n">
        <v>3</v>
      </c>
      <c r="S136" s="16" t="n">
        <v>7</v>
      </c>
      <c r="T136" s="16" t="n">
        <v>10</v>
      </c>
      <c r="U136" s="10" t="n">
        <v>1</v>
      </c>
      <c r="V136" s="89" t="n">
        <v>1</v>
      </c>
      <c r="W136" s="16" t="n">
        <v>2</v>
      </c>
      <c r="X136" s="25" t="n">
        <v>20</v>
      </c>
      <c r="Y136" s="80" t="n">
        <v>18</v>
      </c>
      <c r="Z136" s="27">
        <f>IF(U136="","",LOOKUP(U136-V136,{-9E+307,0,1},{2,"x",1}))</f>
        <v/>
      </c>
      <c r="AA136" s="14">
        <f>IF(U136="","",U136&amp;"-"&amp;V136)</f>
        <v/>
      </c>
      <c r="AB136" s="63" t="n"/>
      <c r="EP136" s="89" t="n"/>
      <c r="ER136" s="81" t="n"/>
      <c r="ES136" s="89" t="n"/>
      <c r="EU136" s="81" t="n"/>
      <c r="EV136" s="89" t="n"/>
      <c r="EX136" s="81" t="n"/>
      <c r="EY136" s="89" t="n"/>
      <c r="FA136" s="81" t="n"/>
      <c r="FB136" s="89" t="n"/>
      <c r="FD136" s="81" t="n"/>
      <c r="FE136" s="89" t="n"/>
      <c r="FG136" s="81" t="n"/>
      <c r="FH136" s="89" t="n"/>
      <c r="FJ136" s="81" t="n"/>
      <c r="FK136" s="89" t="n"/>
      <c r="FM136" s="81" t="n"/>
    </row>
    <row customHeight="1" ht="12" r="137" spans="1:201">
      <c r="A137" s="35" t="n">
        <v>43379</v>
      </c>
      <c r="B137" s="89" t="s">
        <v>82</v>
      </c>
      <c r="C137" s="89" t="s">
        <v>77</v>
      </c>
      <c r="D137" s="31" t="n">
        <v>6.43</v>
      </c>
      <c r="E137" s="81" t="n">
        <v>7.13</v>
      </c>
      <c r="F137" s="25" t="n">
        <v>370</v>
      </c>
      <c r="G137" s="80" t="n">
        <v>341</v>
      </c>
      <c r="H137" s="80" t="n">
        <v>258</v>
      </c>
      <c r="I137" s="80" t="n">
        <v>227</v>
      </c>
      <c r="J137" s="80" t="n">
        <v>12</v>
      </c>
      <c r="K137" s="80" t="n">
        <v>11</v>
      </c>
      <c r="L137" s="25" t="n">
        <v>1</v>
      </c>
      <c r="M137" s="80" t="n">
        <v>1</v>
      </c>
      <c r="N137" s="80" t="n">
        <v>3</v>
      </c>
      <c r="O137" s="80" t="n">
        <v>1</v>
      </c>
      <c r="P137" s="80" t="n">
        <v>0</v>
      </c>
      <c r="Q137" s="80" t="n">
        <v>3</v>
      </c>
      <c r="R137" s="16" t="n">
        <v>4</v>
      </c>
      <c r="S137" s="16" t="n">
        <v>5</v>
      </c>
      <c r="T137" s="16" t="n">
        <v>9</v>
      </c>
      <c r="U137" s="10" t="n">
        <v>0</v>
      </c>
      <c r="V137" s="89" t="n">
        <v>2</v>
      </c>
      <c r="W137" s="16" t="n">
        <v>2</v>
      </c>
      <c r="X137" s="25" t="n">
        <v>23</v>
      </c>
      <c r="Y137" s="80" t="n">
        <v>45</v>
      </c>
      <c r="Z137" s="27">
        <f>IF(U137="","",LOOKUP(U137-V137,{-9E+307,0,1},{2,"x",1}))</f>
        <v/>
      </c>
      <c r="AA137" s="14">
        <f>IF(U137="","",U137&amp;"-"&amp;V137)</f>
        <v/>
      </c>
      <c r="AB137" s="63" t="n"/>
      <c r="EP137" s="89" t="n"/>
      <c r="ER137" s="81" t="n"/>
      <c r="ES137" s="89" t="n"/>
      <c r="EU137" s="81" t="n"/>
      <c r="EV137" s="89" t="n"/>
      <c r="EX137" s="81" t="n"/>
      <c r="EY137" s="89" t="n"/>
      <c r="FA137" s="81" t="n"/>
      <c r="FB137" s="89" t="n"/>
      <c r="FD137" s="81" t="n"/>
      <c r="FE137" s="89" t="n"/>
      <c r="FG137" s="81" t="n"/>
      <c r="FH137" s="89" t="n"/>
      <c r="FJ137" s="81" t="n"/>
      <c r="FK137" s="89" t="n"/>
      <c r="FM137" s="81" t="n"/>
    </row>
    <row customHeight="1" ht="12" r="138" spans="1:201">
      <c r="A138" s="35" t="n">
        <v>43379</v>
      </c>
      <c r="B138" s="89" t="s">
        <v>81</v>
      </c>
      <c r="C138" s="89" t="s">
        <v>73</v>
      </c>
      <c r="D138" s="31" t="n">
        <v>6.87</v>
      </c>
      <c r="E138" s="81" t="n">
        <v>6.44</v>
      </c>
      <c r="F138" s="25" t="n">
        <v>297</v>
      </c>
      <c r="G138" s="80" t="n">
        <v>502</v>
      </c>
      <c r="H138" s="80" t="n">
        <v>184</v>
      </c>
      <c r="I138" s="80" t="n">
        <v>406</v>
      </c>
      <c r="J138" s="80" t="n">
        <v>17</v>
      </c>
      <c r="K138" s="80" t="n">
        <v>5</v>
      </c>
      <c r="L138" s="25" t="n">
        <v>0</v>
      </c>
      <c r="M138" s="80" t="n">
        <v>0</v>
      </c>
      <c r="N138" s="80" t="n">
        <v>4</v>
      </c>
      <c r="O138" s="80" t="n">
        <v>1</v>
      </c>
      <c r="P138" s="80" t="n">
        <v>0</v>
      </c>
      <c r="Q138" s="80" t="n">
        <v>2</v>
      </c>
      <c r="R138" s="16" t="n">
        <v>4</v>
      </c>
      <c r="S138" s="16" t="n">
        <v>3</v>
      </c>
      <c r="T138" s="16" t="n">
        <v>7</v>
      </c>
      <c r="U138" s="10" t="n">
        <v>2</v>
      </c>
      <c r="V138" s="89" t="n">
        <v>1</v>
      </c>
      <c r="W138" s="16" t="n">
        <v>3</v>
      </c>
      <c r="X138" s="25" t="n">
        <v>15</v>
      </c>
      <c r="Y138" s="80" t="n">
        <v>29</v>
      </c>
      <c r="Z138" s="27">
        <f>IF(U138="","",LOOKUP(U138-V138,{-9E+307,0,1},{2,"x",1}))</f>
        <v/>
      </c>
      <c r="AA138" s="14">
        <f>IF(U138="","",U138&amp;"-"&amp;V138)</f>
        <v/>
      </c>
      <c r="AB138" s="63" t="n"/>
      <c r="EP138" s="89" t="n"/>
      <c r="ER138" s="81" t="n"/>
      <c r="ES138" s="89" t="n"/>
      <c r="EU138" s="81" t="n"/>
      <c r="EV138" s="89" t="n"/>
      <c r="EX138" s="81" t="n"/>
      <c r="EY138" s="89" t="n"/>
      <c r="FA138" s="81" t="n"/>
      <c r="FB138" s="89" t="n"/>
      <c r="FD138" s="81" t="n"/>
      <c r="FE138" s="89" t="n"/>
      <c r="FG138" s="81" t="n"/>
      <c r="FH138" s="89" t="n"/>
      <c r="FJ138" s="81" t="n"/>
      <c r="FK138" s="89" t="n"/>
      <c r="FM138" s="81" t="n"/>
    </row>
    <row customHeight="1" ht="12" r="139" spans="1:201">
      <c r="A139" s="35" t="n">
        <v>43379</v>
      </c>
      <c r="B139" s="89" t="s">
        <v>72</v>
      </c>
      <c r="C139" s="89" t="s">
        <v>92</v>
      </c>
      <c r="D139" s="31" t="n">
        <v>6.44</v>
      </c>
      <c r="E139" s="81" t="n">
        <v>6.8</v>
      </c>
      <c r="F139" s="25" t="n">
        <v>737</v>
      </c>
      <c r="G139" s="80" t="n">
        <v>339</v>
      </c>
      <c r="H139" s="80" t="n">
        <v>641</v>
      </c>
      <c r="I139" s="80" t="n">
        <v>239</v>
      </c>
      <c r="J139" s="80" t="n">
        <v>13</v>
      </c>
      <c r="K139" s="80" t="n">
        <v>5</v>
      </c>
      <c r="L139" s="25" t="n">
        <v>0</v>
      </c>
      <c r="M139" s="80" t="n">
        <v>0</v>
      </c>
      <c r="N139" s="80" t="n">
        <v>1</v>
      </c>
      <c r="O139" s="80" t="n">
        <v>2</v>
      </c>
      <c r="P139" s="80" t="n">
        <v>2</v>
      </c>
      <c r="Q139" s="80" t="n">
        <v>0</v>
      </c>
      <c r="R139" s="16" t="n">
        <v>3</v>
      </c>
      <c r="S139" s="16" t="n">
        <v>2</v>
      </c>
      <c r="T139" s="16" t="n">
        <v>5</v>
      </c>
      <c r="U139" s="10" t="n">
        <v>0</v>
      </c>
      <c r="V139" s="89" t="n">
        <v>1</v>
      </c>
      <c r="W139" s="16" t="n">
        <v>1</v>
      </c>
      <c r="X139" s="25" t="n">
        <v>6</v>
      </c>
      <c r="Y139" s="80" t="n">
        <v>20</v>
      </c>
      <c r="Z139" s="27">
        <f>IF(U139="","",LOOKUP(U139-V139,{-9E+307,0,1},{2,"x",1}))</f>
        <v/>
      </c>
      <c r="AA139" s="14">
        <f>IF(U139="","",U139&amp;"-"&amp;V139)</f>
        <v/>
      </c>
      <c r="AB139" s="63" t="n"/>
      <c r="EP139" s="89" t="n"/>
      <c r="ER139" s="81" t="n"/>
      <c r="ES139" s="89" t="n"/>
      <c r="EU139" s="81" t="n"/>
      <c r="EV139" s="89" t="n"/>
      <c r="EX139" s="81" t="n"/>
      <c r="EY139" s="89" t="n"/>
      <c r="FA139" s="81" t="n"/>
      <c r="FB139" s="89" t="n"/>
      <c r="FD139" s="81" t="n"/>
      <c r="FE139" s="89" t="n"/>
      <c r="FG139" s="81" t="n"/>
      <c r="FH139" s="89" t="n"/>
      <c r="FJ139" s="81" t="n"/>
      <c r="FK139" s="89" t="n"/>
      <c r="FM139" s="81" t="n"/>
    </row>
    <row customHeight="1" ht="12" r="140" spans="1:201">
      <c r="A140" s="35" t="n">
        <v>43379</v>
      </c>
      <c r="B140" s="89" t="s">
        <v>83</v>
      </c>
      <c r="C140" s="89" t="s">
        <v>89</v>
      </c>
      <c r="D140" s="31" t="n">
        <v>7.34</v>
      </c>
      <c r="E140" s="81" t="n">
        <v>5.98</v>
      </c>
      <c r="F140" s="25" t="n">
        <v>330</v>
      </c>
      <c r="G140" s="80" t="n">
        <v>362</v>
      </c>
      <c r="H140" s="80" t="n">
        <v>211</v>
      </c>
      <c r="I140" s="80" t="n">
        <v>239</v>
      </c>
      <c r="J140" s="80" t="n">
        <v>11</v>
      </c>
      <c r="K140" s="80" t="n">
        <v>7</v>
      </c>
      <c r="L140" s="25" t="n">
        <v>0</v>
      </c>
      <c r="M140" s="80" t="n">
        <v>1</v>
      </c>
      <c r="N140" s="80" t="n">
        <v>3</v>
      </c>
      <c r="O140" s="80" t="n">
        <v>0</v>
      </c>
      <c r="P140" s="80" t="n">
        <v>0</v>
      </c>
      <c r="Q140" s="80" t="n">
        <v>2</v>
      </c>
      <c r="R140" s="16" t="n">
        <v>3</v>
      </c>
      <c r="S140" s="16" t="n">
        <v>3</v>
      </c>
      <c r="T140" s="16" t="n">
        <v>6</v>
      </c>
      <c r="U140" s="10" t="n">
        <v>4</v>
      </c>
      <c r="V140" s="89" t="n">
        <v>0</v>
      </c>
      <c r="W140" s="16" t="n">
        <v>4</v>
      </c>
      <c r="X140" s="25" t="n">
        <v>36</v>
      </c>
      <c r="Y140" s="80" t="n">
        <v>45</v>
      </c>
      <c r="Z140" s="27">
        <f>IF(U140="","",LOOKUP(U140-V140,{-9E+307,0,1},{2,"x",1}))</f>
        <v/>
      </c>
      <c r="AA140" s="14">
        <f>IF(U140="","",U140&amp;"-"&amp;V140)</f>
        <v/>
      </c>
      <c r="AB140" s="63" t="n"/>
      <c r="EP140" s="89" t="n"/>
      <c r="ER140" s="81" t="n"/>
      <c r="ES140" s="89" t="n"/>
      <c r="EU140" s="81" t="n"/>
      <c r="EV140" s="89" t="n"/>
      <c r="EX140" s="81" t="n"/>
      <c r="EY140" s="89" t="n"/>
      <c r="FA140" s="81" t="n"/>
      <c r="FB140" s="89" t="n"/>
      <c r="FD140" s="81" t="n"/>
      <c r="FE140" s="89" t="n"/>
      <c r="FG140" s="81" t="n"/>
      <c r="FH140" s="89" t="n"/>
      <c r="FJ140" s="81" t="n"/>
      <c r="FK140" s="89" t="n"/>
      <c r="FM140" s="81" t="n"/>
    </row>
    <row customHeight="1" ht="12" r="141" spans="1:201">
      <c r="A141" s="35" t="n">
        <v>43379</v>
      </c>
      <c r="B141" s="89" t="s">
        <v>84</v>
      </c>
      <c r="C141" s="89" t="s">
        <v>70</v>
      </c>
      <c r="D141" s="31" t="n">
        <v>6.76</v>
      </c>
      <c r="E141" s="81" t="n">
        <v>6.65</v>
      </c>
      <c r="F141" s="25" t="n">
        <v>360</v>
      </c>
      <c r="G141" s="80" t="n">
        <v>456</v>
      </c>
      <c r="H141" s="80" t="n">
        <v>253</v>
      </c>
      <c r="I141" s="80" t="n">
        <v>329</v>
      </c>
      <c r="J141" s="80" t="n">
        <v>13</v>
      </c>
      <c r="K141" s="80" t="n">
        <v>12</v>
      </c>
      <c r="L141" s="25" t="n">
        <v>0</v>
      </c>
      <c r="M141" s="80" t="n">
        <v>0</v>
      </c>
      <c r="N141" s="80" t="n">
        <v>2</v>
      </c>
      <c r="O141" s="80" t="n">
        <v>3</v>
      </c>
      <c r="P141" s="80" t="n">
        <v>1</v>
      </c>
      <c r="Q141" s="80" t="n">
        <v>2</v>
      </c>
      <c r="R141" s="16" t="n">
        <v>3</v>
      </c>
      <c r="S141" s="16" t="n">
        <v>5</v>
      </c>
      <c r="T141" s="16" t="n">
        <v>8</v>
      </c>
      <c r="U141" s="10" t="n">
        <v>1</v>
      </c>
      <c r="V141" s="89" t="n">
        <v>1</v>
      </c>
      <c r="W141" s="16" t="n">
        <v>2</v>
      </c>
      <c r="X141" s="25" t="n">
        <v>28</v>
      </c>
      <c r="Y141" s="80" t="n">
        <v>19</v>
      </c>
      <c r="Z141" s="27">
        <f>IF(U141="","",LOOKUP(U141-V141,{-9E+307,0,1},{2,"x",1}))</f>
        <v/>
      </c>
      <c r="AA141" s="14">
        <f>IF(U141="","",U141&amp;"-"&amp;V141)</f>
        <v/>
      </c>
      <c r="AB141" s="63" t="n"/>
      <c r="EP141" s="89" t="n"/>
      <c r="ER141" s="81" t="n"/>
      <c r="ES141" s="89" t="n"/>
      <c r="EU141" s="81" t="n"/>
      <c r="EV141" s="89" t="n"/>
      <c r="EX141" s="81" t="n"/>
      <c r="EY141" s="89" t="n"/>
      <c r="FA141" s="81" t="n"/>
      <c r="FB141" s="89" t="n"/>
      <c r="FD141" s="81" t="n"/>
      <c r="FE141" s="89" t="n"/>
      <c r="FG141" s="81" t="n"/>
      <c r="FH141" s="89" t="n"/>
      <c r="FJ141" s="81" t="n"/>
      <c r="FK141" s="89" t="n"/>
      <c r="FM141" s="81" t="n"/>
    </row>
    <row customHeight="1" ht="12" r="142" spans="1:201">
      <c r="A142" s="35" t="n">
        <v>43379</v>
      </c>
      <c r="B142" s="89" t="s">
        <v>85</v>
      </c>
      <c r="C142" s="89" t="s">
        <v>88</v>
      </c>
      <c r="D142" s="31" t="n">
        <v>6.88</v>
      </c>
      <c r="E142" s="81" t="n">
        <v>6.4</v>
      </c>
      <c r="F142" s="25" t="n">
        <v>493</v>
      </c>
      <c r="G142" s="80" t="n">
        <v>454</v>
      </c>
      <c r="H142" s="80" t="n">
        <v>382</v>
      </c>
      <c r="I142" s="80" t="n">
        <v>344</v>
      </c>
      <c r="J142" s="80" t="n">
        <v>9</v>
      </c>
      <c r="K142" s="80" t="n">
        <v>4</v>
      </c>
      <c r="L142" s="25" t="n">
        <v>1</v>
      </c>
      <c r="M142" s="80" t="n">
        <v>0</v>
      </c>
      <c r="N142" s="80" t="n">
        <v>2</v>
      </c>
      <c r="O142" s="80" t="n">
        <v>2</v>
      </c>
      <c r="P142" s="80" t="n">
        <v>0</v>
      </c>
      <c r="Q142" s="80" t="n">
        <v>1</v>
      </c>
      <c r="R142" s="16" t="n">
        <v>3</v>
      </c>
      <c r="S142" s="16" t="n">
        <v>3</v>
      </c>
      <c r="T142" s="16" t="n">
        <v>6</v>
      </c>
      <c r="U142" s="10" t="n">
        <v>1</v>
      </c>
      <c r="V142" s="89" t="n">
        <v>0</v>
      </c>
      <c r="W142" s="16" t="n">
        <v>1</v>
      </c>
      <c r="X142" s="25" t="n">
        <v>23</v>
      </c>
      <c r="Y142" s="80" t="n">
        <v>19</v>
      </c>
      <c r="Z142" s="27">
        <f>IF(U142="","",LOOKUP(U142-V142,{-9E+307,0,1},{2,"x",1}))</f>
        <v/>
      </c>
      <c r="AA142" s="14">
        <f>IF(U142="","",U142&amp;"-"&amp;V142)</f>
        <v/>
      </c>
      <c r="AB142" s="63" t="n"/>
      <c r="EP142" s="89" t="n"/>
      <c r="ER142" s="81" t="n"/>
      <c r="ES142" s="89" t="n"/>
      <c r="EU142" s="81" t="n"/>
      <c r="EV142" s="89" t="n"/>
      <c r="EX142" s="81" t="n"/>
      <c r="EY142" s="89" t="n"/>
      <c r="FA142" s="81" t="n"/>
      <c r="FB142" s="89" t="n"/>
      <c r="FD142" s="81" t="n"/>
      <c r="FE142" s="89" t="n"/>
      <c r="FG142" s="81" t="n"/>
      <c r="FH142" s="89" t="n"/>
      <c r="FJ142" s="81" t="n"/>
      <c r="FK142" s="89" t="n"/>
      <c r="FM142" s="81" t="n"/>
    </row>
    <row customHeight="1" ht="12" r="143" spans="1:201">
      <c r="A143" s="35" t="n">
        <v>43379</v>
      </c>
      <c r="B143" s="89" t="s">
        <v>86</v>
      </c>
      <c r="C143" s="89" t="s">
        <v>79</v>
      </c>
      <c r="D143" s="31" t="n">
        <v>6.44</v>
      </c>
      <c r="E143" s="81" t="n">
        <v>6.81</v>
      </c>
      <c r="F143" s="25" t="n">
        <v>724</v>
      </c>
      <c r="G143" s="80" t="n">
        <v>265</v>
      </c>
      <c r="H143" s="80" t="n">
        <v>620</v>
      </c>
      <c r="I143" s="80" t="n">
        <v>173</v>
      </c>
      <c r="J143" s="80" t="n">
        <v>14</v>
      </c>
      <c r="K143" s="80" t="n">
        <v>6</v>
      </c>
      <c r="L143" s="25" t="n">
        <v>0</v>
      </c>
      <c r="M143" s="80" t="n">
        <v>1</v>
      </c>
      <c r="N143" s="80" t="n">
        <v>2</v>
      </c>
      <c r="O143" s="80" t="n">
        <v>1</v>
      </c>
      <c r="P143" s="80" t="n">
        <v>1</v>
      </c>
      <c r="Q143" s="80" t="n">
        <v>1</v>
      </c>
      <c r="R143" s="16" t="n">
        <v>3</v>
      </c>
      <c r="S143" s="16" t="n">
        <v>3</v>
      </c>
      <c r="T143" s="16" t="n">
        <v>6</v>
      </c>
      <c r="U143" s="10" t="n">
        <v>2</v>
      </c>
      <c r="V143" s="89" t="n">
        <v>3</v>
      </c>
      <c r="W143" s="16" t="n">
        <v>5</v>
      </c>
      <c r="X143" s="25" t="n">
        <v>16</v>
      </c>
      <c r="Y143" s="80" t="n">
        <v>42</v>
      </c>
      <c r="Z143" s="27">
        <f>IF(U143="","",LOOKUP(U143-V143,{-9E+307,0,1},{2,"x",1}))</f>
        <v/>
      </c>
      <c r="AA143" s="14">
        <f>IF(U143="","",U143&amp;"-"&amp;V143)</f>
        <v/>
      </c>
      <c r="AB143" s="63" t="n"/>
      <c r="EP143" s="89" t="n"/>
      <c r="ER143" s="81" t="n"/>
      <c r="ES143" s="89" t="n"/>
      <c r="EU143" s="81" t="n"/>
      <c r="EV143" s="89" t="n"/>
      <c r="EX143" s="81" t="n"/>
      <c r="EY143" s="89" t="n"/>
      <c r="FA143" s="81" t="n"/>
      <c r="FB143" s="89" t="n"/>
      <c r="FD143" s="81" t="n"/>
      <c r="FE143" s="89" t="n"/>
      <c r="FG143" s="81" t="n"/>
      <c r="FH143" s="89" t="n"/>
      <c r="FJ143" s="81" t="n"/>
      <c r="FK143" s="89" t="n"/>
      <c r="FM143" s="81" t="n"/>
    </row>
    <row customHeight="1" ht="12" r="144" spans="1:201">
      <c r="A144" s="35" t="n">
        <v>43379</v>
      </c>
      <c r="B144" s="89" t="s">
        <v>87</v>
      </c>
      <c r="C144" s="89" t="s">
        <v>69</v>
      </c>
      <c r="D144" s="31" t="n">
        <v>7.17</v>
      </c>
      <c r="E144" s="81" t="n">
        <v>6.31</v>
      </c>
      <c r="F144" s="25" t="n">
        <v>587</v>
      </c>
      <c r="G144" s="80" t="n">
        <v>292</v>
      </c>
      <c r="H144" s="80" t="n">
        <v>502</v>
      </c>
      <c r="I144" s="80" t="n">
        <v>218</v>
      </c>
      <c r="J144" s="80" t="n">
        <v>14</v>
      </c>
      <c r="K144" s="80" t="n">
        <v>13</v>
      </c>
      <c r="L144" s="25" t="n">
        <v>2</v>
      </c>
      <c r="M144" s="80" t="n">
        <v>1</v>
      </c>
      <c r="N144" s="80" t="n">
        <v>3</v>
      </c>
      <c r="O144" s="80" t="n">
        <v>3</v>
      </c>
      <c r="P144" s="80" t="n">
        <v>0</v>
      </c>
      <c r="Q144" s="80" t="n">
        <v>2</v>
      </c>
      <c r="R144" s="16" t="n">
        <v>5</v>
      </c>
      <c r="S144" s="16" t="n">
        <v>6</v>
      </c>
      <c r="T144" s="16" t="n">
        <v>11</v>
      </c>
      <c r="U144" s="10" t="n">
        <v>4</v>
      </c>
      <c r="V144" s="89" t="n">
        <v>1</v>
      </c>
      <c r="W144" s="16" t="n">
        <v>5</v>
      </c>
      <c r="X144" s="25" t="n">
        <v>12</v>
      </c>
      <c r="Y144" s="80" t="n">
        <v>24</v>
      </c>
      <c r="Z144" s="27">
        <f>IF(U144="","",LOOKUP(U144-V144,{-9E+307,0,1},{2,"x",1}))</f>
        <v/>
      </c>
      <c r="AA144" s="14">
        <f>IF(U144="","",U144&amp;"-"&amp;V144)</f>
        <v/>
      </c>
      <c r="AB144" s="63" t="n"/>
      <c r="EP144" s="89" t="n"/>
      <c r="ER144" s="81" t="n"/>
      <c r="ES144" s="89" t="n"/>
      <c r="EU144" s="81" t="n"/>
      <c r="EV144" s="89" t="n"/>
      <c r="EX144" s="81" t="n"/>
      <c r="EY144" s="89" t="n"/>
      <c r="FA144" s="81" t="n"/>
      <c r="FB144" s="89" t="n"/>
      <c r="FD144" s="81" t="n"/>
      <c r="FE144" s="89" t="n"/>
      <c r="FG144" s="81" t="n"/>
      <c r="FH144" s="89" t="n"/>
      <c r="FJ144" s="81" t="n"/>
      <c r="FK144" s="89" t="n"/>
      <c r="FM144" s="81" t="n"/>
    </row>
    <row customHeight="1" ht="12" r="145" spans="1:201">
      <c r="A145" s="35" t="n">
        <v>43380</v>
      </c>
      <c r="B145" s="89" t="s">
        <v>76</v>
      </c>
      <c r="C145" s="89" t="s">
        <v>90</v>
      </c>
      <c r="D145" s="31" t="n">
        <v>6.51</v>
      </c>
      <c r="E145" s="81" t="n">
        <v>6.66</v>
      </c>
      <c r="F145" s="25" t="n">
        <v>528</v>
      </c>
      <c r="G145" s="80" t="n">
        <v>399</v>
      </c>
      <c r="H145" s="80" t="n">
        <v>416</v>
      </c>
      <c r="I145" s="80" t="n">
        <v>303</v>
      </c>
      <c r="J145" s="80" t="n">
        <v>6</v>
      </c>
      <c r="K145" s="80" t="n">
        <v>9</v>
      </c>
      <c r="L145" s="25" t="n">
        <v>0</v>
      </c>
      <c r="M145" s="80" t="n">
        <v>0</v>
      </c>
      <c r="N145" s="80" t="n">
        <v>3</v>
      </c>
      <c r="O145" s="80" t="n">
        <v>4</v>
      </c>
      <c r="P145" s="80" t="n">
        <v>2</v>
      </c>
      <c r="Q145" s="80" t="n">
        <v>1</v>
      </c>
      <c r="R145" s="16" t="n">
        <v>5</v>
      </c>
      <c r="S145" s="16" t="n">
        <v>5</v>
      </c>
      <c r="T145" s="16" t="n">
        <v>10</v>
      </c>
      <c r="U145" s="10" t="n">
        <v>1</v>
      </c>
      <c r="V145" s="89" t="n">
        <v>2</v>
      </c>
      <c r="W145" s="16" t="n">
        <v>3</v>
      </c>
      <c r="X145" s="25" t="n">
        <v>7</v>
      </c>
      <c r="Y145" s="80" t="n">
        <v>33</v>
      </c>
      <c r="Z145" s="27">
        <f>IF(U145="","",LOOKUP(U145-V145,{-9E+307,0,1},{2,"x",1}))</f>
        <v/>
      </c>
      <c r="AA145" s="14">
        <f>IF(U145="","",U145&amp;"-"&amp;V145)</f>
        <v/>
      </c>
      <c r="AB145" s="63" t="n"/>
      <c r="EP145" s="89" t="n"/>
      <c r="ER145" s="81" t="n"/>
      <c r="ES145" s="89" t="n"/>
      <c r="EU145" s="81" t="n"/>
      <c r="EV145" s="89" t="n"/>
      <c r="EX145" s="81" t="n"/>
      <c r="EY145" s="89" t="n"/>
      <c r="FA145" s="81" t="n"/>
      <c r="FB145" s="89" t="n"/>
      <c r="FD145" s="81" t="n"/>
      <c r="FE145" s="89" t="n"/>
      <c r="FG145" s="81" t="n"/>
      <c r="FH145" s="89" t="n"/>
      <c r="FJ145" s="81" t="n"/>
      <c r="FK145" s="89" t="n"/>
      <c r="FM145" s="81" t="n"/>
    </row>
    <row customHeight="1" ht="12" r="146" spans="1:201">
      <c r="A146" s="35" t="n">
        <v>43392</v>
      </c>
      <c r="B146" s="89" t="s">
        <v>90</v>
      </c>
      <c r="C146" s="89" t="s">
        <v>82</v>
      </c>
      <c r="D146" s="31" t="n">
        <v>6.45</v>
      </c>
      <c r="E146" s="81" t="n">
        <v>7.03</v>
      </c>
      <c r="F146" s="25" t="n">
        <v>400</v>
      </c>
      <c r="G146" s="80" t="n">
        <v>376</v>
      </c>
      <c r="H146" s="80" t="n">
        <v>290</v>
      </c>
      <c r="I146" s="80" t="n">
        <v>286</v>
      </c>
      <c r="J146" s="80" t="n">
        <v>9</v>
      </c>
      <c r="K146" s="80" t="n">
        <v>10</v>
      </c>
      <c r="L146" s="25" t="n">
        <v>2</v>
      </c>
      <c r="M146" s="80" t="n">
        <v>0</v>
      </c>
      <c r="N146" s="80" t="n">
        <v>0</v>
      </c>
      <c r="O146" s="80" t="n">
        <v>2</v>
      </c>
      <c r="P146" s="80" t="n">
        <v>1</v>
      </c>
      <c r="Q146" s="80" t="n">
        <v>3</v>
      </c>
      <c r="R146" s="16" t="n">
        <v>3</v>
      </c>
      <c r="S146" s="16" t="n">
        <v>5</v>
      </c>
      <c r="T146" s="16" t="n">
        <v>8</v>
      </c>
      <c r="U146" s="10" t="n">
        <v>1</v>
      </c>
      <c r="V146" s="89" t="n">
        <v>2</v>
      </c>
      <c r="W146" s="16" t="n">
        <v>3</v>
      </c>
      <c r="X146" s="25" t="n">
        <v>15</v>
      </c>
      <c r="Y146" s="80" t="n">
        <v>32</v>
      </c>
      <c r="Z146" s="27">
        <f>IF(U146="","",LOOKUP(U146-V146,{-9E+307,0,1},{2,"x",1}))</f>
        <v/>
      </c>
      <c r="AA146" s="14">
        <f>IF(U146="","",U146&amp;"-"&amp;V146)</f>
        <v/>
      </c>
      <c r="AB146" s="63" t="n"/>
      <c r="EP146" s="89" t="n"/>
      <c r="ER146" s="81" t="n"/>
      <c r="ES146" s="89" t="n"/>
      <c r="EU146" s="81" t="n"/>
      <c r="EV146" s="89" t="n"/>
      <c r="EX146" s="81" t="n"/>
      <c r="EY146" s="89" t="n"/>
      <c r="FA146" s="81" t="n"/>
      <c r="FB146" s="89" t="n"/>
      <c r="FD146" s="81" t="n"/>
      <c r="FE146" s="89" t="n"/>
      <c r="FG146" s="81" t="n"/>
      <c r="FH146" s="89" t="n"/>
      <c r="FJ146" s="81" t="n"/>
      <c r="FK146" s="89" t="n"/>
      <c r="FM146" s="81" t="n"/>
    </row>
    <row customHeight="1" ht="12" r="147" spans="1:201">
      <c r="A147" s="35" t="n">
        <v>43393</v>
      </c>
      <c r="B147" s="89" t="s">
        <v>73</v>
      </c>
      <c r="C147" s="89" t="s">
        <v>86</v>
      </c>
      <c r="D147" s="31" t="n">
        <v>6.98</v>
      </c>
      <c r="E147" s="81" t="n">
        <v>6.61</v>
      </c>
      <c r="F147" s="25" t="n">
        <v>436</v>
      </c>
      <c r="G147" s="80" t="n">
        <v>494</v>
      </c>
      <c r="H147" s="80" t="n">
        <v>356</v>
      </c>
      <c r="I147" s="80" t="n">
        <v>412</v>
      </c>
      <c r="J147" s="80" t="n">
        <v>9</v>
      </c>
      <c r="K147" s="80" t="n">
        <v>13</v>
      </c>
      <c r="L147" s="25" t="n">
        <v>0</v>
      </c>
      <c r="M147" s="80" t="n">
        <v>0</v>
      </c>
      <c r="N147" s="80" t="n">
        <v>4</v>
      </c>
      <c r="O147" s="80" t="n">
        <v>5</v>
      </c>
      <c r="P147" s="80" t="n">
        <v>1</v>
      </c>
      <c r="Q147" s="80" t="n">
        <v>0</v>
      </c>
      <c r="R147" s="16" t="n">
        <v>5</v>
      </c>
      <c r="S147" s="16" t="n">
        <v>5</v>
      </c>
      <c r="T147" s="16" t="n">
        <v>10</v>
      </c>
      <c r="U147" s="10" t="n">
        <v>1</v>
      </c>
      <c r="V147" s="89" t="n">
        <v>0</v>
      </c>
      <c r="W147" s="16" t="n">
        <v>1</v>
      </c>
      <c r="X147" s="25" t="n">
        <v>21</v>
      </c>
      <c r="Y147" s="80" t="n">
        <v>11</v>
      </c>
      <c r="Z147" s="27">
        <f>IF(U147="","",LOOKUP(U147-V147,{-9E+307,0,1},{2,"x",1}))</f>
        <v/>
      </c>
      <c r="AA147" s="14">
        <f>IF(U147="","",U147&amp;"-"&amp;V147)</f>
        <v/>
      </c>
      <c r="AB147" s="63" t="n"/>
      <c r="EP147" s="89" t="n"/>
      <c r="ER147" s="81" t="n"/>
      <c r="ES147" s="89" t="n"/>
      <c r="EU147" s="81" t="n"/>
      <c r="EV147" s="89" t="n"/>
      <c r="EX147" s="81" t="n"/>
      <c r="EY147" s="89" t="n"/>
      <c r="FA147" s="81" t="n"/>
      <c r="FB147" s="89" t="n"/>
      <c r="FD147" s="81" t="n"/>
      <c r="FE147" s="89" t="n"/>
      <c r="FG147" s="81" t="n"/>
      <c r="FH147" s="89" t="n"/>
      <c r="FJ147" s="81" t="n"/>
      <c r="FK147" s="89" t="n"/>
      <c r="FM147" s="81" t="n"/>
    </row>
    <row customHeight="1" ht="12" r="148" spans="1:201">
      <c r="A148" s="35" t="n">
        <v>43393</v>
      </c>
      <c r="B148" s="89" t="s">
        <v>78</v>
      </c>
      <c r="C148" s="89" t="s">
        <v>91</v>
      </c>
      <c r="D148" s="31" t="n">
        <v>6.91</v>
      </c>
      <c r="E148" s="81" t="n">
        <v>6.61</v>
      </c>
      <c r="F148" s="25" t="n">
        <v>247</v>
      </c>
      <c r="G148" s="80" t="n">
        <v>518</v>
      </c>
      <c r="H148" s="80" t="n">
        <v>131</v>
      </c>
      <c r="I148" s="80" t="n">
        <v>411</v>
      </c>
      <c r="J148" s="80" t="n">
        <v>11</v>
      </c>
      <c r="K148" s="80" t="n">
        <v>15</v>
      </c>
      <c r="L148" s="25" t="n">
        <v>0</v>
      </c>
      <c r="M148" s="80" t="n">
        <v>0</v>
      </c>
      <c r="N148" s="80" t="n">
        <v>6</v>
      </c>
      <c r="O148" s="80" t="n">
        <v>2</v>
      </c>
      <c r="P148" s="80" t="n">
        <v>0</v>
      </c>
      <c r="Q148" s="80" t="n">
        <v>4</v>
      </c>
      <c r="R148" s="16" t="n">
        <v>6</v>
      </c>
      <c r="S148" s="16" t="n">
        <v>6</v>
      </c>
      <c r="T148" s="16" t="n">
        <v>12</v>
      </c>
      <c r="U148" s="10" t="n">
        <v>2</v>
      </c>
      <c r="V148" s="89" t="n">
        <v>1</v>
      </c>
      <c r="W148" s="16" t="n">
        <v>3</v>
      </c>
      <c r="X148" s="25" t="n">
        <v>28</v>
      </c>
      <c r="Y148" s="80" t="n">
        <v>23</v>
      </c>
      <c r="Z148" s="27">
        <f>IF(U148="","",LOOKUP(U148-V148,{-9E+307,0,1},{2,"x",1}))</f>
        <v/>
      </c>
      <c r="AA148" s="14">
        <f>IF(U148="","",U148&amp;"-"&amp;V148)</f>
        <v/>
      </c>
      <c r="AB148" s="63" t="n"/>
      <c r="EP148" s="89" t="n"/>
      <c r="ER148" s="81" t="n"/>
      <c r="ES148" s="89" t="n"/>
      <c r="EU148" s="81" t="n"/>
      <c r="EV148" s="89" t="n"/>
      <c r="EX148" s="81" t="n"/>
      <c r="EY148" s="89" t="n"/>
      <c r="FA148" s="81" t="n"/>
      <c r="FB148" s="89" t="n"/>
      <c r="FD148" s="81" t="n"/>
      <c r="FE148" s="89" t="n"/>
      <c r="FG148" s="81" t="n"/>
      <c r="FH148" s="89" t="n"/>
      <c r="FJ148" s="81" t="n"/>
      <c r="FK148" s="89" t="n"/>
      <c r="FM148" s="81" t="n"/>
    </row>
    <row customHeight="1" ht="12" r="149" spans="1:201">
      <c r="A149" s="35" t="n">
        <v>43393</v>
      </c>
      <c r="B149" s="89" t="s">
        <v>74</v>
      </c>
      <c r="C149" s="89" t="s">
        <v>76</v>
      </c>
      <c r="D149" s="31" t="n">
        <v>6.52</v>
      </c>
      <c r="E149" s="81" t="n">
        <v>6.99</v>
      </c>
      <c r="F149" s="25" t="n">
        <v>366</v>
      </c>
      <c r="G149" s="80" t="n">
        <v>349</v>
      </c>
      <c r="H149" s="80" t="n">
        <v>274</v>
      </c>
      <c r="I149" s="80" t="n">
        <v>258</v>
      </c>
      <c r="J149" s="80" t="n">
        <v>7</v>
      </c>
      <c r="K149" s="80" t="n">
        <v>7</v>
      </c>
      <c r="L149" s="25" t="n">
        <v>0</v>
      </c>
      <c r="M149" s="80" t="n">
        <v>1</v>
      </c>
      <c r="N149" s="80" t="n">
        <v>2</v>
      </c>
      <c r="O149" s="80" t="n">
        <v>3</v>
      </c>
      <c r="P149" s="80" t="n">
        <v>2</v>
      </c>
      <c r="Q149" s="80" t="n">
        <v>1</v>
      </c>
      <c r="R149" s="16" t="n">
        <v>4</v>
      </c>
      <c r="S149" s="16" t="n">
        <v>5</v>
      </c>
      <c r="T149" s="16" t="n">
        <v>9</v>
      </c>
      <c r="U149" s="10" t="n">
        <v>0</v>
      </c>
      <c r="V149" s="89" t="n">
        <v>1</v>
      </c>
      <c r="W149" s="16" t="n">
        <v>1</v>
      </c>
      <c r="X149" s="25" t="n">
        <v>22</v>
      </c>
      <c r="Y149" s="80" t="n">
        <v>28</v>
      </c>
      <c r="Z149" s="27">
        <f>IF(U149="","",LOOKUP(U149-V149,{-9E+307,0,1},{2,"x",1}))</f>
        <v/>
      </c>
      <c r="AA149" s="14">
        <f>IF(U149="","",U149&amp;"-"&amp;V149)</f>
        <v/>
      </c>
      <c r="AB149" s="63" t="n"/>
      <c r="EP149" s="89" t="n"/>
      <c r="ER149" s="81" t="n"/>
      <c r="ES149" s="89" t="n"/>
      <c r="EU149" s="81" t="n"/>
      <c r="EV149" s="89" t="n"/>
      <c r="EX149" s="81" t="n"/>
      <c r="EY149" s="89" t="n"/>
      <c r="FA149" s="81" t="n"/>
      <c r="FB149" s="89" t="n"/>
      <c r="FD149" s="81" t="n"/>
      <c r="FE149" s="89" t="n"/>
      <c r="FG149" s="81" t="n"/>
      <c r="FH149" s="89" t="n"/>
      <c r="FJ149" s="81" t="n"/>
      <c r="FK149" s="89" t="n"/>
      <c r="FM149" s="81" t="n"/>
    </row>
    <row customHeight="1" ht="12" r="150" spans="1:201">
      <c r="A150" s="35" t="n">
        <v>43393</v>
      </c>
      <c r="B150" s="89" t="s">
        <v>70</v>
      </c>
      <c r="C150" s="89" t="s">
        <v>85</v>
      </c>
      <c r="D150" s="31" t="n">
        <v>6.92</v>
      </c>
      <c r="E150" s="81" t="n">
        <v>6.58</v>
      </c>
      <c r="F150" s="25" t="n">
        <v>505</v>
      </c>
      <c r="G150" s="80" t="n">
        <v>491</v>
      </c>
      <c r="H150" s="80" t="n">
        <v>419</v>
      </c>
      <c r="I150" s="80" t="n">
        <v>406</v>
      </c>
      <c r="J150" s="80" t="n">
        <v>8</v>
      </c>
      <c r="K150" s="80" t="n">
        <v>9</v>
      </c>
      <c r="L150" s="25" t="n">
        <v>0</v>
      </c>
      <c r="M150" s="80" t="n">
        <v>2</v>
      </c>
      <c r="N150" s="80" t="n">
        <v>4</v>
      </c>
      <c r="O150" s="80" t="n">
        <v>2</v>
      </c>
      <c r="P150" s="80" t="n">
        <v>0</v>
      </c>
      <c r="Q150" s="80" t="n">
        <v>0</v>
      </c>
      <c r="R150" s="16" t="n">
        <v>4</v>
      </c>
      <c r="S150" s="16" t="n">
        <v>4</v>
      </c>
      <c r="T150" s="16" t="n">
        <v>8</v>
      </c>
      <c r="U150" s="10" t="n">
        <v>2</v>
      </c>
      <c r="V150" s="89" t="n">
        <v>1</v>
      </c>
      <c r="W150" s="16" t="n">
        <v>3</v>
      </c>
      <c r="X150" s="25" t="n">
        <v>28</v>
      </c>
      <c r="Y150" s="80" t="n">
        <v>14</v>
      </c>
      <c r="Z150" s="27">
        <f>IF(U150="","",LOOKUP(U150-V150,{-9E+307,0,1},{2,"x",1}))</f>
        <v/>
      </c>
      <c r="AA150" s="14">
        <f>IF(U150="","",U150&amp;"-"&amp;V150)</f>
        <v/>
      </c>
      <c r="AB150" s="63" t="n"/>
      <c r="EP150" s="89" t="n"/>
      <c r="ER150" s="81" t="n"/>
      <c r="ES150" s="89" t="n"/>
      <c r="EU150" s="81" t="n"/>
      <c r="EV150" s="89" t="n"/>
      <c r="EX150" s="81" t="n"/>
      <c r="EY150" s="89" t="n"/>
      <c r="FA150" s="81" t="n"/>
      <c r="FB150" s="89" t="n"/>
      <c r="FD150" s="81" t="n"/>
      <c r="FE150" s="89" t="n"/>
      <c r="FG150" s="81" t="n"/>
      <c r="FH150" s="89" t="n"/>
      <c r="FJ150" s="81" t="n"/>
      <c r="FK150" s="89" t="n"/>
      <c r="FM150" s="81" t="n"/>
    </row>
    <row customHeight="1" ht="12" r="151" spans="1:201">
      <c r="A151" s="35" t="n">
        <v>43393</v>
      </c>
      <c r="B151" s="89" t="s">
        <v>88</v>
      </c>
      <c r="C151" s="89" t="s">
        <v>83</v>
      </c>
      <c r="D151" s="31" t="n">
        <v>6.68</v>
      </c>
      <c r="E151" s="81" t="n">
        <v>6.66</v>
      </c>
      <c r="F151" s="25" t="n">
        <v>311</v>
      </c>
      <c r="G151" s="80" t="n">
        <v>438</v>
      </c>
      <c r="H151" s="80" t="n">
        <v>188</v>
      </c>
      <c r="I151" s="80" t="n">
        <v>319</v>
      </c>
      <c r="J151" s="80" t="n">
        <v>8</v>
      </c>
      <c r="K151" s="80" t="n">
        <v>12</v>
      </c>
      <c r="L151" s="25" t="n">
        <v>0</v>
      </c>
      <c r="M151" s="80" t="n">
        <v>1</v>
      </c>
      <c r="N151" s="80" t="n">
        <v>2</v>
      </c>
      <c r="O151" s="80" t="n">
        <v>3</v>
      </c>
      <c r="P151" s="80" t="n">
        <v>3</v>
      </c>
      <c r="Q151" s="80" t="n">
        <v>0</v>
      </c>
      <c r="R151" s="16" t="n">
        <v>5</v>
      </c>
      <c r="S151" s="16" t="n">
        <v>4</v>
      </c>
      <c r="T151" s="16" t="n">
        <v>9</v>
      </c>
      <c r="U151" s="10" t="n">
        <v>1</v>
      </c>
      <c r="V151" s="89" t="n">
        <v>1</v>
      </c>
      <c r="W151" s="16" t="n">
        <v>2</v>
      </c>
      <c r="X151" s="25" t="n">
        <v>34</v>
      </c>
      <c r="Y151" s="80" t="n">
        <v>32</v>
      </c>
      <c r="Z151" s="27">
        <f>IF(U151="","",LOOKUP(U151-V151,{-9E+307,0,1},{2,"x",1}))</f>
        <v/>
      </c>
      <c r="AA151" s="14">
        <f>IF(U151="","",U151&amp;"-"&amp;V151)</f>
        <v/>
      </c>
      <c r="AB151" s="63" t="n"/>
      <c r="EP151" s="89" t="n"/>
      <c r="ER151" s="81" t="n"/>
      <c r="ES151" s="89" t="n"/>
      <c r="EU151" s="81" t="n"/>
      <c r="EV151" s="89" t="n"/>
      <c r="EX151" s="81" t="n"/>
      <c r="EY151" s="89" t="n"/>
      <c r="FA151" s="81" t="n"/>
      <c r="FB151" s="89" t="n"/>
      <c r="FD151" s="81" t="n"/>
      <c r="FE151" s="89" t="n"/>
      <c r="FG151" s="81" t="n"/>
      <c r="FH151" s="89" t="n"/>
      <c r="FJ151" s="81" t="n"/>
      <c r="FK151" s="89" t="n"/>
      <c r="FM151" s="81" t="n"/>
    </row>
    <row customHeight="1" ht="12" r="152" spans="1:201">
      <c r="A152" s="35" t="n">
        <v>43393</v>
      </c>
      <c r="B152" s="89" t="s">
        <v>79</v>
      </c>
      <c r="C152" s="89" t="s">
        <v>84</v>
      </c>
      <c r="D152" s="31" t="n">
        <v>6.38</v>
      </c>
      <c r="E152" s="81" t="n">
        <v>7.03</v>
      </c>
      <c r="F152" s="25" t="n">
        <v>413</v>
      </c>
      <c r="G152" s="80" t="n">
        <v>341</v>
      </c>
      <c r="H152" s="80" t="n">
        <v>289</v>
      </c>
      <c r="I152" s="80" t="n">
        <v>224</v>
      </c>
      <c r="J152" s="80" t="n">
        <v>3</v>
      </c>
      <c r="K152" s="80" t="n">
        <v>9</v>
      </c>
      <c r="L152" s="25" t="n">
        <v>0</v>
      </c>
      <c r="M152" s="80" t="n">
        <v>0</v>
      </c>
      <c r="N152" s="80" t="n">
        <v>1</v>
      </c>
      <c r="O152" s="80" t="n">
        <v>4</v>
      </c>
      <c r="P152" s="80" t="n">
        <v>0</v>
      </c>
      <c r="Q152" s="80" t="n">
        <v>1</v>
      </c>
      <c r="R152" s="16" t="n">
        <v>1</v>
      </c>
      <c r="S152" s="16" t="n">
        <v>5</v>
      </c>
      <c r="T152" s="16" t="n">
        <v>6</v>
      </c>
      <c r="U152" s="10" t="n">
        <v>0</v>
      </c>
      <c r="V152" s="89" t="n">
        <v>2</v>
      </c>
      <c r="W152" s="16" t="n">
        <v>2</v>
      </c>
      <c r="X152" s="25" t="n">
        <v>36</v>
      </c>
      <c r="Y152" s="80" t="n">
        <v>30</v>
      </c>
      <c r="Z152" s="27">
        <f>IF(U152="","",LOOKUP(U152-V152,{-9E+307,0,1},{2,"x",1}))</f>
        <v/>
      </c>
      <c r="AA152" s="14">
        <f>IF(U152="","",U152&amp;"-"&amp;V152)</f>
        <v/>
      </c>
      <c r="AB152" s="63" t="n"/>
      <c r="EP152" s="89" t="n"/>
      <c r="ER152" s="81" t="n"/>
      <c r="ES152" s="89" t="n"/>
      <c r="EU152" s="81" t="n"/>
      <c r="EV152" s="89" t="n"/>
      <c r="EX152" s="81" t="n"/>
      <c r="EY152" s="89" t="n"/>
      <c r="FA152" s="81" t="n"/>
      <c r="FB152" s="89" t="n"/>
      <c r="FD152" s="81" t="n"/>
      <c r="FE152" s="89" t="n"/>
      <c r="FG152" s="81" t="n"/>
      <c r="FH152" s="89" t="n"/>
      <c r="FJ152" s="81" t="n"/>
      <c r="FK152" s="89" t="n"/>
      <c r="FM152" s="81" t="n"/>
    </row>
    <row customHeight="1" ht="12" r="153" spans="1:201">
      <c r="A153" s="35" t="n">
        <v>43393</v>
      </c>
      <c r="B153" s="89" t="s">
        <v>77</v>
      </c>
      <c r="C153" s="89" t="s">
        <v>72</v>
      </c>
      <c r="D153" s="31" t="n">
        <v>6.69</v>
      </c>
      <c r="E153" s="81" t="n">
        <v>6.78</v>
      </c>
      <c r="F153" s="25" t="n">
        <v>372</v>
      </c>
      <c r="G153" s="80" t="n">
        <v>454</v>
      </c>
      <c r="H153" s="80" t="n">
        <v>264</v>
      </c>
      <c r="I153" s="80" t="n">
        <v>349</v>
      </c>
      <c r="J153" s="80" t="n">
        <v>7</v>
      </c>
      <c r="K153" s="80" t="n">
        <v>12</v>
      </c>
      <c r="L153" s="25" t="n">
        <v>0</v>
      </c>
      <c r="M153" s="80" t="n">
        <v>1</v>
      </c>
      <c r="N153" s="80" t="n">
        <v>2</v>
      </c>
      <c r="O153" s="80" t="n">
        <v>3</v>
      </c>
      <c r="P153" s="80" t="n">
        <v>0</v>
      </c>
      <c r="Q153" s="80" t="n">
        <v>2</v>
      </c>
      <c r="R153" s="16" t="n">
        <v>2</v>
      </c>
      <c r="S153" s="16" t="n">
        <v>6</v>
      </c>
      <c r="T153" s="16" t="n">
        <v>8</v>
      </c>
      <c r="U153" s="10" t="n">
        <v>1</v>
      </c>
      <c r="V153" s="89" t="n">
        <v>2</v>
      </c>
      <c r="W153" s="16" t="n">
        <v>3</v>
      </c>
      <c r="X153" s="25" t="n">
        <v>25</v>
      </c>
      <c r="Y153" s="80" t="n">
        <v>9</v>
      </c>
      <c r="Z153" s="27">
        <f>IF(U153="","",LOOKUP(U153-V153,{-9E+307,0,1},{2,"x",1}))</f>
        <v/>
      </c>
      <c r="AA153" s="14">
        <f>IF(U153="","",U153&amp;"-"&amp;V153)</f>
        <v/>
      </c>
      <c r="AB153" s="63" t="n"/>
      <c r="EP153" s="89" t="n"/>
      <c r="ER153" s="81" t="n"/>
      <c r="ES153" s="89" t="n"/>
      <c r="EU153" s="81" t="n"/>
      <c r="EV153" s="89" t="n"/>
      <c r="EX153" s="81" t="n"/>
      <c r="EY153" s="89" t="n"/>
      <c r="FA153" s="81" t="n"/>
      <c r="FB153" s="89" t="n"/>
      <c r="FD153" s="81" t="n"/>
      <c r="FE153" s="89" t="n"/>
      <c r="FG153" s="81" t="n"/>
      <c r="FH153" s="89" t="n"/>
      <c r="FJ153" s="81" t="n"/>
      <c r="FK153" s="89" t="n"/>
      <c r="FM153" s="81" t="n"/>
    </row>
    <row customHeight="1" ht="12" r="154" spans="1:201">
      <c r="A154" s="35" t="n">
        <v>43393</v>
      </c>
      <c r="B154" s="89" t="s">
        <v>69</v>
      </c>
      <c r="C154" s="89" t="s">
        <v>81</v>
      </c>
      <c r="D154" s="31" t="n">
        <v>7.21</v>
      </c>
      <c r="E154" s="81" t="n">
        <v>6.65</v>
      </c>
      <c r="F154" s="25" t="n">
        <v>360</v>
      </c>
      <c r="G154" s="80" t="n">
        <v>331</v>
      </c>
      <c r="H154" s="80" t="n">
        <v>266</v>
      </c>
      <c r="I154" s="80" t="n">
        <v>227</v>
      </c>
      <c r="J154" s="80" t="n">
        <v>5</v>
      </c>
      <c r="K154" s="80" t="n">
        <v>23</v>
      </c>
      <c r="L154" s="25" t="n">
        <v>1</v>
      </c>
      <c r="M154" s="80" t="n">
        <v>3</v>
      </c>
      <c r="N154" s="80" t="n">
        <v>3</v>
      </c>
      <c r="O154" s="80" t="n">
        <v>9</v>
      </c>
      <c r="P154" s="80" t="n">
        <v>0</v>
      </c>
      <c r="Q154" s="80" t="n">
        <v>0</v>
      </c>
      <c r="R154" s="16" t="n">
        <v>4</v>
      </c>
      <c r="S154" s="16" t="n">
        <v>12</v>
      </c>
      <c r="T154" s="16" t="n">
        <v>16</v>
      </c>
      <c r="U154" s="10" t="n">
        <v>3</v>
      </c>
      <c r="V154" s="89" t="n">
        <v>1</v>
      </c>
      <c r="W154" s="16" t="n">
        <v>4</v>
      </c>
      <c r="X154" s="25" t="n">
        <v>56</v>
      </c>
      <c r="Y154" s="80" t="n">
        <v>7</v>
      </c>
      <c r="Z154" s="27">
        <f>IF(U154="","",LOOKUP(U154-V154,{-9E+307,0,1},{2,"x",1}))</f>
        <v/>
      </c>
      <c r="AA154" s="14">
        <f>IF(U154="","",U154&amp;"-"&amp;V154)</f>
        <v/>
      </c>
      <c r="AB154" s="63" t="n"/>
      <c r="EP154" s="89" t="n"/>
      <c r="ER154" s="81" t="n"/>
      <c r="ES154" s="89" t="n"/>
      <c r="EU154" s="81" t="n"/>
      <c r="EV154" s="89" t="n"/>
      <c r="EX154" s="81" t="n"/>
      <c r="EY154" s="89" t="n"/>
      <c r="FA154" s="81" t="n"/>
      <c r="FB154" s="89" t="n"/>
      <c r="FD154" s="81" t="n"/>
      <c r="FE154" s="89" t="n"/>
      <c r="FG154" s="81" t="n"/>
      <c r="FH154" s="89" t="n"/>
      <c r="FJ154" s="81" t="n"/>
      <c r="FK154" s="89" t="n"/>
      <c r="FM154" s="81" t="n"/>
    </row>
    <row customHeight="1" ht="12" r="155" spans="1:201">
      <c r="A155" s="35" t="n">
        <v>43393</v>
      </c>
      <c r="B155" s="89" t="s">
        <v>75</v>
      </c>
      <c r="C155" s="89" t="s">
        <v>80</v>
      </c>
      <c r="D155" s="31" t="n">
        <v>6.77</v>
      </c>
      <c r="E155" s="81" t="n">
        <v>6.74</v>
      </c>
      <c r="F155" s="25" t="n">
        <v>317</v>
      </c>
      <c r="G155" s="80" t="n">
        <v>243</v>
      </c>
      <c r="H155" s="80" t="n">
        <v>204</v>
      </c>
      <c r="I155" s="80" t="n">
        <v>131</v>
      </c>
      <c r="J155" s="80" t="n">
        <v>13</v>
      </c>
      <c r="K155" s="80" t="n">
        <v>10</v>
      </c>
      <c r="L155" s="25" t="n">
        <v>0</v>
      </c>
      <c r="M155" s="80" t="n">
        <v>0</v>
      </c>
      <c r="N155" s="80" t="n">
        <v>2</v>
      </c>
      <c r="O155" s="80" t="n">
        <v>2</v>
      </c>
      <c r="P155" s="80" t="n">
        <v>1</v>
      </c>
      <c r="Q155" s="80" t="n">
        <v>1</v>
      </c>
      <c r="R155" s="16" t="n">
        <v>3</v>
      </c>
      <c r="S155" s="16" t="n">
        <v>3</v>
      </c>
      <c r="T155" s="16" t="n">
        <v>6</v>
      </c>
      <c r="U155" s="10" t="n">
        <v>1</v>
      </c>
      <c r="V155" s="89" t="n">
        <v>1</v>
      </c>
      <c r="W155" s="16" t="n">
        <v>2</v>
      </c>
      <c r="X155" s="25" t="n">
        <v>20</v>
      </c>
      <c r="Y155" s="80" t="n">
        <v>42</v>
      </c>
      <c r="Z155" s="27">
        <f>IF(U155="","",LOOKUP(U155-V155,{-9E+307,0,1},{2,"x",1}))</f>
        <v/>
      </c>
      <c r="AA155" s="14">
        <f>IF(U155="","",U155&amp;"-"&amp;V155)</f>
        <v/>
      </c>
      <c r="AB155" s="63" t="n"/>
      <c r="EP155" s="89" t="n"/>
      <c r="ER155" s="81" t="n"/>
      <c r="ES155" s="89" t="n"/>
      <c r="EU155" s="81" t="n"/>
      <c r="EV155" s="89" t="n"/>
      <c r="EX155" s="81" t="n"/>
      <c r="EY155" s="89" t="n"/>
      <c r="FA155" s="81" t="n"/>
      <c r="FB155" s="89" t="n"/>
      <c r="FD155" s="81" t="n"/>
      <c r="FE155" s="89" t="n"/>
      <c r="FG155" s="81" t="n"/>
      <c r="FH155" s="89" t="n"/>
      <c r="FJ155" s="81" t="n"/>
      <c r="FK155" s="89" t="n"/>
      <c r="FM155" s="81" t="n"/>
    </row>
    <row customHeight="1" ht="12" r="156" spans="1:201">
      <c r="A156" s="35" t="n">
        <v>43393</v>
      </c>
      <c r="B156" s="89" t="s">
        <v>92</v>
      </c>
      <c r="C156" s="89" t="s">
        <v>71</v>
      </c>
      <c r="D156" s="31" t="n">
        <v>6.45</v>
      </c>
      <c r="E156" s="81" t="n">
        <v>7.23</v>
      </c>
      <c r="F156" s="25" t="n">
        <v>624</v>
      </c>
      <c r="G156" s="80" t="n">
        <v>256</v>
      </c>
      <c r="H156" s="80" t="n">
        <v>520</v>
      </c>
      <c r="I156" s="80" t="n">
        <v>168</v>
      </c>
      <c r="J156" s="80" t="n">
        <v>14</v>
      </c>
      <c r="K156" s="80" t="n">
        <v>10</v>
      </c>
      <c r="L156" s="25" t="n">
        <v>2</v>
      </c>
      <c r="M156" s="80" t="n">
        <v>1</v>
      </c>
      <c r="N156" s="80" t="n">
        <v>0</v>
      </c>
      <c r="O156" s="80" t="n">
        <v>3</v>
      </c>
      <c r="P156" s="80" t="n">
        <v>1</v>
      </c>
      <c r="Q156" s="80" t="n">
        <v>2</v>
      </c>
      <c r="R156" s="16" t="n">
        <v>3</v>
      </c>
      <c r="S156" s="16" t="n">
        <v>6</v>
      </c>
      <c r="T156" s="16" t="n">
        <v>9</v>
      </c>
      <c r="U156" s="10" t="n">
        <v>0</v>
      </c>
      <c r="V156" s="89" t="n">
        <v>1</v>
      </c>
      <c r="W156" s="16" t="n">
        <v>1</v>
      </c>
      <c r="X156" s="25" t="n">
        <v>10</v>
      </c>
      <c r="Y156" s="80" t="n">
        <v>33</v>
      </c>
      <c r="Z156" s="27">
        <f>IF(U156="","",LOOKUP(U156-V156,{-9E+307,0,1},{2,"x",1}))</f>
        <v/>
      </c>
      <c r="AA156" s="14">
        <f>IF(U156="","",U156&amp;"-"&amp;V156)</f>
        <v/>
      </c>
      <c r="AB156" s="63" t="n"/>
      <c r="EP156" s="89" t="n"/>
      <c r="ER156" s="81" t="n"/>
      <c r="ES156" s="89" t="n"/>
      <c r="EU156" s="81" t="n"/>
      <c r="EV156" s="89" t="n"/>
      <c r="EX156" s="81" t="n"/>
      <c r="EY156" s="89" t="n"/>
      <c r="FA156" s="81" t="n"/>
      <c r="FB156" s="89" t="n"/>
      <c r="FD156" s="81" t="n"/>
      <c r="FE156" s="89" t="n"/>
      <c r="FG156" s="81" t="n"/>
      <c r="FH156" s="89" t="n"/>
      <c r="FJ156" s="81" t="n"/>
      <c r="FK156" s="89" t="n"/>
      <c r="FM156" s="81" t="n"/>
    </row>
    <row customHeight="1" ht="12" r="157" spans="1:201">
      <c r="A157" s="35" t="n">
        <v>43393</v>
      </c>
      <c r="B157" s="89" t="s">
        <v>89</v>
      </c>
      <c r="C157" s="89" t="s">
        <v>87</v>
      </c>
      <c r="D157" s="31" t="n">
        <v>6.68</v>
      </c>
      <c r="E157" s="81" t="n">
        <v>6.38</v>
      </c>
      <c r="F157" s="25" t="n">
        <v>352</v>
      </c>
      <c r="G157" s="80" t="n">
        <v>429</v>
      </c>
      <c r="H157" s="80" t="n">
        <v>259</v>
      </c>
      <c r="I157" s="80" t="n">
        <v>343</v>
      </c>
      <c r="J157" s="80" t="n">
        <v>6</v>
      </c>
      <c r="K157" s="80" t="n">
        <v>4</v>
      </c>
      <c r="L157" s="25" t="n">
        <v>0</v>
      </c>
      <c r="M157" s="80" t="n">
        <v>0</v>
      </c>
      <c r="N157" s="80" t="n">
        <v>1</v>
      </c>
      <c r="O157" s="80" t="n">
        <v>1</v>
      </c>
      <c r="P157" s="80" t="n">
        <v>2</v>
      </c>
      <c r="Q157" s="80" t="n">
        <v>0</v>
      </c>
      <c r="R157" s="16" t="n">
        <v>3</v>
      </c>
      <c r="S157" s="16" t="n">
        <v>1</v>
      </c>
      <c r="T157" s="16" t="n">
        <v>4</v>
      </c>
      <c r="U157" s="10" t="n">
        <v>1</v>
      </c>
      <c r="V157" s="89" t="n">
        <v>0</v>
      </c>
      <c r="W157" s="16" t="n">
        <v>1</v>
      </c>
      <c r="X157" s="25" t="n">
        <v>16</v>
      </c>
      <c r="Y157" s="80" t="n">
        <v>28</v>
      </c>
      <c r="Z157" s="27">
        <f>IF(U157="","",LOOKUP(U157-V157,{-9E+307,0,1},{2,"x",1}))</f>
        <v/>
      </c>
      <c r="AA157" s="14">
        <f>IF(U157="","",U157&amp;"-"&amp;V157)</f>
        <v/>
      </c>
      <c r="AB157" s="63" t="n"/>
      <c r="EP157" s="89" t="n"/>
      <c r="ER157" s="81" t="n"/>
      <c r="ES157" s="89" t="n"/>
      <c r="EU157" s="81" t="n"/>
      <c r="EV157" s="89" t="n"/>
      <c r="EX157" s="81" t="n"/>
      <c r="EY157" s="89" t="n"/>
      <c r="FA157" s="81" t="n"/>
      <c r="FB157" s="89" t="n"/>
      <c r="FD157" s="81" t="n"/>
      <c r="FE157" s="89" t="n"/>
      <c r="FG157" s="81" t="n"/>
      <c r="FH157" s="89" t="n"/>
      <c r="FJ157" s="81" t="n"/>
      <c r="FK157" s="89" t="n"/>
      <c r="FM157" s="81" t="n"/>
    </row>
    <row customHeight="1" ht="12" r="158" spans="1:201">
      <c r="A158" s="35" t="n">
        <v>43396</v>
      </c>
      <c r="B158" s="89" t="s">
        <v>71</v>
      </c>
      <c r="C158" s="89" t="s">
        <v>69</v>
      </c>
      <c r="D158" s="31" t="n">
        <v>6.87</v>
      </c>
      <c r="E158" s="81" t="n">
        <v>6.64</v>
      </c>
      <c r="F158" s="25" t="n">
        <v>256</v>
      </c>
      <c r="G158" s="80" t="n">
        <v>570</v>
      </c>
      <c r="H158" s="80" t="n">
        <v>161</v>
      </c>
      <c r="I158" s="80" t="n">
        <v>469</v>
      </c>
      <c r="J158" s="80" t="n">
        <v>11</v>
      </c>
      <c r="K158" s="80" t="n">
        <v>7</v>
      </c>
      <c r="L158" s="25" t="n">
        <v>2</v>
      </c>
      <c r="M158" s="80" t="n">
        <v>0</v>
      </c>
      <c r="N158" s="80" t="n">
        <v>2</v>
      </c>
      <c r="O158" s="80" t="n">
        <v>3</v>
      </c>
      <c r="P158" s="80" t="n">
        <v>1</v>
      </c>
      <c r="Q158" s="80" t="n">
        <v>4</v>
      </c>
      <c r="R158" s="16" t="n">
        <v>5</v>
      </c>
      <c r="S158" s="16" t="n">
        <v>7</v>
      </c>
      <c r="T158" s="16" t="n">
        <v>12</v>
      </c>
      <c r="U158" s="10" t="n">
        <v>2</v>
      </c>
      <c r="V158" s="89" t="n">
        <v>1</v>
      </c>
      <c r="W158" s="16" t="n">
        <v>3</v>
      </c>
      <c r="X158" s="25" t="n">
        <v>23</v>
      </c>
      <c r="Y158" s="80" t="n">
        <v>29</v>
      </c>
      <c r="Z158" s="27">
        <f>IF(U158="","",LOOKUP(U158-V158,{-9E+307,0,1},{2,"x",1}))</f>
        <v/>
      </c>
      <c r="AA158" s="14">
        <f>IF(U158="","",U158&amp;"-"&amp;V158)</f>
        <v/>
      </c>
      <c r="AB158" s="63" t="n"/>
      <c r="EP158" s="89" t="n"/>
      <c r="ER158" s="81" t="n"/>
      <c r="ES158" s="89" t="n"/>
      <c r="EU158" s="81" t="n"/>
      <c r="EV158" s="89" t="n"/>
      <c r="EX158" s="81" t="n"/>
      <c r="EY158" s="89" t="n"/>
      <c r="FA158" s="81" t="n"/>
      <c r="FB158" s="89" t="n"/>
      <c r="FD158" s="81" t="n"/>
      <c r="FE158" s="89" t="n"/>
      <c r="FG158" s="81" t="n"/>
      <c r="FH158" s="89" t="n"/>
      <c r="FJ158" s="81" t="n"/>
      <c r="FK158" s="89" t="n"/>
      <c r="FM158" s="81" t="n"/>
    </row>
    <row customHeight="1" ht="12" r="159" spans="1:201">
      <c r="A159" s="35" t="n">
        <v>43396</v>
      </c>
      <c r="B159" s="89" t="s">
        <v>82</v>
      </c>
      <c r="C159" s="89" t="s">
        <v>75</v>
      </c>
      <c r="D159" s="31" t="n">
        <v>6.94</v>
      </c>
      <c r="E159" s="81" t="n">
        <v>6.86</v>
      </c>
      <c r="F159" s="25" t="n">
        <v>452</v>
      </c>
      <c r="G159" s="80" t="n">
        <v>241</v>
      </c>
      <c r="H159" s="80" t="n">
        <v>356</v>
      </c>
      <c r="I159" s="80" t="n">
        <v>147</v>
      </c>
      <c r="J159" s="80" t="n">
        <v>15</v>
      </c>
      <c r="K159" s="80" t="n">
        <v>7</v>
      </c>
      <c r="L159" s="25" t="n">
        <v>1</v>
      </c>
      <c r="M159" s="80" t="n">
        <v>1</v>
      </c>
      <c r="N159" s="80" t="n">
        <v>4</v>
      </c>
      <c r="O159" s="80" t="n">
        <v>0</v>
      </c>
      <c r="P159" s="80" t="n">
        <v>0</v>
      </c>
      <c r="Q159" s="80" t="n">
        <v>1</v>
      </c>
      <c r="R159" s="16" t="n">
        <v>5</v>
      </c>
      <c r="S159" s="16" t="n">
        <v>2</v>
      </c>
      <c r="T159" s="16" t="n">
        <v>7</v>
      </c>
      <c r="U159" s="10" t="n">
        <v>0</v>
      </c>
      <c r="V159" s="89" t="n">
        <v>0</v>
      </c>
      <c r="W159" s="16" t="n">
        <v>0</v>
      </c>
      <c r="X159" s="25" t="n">
        <v>23</v>
      </c>
      <c r="Y159" s="80" t="n">
        <v>55</v>
      </c>
      <c r="Z159" s="27">
        <f>IF(U159="","",LOOKUP(U159-V159,{-9E+307,0,1},{2,"x",1}))</f>
        <v/>
      </c>
      <c r="AA159" s="14">
        <f>IF(U159="","",U159&amp;"-"&amp;V159)</f>
        <v/>
      </c>
      <c r="AB159" s="63" t="n"/>
      <c r="EP159" s="89" t="n"/>
      <c r="ER159" s="81" t="n"/>
      <c r="ES159" s="89" t="n"/>
      <c r="EU159" s="81" t="n"/>
      <c r="EV159" s="89" t="n"/>
      <c r="EX159" s="81" t="n"/>
      <c r="EY159" s="89" t="n"/>
      <c r="FA159" s="81" t="n"/>
      <c r="FB159" s="89" t="n"/>
      <c r="FD159" s="81" t="n"/>
      <c r="FE159" s="89" t="n"/>
      <c r="FG159" s="81" t="n"/>
      <c r="FH159" s="89" t="n"/>
      <c r="FJ159" s="81" t="n"/>
      <c r="FK159" s="89" t="n"/>
      <c r="FM159" s="81" t="n"/>
    </row>
    <row customHeight="1" ht="12" r="160" spans="1:201">
      <c r="A160" s="35" t="n">
        <v>43396</v>
      </c>
      <c r="B160" s="89" t="s">
        <v>81</v>
      </c>
      <c r="C160" s="89" t="s">
        <v>89</v>
      </c>
      <c r="D160" s="31" t="n">
        <v>6.74</v>
      </c>
      <c r="E160" s="81" t="n">
        <v>6.3</v>
      </c>
      <c r="F160" s="25" t="n">
        <v>352</v>
      </c>
      <c r="G160" s="80" t="n">
        <v>374</v>
      </c>
      <c r="H160" s="80" t="n">
        <v>221</v>
      </c>
      <c r="I160" s="80" t="n">
        <v>251</v>
      </c>
      <c r="J160" s="80" t="n">
        <v>15</v>
      </c>
      <c r="K160" s="80" t="n">
        <v>6</v>
      </c>
      <c r="L160" s="25" t="n">
        <v>0</v>
      </c>
      <c r="M160" s="80" t="n">
        <v>0</v>
      </c>
      <c r="N160" s="80" t="n">
        <v>4</v>
      </c>
      <c r="O160" s="80" t="n">
        <v>1</v>
      </c>
      <c r="P160" s="80" t="n">
        <v>1</v>
      </c>
      <c r="Q160" s="80" t="n">
        <v>0</v>
      </c>
      <c r="R160" s="16" t="n">
        <v>5</v>
      </c>
      <c r="S160" s="16" t="n">
        <v>1</v>
      </c>
      <c r="T160" s="16" t="n">
        <v>6</v>
      </c>
      <c r="U160" s="10" t="n">
        <v>2</v>
      </c>
      <c r="V160" s="89" t="n">
        <v>1</v>
      </c>
      <c r="W160" s="16" t="n">
        <v>3</v>
      </c>
      <c r="X160" s="25" t="n">
        <v>16</v>
      </c>
      <c r="Y160" s="80" t="n">
        <v>36</v>
      </c>
      <c r="Z160" s="27">
        <f>IF(U160="","",LOOKUP(U160-V160,{-9E+307,0,1},{2,"x",1}))</f>
        <v/>
      </c>
      <c r="AA160" s="14">
        <f>IF(U160="","",U160&amp;"-"&amp;V160)</f>
        <v/>
      </c>
      <c r="AB160" s="63" t="n"/>
      <c r="EP160" s="89" t="n"/>
      <c r="ER160" s="81" t="n"/>
      <c r="ES160" s="89" t="n"/>
      <c r="EU160" s="81" t="n"/>
      <c r="EV160" s="89" t="n"/>
      <c r="EX160" s="81" t="n"/>
      <c r="EY160" s="89" t="n"/>
      <c r="FA160" s="81" t="n"/>
      <c r="FB160" s="89" t="n"/>
      <c r="FD160" s="81" t="n"/>
      <c r="FE160" s="89" t="n"/>
      <c r="FG160" s="81" t="n"/>
      <c r="FH160" s="89" t="n"/>
      <c r="FJ160" s="81" t="n"/>
      <c r="FK160" s="89" t="n"/>
      <c r="FM160" s="81" t="n"/>
    </row>
    <row r="161" spans="1:201">
      <c r="A161" s="35" t="n">
        <v>43396</v>
      </c>
      <c r="B161" s="89" t="s">
        <v>72</v>
      </c>
      <c r="C161" s="89" t="s">
        <v>73</v>
      </c>
      <c r="D161" s="31" t="n">
        <v>6.8</v>
      </c>
      <c r="E161" s="81" t="n">
        <v>6.42</v>
      </c>
      <c r="F161" s="25" t="n">
        <v>457</v>
      </c>
      <c r="G161" s="80" t="n">
        <v>491</v>
      </c>
      <c r="H161" s="80" t="n">
        <v>362</v>
      </c>
      <c r="I161" s="80" t="n">
        <v>399</v>
      </c>
      <c r="J161" s="80" t="n">
        <v>5</v>
      </c>
      <c r="K161" s="80" t="n">
        <v>5</v>
      </c>
      <c r="L161" s="25" t="n">
        <v>1</v>
      </c>
      <c r="M161" s="80" t="n">
        <v>1</v>
      </c>
      <c r="N161" s="80" t="n">
        <v>1</v>
      </c>
      <c r="O161" s="80" t="n">
        <v>0</v>
      </c>
      <c r="P161" s="80" t="n">
        <v>0</v>
      </c>
      <c r="Q161" s="80" t="n">
        <v>0</v>
      </c>
      <c r="R161" s="16" t="n">
        <v>2</v>
      </c>
      <c r="S161" s="16" t="n">
        <v>1</v>
      </c>
      <c r="T161" s="16" t="n">
        <v>3</v>
      </c>
      <c r="U161" s="10" t="n">
        <v>2</v>
      </c>
      <c r="V161" s="89" t="n">
        <v>1</v>
      </c>
      <c r="W161" s="16" t="n">
        <v>3</v>
      </c>
      <c r="X161" s="25" t="n">
        <v>18</v>
      </c>
      <c r="Y161" s="80" t="n">
        <v>18</v>
      </c>
      <c r="Z161" s="27">
        <f>IF(U161="","",LOOKUP(U161-V161,{-9E+307,0,1},{2,"x",1}))</f>
        <v/>
      </c>
      <c r="AA161" s="14">
        <f>IF(U161="","",U161&amp;"-"&amp;V161)</f>
        <v/>
      </c>
      <c r="AB161" s="63" t="n"/>
      <c r="EP161" s="89" t="n"/>
      <c r="ER161" s="81" t="n"/>
      <c r="ES161" s="89" t="n"/>
      <c r="EU161" s="81" t="n"/>
      <c r="EV161" s="89" t="n"/>
      <c r="EX161" s="81" t="n"/>
      <c r="EY161" s="89" t="n"/>
      <c r="FA161" s="81" t="n"/>
      <c r="FB161" s="89" t="n"/>
      <c r="FD161" s="81" t="n"/>
      <c r="FE161" s="89" t="n"/>
      <c r="FG161" s="81" t="n"/>
      <c r="FH161" s="89" t="n"/>
      <c r="FJ161" s="81" t="n"/>
      <c r="FK161" s="89" t="n"/>
      <c r="FM161" s="81" t="n"/>
    </row>
    <row customHeight="1" ht="12" r="162" spans="1:201">
      <c r="A162" s="35" t="n">
        <v>43396</v>
      </c>
      <c r="B162" s="89" t="s">
        <v>84</v>
      </c>
      <c r="C162" s="89" t="s">
        <v>90</v>
      </c>
      <c r="D162" s="31" t="n">
        <v>7.34</v>
      </c>
      <c r="E162" s="81" t="n">
        <v>6.47</v>
      </c>
      <c r="F162" s="25" t="n">
        <v>369</v>
      </c>
      <c r="G162" s="80" t="n">
        <v>636</v>
      </c>
      <c r="H162" s="80" t="n">
        <v>279</v>
      </c>
      <c r="I162" s="80" t="n">
        <v>535</v>
      </c>
      <c r="J162" s="80" t="n">
        <v>16</v>
      </c>
      <c r="K162" s="80" t="n">
        <v>12</v>
      </c>
      <c r="L162" s="25" t="n">
        <v>0</v>
      </c>
      <c r="M162" s="80" t="n">
        <v>0</v>
      </c>
      <c r="N162" s="80" t="n">
        <v>5</v>
      </c>
      <c r="O162" s="80" t="n">
        <v>2</v>
      </c>
      <c r="P162" s="80" t="n">
        <v>3</v>
      </c>
      <c r="Q162" s="80" t="n">
        <v>2</v>
      </c>
      <c r="R162" s="16" t="n">
        <v>8</v>
      </c>
      <c r="S162" s="16" t="n">
        <v>4</v>
      </c>
      <c r="T162" s="16" t="n">
        <v>12</v>
      </c>
      <c r="U162" s="10" t="n">
        <v>3</v>
      </c>
      <c r="V162" s="89" t="n">
        <v>0</v>
      </c>
      <c r="W162" s="16" t="n">
        <v>3</v>
      </c>
      <c r="X162" s="25" t="n">
        <v>32</v>
      </c>
      <c r="Y162" s="80" t="n">
        <v>25</v>
      </c>
      <c r="Z162" s="27">
        <f>IF(U162="","",LOOKUP(U162-V162,{-9E+307,0,1},{2,"x",1}))</f>
        <v/>
      </c>
      <c r="AA162" s="14">
        <f>IF(U162="","",U162&amp;"-"&amp;V162)</f>
        <v/>
      </c>
      <c r="AB162" s="63" t="n"/>
      <c r="EP162" s="89" t="n"/>
      <c r="ER162" s="81" t="n"/>
      <c r="ES162" s="89" t="n"/>
      <c r="EU162" s="81" t="n"/>
      <c r="EV162" s="89" t="n"/>
      <c r="EX162" s="81" t="n"/>
      <c r="EY162" s="89" t="n"/>
      <c r="FA162" s="81" t="n"/>
      <c r="FB162" s="89" t="n"/>
      <c r="FD162" s="81" t="n"/>
      <c r="FE162" s="89" t="n"/>
      <c r="FG162" s="81" t="n"/>
      <c r="FH162" s="89" t="n"/>
      <c r="FJ162" s="81" t="n"/>
      <c r="FK162" s="89" t="n"/>
      <c r="FM162" s="81" t="n"/>
    </row>
    <row customHeight="1" ht="12" r="163" spans="1:201">
      <c r="A163" s="35" t="n">
        <v>43396</v>
      </c>
      <c r="B163" s="89" t="s">
        <v>85</v>
      </c>
      <c r="C163" s="89" t="s">
        <v>92</v>
      </c>
      <c r="D163" s="31" t="n">
        <v>6.71</v>
      </c>
      <c r="E163" s="81" t="n">
        <v>6.71</v>
      </c>
      <c r="F163" s="25" t="n">
        <v>495</v>
      </c>
      <c r="G163" s="80" t="n">
        <v>393</v>
      </c>
      <c r="H163" s="80" t="n">
        <v>382</v>
      </c>
      <c r="I163" s="80" t="n">
        <v>308</v>
      </c>
      <c r="J163" s="80" t="n">
        <v>12</v>
      </c>
      <c r="K163" s="80" t="n">
        <v>7</v>
      </c>
      <c r="L163" s="25" t="n">
        <v>2</v>
      </c>
      <c r="M163" s="80" t="n">
        <v>0</v>
      </c>
      <c r="N163" s="80" t="n">
        <v>3</v>
      </c>
      <c r="O163" s="80" t="n">
        <v>2</v>
      </c>
      <c r="P163" s="80" t="n">
        <v>0</v>
      </c>
      <c r="Q163" s="80" t="n">
        <v>2</v>
      </c>
      <c r="R163" s="16" t="n">
        <v>5</v>
      </c>
      <c r="S163" s="16" t="n">
        <v>4</v>
      </c>
      <c r="T163" s="16" t="n">
        <v>9</v>
      </c>
      <c r="U163" s="10" t="n">
        <v>1</v>
      </c>
      <c r="V163" s="89" t="n">
        <v>1</v>
      </c>
      <c r="W163" s="16" t="n">
        <v>2</v>
      </c>
      <c r="X163" s="25" t="n">
        <v>20</v>
      </c>
      <c r="Y163" s="80" t="n">
        <v>33</v>
      </c>
      <c r="Z163" s="27">
        <f>IF(U163="","",LOOKUP(U163-V163,{-9E+307,0,1},{2,"x",1}))</f>
        <v/>
      </c>
      <c r="AA163" s="14">
        <f>IF(U163="","",U163&amp;"-"&amp;V163)</f>
        <v/>
      </c>
      <c r="AB163" s="63" t="n"/>
      <c r="EP163" s="89" t="n"/>
      <c r="ER163" s="81" t="n"/>
      <c r="ES163" s="89" t="n"/>
      <c r="EU163" s="81" t="n"/>
      <c r="EV163" s="89" t="n"/>
      <c r="EX163" s="81" t="n"/>
      <c r="EY163" s="89" t="n"/>
      <c r="FA163" s="81" t="n"/>
      <c r="FB163" s="89" t="n"/>
      <c r="FD163" s="81" t="n"/>
      <c r="FE163" s="89" t="n"/>
      <c r="FG163" s="81" t="n"/>
      <c r="FH163" s="89" t="n"/>
      <c r="FJ163" s="81" t="n"/>
      <c r="FK163" s="89" t="n"/>
      <c r="FM163" s="81" t="n"/>
    </row>
    <row customHeight="1" ht="12" r="164" spans="1:201">
      <c r="A164" s="35" t="n">
        <v>43396</v>
      </c>
      <c r="B164" s="89" t="s">
        <v>86</v>
      </c>
      <c r="C164" s="89" t="s">
        <v>78</v>
      </c>
      <c r="D164" s="31" t="n">
        <v>6.88</v>
      </c>
      <c r="E164" s="81" t="n">
        <v>6.18</v>
      </c>
      <c r="F164" s="25" t="n">
        <v>499</v>
      </c>
      <c r="G164" s="80" t="n">
        <v>420</v>
      </c>
      <c r="H164" s="80" t="n">
        <v>400</v>
      </c>
      <c r="I164" s="80" t="n">
        <v>308</v>
      </c>
      <c r="J164" s="80" t="n">
        <v>13</v>
      </c>
      <c r="K164" s="80" t="n">
        <v>6</v>
      </c>
      <c r="L164" s="25" t="n">
        <v>0</v>
      </c>
      <c r="M164" s="80" t="n">
        <v>0</v>
      </c>
      <c r="N164" s="80" t="n">
        <v>2</v>
      </c>
      <c r="O164" s="80" t="n">
        <v>3</v>
      </c>
      <c r="P164" s="80" t="n">
        <v>0</v>
      </c>
      <c r="Q164" s="80" t="n">
        <v>0</v>
      </c>
      <c r="R164" s="16" t="n">
        <v>2</v>
      </c>
      <c r="S164" s="16" t="n">
        <v>3</v>
      </c>
      <c r="T164" s="16" t="n">
        <v>5</v>
      </c>
      <c r="U164" s="10" t="n">
        <v>3</v>
      </c>
      <c r="V164" s="89" t="n">
        <v>1</v>
      </c>
      <c r="W164" s="16" t="n">
        <v>4</v>
      </c>
      <c r="X164" s="25" t="n">
        <v>17</v>
      </c>
      <c r="Y164" s="80" t="n">
        <v>9</v>
      </c>
      <c r="Z164" s="27">
        <f>IF(U164="","",LOOKUP(U164-V164,{-9E+307,0,1},{2,"x",1}))</f>
        <v/>
      </c>
      <c r="AA164" s="14">
        <f>IF(U164="","",U164&amp;"-"&amp;V164)</f>
        <v/>
      </c>
      <c r="AB164" s="63" t="n"/>
      <c r="EP164" s="89" t="n"/>
      <c r="ER164" s="81" t="n"/>
      <c r="ES164" s="89" t="n"/>
      <c r="EU164" s="81" t="n"/>
      <c r="EV164" s="89" t="n"/>
      <c r="EX164" s="81" t="n"/>
      <c r="EY164" s="89" t="n"/>
      <c r="FA164" s="81" t="n"/>
      <c r="FB164" s="89" t="n"/>
      <c r="FD164" s="81" t="n"/>
      <c r="FE164" s="89" t="n"/>
      <c r="FG164" s="81" t="n"/>
      <c r="FH164" s="89" t="n"/>
      <c r="FJ164" s="81" t="n"/>
      <c r="FK164" s="89" t="n"/>
      <c r="FM164" s="81" t="n"/>
    </row>
    <row customHeight="1" ht="12" r="165" spans="1:201">
      <c r="A165" s="35" t="n">
        <v>43397</v>
      </c>
      <c r="B165" s="89" t="s">
        <v>80</v>
      </c>
      <c r="C165" s="89" t="s">
        <v>77</v>
      </c>
      <c r="D165" s="31" t="n">
        <v>6.28</v>
      </c>
      <c r="E165" s="81" t="n">
        <v>7.24</v>
      </c>
      <c r="F165" s="25" t="n">
        <v>297</v>
      </c>
      <c r="G165" s="80" t="n">
        <v>504</v>
      </c>
      <c r="H165" s="80" t="n">
        <v>201</v>
      </c>
      <c r="I165" s="80" t="n">
        <v>381</v>
      </c>
      <c r="J165" s="80" t="n">
        <v>7</v>
      </c>
      <c r="K165" s="80" t="n">
        <v>8</v>
      </c>
      <c r="L165" s="25" t="n">
        <v>0</v>
      </c>
      <c r="M165" s="80" t="n">
        <v>0</v>
      </c>
      <c r="N165" s="80" t="n">
        <v>2</v>
      </c>
      <c r="O165" s="80" t="n">
        <v>5</v>
      </c>
      <c r="P165" s="80" t="n">
        <v>0</v>
      </c>
      <c r="Q165" s="80" t="n">
        <v>3</v>
      </c>
      <c r="R165" s="16" t="n">
        <v>2</v>
      </c>
      <c r="S165" s="16" t="n">
        <v>8</v>
      </c>
      <c r="T165" s="16" t="n">
        <v>10</v>
      </c>
      <c r="U165" s="10" t="n">
        <v>0</v>
      </c>
      <c r="V165" s="89" t="n">
        <v>3</v>
      </c>
      <c r="W165" s="16" t="n">
        <v>3</v>
      </c>
      <c r="X165" s="25" t="n">
        <v>17</v>
      </c>
      <c r="Y165" s="80" t="n">
        <v>29</v>
      </c>
      <c r="Z165" s="27">
        <f>IF(U165="","",LOOKUP(U165-V165,{-9E+307,0,1},{2,"x",1}))</f>
        <v/>
      </c>
      <c r="AA165" s="14">
        <f>IF(U165="","",U165&amp;"-"&amp;V165)</f>
        <v/>
      </c>
      <c r="AB165" s="63" t="n"/>
      <c r="EP165" s="89" t="n"/>
      <c r="ER165" s="81" t="n"/>
      <c r="ES165" s="89" t="n"/>
      <c r="EU165" s="81" t="n"/>
      <c r="EV165" s="89" t="n"/>
      <c r="EX165" s="81" t="n"/>
      <c r="EY165" s="89" t="n"/>
      <c r="FA165" s="81" t="n"/>
      <c r="FB165" s="89" t="n"/>
      <c r="FD165" s="81" t="n"/>
      <c r="FE165" s="89" t="n"/>
      <c r="FG165" s="81" t="n"/>
      <c r="FH165" s="89" t="n"/>
      <c r="FJ165" s="81" t="n"/>
      <c r="FK165" s="89" t="n"/>
      <c r="FM165" s="81" t="n"/>
    </row>
    <row customHeight="1" ht="12" r="166" spans="1:201">
      <c r="A166" s="35" t="n">
        <v>43397</v>
      </c>
      <c r="B166" s="89" t="s">
        <v>76</v>
      </c>
      <c r="C166" s="89" t="s">
        <v>88</v>
      </c>
      <c r="D166" s="31" t="n">
        <v>7.02</v>
      </c>
      <c r="E166" s="81" t="n">
        <v>6.74</v>
      </c>
      <c r="F166" s="25" t="n">
        <v>433</v>
      </c>
      <c r="G166" s="80" t="n">
        <v>317</v>
      </c>
      <c r="H166" s="80" t="n">
        <v>343</v>
      </c>
      <c r="I166" s="80" t="n">
        <v>210</v>
      </c>
      <c r="J166" s="80" t="n">
        <v>15</v>
      </c>
      <c r="K166" s="80" t="n">
        <v>7</v>
      </c>
      <c r="L166" s="25" t="n">
        <v>0</v>
      </c>
      <c r="M166" s="80" t="n">
        <v>1</v>
      </c>
      <c r="N166" s="80" t="n">
        <v>6</v>
      </c>
      <c r="O166" s="80" t="n">
        <v>1</v>
      </c>
      <c r="P166" s="80" t="n">
        <v>1</v>
      </c>
      <c r="Q166" s="80" t="n">
        <v>0</v>
      </c>
      <c r="R166" s="16" t="n">
        <v>7</v>
      </c>
      <c r="S166" s="16" t="n">
        <v>2</v>
      </c>
      <c r="T166" s="16" t="n">
        <v>9</v>
      </c>
      <c r="U166" s="10" t="n">
        <v>1</v>
      </c>
      <c r="V166" s="89" t="n">
        <v>0</v>
      </c>
      <c r="W166" s="16" t="n">
        <v>1</v>
      </c>
      <c r="X166" s="25" t="n">
        <v>30</v>
      </c>
      <c r="Y166" s="80" t="n">
        <v>39</v>
      </c>
      <c r="Z166" s="27">
        <f>IF(U166="","",LOOKUP(U166-V166,{-9E+307,0,1},{2,"x",1}))</f>
        <v/>
      </c>
      <c r="AA166" s="14">
        <f>IF(U166="","",U166&amp;"-"&amp;V166)</f>
        <v/>
      </c>
      <c r="AB166" s="63" t="n"/>
      <c r="EP166" s="89" t="n"/>
      <c r="ER166" s="81" t="n"/>
      <c r="ES166" s="89" t="n"/>
      <c r="EU166" s="81" t="n"/>
      <c r="EV166" s="89" t="n"/>
      <c r="EX166" s="81" t="n"/>
      <c r="EY166" s="89" t="n"/>
      <c r="FA166" s="81" t="n"/>
      <c r="FB166" s="89" t="n"/>
      <c r="FD166" s="81" t="n"/>
      <c r="FE166" s="89" t="n"/>
      <c r="FG166" s="81" t="n"/>
      <c r="FH166" s="89" t="n"/>
      <c r="FJ166" s="81" t="n"/>
      <c r="FK166" s="89" t="n"/>
      <c r="FM166" s="81" t="n"/>
    </row>
    <row customHeight="1" ht="12" r="167" spans="1:201">
      <c r="A167" s="35" t="n">
        <v>43397</v>
      </c>
      <c r="B167" s="89" t="s">
        <v>91</v>
      </c>
      <c r="C167" s="89" t="s">
        <v>79</v>
      </c>
      <c r="D167" s="31" t="n">
        <v>7.14</v>
      </c>
      <c r="E167" s="81" t="n">
        <v>6.35</v>
      </c>
      <c r="F167" s="25" t="n">
        <v>590</v>
      </c>
      <c r="G167" s="80" t="n">
        <v>318</v>
      </c>
      <c r="H167" s="80" t="n">
        <v>477</v>
      </c>
      <c r="I167" s="80" t="n">
        <v>208</v>
      </c>
      <c r="J167" s="80" t="n">
        <v>13</v>
      </c>
      <c r="K167" s="80" t="n">
        <v>2</v>
      </c>
      <c r="L167" s="25" t="n">
        <v>0</v>
      </c>
      <c r="M167" s="80" t="n">
        <v>0</v>
      </c>
      <c r="N167" s="80" t="n">
        <v>4</v>
      </c>
      <c r="O167" s="80" t="n">
        <v>2</v>
      </c>
      <c r="P167" s="80" t="n">
        <v>1</v>
      </c>
      <c r="Q167" s="80" t="n">
        <v>0</v>
      </c>
      <c r="R167" s="16" t="n">
        <v>5</v>
      </c>
      <c r="S167" s="16" t="n">
        <v>2</v>
      </c>
      <c r="T167" s="16" t="n">
        <v>7</v>
      </c>
      <c r="U167" s="10" t="n">
        <v>2</v>
      </c>
      <c r="V167" s="89" t="n">
        <v>0</v>
      </c>
      <c r="W167" s="16" t="n">
        <v>2</v>
      </c>
      <c r="X167" s="25" t="n">
        <v>17</v>
      </c>
      <c r="Y167" s="80" t="n">
        <v>27</v>
      </c>
      <c r="Z167" s="27">
        <f>IF(U167="","",LOOKUP(U167-V167,{-9E+307,0,1},{2,"x",1}))</f>
        <v/>
      </c>
      <c r="AA167" s="14">
        <f>IF(U167="","",U167&amp;"-"&amp;V167)</f>
        <v/>
      </c>
      <c r="AB167" s="63" t="n"/>
      <c r="EP167" s="89" t="n"/>
      <c r="ER167" s="81" t="n"/>
      <c r="ES167" s="89" t="n"/>
      <c r="EU167" s="81" t="n"/>
      <c r="EV167" s="89" t="n"/>
      <c r="EX167" s="81" t="n"/>
      <c r="EY167" s="89" t="n"/>
      <c r="FA167" s="81" t="n"/>
      <c r="FB167" s="89" t="n"/>
      <c r="FD167" s="81" t="n"/>
      <c r="FE167" s="89" t="n"/>
      <c r="FG167" s="81" t="n"/>
      <c r="FH167" s="89" t="n"/>
      <c r="FJ167" s="81" t="n"/>
      <c r="FK167" s="89" t="n"/>
      <c r="FM167" s="81" t="n"/>
    </row>
    <row customHeight="1" ht="12" r="168" spans="1:201">
      <c r="A168" s="35" t="n">
        <v>43397</v>
      </c>
      <c r="B168" s="89" t="s">
        <v>83</v>
      </c>
      <c r="C168" s="89" t="s">
        <v>74</v>
      </c>
      <c r="D168" s="31" t="n">
        <v>7.05</v>
      </c>
      <c r="E168" s="81" t="n">
        <v>6.6</v>
      </c>
      <c r="F168" s="25" t="n">
        <v>296</v>
      </c>
      <c r="G168" s="80" t="n">
        <v>437</v>
      </c>
      <c r="H168" s="80" t="n">
        <v>189</v>
      </c>
      <c r="I168" s="80" t="n">
        <v>335</v>
      </c>
      <c r="J168" s="80" t="n">
        <v>12</v>
      </c>
      <c r="K168" s="80" t="n">
        <v>13</v>
      </c>
      <c r="L168" s="25" t="n">
        <v>0</v>
      </c>
      <c r="M168" s="80" t="n">
        <v>1</v>
      </c>
      <c r="N168" s="80" t="n">
        <v>6</v>
      </c>
      <c r="O168" s="80" t="n">
        <v>3</v>
      </c>
      <c r="P168" s="80" t="n">
        <v>2</v>
      </c>
      <c r="Q168" s="80" t="n">
        <v>4</v>
      </c>
      <c r="R168" s="16" t="n">
        <v>8</v>
      </c>
      <c r="S168" s="16" t="n">
        <v>8</v>
      </c>
      <c r="T168" s="16" t="n">
        <v>16</v>
      </c>
      <c r="U168" s="10" t="n">
        <v>4</v>
      </c>
      <c r="V168" s="89" t="n">
        <v>3</v>
      </c>
      <c r="W168" s="16" t="n">
        <v>7</v>
      </c>
      <c r="X168" s="25" t="n">
        <v>23</v>
      </c>
      <c r="Y168" s="80" t="n">
        <v>10</v>
      </c>
      <c r="Z168" s="27">
        <f>IF(U168="","",LOOKUP(U168-V168,{-9E+307,0,1},{2,"x",1}))</f>
        <v/>
      </c>
      <c r="AA168" s="14">
        <f>IF(U168="","",U168&amp;"-"&amp;V168)</f>
        <v/>
      </c>
      <c r="AB168" s="63" t="n"/>
      <c r="EP168" s="89" t="n"/>
      <c r="ER168" s="81" t="n"/>
      <c r="ES168" s="89" t="n"/>
      <c r="EU168" s="81" t="n"/>
      <c r="EV168" s="89" t="n"/>
      <c r="EX168" s="81" t="n"/>
      <c r="EY168" s="89" t="n"/>
      <c r="FA168" s="81" t="n"/>
      <c r="FB168" s="89" t="n"/>
      <c r="FD168" s="81" t="n"/>
      <c r="FE168" s="89" t="n"/>
      <c r="FG168" s="81" t="n"/>
      <c r="FH168" s="89" t="n"/>
      <c r="FJ168" s="81" t="n"/>
      <c r="FK168" s="89" t="n"/>
      <c r="FM168" s="81" t="n"/>
    </row>
    <row customHeight="1" ht="12" r="169" spans="1:201">
      <c r="A169" s="35" t="n">
        <v>43397</v>
      </c>
      <c r="B169" s="89" t="s">
        <v>87</v>
      </c>
      <c r="C169" s="89" t="s">
        <v>70</v>
      </c>
      <c r="D169" s="31" t="n">
        <v>6.32</v>
      </c>
      <c r="E169" s="81" t="n">
        <v>7.17</v>
      </c>
      <c r="F169" s="25" t="n">
        <v>409</v>
      </c>
      <c r="G169" s="80" t="n">
        <v>407</v>
      </c>
      <c r="H169" s="80" t="n">
        <v>320</v>
      </c>
      <c r="I169" s="80" t="n">
        <v>318</v>
      </c>
      <c r="J169" s="80" t="n">
        <v>13</v>
      </c>
      <c r="K169" s="80" t="n">
        <v>17</v>
      </c>
      <c r="L169" s="25" t="n">
        <v>1</v>
      </c>
      <c r="M169" s="80" t="n">
        <v>0</v>
      </c>
      <c r="N169" s="80" t="n">
        <v>2</v>
      </c>
      <c r="O169" s="80" t="n">
        <v>5</v>
      </c>
      <c r="P169" s="80" t="n">
        <v>2</v>
      </c>
      <c r="Q169" s="80" t="n">
        <v>4</v>
      </c>
      <c r="R169" s="16" t="n">
        <v>5</v>
      </c>
      <c r="S169" s="16" t="n">
        <v>9</v>
      </c>
      <c r="T169" s="16" t="n">
        <v>14</v>
      </c>
      <c r="U169" s="10" t="n">
        <v>1</v>
      </c>
      <c r="V169" s="89" t="n">
        <v>4</v>
      </c>
      <c r="W169" s="16" t="n">
        <v>5</v>
      </c>
      <c r="X169" s="25" t="n">
        <v>10</v>
      </c>
      <c r="Y169" s="80" t="n">
        <v>12</v>
      </c>
      <c r="Z169" s="27">
        <f>IF(U169="","",LOOKUP(U169-V169,{-9E+307,0,1},{2,"x",1}))</f>
        <v/>
      </c>
      <c r="AA169" s="14">
        <f>IF(U169="","",U169&amp;"-"&amp;V169)</f>
        <v/>
      </c>
      <c r="AB169" s="63" t="n"/>
      <c r="EP169" s="89" t="n"/>
      <c r="ER169" s="81" t="n"/>
      <c r="ES169" s="89" t="n"/>
      <c r="EU169" s="81" t="n"/>
      <c r="EV169" s="89" t="n"/>
      <c r="EX169" s="81" t="n"/>
      <c r="EY169" s="89" t="n"/>
      <c r="FA169" s="81" t="n"/>
      <c r="FB169" s="89" t="n"/>
      <c r="FD169" s="81" t="n"/>
      <c r="FE169" s="89" t="n"/>
      <c r="FG169" s="81" t="n"/>
      <c r="FH169" s="89" t="n"/>
      <c r="FJ169" s="81" t="n"/>
      <c r="FK169" s="89" t="n"/>
      <c r="FM169" s="81" t="n"/>
    </row>
    <row customHeight="1" ht="12" r="170" spans="1:201">
      <c r="A170" s="35" t="n">
        <v>43399</v>
      </c>
      <c r="B170" s="89" t="s">
        <v>84</v>
      </c>
      <c r="C170" s="89" t="s">
        <v>73</v>
      </c>
      <c r="D170" s="31" t="n">
        <v>7.03</v>
      </c>
      <c r="E170" s="81" t="n">
        <v>6.77</v>
      </c>
      <c r="F170" s="25" t="n">
        <v>257</v>
      </c>
      <c r="G170" s="80" t="n">
        <v>541</v>
      </c>
      <c r="H170" s="80" t="n">
        <v>167</v>
      </c>
      <c r="I170" s="80" t="n">
        <v>463</v>
      </c>
      <c r="J170" s="80" t="n">
        <v>11</v>
      </c>
      <c r="K170" s="80" t="n">
        <v>16</v>
      </c>
      <c r="L170" s="25" t="n">
        <v>0</v>
      </c>
      <c r="M170" s="80" t="n">
        <v>1</v>
      </c>
      <c r="N170" s="80" t="n">
        <v>4</v>
      </c>
      <c r="O170" s="80" t="n">
        <v>3</v>
      </c>
      <c r="P170" s="80" t="n">
        <v>3</v>
      </c>
      <c r="Q170" s="80" t="n">
        <v>1</v>
      </c>
      <c r="R170" s="16" t="n">
        <v>7</v>
      </c>
      <c r="S170" s="16" t="n">
        <v>5</v>
      </c>
      <c r="T170" s="16" t="n">
        <v>12</v>
      </c>
      <c r="U170" s="10" t="n">
        <v>1</v>
      </c>
      <c r="V170" s="89" t="n">
        <v>0</v>
      </c>
      <c r="W170" s="16" t="n">
        <v>1</v>
      </c>
      <c r="X170" s="25" t="n">
        <v>29</v>
      </c>
      <c r="Y170" s="80" t="n">
        <v>26</v>
      </c>
      <c r="Z170" s="27">
        <f>IF(U170="","",LOOKUP(U170-V170,{-9E+307,0,1},{2,"x",1}))</f>
        <v/>
      </c>
      <c r="AA170" s="14">
        <f>IF(U170="","",U170&amp;"-"&amp;V170)</f>
        <v/>
      </c>
      <c r="AB170" s="63" t="n"/>
      <c r="EP170" s="89" t="n"/>
      <c r="ER170" s="81" t="n"/>
      <c r="ES170" s="89" t="n"/>
      <c r="EU170" s="81" t="n"/>
      <c r="EV170" s="89" t="n"/>
      <c r="EX170" s="81" t="n"/>
      <c r="EY170" s="89" t="n"/>
      <c r="FA170" s="81" t="n"/>
      <c r="FB170" s="89" t="n"/>
      <c r="FD170" s="81" t="n"/>
      <c r="FE170" s="89" t="n"/>
      <c r="FG170" s="81" t="n"/>
      <c r="FH170" s="89" t="n"/>
      <c r="FJ170" s="81" t="n"/>
      <c r="FK170" s="89" t="n"/>
      <c r="FM170" s="81" t="n"/>
    </row>
    <row r="171" spans="1:201">
      <c r="A171" s="35" t="n">
        <v>43400</v>
      </c>
      <c r="B171" s="89" t="s">
        <v>71</v>
      </c>
      <c r="C171" s="89" t="s">
        <v>90</v>
      </c>
      <c r="D171" s="31" t="n">
        <v>7.33</v>
      </c>
      <c r="E171" s="81" t="n">
        <v>6.53</v>
      </c>
      <c r="F171" s="25" t="n">
        <v>309</v>
      </c>
      <c r="G171" s="80" t="n">
        <v>532</v>
      </c>
      <c r="H171" s="80" t="n">
        <v>198</v>
      </c>
      <c r="I171" s="80" t="n">
        <v>411</v>
      </c>
      <c r="J171" s="80" t="n">
        <v>12</v>
      </c>
      <c r="K171" s="80" t="n">
        <v>9</v>
      </c>
      <c r="L171" s="25" t="n">
        <v>1</v>
      </c>
      <c r="M171" s="80" t="n">
        <v>0</v>
      </c>
      <c r="N171" s="80" t="n">
        <v>2</v>
      </c>
      <c r="O171" s="80" t="n">
        <v>2</v>
      </c>
      <c r="P171" s="80" t="n">
        <v>1</v>
      </c>
      <c r="Q171" s="80" t="n">
        <v>2</v>
      </c>
      <c r="R171" s="16" t="n">
        <v>4</v>
      </c>
      <c r="S171" s="16" t="n">
        <v>4</v>
      </c>
      <c r="T171" s="16" t="n">
        <v>8</v>
      </c>
      <c r="U171" s="10" t="n">
        <v>3</v>
      </c>
      <c r="V171" s="89" t="n">
        <v>1</v>
      </c>
      <c r="W171" s="16" t="n">
        <v>4</v>
      </c>
      <c r="X171" s="25" t="n">
        <v>28</v>
      </c>
      <c r="Y171" s="80" t="n">
        <v>26</v>
      </c>
      <c r="Z171" s="27">
        <f>IF(U171="","",LOOKUP(U171-V171,{-9E+307,0,1},{2,"x",1}))</f>
        <v/>
      </c>
      <c r="AA171" s="14">
        <f>IF(U171="","",U171&amp;"-"&amp;V171)</f>
        <v/>
      </c>
      <c r="AB171" s="63" t="n"/>
      <c r="EP171" s="89" t="n"/>
      <c r="ER171" s="81" t="n"/>
      <c r="ES171" s="89" t="n"/>
      <c r="EU171" s="81" t="n"/>
      <c r="EV171" s="89" t="n"/>
      <c r="EX171" s="81" t="n"/>
      <c r="EY171" s="89" t="n"/>
      <c r="FA171" s="81" t="n"/>
      <c r="FB171" s="89" t="n"/>
      <c r="FD171" s="81" t="n"/>
      <c r="FE171" s="89" t="n"/>
      <c r="FG171" s="81" t="n"/>
      <c r="FH171" s="89" t="n"/>
      <c r="FJ171" s="81" t="n"/>
      <c r="FK171" s="89" t="n"/>
      <c r="FM171" s="81" t="n"/>
    </row>
    <row customHeight="1" ht="12" r="172" spans="1:201">
      <c r="A172" s="35" t="n">
        <v>43400</v>
      </c>
      <c r="B172" s="89" t="s">
        <v>80</v>
      </c>
      <c r="C172" s="89" t="s">
        <v>88</v>
      </c>
      <c r="D172" s="31" t="n">
        <v>6.48</v>
      </c>
      <c r="E172" s="81" t="n">
        <v>6.89</v>
      </c>
      <c r="F172" s="25" t="n">
        <v>461</v>
      </c>
      <c r="G172" s="80" t="n">
        <v>374</v>
      </c>
      <c r="H172" s="80" t="n">
        <v>314</v>
      </c>
      <c r="I172" s="80" t="n">
        <v>228</v>
      </c>
      <c r="J172" s="80" t="n">
        <v>14</v>
      </c>
      <c r="K172" s="80" t="n">
        <v>6</v>
      </c>
      <c r="L172" s="25" t="n">
        <v>0</v>
      </c>
      <c r="M172" s="80" t="n">
        <v>0</v>
      </c>
      <c r="N172" s="80" t="n">
        <v>1</v>
      </c>
      <c r="O172" s="80" t="n">
        <v>2</v>
      </c>
      <c r="P172" s="80" t="n">
        <v>2</v>
      </c>
      <c r="Q172" s="80" t="n">
        <v>0</v>
      </c>
      <c r="R172" s="16" t="n">
        <v>3</v>
      </c>
      <c r="S172" s="16" t="n">
        <v>2</v>
      </c>
      <c r="T172" s="16" t="n">
        <v>5</v>
      </c>
      <c r="U172" s="10" t="n">
        <v>0</v>
      </c>
      <c r="V172" s="89" t="n">
        <v>1</v>
      </c>
      <c r="W172" s="16" t="n">
        <v>1</v>
      </c>
      <c r="X172" s="25" t="n">
        <v>16</v>
      </c>
      <c r="Y172" s="80" t="n">
        <v>38</v>
      </c>
      <c r="Z172" s="27">
        <f>IF(U172="","",LOOKUP(U172-V172,{-9E+307,0,1},{2,"x",1}))</f>
        <v/>
      </c>
      <c r="AA172" s="14">
        <f>IF(U172="","",U172&amp;"-"&amp;V172)</f>
        <v/>
      </c>
      <c r="AB172" s="63" t="n"/>
      <c r="EP172" s="89" t="n"/>
      <c r="ER172" s="81" t="n"/>
      <c r="ES172" s="89" t="n"/>
      <c r="EU172" s="81" t="n"/>
      <c r="EV172" s="89" t="n"/>
      <c r="EX172" s="81" t="n"/>
      <c r="EY172" s="89" t="n"/>
      <c r="FA172" s="81" t="n"/>
      <c r="FB172" s="89" t="n"/>
      <c r="FD172" s="81" t="n"/>
      <c r="FE172" s="89" t="n"/>
      <c r="FG172" s="81" t="n"/>
      <c r="FH172" s="89" t="n"/>
      <c r="FJ172" s="81" t="n"/>
      <c r="FK172" s="89" t="n"/>
      <c r="FM172" s="81" t="n"/>
    </row>
    <row customHeight="1" ht="12" r="173" spans="1:201">
      <c r="A173" s="35" t="n">
        <v>43400</v>
      </c>
      <c r="B173" s="89" t="s">
        <v>76</v>
      </c>
      <c r="C173" s="89" t="s">
        <v>92</v>
      </c>
      <c r="D173" s="31" t="n">
        <v>6.73</v>
      </c>
      <c r="E173" s="81" t="n">
        <v>6.93</v>
      </c>
      <c r="F173" s="25" t="n">
        <v>415</v>
      </c>
      <c r="G173" s="80" t="n">
        <v>422</v>
      </c>
      <c r="H173" s="80" t="n">
        <v>321</v>
      </c>
      <c r="I173" s="80" t="n">
        <v>309</v>
      </c>
      <c r="J173" s="80" t="n">
        <v>19</v>
      </c>
      <c r="K173" s="80" t="n">
        <v>6</v>
      </c>
      <c r="L173" s="25" t="n">
        <v>2</v>
      </c>
      <c r="M173" s="80" t="n">
        <v>0</v>
      </c>
      <c r="N173" s="80" t="n">
        <v>3</v>
      </c>
      <c r="O173" s="80" t="n">
        <v>2</v>
      </c>
      <c r="P173" s="80" t="n">
        <v>3</v>
      </c>
      <c r="Q173" s="80" t="n">
        <v>1</v>
      </c>
      <c r="R173" s="16" t="n">
        <v>8</v>
      </c>
      <c r="S173" s="16" t="n">
        <v>3</v>
      </c>
      <c r="T173" s="16" t="n">
        <v>11</v>
      </c>
      <c r="U173" s="10" t="n">
        <v>0</v>
      </c>
      <c r="V173" s="89" t="n">
        <v>1</v>
      </c>
      <c r="W173" s="16" t="n">
        <v>1</v>
      </c>
      <c r="X173" s="25" t="n">
        <v>18</v>
      </c>
      <c r="Y173" s="80" t="n">
        <v>36</v>
      </c>
      <c r="Z173" s="27">
        <f>IF(U173="","",LOOKUP(U173-V173,{-9E+307,0,1},{2,"x",1}))</f>
        <v/>
      </c>
      <c r="AA173" s="14">
        <f>IF(U173="","",U173&amp;"-"&amp;V173)</f>
        <v/>
      </c>
      <c r="AB173" s="63" t="n"/>
      <c r="EP173" s="89" t="n"/>
      <c r="ER173" s="81" t="n"/>
      <c r="ES173" s="89" t="n"/>
      <c r="EU173" s="81" t="n"/>
      <c r="EV173" s="89" t="n"/>
      <c r="EX173" s="81" t="n"/>
      <c r="EY173" s="89" t="n"/>
      <c r="FA173" s="81" t="n"/>
      <c r="FB173" s="89" t="n"/>
      <c r="FD173" s="81" t="n"/>
      <c r="FE173" s="89" t="n"/>
      <c r="FG173" s="81" t="n"/>
      <c r="FH173" s="89" t="n"/>
      <c r="FJ173" s="81" t="n"/>
      <c r="FK173" s="89" t="n"/>
      <c r="FM173" s="81" t="n"/>
    </row>
    <row customHeight="1" ht="12" r="174" spans="1:201">
      <c r="A174" s="35" t="n">
        <v>43400</v>
      </c>
      <c r="B174" s="89" t="s">
        <v>91</v>
      </c>
      <c r="C174" s="89" t="s">
        <v>77</v>
      </c>
      <c r="D174" s="31" t="n">
        <v>6.54</v>
      </c>
      <c r="E174" s="81" t="n">
        <v>6.67</v>
      </c>
      <c r="F174" s="25" t="n">
        <v>611</v>
      </c>
      <c r="G174" s="80" t="n">
        <v>257</v>
      </c>
      <c r="H174" s="80" t="n">
        <v>487</v>
      </c>
      <c r="I174" s="80" t="n">
        <v>155</v>
      </c>
      <c r="J174" s="80" t="n">
        <v>15</v>
      </c>
      <c r="K174" s="80" t="n">
        <v>2</v>
      </c>
      <c r="L174" s="25" t="n">
        <v>1</v>
      </c>
      <c r="M174" s="80" t="n">
        <v>0</v>
      </c>
      <c r="N174" s="80" t="n">
        <v>1</v>
      </c>
      <c r="O174" s="80" t="n">
        <v>1</v>
      </c>
      <c r="P174" s="80" t="n">
        <v>1</v>
      </c>
      <c r="Q174" s="80" t="n">
        <v>0</v>
      </c>
      <c r="R174" s="16" t="n">
        <v>3</v>
      </c>
      <c r="S174" s="16" t="n">
        <v>1</v>
      </c>
      <c r="T174" s="16" t="n">
        <v>4</v>
      </c>
      <c r="U174" s="10" t="n">
        <v>1</v>
      </c>
      <c r="V174" s="89" t="n">
        <v>1</v>
      </c>
      <c r="W174" s="16" t="n">
        <v>2</v>
      </c>
      <c r="X174" s="25" t="n">
        <v>8</v>
      </c>
      <c r="Y174" s="80" t="n">
        <v>38</v>
      </c>
      <c r="Z174" s="27">
        <f>IF(U174="","",LOOKUP(U174-V174,{-9E+307,0,1},{2,"x",1}))</f>
        <v/>
      </c>
      <c r="AA174" s="14">
        <f>IF(U174="","",U174&amp;"-"&amp;V174)</f>
        <v/>
      </c>
      <c r="AB174" s="63" t="n"/>
      <c r="EP174" s="89" t="n"/>
      <c r="ER174" s="81" t="n"/>
      <c r="ES174" s="89" t="n"/>
      <c r="EU174" s="81" t="n"/>
      <c r="EV174" s="89" t="n"/>
      <c r="EX174" s="81" t="n"/>
      <c r="EY174" s="89" t="n"/>
      <c r="FA174" s="81" t="n"/>
      <c r="FB174" s="89" t="n"/>
      <c r="FD174" s="81" t="n"/>
      <c r="FE174" s="89" t="n"/>
      <c r="FG174" s="81" t="n"/>
      <c r="FH174" s="89" t="n"/>
      <c r="FJ174" s="81" t="n"/>
      <c r="FK174" s="89" t="n"/>
      <c r="FM174" s="81" t="n"/>
    </row>
    <row customHeight="1" ht="12" r="175" spans="1:201">
      <c r="A175" s="35" t="n">
        <v>43400</v>
      </c>
      <c r="B175" s="89" t="s">
        <v>82</v>
      </c>
      <c r="C175" s="89" t="s">
        <v>70</v>
      </c>
      <c r="D175" s="31" t="n">
        <v>6.6</v>
      </c>
      <c r="E175" s="81" t="n">
        <v>6.4</v>
      </c>
      <c r="F175" s="25" t="n">
        <v>302</v>
      </c>
      <c r="G175" s="80" t="n">
        <v>451</v>
      </c>
      <c r="H175" s="80" t="n">
        <v>197</v>
      </c>
      <c r="I175" s="80" t="n">
        <v>339</v>
      </c>
      <c r="J175" s="80" t="n">
        <v>9</v>
      </c>
      <c r="K175" s="80" t="n">
        <v>8</v>
      </c>
      <c r="L175" s="25" t="n">
        <v>0</v>
      </c>
      <c r="M175" s="80" t="n">
        <v>0</v>
      </c>
      <c r="N175" s="80" t="n">
        <v>0</v>
      </c>
      <c r="O175" s="80" t="n">
        <v>3</v>
      </c>
      <c r="P175" s="80" t="n">
        <v>0</v>
      </c>
      <c r="Q175" s="80" t="n">
        <v>4</v>
      </c>
      <c r="R175" s="16" t="n">
        <v>0</v>
      </c>
      <c r="S175" s="16" t="n">
        <v>7</v>
      </c>
      <c r="T175" s="16" t="n">
        <v>7</v>
      </c>
      <c r="U175" s="10" t="n">
        <v>1</v>
      </c>
      <c r="V175" s="89" t="n">
        <v>1</v>
      </c>
      <c r="W175" s="16" t="n">
        <v>2</v>
      </c>
      <c r="X175" s="25" t="n">
        <v>18</v>
      </c>
      <c r="Y175" s="80" t="n">
        <v>23</v>
      </c>
      <c r="Z175" s="27">
        <f>IF(U175="","",LOOKUP(U175-V175,{-9E+307,0,1},{2,"x",1}))</f>
        <v/>
      </c>
      <c r="AA175" s="14">
        <f>IF(U175="","",U175&amp;"-"&amp;V175)</f>
        <v/>
      </c>
      <c r="AB175" s="63" t="n"/>
      <c r="EP175" s="89" t="n"/>
      <c r="ER175" s="81" t="n"/>
      <c r="ES175" s="89" t="n"/>
      <c r="EU175" s="81" t="n"/>
      <c r="EV175" s="89" t="n"/>
      <c r="EX175" s="81" t="n"/>
      <c r="EY175" s="89" t="n"/>
      <c r="FA175" s="81" t="n"/>
      <c r="FB175" s="89" t="n"/>
      <c r="FD175" s="81" t="n"/>
      <c r="FE175" s="89" t="n"/>
      <c r="FG175" s="81" t="n"/>
      <c r="FH175" s="89" t="n"/>
      <c r="FJ175" s="81" t="n"/>
      <c r="FK175" s="89" t="n"/>
      <c r="FM175" s="81" t="n"/>
    </row>
    <row customHeight="1" ht="12" r="176" spans="1:201">
      <c r="A176" s="35" t="n">
        <v>43400</v>
      </c>
      <c r="B176" s="89" t="s">
        <v>81</v>
      </c>
      <c r="C176" s="89" t="s">
        <v>79</v>
      </c>
      <c r="D176" s="31" t="n">
        <v>7.2</v>
      </c>
      <c r="E176" s="81" t="n">
        <v>5.91</v>
      </c>
      <c r="F176" s="25" t="n">
        <v>301</v>
      </c>
      <c r="G176" s="80" t="n">
        <v>453</v>
      </c>
      <c r="H176" s="80" t="n">
        <v>166</v>
      </c>
      <c r="I176" s="80" t="n">
        <v>317</v>
      </c>
      <c r="J176" s="80" t="n">
        <v>4</v>
      </c>
      <c r="K176" s="80" t="n">
        <v>1</v>
      </c>
      <c r="L176" s="25" t="n">
        <v>2</v>
      </c>
      <c r="M176" s="80" t="n">
        <v>0</v>
      </c>
      <c r="N176" s="80" t="n">
        <v>1</v>
      </c>
      <c r="O176" s="80" t="n">
        <v>0</v>
      </c>
      <c r="P176" s="80" t="n">
        <v>1</v>
      </c>
      <c r="Q176" s="80" t="n">
        <v>0</v>
      </c>
      <c r="R176" s="16" t="n">
        <v>4</v>
      </c>
      <c r="S176" s="16" t="n">
        <v>0</v>
      </c>
      <c r="T176" s="16" t="n">
        <v>4</v>
      </c>
      <c r="U176" s="10" t="n">
        <v>3</v>
      </c>
      <c r="V176" s="89" t="n">
        <v>0</v>
      </c>
      <c r="W176" s="16" t="n">
        <v>3</v>
      </c>
      <c r="X176" s="25" t="n">
        <v>26</v>
      </c>
      <c r="Y176" s="80" t="n">
        <v>23</v>
      </c>
      <c r="Z176" s="27">
        <f>IF(U176="","",LOOKUP(U176-V176,{-9E+307,0,1},{2,"x",1}))</f>
        <v/>
      </c>
      <c r="AA176" s="14">
        <f>IF(U176="","",U176&amp;"-"&amp;V176)</f>
        <v/>
      </c>
      <c r="AB176" s="63" t="n"/>
      <c r="EP176" s="89" t="n"/>
      <c r="ER176" s="81" t="n"/>
      <c r="ES176" s="89" t="n"/>
      <c r="EU176" s="81" t="n"/>
      <c r="EV176" s="89" t="n"/>
      <c r="EX176" s="81" t="n"/>
      <c r="EY176" s="89" t="n"/>
      <c r="FA176" s="81" t="n"/>
      <c r="FB176" s="89" t="n"/>
      <c r="FD176" s="81" t="n"/>
      <c r="FE176" s="89" t="n"/>
      <c r="FG176" s="81" t="n"/>
      <c r="FH176" s="89" t="n"/>
      <c r="FJ176" s="81" t="n"/>
      <c r="FK176" s="89" t="n"/>
      <c r="FM176" s="81" t="n"/>
    </row>
    <row customHeight="1" ht="12" r="177" spans="1:201">
      <c r="A177" s="35" t="n">
        <v>43400</v>
      </c>
      <c r="B177" s="89" t="s">
        <v>72</v>
      </c>
      <c r="C177" s="89" t="s">
        <v>74</v>
      </c>
      <c r="D177" s="31" t="n">
        <v>6.99</v>
      </c>
      <c r="E177" s="81" t="n">
        <v>6.57</v>
      </c>
      <c r="F177" s="25" t="n">
        <v>468</v>
      </c>
      <c r="G177" s="80" t="n">
        <v>514</v>
      </c>
      <c r="H177" s="80" t="n">
        <v>355</v>
      </c>
      <c r="I177" s="80" t="n">
        <v>403</v>
      </c>
      <c r="J177" s="80" t="n">
        <v>8</v>
      </c>
      <c r="K177" s="80" t="n">
        <v>8</v>
      </c>
      <c r="L177" s="25" t="n">
        <v>0</v>
      </c>
      <c r="M177" s="80" t="n">
        <v>0</v>
      </c>
      <c r="N177" s="80" t="n">
        <v>3</v>
      </c>
      <c r="O177" s="80" t="n">
        <v>2</v>
      </c>
      <c r="P177" s="80" t="n">
        <v>0</v>
      </c>
      <c r="Q177" s="80" t="n">
        <v>3</v>
      </c>
      <c r="R177" s="16" t="n">
        <v>3</v>
      </c>
      <c r="S177" s="16" t="n">
        <v>5</v>
      </c>
      <c r="T177" s="16" t="n">
        <v>8</v>
      </c>
      <c r="U177" s="10" t="n">
        <v>1</v>
      </c>
      <c r="V177" s="89" t="n">
        <v>0</v>
      </c>
      <c r="W177" s="16" t="n">
        <v>1</v>
      </c>
      <c r="X177" s="25" t="n">
        <v>15</v>
      </c>
      <c r="Y177" s="80" t="n">
        <v>8</v>
      </c>
      <c r="Z177" s="27">
        <f>IF(U177="","",LOOKUP(U177-V177,{-9E+307,0,1},{2,"x",1}))</f>
        <v/>
      </c>
      <c r="AA177" s="14">
        <f>IF(U177="","",U177&amp;"-"&amp;V177)</f>
        <v/>
      </c>
      <c r="AB177" s="63" t="n"/>
      <c r="EP177" s="89" t="n"/>
      <c r="ER177" s="81" t="n"/>
      <c r="ES177" s="89" t="n"/>
      <c r="EU177" s="81" t="n"/>
      <c r="EV177" s="89" t="n"/>
      <c r="EX177" s="81" t="n"/>
      <c r="EY177" s="89" t="n"/>
      <c r="FA177" s="81" t="n"/>
      <c r="FB177" s="89" t="n"/>
      <c r="FD177" s="81" t="n"/>
      <c r="FE177" s="89" t="n"/>
      <c r="FG177" s="81" t="n"/>
      <c r="FH177" s="89" t="n"/>
      <c r="FJ177" s="81" t="n"/>
      <c r="FK177" s="89" t="n"/>
      <c r="FM177" s="81" t="n"/>
    </row>
    <row customHeight="1" ht="12" r="178" spans="1:201">
      <c r="A178" s="35" t="n">
        <v>43400</v>
      </c>
      <c r="B178" s="89" t="s">
        <v>83</v>
      </c>
      <c r="C178" s="89" t="s">
        <v>75</v>
      </c>
      <c r="D178" s="31" t="n">
        <v>6.75</v>
      </c>
      <c r="E178" s="81" t="n">
        <v>6.73</v>
      </c>
      <c r="F178" s="25" t="n">
        <v>344</v>
      </c>
      <c r="G178" s="80" t="n">
        <v>281</v>
      </c>
      <c r="H178" s="80" t="n">
        <v>226</v>
      </c>
      <c r="I178" s="80" t="n">
        <v>159</v>
      </c>
      <c r="J178" s="80" t="n">
        <v>9</v>
      </c>
      <c r="K178" s="80" t="n">
        <v>7</v>
      </c>
      <c r="L178" s="25" t="n">
        <v>0</v>
      </c>
      <c r="M178" s="80" t="n">
        <v>0</v>
      </c>
      <c r="N178" s="80" t="n">
        <v>3</v>
      </c>
      <c r="O178" s="80" t="n">
        <v>3</v>
      </c>
      <c r="P178" s="80" t="n">
        <v>3</v>
      </c>
      <c r="Q178" s="80" t="n">
        <v>2</v>
      </c>
      <c r="R178" s="16" t="n">
        <v>6</v>
      </c>
      <c r="S178" s="16" t="n">
        <v>5</v>
      </c>
      <c r="T178" s="16" t="n">
        <v>11</v>
      </c>
      <c r="U178" s="10" t="n">
        <v>1</v>
      </c>
      <c r="V178" s="89" t="n">
        <v>1</v>
      </c>
      <c r="W178" s="16" t="n">
        <v>2</v>
      </c>
      <c r="X178" s="25" t="n">
        <v>39</v>
      </c>
      <c r="Y178" s="80" t="n">
        <v>39</v>
      </c>
      <c r="Z178" s="27">
        <f>IF(U178="","",LOOKUP(U178-V178,{-9E+307,0,1},{2,"x",1}))</f>
        <v/>
      </c>
      <c r="AA178" s="14">
        <f>IF(U178="","",U178&amp;"-"&amp;V178)</f>
        <v/>
      </c>
      <c r="AB178" s="63" t="n"/>
      <c r="EP178" s="89" t="n"/>
      <c r="ER178" s="81" t="n"/>
      <c r="ES178" s="89" t="n"/>
      <c r="EU178" s="81" t="n"/>
      <c r="EV178" s="89" t="n"/>
      <c r="EX178" s="81" t="n"/>
      <c r="EY178" s="89" t="n"/>
      <c r="FA178" s="81" t="n"/>
      <c r="FB178" s="89" t="n"/>
      <c r="FD178" s="81" t="n"/>
      <c r="FE178" s="89" t="n"/>
      <c r="FG178" s="81" t="n"/>
      <c r="FH178" s="89" t="n"/>
      <c r="FJ178" s="81" t="n"/>
      <c r="FK178" s="89" t="n"/>
      <c r="FM178" s="81" t="n"/>
    </row>
    <row customHeight="1" ht="12" r="179" spans="1:201">
      <c r="A179" s="35" t="n">
        <v>43400</v>
      </c>
      <c r="B179" s="89" t="s">
        <v>85</v>
      </c>
      <c r="C179" s="89" t="s">
        <v>89</v>
      </c>
      <c r="D179" s="31" t="n">
        <v>7.05</v>
      </c>
      <c r="E179" s="81" t="n">
        <v>6.38</v>
      </c>
      <c r="F179" s="25" t="n">
        <v>377</v>
      </c>
      <c r="G179" s="80" t="n">
        <v>349</v>
      </c>
      <c r="H179" s="80" t="n">
        <v>262</v>
      </c>
      <c r="I179" s="80" t="n">
        <v>244</v>
      </c>
      <c r="J179" s="80" t="n">
        <v>9</v>
      </c>
      <c r="K179" s="80" t="n">
        <v>9</v>
      </c>
      <c r="L179" s="25" t="n">
        <v>1</v>
      </c>
      <c r="M179" s="80" t="n">
        <v>0</v>
      </c>
      <c r="N179" s="80" t="n">
        <v>3</v>
      </c>
      <c r="O179" s="80" t="n">
        <v>5</v>
      </c>
      <c r="P179" s="80" t="n">
        <v>0</v>
      </c>
      <c r="Q179" s="80" t="n">
        <v>2</v>
      </c>
      <c r="R179" s="16" t="n">
        <v>4</v>
      </c>
      <c r="S179" s="16" t="n">
        <v>7</v>
      </c>
      <c r="T179" s="16" t="n">
        <v>11</v>
      </c>
      <c r="U179" s="10" t="n">
        <v>4</v>
      </c>
      <c r="V179" s="89" t="n">
        <v>2</v>
      </c>
      <c r="W179" s="16" t="n">
        <v>6</v>
      </c>
      <c r="X179" s="25" t="n">
        <v>28</v>
      </c>
      <c r="Y179" s="80" t="n">
        <v>30</v>
      </c>
      <c r="Z179" s="27">
        <f>IF(U179="","",LOOKUP(U179-V179,{-9E+307,0,1},{2,"x",1}))</f>
        <v/>
      </c>
      <c r="AA179" s="14">
        <f>IF(U179="","",U179&amp;"-"&amp;V179)</f>
        <v/>
      </c>
      <c r="AB179" s="63" t="n"/>
      <c r="EP179" s="89" t="n"/>
      <c r="ER179" s="81" t="n"/>
      <c r="ES179" s="89" t="n"/>
      <c r="EU179" s="81" t="n"/>
      <c r="EV179" s="89" t="n"/>
      <c r="EX179" s="81" t="n"/>
      <c r="EY179" s="89" t="n"/>
      <c r="FA179" s="81" t="n"/>
      <c r="FB179" s="89" t="n"/>
      <c r="FD179" s="81" t="n"/>
      <c r="FE179" s="89" t="n"/>
      <c r="FG179" s="81" t="n"/>
      <c r="FH179" s="89" t="n"/>
      <c r="FJ179" s="81" t="n"/>
      <c r="FK179" s="89" t="n"/>
      <c r="FM179" s="81" t="n"/>
    </row>
    <row customHeight="1" ht="12" r="180" spans="1:201">
      <c r="A180" s="35" t="n">
        <v>43400</v>
      </c>
      <c r="B180" s="89" t="s">
        <v>86</v>
      </c>
      <c r="C180" s="89" t="s">
        <v>69</v>
      </c>
      <c r="D180" s="31" t="n">
        <v>7.21</v>
      </c>
      <c r="E180" s="81" t="n">
        <v>6.53</v>
      </c>
      <c r="F180" s="25" t="n">
        <v>653</v>
      </c>
      <c r="G180" s="80" t="n">
        <v>355</v>
      </c>
      <c r="H180" s="80" t="n">
        <v>581</v>
      </c>
      <c r="I180" s="80" t="n">
        <v>276</v>
      </c>
      <c r="J180" s="80" t="n">
        <v>22</v>
      </c>
      <c r="K180" s="80" t="n">
        <v>14</v>
      </c>
      <c r="L180" s="25" t="n">
        <v>3</v>
      </c>
      <c r="M180" s="80" t="n">
        <v>0</v>
      </c>
      <c r="N180" s="80" t="n">
        <v>3</v>
      </c>
      <c r="O180" s="80" t="n">
        <v>3</v>
      </c>
      <c r="P180" s="80" t="n">
        <v>3</v>
      </c>
      <c r="Q180" s="80" t="n">
        <v>1</v>
      </c>
      <c r="R180" s="16" t="n">
        <v>9</v>
      </c>
      <c r="S180" s="16" t="n">
        <v>4</v>
      </c>
      <c r="T180" s="16" t="n">
        <v>13</v>
      </c>
      <c r="U180" s="10" t="n">
        <v>2</v>
      </c>
      <c r="V180" s="89" t="n">
        <v>0</v>
      </c>
      <c r="W180" s="16" t="n">
        <v>2</v>
      </c>
      <c r="X180" s="25" t="n">
        <v>19</v>
      </c>
      <c r="Y180" s="80" t="n">
        <v>23</v>
      </c>
      <c r="Z180" s="27">
        <f>IF(U180="","",LOOKUP(U180-V180,{-9E+307,0,1},{2,"x",1}))</f>
        <v/>
      </c>
      <c r="AA180" s="14">
        <f>IF(U180="","",U180&amp;"-"&amp;V180)</f>
        <v/>
      </c>
      <c r="AB180" s="63" t="n"/>
      <c r="EP180" s="89" t="n"/>
      <c r="ER180" s="81" t="n"/>
      <c r="ES180" s="89" t="n"/>
      <c r="EU180" s="81" t="n"/>
      <c r="EV180" s="89" t="n"/>
      <c r="EX180" s="81" t="n"/>
      <c r="EY180" s="89" t="n"/>
      <c r="FA180" s="81" t="n"/>
      <c r="FB180" s="89" t="n"/>
      <c r="FD180" s="81" t="n"/>
      <c r="FE180" s="89" t="n"/>
      <c r="FG180" s="81" t="n"/>
      <c r="FH180" s="89" t="n"/>
      <c r="FJ180" s="81" t="n"/>
      <c r="FK180" s="89" t="n"/>
      <c r="FM180" s="81" t="n"/>
    </row>
    <row customHeight="1" ht="12" r="181" spans="1:201">
      <c r="A181" s="35" t="n">
        <v>43400</v>
      </c>
      <c r="B181" s="89" t="s">
        <v>87</v>
      </c>
      <c r="C181" s="89" t="s">
        <v>78</v>
      </c>
      <c r="D181" s="31" t="n">
        <v>6.71</v>
      </c>
      <c r="E181" s="81" t="n">
        <v>6.74</v>
      </c>
      <c r="F181" s="25" t="n">
        <v>480</v>
      </c>
      <c r="G181" s="80" t="n">
        <v>467</v>
      </c>
      <c r="H181" s="80" t="n">
        <v>379</v>
      </c>
      <c r="I181" s="80" t="n">
        <v>356</v>
      </c>
      <c r="J181" s="80" t="n">
        <v>10</v>
      </c>
      <c r="K181" s="80" t="n">
        <v>5</v>
      </c>
      <c r="L181" s="25" t="n">
        <v>3</v>
      </c>
      <c r="M181" s="80" t="n">
        <v>0</v>
      </c>
      <c r="N181" s="80" t="n">
        <v>3</v>
      </c>
      <c r="O181" s="80" t="n">
        <v>1</v>
      </c>
      <c r="P181" s="80" t="n">
        <v>1</v>
      </c>
      <c r="Q181" s="80" t="n">
        <v>4</v>
      </c>
      <c r="R181" s="16" t="n">
        <v>7</v>
      </c>
      <c r="S181" s="16" t="n">
        <v>5</v>
      </c>
      <c r="T181" s="16" t="n">
        <v>12</v>
      </c>
      <c r="U181" s="10" t="n">
        <v>1</v>
      </c>
      <c r="V181" s="89" t="n">
        <v>1</v>
      </c>
      <c r="W181" s="16" t="n">
        <v>2</v>
      </c>
      <c r="X181" s="25" t="n">
        <v>10</v>
      </c>
      <c r="Y181" s="80" t="n">
        <v>20</v>
      </c>
      <c r="Z181" s="27">
        <f>IF(U181="","",LOOKUP(U181-V181,{-9E+307,0,1},{2,"x",1}))</f>
        <v/>
      </c>
      <c r="AA181" s="14">
        <f>IF(U181="","",U181&amp;"-"&amp;V181)</f>
        <v/>
      </c>
      <c r="AB181" s="63" t="n"/>
      <c r="EP181" s="89" t="n"/>
      <c r="ER181" s="81" t="n"/>
      <c r="ES181" s="89" t="n"/>
      <c r="EU181" s="81" t="n"/>
      <c r="EV181" s="89" t="n"/>
      <c r="EX181" s="81" t="n"/>
      <c r="EY181" s="89" t="n"/>
      <c r="FA181" s="81" t="n"/>
      <c r="FB181" s="89" t="n"/>
      <c r="FD181" s="81" t="n"/>
      <c r="FE181" s="89" t="n"/>
      <c r="FG181" s="81" t="n"/>
      <c r="FH181" s="89" t="n"/>
      <c r="FJ181" s="81" t="n"/>
      <c r="FK181" s="89" t="n"/>
      <c r="FM181" s="81" t="n"/>
    </row>
    <row customHeight="1" ht="12" r="182" spans="1:201">
      <c r="A182" s="35" t="n">
        <v>43406</v>
      </c>
      <c r="B182" s="89" t="s">
        <v>73</v>
      </c>
      <c r="C182" s="89" t="s">
        <v>80</v>
      </c>
      <c r="D182" s="31" t="n">
        <v>7.29</v>
      </c>
      <c r="E182" s="81" t="n">
        <v>6.34</v>
      </c>
      <c r="F182" s="25" t="n">
        <v>507</v>
      </c>
      <c r="G182" s="80" t="n">
        <v>330</v>
      </c>
      <c r="H182" s="80" t="n">
        <v>431</v>
      </c>
      <c r="I182" s="80" t="n">
        <v>241</v>
      </c>
      <c r="J182" s="80" t="n">
        <v>14</v>
      </c>
      <c r="K182" s="80" t="n">
        <v>10</v>
      </c>
      <c r="L182" s="25" t="n">
        <v>1</v>
      </c>
      <c r="M182" s="80" t="n">
        <v>1</v>
      </c>
      <c r="N182" s="80" t="n">
        <v>1</v>
      </c>
      <c r="O182" s="80" t="n">
        <v>2</v>
      </c>
      <c r="P182" s="80" t="n">
        <v>1</v>
      </c>
      <c r="Q182" s="80" t="n">
        <v>0</v>
      </c>
      <c r="R182" s="16" t="n">
        <v>3</v>
      </c>
      <c r="S182" s="16" t="n">
        <v>3</v>
      </c>
      <c r="T182" s="16" t="n">
        <v>6</v>
      </c>
      <c r="U182" s="10" t="n">
        <v>2</v>
      </c>
      <c r="V182" s="89" t="n">
        <v>0</v>
      </c>
      <c r="W182" s="16" t="n">
        <v>2</v>
      </c>
      <c r="X182" s="25" t="n">
        <v>20</v>
      </c>
      <c r="Y182" s="80" t="n">
        <v>24</v>
      </c>
      <c r="Z182" s="27">
        <f>IF(U182="","",LOOKUP(U182-V182,{-9E+307,0,1},{2,"x",1}))</f>
        <v/>
      </c>
      <c r="AA182" s="14">
        <f>IF(U182="","",U182&amp;"-"&amp;V182)</f>
        <v/>
      </c>
      <c r="AB182" s="63" t="n"/>
      <c r="EP182" s="89" t="n"/>
      <c r="ER182" s="81" t="n"/>
      <c r="ES182" s="89" t="n"/>
      <c r="EU182" s="81" t="n"/>
      <c r="EV182" s="89" t="n"/>
      <c r="EX182" s="81" t="n"/>
      <c r="EY182" s="89" t="n"/>
      <c r="FA182" s="81" t="n"/>
      <c r="FB182" s="89" t="n"/>
      <c r="FD182" s="81" t="n"/>
      <c r="FE182" s="89" t="n"/>
      <c r="FG182" s="81" t="n"/>
      <c r="FH182" s="89" t="n"/>
      <c r="FJ182" s="81" t="n"/>
      <c r="FK182" s="89" t="n"/>
      <c r="FM182" s="81" t="n"/>
    </row>
    <row customHeight="1" ht="12" r="183" spans="1:201">
      <c r="A183" s="35" t="n">
        <v>43407</v>
      </c>
      <c r="B183" s="89" t="s">
        <v>78</v>
      </c>
      <c r="C183" s="89" t="s">
        <v>84</v>
      </c>
      <c r="D183" s="31" t="n">
        <v>6.72</v>
      </c>
      <c r="E183" s="81" t="n">
        <v>6.43</v>
      </c>
      <c r="F183" s="25" t="n">
        <v>482</v>
      </c>
      <c r="G183" s="80" t="n">
        <v>307</v>
      </c>
      <c r="H183" s="80" t="n">
        <v>347</v>
      </c>
      <c r="I183" s="80" t="n">
        <v>187</v>
      </c>
      <c r="J183" s="80" t="n">
        <v>6</v>
      </c>
      <c r="K183" s="80" t="n">
        <v>3</v>
      </c>
      <c r="L183" s="25" t="n">
        <v>0</v>
      </c>
      <c r="M183" s="80" t="n">
        <v>0</v>
      </c>
      <c r="N183" s="80" t="n">
        <v>2</v>
      </c>
      <c r="O183" s="80" t="n">
        <v>1</v>
      </c>
      <c r="P183" s="80" t="n">
        <v>0</v>
      </c>
      <c r="Q183" s="80" t="n">
        <v>0</v>
      </c>
      <c r="R183" s="16" t="n">
        <v>2</v>
      </c>
      <c r="S183" s="16" t="n">
        <v>1</v>
      </c>
      <c r="T183" s="16" t="n">
        <v>3</v>
      </c>
      <c r="U183" s="10" t="n">
        <v>1</v>
      </c>
      <c r="V183" s="89" t="n">
        <v>0</v>
      </c>
      <c r="W183" s="16" t="n">
        <v>1</v>
      </c>
      <c r="X183" s="25" t="n">
        <v>18</v>
      </c>
      <c r="Y183" s="80" t="n">
        <v>32</v>
      </c>
      <c r="Z183" s="27">
        <f>IF(U183="","",LOOKUP(U183-V183,{-9E+307,0,1},{2,"x",1}))</f>
        <v/>
      </c>
      <c r="AA183" s="14">
        <f>IF(U183="","",U183&amp;"-"&amp;V183)</f>
        <v/>
      </c>
      <c r="AB183" s="63" t="n"/>
      <c r="EP183" s="89" t="n"/>
      <c r="ER183" s="81" t="n"/>
      <c r="ES183" s="89" t="n"/>
      <c r="EU183" s="81" t="n"/>
      <c r="EV183" s="89" t="n"/>
      <c r="EX183" s="81" t="n"/>
      <c r="EY183" s="89" t="n"/>
      <c r="FA183" s="81" t="n"/>
      <c r="FB183" s="89" t="n"/>
      <c r="FD183" s="81" t="n"/>
      <c r="FE183" s="89" t="n"/>
      <c r="FG183" s="81" t="n"/>
      <c r="FH183" s="89" t="n"/>
      <c r="FJ183" s="81" t="n"/>
      <c r="FK183" s="89" t="n"/>
      <c r="FM183" s="81" t="n"/>
    </row>
    <row customHeight="1" ht="12" r="184" spans="1:201">
      <c r="A184" s="35" t="n">
        <v>43407</v>
      </c>
      <c r="B184" s="89" t="s">
        <v>74</v>
      </c>
      <c r="C184" s="89" t="s">
        <v>81</v>
      </c>
      <c r="D184" s="31" t="n">
        <v>7</v>
      </c>
      <c r="E184" s="81" t="n">
        <v>6.45</v>
      </c>
      <c r="F184" s="25" t="n">
        <v>487</v>
      </c>
      <c r="G184" s="80" t="n">
        <v>297</v>
      </c>
      <c r="H184" s="80" t="n">
        <v>370</v>
      </c>
      <c r="I184" s="80" t="n">
        <v>167</v>
      </c>
      <c r="J184" s="80" t="n">
        <v>17</v>
      </c>
      <c r="K184" s="80" t="n">
        <v>9</v>
      </c>
      <c r="L184" s="25" t="n">
        <v>0</v>
      </c>
      <c r="M184" s="80" t="n">
        <v>0</v>
      </c>
      <c r="N184" s="80" t="n">
        <v>3</v>
      </c>
      <c r="O184" s="80" t="n">
        <v>1</v>
      </c>
      <c r="P184" s="80" t="n">
        <v>1</v>
      </c>
      <c r="Q184" s="80" t="n">
        <v>0</v>
      </c>
      <c r="R184" s="16" t="n">
        <v>4</v>
      </c>
      <c r="S184" s="16" t="n">
        <v>1</v>
      </c>
      <c r="T184" s="16" t="n">
        <v>5</v>
      </c>
      <c r="U184" s="10" t="n">
        <v>2</v>
      </c>
      <c r="V184" s="89" t="n">
        <v>0</v>
      </c>
      <c r="W184" s="16" t="n">
        <v>2</v>
      </c>
      <c r="X184" s="25" t="n">
        <v>20</v>
      </c>
      <c r="Y184" s="80" t="n">
        <v>29</v>
      </c>
      <c r="Z184" s="27">
        <f>IF(U184="","",LOOKUP(U184-V184,{-9E+307,0,1},{2,"x",1}))</f>
        <v/>
      </c>
      <c r="AA184" s="14">
        <f>IF(U184="","",U184&amp;"-"&amp;V184)</f>
        <v/>
      </c>
      <c r="AB184" s="63" t="n"/>
      <c r="EP184" s="89" t="n"/>
      <c r="ER184" s="81" t="n"/>
      <c r="ES184" s="89" t="n"/>
      <c r="EU184" s="81" t="n"/>
      <c r="EV184" s="89" t="n"/>
      <c r="EX184" s="81" t="n"/>
      <c r="EY184" s="89" t="n"/>
      <c r="FA184" s="81" t="n"/>
      <c r="FB184" s="89" t="n"/>
      <c r="FD184" s="81" t="n"/>
      <c r="FE184" s="89" t="n"/>
      <c r="FG184" s="81" t="n"/>
      <c r="FH184" s="89" t="n"/>
      <c r="FJ184" s="81" t="n"/>
      <c r="FK184" s="89" t="n"/>
      <c r="FM184" s="81" t="n"/>
    </row>
    <row customHeight="1" ht="12" r="185" spans="1:201">
      <c r="A185" s="35" t="n">
        <v>43407</v>
      </c>
      <c r="B185" s="89" t="s">
        <v>70</v>
      </c>
      <c r="C185" s="89" t="s">
        <v>71</v>
      </c>
      <c r="D185" s="31" t="n">
        <v>7.06</v>
      </c>
      <c r="E185" s="81" t="n">
        <v>6.33</v>
      </c>
      <c r="F185" s="25" t="n">
        <v>595</v>
      </c>
      <c r="G185" s="80" t="n">
        <v>249</v>
      </c>
      <c r="H185" s="80" t="n">
        <v>495</v>
      </c>
      <c r="I185" s="80" t="n">
        <v>142</v>
      </c>
      <c r="J185" s="80" t="n">
        <v>14</v>
      </c>
      <c r="K185" s="80" t="n">
        <v>4</v>
      </c>
      <c r="L185" s="25" t="n">
        <v>1</v>
      </c>
      <c r="M185" s="80" t="n">
        <v>0</v>
      </c>
      <c r="N185" s="80" t="n">
        <v>4</v>
      </c>
      <c r="O185" s="80" t="n">
        <v>2</v>
      </c>
      <c r="P185" s="80" t="n">
        <v>5</v>
      </c>
      <c r="Q185" s="80" t="n">
        <v>1</v>
      </c>
      <c r="R185" s="16" t="n">
        <v>10</v>
      </c>
      <c r="S185" s="16" t="n">
        <v>3</v>
      </c>
      <c r="T185" s="16" t="n">
        <v>13</v>
      </c>
      <c r="U185" s="10" t="n">
        <v>3</v>
      </c>
      <c r="V185" s="89" t="n">
        <v>1</v>
      </c>
      <c r="W185" s="16" t="n">
        <v>4</v>
      </c>
      <c r="X185" s="25" t="n">
        <v>27</v>
      </c>
      <c r="Y185" s="80" t="n">
        <v>11</v>
      </c>
      <c r="Z185" s="27">
        <f>IF(U185="","",LOOKUP(U185-V185,{-9E+307,0,1},{2,"x",1}))</f>
        <v/>
      </c>
      <c r="AA185" s="14">
        <f>IF(U185="","",U185&amp;"-"&amp;V185)</f>
        <v/>
      </c>
      <c r="AB185" s="63" t="n"/>
      <c r="EP185" s="89" t="n"/>
      <c r="ER185" s="81" t="n"/>
      <c r="ES185" s="89" t="n"/>
      <c r="EU185" s="81" t="n"/>
      <c r="EV185" s="89" t="n"/>
      <c r="EX185" s="81" t="n"/>
      <c r="EY185" s="89" t="n"/>
      <c r="FA185" s="81" t="n"/>
      <c r="FB185" s="89" t="n"/>
      <c r="FD185" s="81" t="n"/>
      <c r="FE185" s="89" t="n"/>
      <c r="FG185" s="81" t="n"/>
      <c r="FH185" s="89" t="n"/>
      <c r="FJ185" s="81" t="n"/>
      <c r="FK185" s="89" t="n"/>
      <c r="FM185" s="81" t="n"/>
    </row>
    <row customHeight="1" ht="12" r="186" spans="1:201">
      <c r="A186" s="35" t="n">
        <v>43407</v>
      </c>
      <c r="B186" s="89" t="s">
        <v>88</v>
      </c>
      <c r="C186" s="89" t="s">
        <v>87</v>
      </c>
      <c r="D186" s="31" t="n">
        <v>6.82</v>
      </c>
      <c r="E186" s="81" t="n">
        <v>6.48</v>
      </c>
      <c r="F186" s="25" t="n">
        <v>349</v>
      </c>
      <c r="G186" s="80" t="n">
        <v>498</v>
      </c>
      <c r="H186" s="80" t="n">
        <v>240</v>
      </c>
      <c r="I186" s="80" t="n">
        <v>388</v>
      </c>
      <c r="J186" s="80" t="n">
        <v>7</v>
      </c>
      <c r="K186" s="80" t="n">
        <v>8</v>
      </c>
      <c r="L186" s="25" t="n">
        <v>2</v>
      </c>
      <c r="M186" s="80" t="n">
        <v>1</v>
      </c>
      <c r="N186" s="80" t="n">
        <v>1</v>
      </c>
      <c r="O186" s="80" t="n">
        <v>1</v>
      </c>
      <c r="P186" s="80" t="n">
        <v>0</v>
      </c>
      <c r="Q186" s="80" t="n">
        <v>0</v>
      </c>
      <c r="R186" s="16" t="n">
        <v>3</v>
      </c>
      <c r="S186" s="16" t="n">
        <v>2</v>
      </c>
      <c r="T186" s="16" t="n">
        <v>5</v>
      </c>
      <c r="U186" s="10" t="n">
        <v>1</v>
      </c>
      <c r="V186" s="89" t="n">
        <v>0</v>
      </c>
      <c r="W186" s="16" t="n">
        <v>1</v>
      </c>
      <c r="X186" s="25" t="n">
        <v>17</v>
      </c>
      <c r="Y186" s="80" t="n">
        <v>17</v>
      </c>
      <c r="Z186" s="27">
        <f>IF(U186="","",LOOKUP(U186-V186,{-9E+307,0,1},{2,"x",1}))</f>
        <v/>
      </c>
      <c r="AA186" s="14">
        <f>IF(U186="","",U186&amp;"-"&amp;V186)</f>
        <v/>
      </c>
      <c r="AB186" s="63" t="n"/>
      <c r="EP186" s="89" t="n"/>
      <c r="ER186" s="81" t="n"/>
      <c r="ES186" s="89" t="n"/>
      <c r="EU186" s="81" t="n"/>
      <c r="EV186" s="89" t="n"/>
      <c r="EX186" s="81" t="n"/>
      <c r="EY186" s="89" t="n"/>
      <c r="FA186" s="81" t="n"/>
      <c r="FB186" s="89" t="n"/>
      <c r="FD186" s="81" t="n"/>
      <c r="FE186" s="89" t="n"/>
      <c r="FG186" s="81" t="n"/>
      <c r="FH186" s="89" t="n"/>
      <c r="FJ186" s="81" t="n"/>
      <c r="FK186" s="89" t="n"/>
      <c r="FM186" s="81" t="n"/>
    </row>
    <row customHeight="1" ht="12" r="187" spans="1:201">
      <c r="A187" s="35" t="n">
        <v>43407</v>
      </c>
      <c r="B187" s="89" t="s">
        <v>79</v>
      </c>
      <c r="C187" s="89" t="s">
        <v>83</v>
      </c>
      <c r="D187" s="31" t="n">
        <v>6.59</v>
      </c>
      <c r="E187" s="81" t="n">
        <v>6.4</v>
      </c>
      <c r="F187" s="25" t="n">
        <v>343</v>
      </c>
      <c r="G187" s="80" t="n">
        <v>322</v>
      </c>
      <c r="H187" s="80" t="n">
        <v>198</v>
      </c>
      <c r="I187" s="80" t="n">
        <v>169</v>
      </c>
      <c r="J187" s="80" t="n">
        <v>8</v>
      </c>
      <c r="K187" s="80" t="n">
        <v>6</v>
      </c>
      <c r="L187" s="25" t="n">
        <v>0</v>
      </c>
      <c r="M187" s="80" t="n">
        <v>0</v>
      </c>
      <c r="N187" s="80" t="n">
        <v>1</v>
      </c>
      <c r="O187" s="80" t="n">
        <v>1</v>
      </c>
      <c r="P187" s="80" t="n">
        <v>1</v>
      </c>
      <c r="Q187" s="80" t="n">
        <v>2</v>
      </c>
      <c r="R187" s="16" t="n">
        <v>2</v>
      </c>
      <c r="S187" s="16" t="n">
        <v>3</v>
      </c>
      <c r="T187" s="16" t="n">
        <v>5</v>
      </c>
      <c r="U187" s="10" t="n">
        <v>1</v>
      </c>
      <c r="V187" s="89" t="n">
        <v>1</v>
      </c>
      <c r="W187" s="16" t="n">
        <v>2</v>
      </c>
      <c r="X187" s="25" t="n">
        <v>25</v>
      </c>
      <c r="Y187" s="80" t="n">
        <v>37</v>
      </c>
      <c r="Z187" s="27">
        <f>IF(U187="","",LOOKUP(U187-V187,{-9E+307,0,1},{2,"x",1}))</f>
        <v/>
      </c>
      <c r="AA187" s="14">
        <f>IF(U187="","",U187&amp;"-"&amp;V187)</f>
        <v/>
      </c>
      <c r="AB187" s="63" t="n"/>
      <c r="EP187" s="89" t="n"/>
      <c r="ER187" s="81" t="n"/>
      <c r="ES187" s="89" t="n"/>
      <c r="EU187" s="81" t="n"/>
      <c r="EV187" s="89" t="n"/>
      <c r="EX187" s="81" t="n"/>
      <c r="EY187" s="89" t="n"/>
      <c r="FA187" s="81" t="n"/>
      <c r="FB187" s="89" t="n"/>
      <c r="FD187" s="81" t="n"/>
      <c r="FE187" s="89" t="n"/>
      <c r="FG187" s="81" t="n"/>
      <c r="FH187" s="89" t="n"/>
      <c r="FJ187" s="81" t="n"/>
      <c r="FK187" s="89" t="n"/>
      <c r="FM187" s="81" t="n"/>
    </row>
    <row customHeight="1" ht="12" r="188" spans="1:201">
      <c r="A188" s="35" t="n">
        <v>43407</v>
      </c>
      <c r="B188" s="89" t="s">
        <v>77</v>
      </c>
      <c r="C188" s="89" t="s">
        <v>85</v>
      </c>
      <c r="D188" s="31" t="n">
        <v>6.9</v>
      </c>
      <c r="E188" s="81" t="n">
        <v>6.4</v>
      </c>
      <c r="F188" s="25" t="n">
        <v>459</v>
      </c>
      <c r="G188" s="80" t="n">
        <v>519</v>
      </c>
      <c r="H188" s="80" t="n">
        <v>349</v>
      </c>
      <c r="I188" s="80" t="n">
        <v>382</v>
      </c>
      <c r="J188" s="80" t="n">
        <v>10</v>
      </c>
      <c r="K188" s="80" t="n">
        <v>9</v>
      </c>
      <c r="L188" s="25" t="n">
        <v>1</v>
      </c>
      <c r="M188" s="80" t="n">
        <v>0</v>
      </c>
      <c r="N188" s="80" t="n">
        <v>0</v>
      </c>
      <c r="O188" s="80" t="n">
        <v>1</v>
      </c>
      <c r="P188" s="80" t="n">
        <v>1</v>
      </c>
      <c r="Q188" s="80" t="n">
        <v>0</v>
      </c>
      <c r="R188" s="16" t="n">
        <v>2</v>
      </c>
      <c r="S188" s="16" t="n">
        <v>1</v>
      </c>
      <c r="T188" s="16" t="n">
        <v>3</v>
      </c>
      <c r="U188" s="10" t="n">
        <v>1</v>
      </c>
      <c r="V188" s="89" t="n">
        <v>0</v>
      </c>
      <c r="W188" s="16" t="n">
        <v>1</v>
      </c>
      <c r="X188" s="25" t="n">
        <v>26</v>
      </c>
      <c r="Y188" s="80" t="n">
        <v>11</v>
      </c>
      <c r="Z188" s="27">
        <f>IF(U188="","",LOOKUP(U188-V188,{-9E+307,0,1},{2,"x",1}))</f>
        <v/>
      </c>
      <c r="AA188" s="14">
        <f>IF(U188="","",U188&amp;"-"&amp;V188)</f>
        <v/>
      </c>
      <c r="AB188" s="63" t="n"/>
      <c r="EP188" s="89" t="n"/>
      <c r="ER188" s="81" t="n"/>
      <c r="ES188" s="89" t="n"/>
      <c r="EU188" s="81" t="n"/>
      <c r="EV188" s="89" t="n"/>
      <c r="EX188" s="81" t="n"/>
      <c r="EY188" s="89" t="n"/>
      <c r="FA188" s="81" t="n"/>
      <c r="FB188" s="89" t="n"/>
      <c r="FD188" s="81" t="n"/>
      <c r="FE188" s="89" t="n"/>
      <c r="FG188" s="81" t="n"/>
      <c r="FH188" s="89" t="n"/>
      <c r="FJ188" s="81" t="n"/>
      <c r="FK188" s="89" t="n"/>
      <c r="FM188" s="81" t="n"/>
    </row>
    <row customHeight="1" ht="12" r="189" spans="1:201">
      <c r="A189" s="35" t="n">
        <v>43407</v>
      </c>
      <c r="B189" s="89" t="s">
        <v>69</v>
      </c>
      <c r="C189" s="89" t="s">
        <v>76</v>
      </c>
      <c r="D189" s="31" t="n">
        <v>6.9</v>
      </c>
      <c r="E189" s="81" t="n">
        <v>6.48</v>
      </c>
      <c r="F189" s="25" t="n">
        <v>355</v>
      </c>
      <c r="G189" s="80" t="n">
        <v>511</v>
      </c>
      <c r="H189" s="80" t="n">
        <v>248</v>
      </c>
      <c r="I189" s="80" t="n">
        <v>390</v>
      </c>
      <c r="J189" s="80" t="n">
        <v>4</v>
      </c>
      <c r="K189" s="80" t="n">
        <v>11</v>
      </c>
      <c r="L189" s="25" t="n">
        <v>0</v>
      </c>
      <c r="M189" s="80" t="n">
        <v>3</v>
      </c>
      <c r="N189" s="80" t="n">
        <v>2</v>
      </c>
      <c r="O189" s="80" t="n">
        <v>4</v>
      </c>
      <c r="P189" s="80" t="n">
        <v>1</v>
      </c>
      <c r="Q189" s="80" t="n">
        <v>0</v>
      </c>
      <c r="R189" s="16" t="n">
        <v>3</v>
      </c>
      <c r="S189" s="16" t="n">
        <v>7</v>
      </c>
      <c r="T189" s="16" t="n">
        <v>10</v>
      </c>
      <c r="U189" s="10" t="n">
        <v>3</v>
      </c>
      <c r="V189" s="89" t="n">
        <v>2</v>
      </c>
      <c r="W189" s="16" t="n">
        <v>5</v>
      </c>
      <c r="X189" s="25" t="n">
        <v>36</v>
      </c>
      <c r="Y189" s="80" t="n">
        <v>11</v>
      </c>
      <c r="Z189" s="27">
        <f>IF(U189="","",LOOKUP(U189-V189,{-9E+307,0,1},{2,"x",1}))</f>
        <v/>
      </c>
      <c r="AA189" s="14">
        <f>IF(U189="","",U189&amp;"-"&amp;V189)</f>
        <v/>
      </c>
      <c r="AB189" s="63" t="n"/>
      <c r="EP189" s="89" t="n"/>
      <c r="ER189" s="81" t="n"/>
      <c r="ES189" s="89" t="n"/>
      <c r="EU189" s="81" t="n"/>
      <c r="EV189" s="89" t="n"/>
      <c r="EX189" s="81" t="n"/>
      <c r="EY189" s="89" t="n"/>
      <c r="FA189" s="81" t="n"/>
      <c r="FB189" s="89" t="n"/>
      <c r="FD189" s="81" t="n"/>
      <c r="FE189" s="89" t="n"/>
      <c r="FG189" s="81" t="n"/>
      <c r="FH189" s="89" t="n"/>
      <c r="FJ189" s="81" t="n"/>
      <c r="FK189" s="89" t="n"/>
      <c r="FM189" s="81" t="n"/>
    </row>
    <row customHeight="1" ht="12" r="190" spans="1:201">
      <c r="A190" s="35" t="n">
        <v>43407</v>
      </c>
      <c r="B190" s="89" t="s">
        <v>75</v>
      </c>
      <c r="C190" s="89" t="s">
        <v>86</v>
      </c>
      <c r="D190" s="31" t="n">
        <v>6.67</v>
      </c>
      <c r="E190" s="81" t="n">
        <v>6.5</v>
      </c>
      <c r="F190" s="25" t="n">
        <v>249</v>
      </c>
      <c r="G190" s="80" t="n">
        <v>642</v>
      </c>
      <c r="H190" s="80" t="n">
        <v>160</v>
      </c>
      <c r="I190" s="80" t="n">
        <v>539</v>
      </c>
      <c r="J190" s="80" t="n">
        <v>3</v>
      </c>
      <c r="K190" s="80" t="n">
        <v>9</v>
      </c>
      <c r="L190" s="25" t="n">
        <v>0</v>
      </c>
      <c r="M190" s="80" t="n">
        <v>0</v>
      </c>
      <c r="N190" s="80" t="n">
        <v>2</v>
      </c>
      <c r="O190" s="80" t="n">
        <v>3</v>
      </c>
      <c r="P190" s="80" t="n">
        <v>1</v>
      </c>
      <c r="Q190" s="80" t="n">
        <v>1</v>
      </c>
      <c r="R190" s="16" t="n">
        <v>3</v>
      </c>
      <c r="S190" s="16" t="n">
        <v>4</v>
      </c>
      <c r="T190" s="16" t="n">
        <v>7</v>
      </c>
      <c r="U190" s="10" t="n">
        <v>2</v>
      </c>
      <c r="V190" s="89" t="n">
        <v>1</v>
      </c>
      <c r="W190" s="16" t="n">
        <v>3</v>
      </c>
      <c r="X190" s="25" t="n">
        <v>17</v>
      </c>
      <c r="Y190" s="80" t="n">
        <v>17</v>
      </c>
      <c r="Z190" s="27">
        <f>IF(U190="","",LOOKUP(U190-V190,{-9E+307,0,1},{2,"x",1}))</f>
        <v/>
      </c>
      <c r="AA190" s="14">
        <f>IF(U190="","",U190&amp;"-"&amp;V190)</f>
        <v/>
      </c>
      <c r="AB190" s="63" t="n"/>
      <c r="EP190" s="89" t="n"/>
      <c r="ER190" s="81" t="n"/>
      <c r="ES190" s="89" t="n"/>
      <c r="EU190" s="81" t="n"/>
      <c r="EV190" s="89" t="n"/>
      <c r="EX190" s="81" t="n"/>
      <c r="EY190" s="89" t="n"/>
      <c r="FA190" s="81" t="n"/>
      <c r="FB190" s="89" t="n"/>
      <c r="FD190" s="81" t="n"/>
      <c r="FE190" s="89" t="n"/>
      <c r="FG190" s="81" t="n"/>
      <c r="FH190" s="89" t="n"/>
      <c r="FJ190" s="81" t="n"/>
      <c r="FK190" s="89" t="n"/>
      <c r="FM190" s="81" t="n"/>
    </row>
    <row customHeight="1" ht="12" r="191" spans="1:201">
      <c r="A191" s="35" t="n">
        <v>43407</v>
      </c>
      <c r="B191" s="89" t="s">
        <v>90</v>
      </c>
      <c r="C191" s="89" t="s">
        <v>72</v>
      </c>
      <c r="D191" s="31" t="n">
        <v>6.22</v>
      </c>
      <c r="E191" s="81" t="n">
        <v>7.36</v>
      </c>
      <c r="F191" s="25" t="n">
        <v>358</v>
      </c>
      <c r="G191" s="80" t="n">
        <v>529</v>
      </c>
      <c r="H191" s="80" t="n">
        <v>266</v>
      </c>
      <c r="I191" s="80" t="n">
        <v>441</v>
      </c>
      <c r="J191" s="80" t="n">
        <v>12</v>
      </c>
      <c r="K191" s="80" t="n">
        <v>10</v>
      </c>
      <c r="L191" s="25" t="n">
        <v>0</v>
      </c>
      <c r="M191" s="80" t="n">
        <v>0</v>
      </c>
      <c r="N191" s="80" t="n">
        <v>2</v>
      </c>
      <c r="O191" s="80" t="n">
        <v>10</v>
      </c>
      <c r="P191" s="80" t="n">
        <v>2</v>
      </c>
      <c r="Q191" s="80" t="n">
        <v>0</v>
      </c>
      <c r="R191" s="16" t="n">
        <v>4</v>
      </c>
      <c r="S191" s="16" t="n">
        <v>10</v>
      </c>
      <c r="T191" s="16" t="n">
        <v>14</v>
      </c>
      <c r="U191" s="10" t="n">
        <v>0</v>
      </c>
      <c r="V191" s="89" t="n">
        <v>4</v>
      </c>
      <c r="W191" s="16" t="n">
        <v>4</v>
      </c>
      <c r="X191" s="25" t="n">
        <v>20</v>
      </c>
      <c r="Y191" s="80" t="n">
        <v>14</v>
      </c>
      <c r="Z191" s="27">
        <f>IF(U191="","",LOOKUP(U191-V191,{-9E+307,0,1},{2,"x",1}))</f>
        <v/>
      </c>
      <c r="AA191" s="14">
        <f>IF(U191="","",U191&amp;"-"&amp;V191)</f>
        <v/>
      </c>
      <c r="AB191" s="63" t="n"/>
      <c r="EP191" s="89" t="n"/>
      <c r="ER191" s="81" t="n"/>
      <c r="ES191" s="89" t="n"/>
      <c r="EU191" s="81" t="n"/>
      <c r="EV191" s="89" t="n"/>
      <c r="EX191" s="81" t="n"/>
      <c r="EY191" s="89" t="n"/>
      <c r="FA191" s="81" t="n"/>
      <c r="FB191" s="89" t="n"/>
      <c r="FD191" s="81" t="n"/>
      <c r="FE191" s="89" t="n"/>
      <c r="FG191" s="81" t="n"/>
      <c r="FH191" s="89" t="n"/>
      <c r="FJ191" s="81" t="n"/>
      <c r="FK191" s="89" t="n"/>
      <c r="FM191" s="81" t="n"/>
    </row>
    <row customHeight="1" ht="12" r="192" spans="1:201">
      <c r="A192" s="35" t="n">
        <v>43407</v>
      </c>
      <c r="B192" s="89" t="s">
        <v>92</v>
      </c>
      <c r="C192" s="89" t="s">
        <v>82</v>
      </c>
      <c r="D192" s="31" t="n">
        <v>6.66</v>
      </c>
      <c r="E192" s="81" t="n">
        <v>6.72</v>
      </c>
      <c r="F192" s="25" t="n">
        <v>481</v>
      </c>
      <c r="G192" s="80" t="n">
        <v>314</v>
      </c>
      <c r="H192" s="80" t="n">
        <v>376</v>
      </c>
      <c r="I192" s="80" t="n">
        <v>222</v>
      </c>
      <c r="J192" s="80" t="n">
        <v>10</v>
      </c>
      <c r="K192" s="80" t="n">
        <v>9</v>
      </c>
      <c r="L192" s="25" t="n">
        <v>0</v>
      </c>
      <c r="M192" s="80" t="n">
        <v>0</v>
      </c>
      <c r="N192" s="80" t="n">
        <v>1</v>
      </c>
      <c r="O192" s="80" t="n">
        <v>2</v>
      </c>
      <c r="P192" s="80" t="n">
        <v>0</v>
      </c>
      <c r="Q192" s="80" t="n">
        <v>2</v>
      </c>
      <c r="R192" s="16" t="n">
        <v>1</v>
      </c>
      <c r="S192" s="16" t="n">
        <v>4</v>
      </c>
      <c r="T192" s="16" t="n">
        <v>5</v>
      </c>
      <c r="U192" s="10" t="n">
        <v>0</v>
      </c>
      <c r="V192" s="89" t="n">
        <v>0</v>
      </c>
      <c r="W192" s="16" t="n">
        <v>0</v>
      </c>
      <c r="X192" s="25" t="n">
        <v>19</v>
      </c>
      <c r="Y192" s="80" t="n">
        <v>30</v>
      </c>
      <c r="Z192" s="27">
        <f>IF(U192="","",LOOKUP(U192-V192,{-9E+307,0,1},{2,"x",1}))</f>
        <v/>
      </c>
      <c r="AA192" s="14">
        <f>IF(U192="","",U192&amp;"-"&amp;V192)</f>
        <v/>
      </c>
      <c r="AB192" s="63" t="n"/>
      <c r="EP192" s="89" t="n"/>
      <c r="ER192" s="81" t="n"/>
      <c r="ES192" s="89" t="n"/>
      <c r="EU192" s="81" t="n"/>
      <c r="EV192" s="89" t="n"/>
      <c r="EX192" s="81" t="n"/>
      <c r="EY192" s="89" t="n"/>
      <c r="FA192" s="81" t="n"/>
      <c r="FB192" s="89" t="n"/>
      <c r="FD192" s="81" t="n"/>
      <c r="FE192" s="89" t="n"/>
      <c r="FG192" s="81" t="n"/>
      <c r="FH192" s="89" t="n"/>
      <c r="FJ192" s="81" t="n"/>
      <c r="FK192" s="89" t="n"/>
      <c r="FM192" s="81" t="n"/>
    </row>
    <row customHeight="1" ht="12" r="193" spans="1:201">
      <c r="A193" s="35" t="n">
        <v>43408</v>
      </c>
      <c r="B193" s="89" t="s">
        <v>89</v>
      </c>
      <c r="C193" s="89" t="s">
        <v>91</v>
      </c>
      <c r="D193" s="31" t="n">
        <v>6.36</v>
      </c>
      <c r="E193" s="81" t="n">
        <v>6.88</v>
      </c>
      <c r="F193" s="25" t="n">
        <v>267</v>
      </c>
      <c r="G193" s="80" t="n">
        <v>537</v>
      </c>
      <c r="H193" s="80" t="n">
        <v>148</v>
      </c>
      <c r="I193" s="80" t="n">
        <v>421</v>
      </c>
      <c r="J193" s="80" t="n">
        <v>3</v>
      </c>
      <c r="K193" s="80" t="n">
        <v>10</v>
      </c>
      <c r="L193" s="25" t="n">
        <v>0</v>
      </c>
      <c r="M193" s="80" t="n">
        <v>2</v>
      </c>
      <c r="N193" s="80" t="n">
        <v>0</v>
      </c>
      <c r="O193" s="80" t="n">
        <v>1</v>
      </c>
      <c r="P193" s="80" t="n">
        <v>1</v>
      </c>
      <c r="Q193" s="80" t="n">
        <v>1</v>
      </c>
      <c r="R193" s="16" t="n">
        <v>1</v>
      </c>
      <c r="S193" s="16" t="n">
        <v>4</v>
      </c>
      <c r="T193" s="16" t="n">
        <v>5</v>
      </c>
      <c r="U193" s="10" t="n">
        <v>1</v>
      </c>
      <c r="V193" s="89" t="n">
        <v>2</v>
      </c>
      <c r="W193" s="16" t="n">
        <v>3</v>
      </c>
      <c r="X193" s="25" t="n">
        <v>24</v>
      </c>
      <c r="Y193" s="80" t="n">
        <v>19</v>
      </c>
      <c r="Z193" s="27">
        <f>IF(U193="","",LOOKUP(U193-V193,{-9E+307,0,1},{2,"x",1}))</f>
        <v/>
      </c>
      <c r="AA193" s="14">
        <f>IF(U193="","",U193&amp;"-"&amp;V193)</f>
        <v/>
      </c>
      <c r="AB193" s="63" t="n"/>
      <c r="EP193" s="89" t="n"/>
      <c r="ER193" s="81" t="n"/>
      <c r="ES193" s="89" t="n"/>
      <c r="EU193" s="81" t="n"/>
      <c r="EV193" s="89" t="n"/>
      <c r="EX193" s="81" t="n"/>
      <c r="EY193" s="89" t="n"/>
      <c r="FA193" s="81" t="n"/>
      <c r="FB193" s="89" t="n"/>
      <c r="FD193" s="81" t="n"/>
      <c r="FE193" s="89" t="n"/>
      <c r="FG193" s="81" t="n"/>
      <c r="FH193" s="89" t="n"/>
      <c r="FJ193" s="81" t="n"/>
      <c r="FK193" s="89" t="n"/>
      <c r="FM193" s="81" t="n"/>
    </row>
    <row customHeight="1" ht="12" r="194" spans="1:201">
      <c r="A194" s="35" t="n">
        <v>43413</v>
      </c>
      <c r="B194" s="89" t="s">
        <v>85</v>
      </c>
      <c r="C194" s="89" t="s">
        <v>90</v>
      </c>
      <c r="D194" s="31" t="n">
        <v>6.93</v>
      </c>
      <c r="E194" s="81" t="n">
        <v>6.99</v>
      </c>
      <c r="F194" s="25" t="n">
        <v>684</v>
      </c>
      <c r="G194" s="80" t="n">
        <v>233</v>
      </c>
      <c r="H194" s="80" t="n">
        <v>577</v>
      </c>
      <c r="I194" s="80" t="n">
        <v>136</v>
      </c>
      <c r="J194" s="80" t="n">
        <v>16</v>
      </c>
      <c r="K194" s="80" t="n">
        <v>6</v>
      </c>
      <c r="L194" s="25" t="n">
        <v>0</v>
      </c>
      <c r="M194" s="80" t="n">
        <v>0</v>
      </c>
      <c r="N194" s="80" t="n">
        <v>1</v>
      </c>
      <c r="O194" s="80" t="n">
        <v>0</v>
      </c>
      <c r="P194" s="80" t="n">
        <v>4</v>
      </c>
      <c r="Q194" s="80" t="n">
        <v>1</v>
      </c>
      <c r="R194" s="16" t="n">
        <v>5</v>
      </c>
      <c r="S194" s="16" t="n">
        <v>1</v>
      </c>
      <c r="T194" s="16" t="n">
        <v>6</v>
      </c>
      <c r="U194" s="10" t="n">
        <v>0</v>
      </c>
      <c r="V194" s="89" t="n">
        <v>0</v>
      </c>
      <c r="W194" s="16" t="n">
        <v>0</v>
      </c>
      <c r="X194" s="25" t="n">
        <v>21</v>
      </c>
      <c r="Y194" s="80" t="n">
        <v>33</v>
      </c>
      <c r="Z194" s="27">
        <f>IF(U194="","",LOOKUP(U194-V194,{-9E+307,0,1},{2,"x",1}))</f>
        <v/>
      </c>
      <c r="AA194" s="14">
        <f>IF(U194="","",U194&amp;"-"&amp;V194)</f>
        <v/>
      </c>
      <c r="AB194" s="63" t="n"/>
      <c r="EP194" s="89" t="n"/>
      <c r="ER194" s="81" t="n"/>
      <c r="ES194" s="89" t="n"/>
      <c r="EU194" s="81" t="n"/>
      <c r="EV194" s="89" t="n"/>
      <c r="EX194" s="81" t="n"/>
      <c r="EY194" s="89" t="n"/>
      <c r="FA194" s="81" t="n"/>
      <c r="FB194" s="89" t="n"/>
      <c r="FD194" s="81" t="n"/>
      <c r="FE194" s="89" t="n"/>
      <c r="FG194" s="81" t="n"/>
      <c r="FH194" s="89" t="n"/>
      <c r="FJ194" s="81" t="n"/>
      <c r="FK194" s="89" t="n"/>
      <c r="FM194" s="81" t="n"/>
    </row>
    <row customHeight="1" ht="12" r="195" spans="1:201">
      <c r="A195" s="35" t="n">
        <v>43414</v>
      </c>
      <c r="B195" s="89" t="s">
        <v>71</v>
      </c>
      <c r="C195" s="89" t="s">
        <v>88</v>
      </c>
      <c r="D195" s="31" t="n">
        <v>6.79</v>
      </c>
      <c r="E195" s="81" t="n">
        <v>6.51</v>
      </c>
      <c r="F195" s="25" t="n">
        <v>319</v>
      </c>
      <c r="G195" s="80" t="n">
        <v>401</v>
      </c>
      <c r="H195" s="80" t="n">
        <v>178</v>
      </c>
      <c r="I195" s="80" t="n">
        <v>264</v>
      </c>
      <c r="J195" s="80" t="n">
        <v>5</v>
      </c>
      <c r="K195" s="80" t="n">
        <v>7</v>
      </c>
      <c r="L195" s="25" t="n">
        <v>2</v>
      </c>
      <c r="M195" s="80" t="n">
        <v>2</v>
      </c>
      <c r="N195" s="80" t="n">
        <v>2</v>
      </c>
      <c r="O195" s="80" t="n">
        <v>2</v>
      </c>
      <c r="P195" s="80" t="n">
        <v>0</v>
      </c>
      <c r="Q195" s="80" t="n">
        <v>1</v>
      </c>
      <c r="R195" s="16" t="n">
        <v>4</v>
      </c>
      <c r="S195" s="16" t="n">
        <v>5</v>
      </c>
      <c r="T195" s="16" t="n">
        <v>9</v>
      </c>
      <c r="U195" s="10" t="n">
        <v>3</v>
      </c>
      <c r="V195" s="89" t="n">
        <v>3</v>
      </c>
      <c r="W195" s="16" t="n">
        <v>6</v>
      </c>
      <c r="X195" s="25" t="n">
        <v>21</v>
      </c>
      <c r="Y195" s="80" t="n">
        <v>37</v>
      </c>
      <c r="Z195" s="27">
        <f>IF(U195="","",LOOKUP(U195-V195,{-9E+307,0,1},{2,"x",1}))</f>
        <v/>
      </c>
      <c r="AA195" s="14">
        <f>IF(U195="","",U195&amp;"-"&amp;V195)</f>
        <v/>
      </c>
      <c r="AB195" s="63" t="n"/>
      <c r="EP195" s="89" t="n"/>
      <c r="ER195" s="81" t="n"/>
      <c r="ES195" s="89" t="n"/>
      <c r="EU195" s="81" t="n"/>
      <c r="EV195" s="89" t="n"/>
      <c r="EX195" s="81" t="n"/>
      <c r="EY195" s="89" t="n"/>
      <c r="FA195" s="81" t="n"/>
      <c r="FB195" s="89" t="n"/>
      <c r="FD195" s="81" t="n"/>
      <c r="FE195" s="89" t="n"/>
      <c r="FG195" s="81" t="n"/>
      <c r="FH195" s="89" t="n"/>
      <c r="FJ195" s="81" t="n"/>
      <c r="FK195" s="89" t="n"/>
      <c r="FM195" s="81" t="n"/>
    </row>
    <row customHeight="1" ht="12" r="196" spans="1:201">
      <c r="A196" s="35" t="n">
        <v>43414</v>
      </c>
      <c r="B196" s="89" t="s">
        <v>78</v>
      </c>
      <c r="C196" s="89" t="s">
        <v>75</v>
      </c>
      <c r="D196" s="31" t="n">
        <v>6.8</v>
      </c>
      <c r="E196" s="81" t="n">
        <v>6.87</v>
      </c>
      <c r="F196" s="25" t="n">
        <v>495</v>
      </c>
      <c r="G196" s="80" t="n">
        <v>256</v>
      </c>
      <c r="H196" s="80" t="n">
        <v>382</v>
      </c>
      <c r="I196" s="80" t="n">
        <v>145</v>
      </c>
      <c r="J196" s="80" t="n">
        <v>20</v>
      </c>
      <c r="K196" s="80" t="n">
        <v>8</v>
      </c>
      <c r="L196" s="25" t="n">
        <v>1</v>
      </c>
      <c r="M196" s="80" t="n">
        <v>1</v>
      </c>
      <c r="N196" s="80" t="n">
        <v>5</v>
      </c>
      <c r="O196" s="80" t="n">
        <v>0</v>
      </c>
      <c r="P196" s="80" t="n">
        <v>3</v>
      </c>
      <c r="Q196" s="80" t="n">
        <v>0</v>
      </c>
      <c r="R196" s="16" t="n">
        <v>9</v>
      </c>
      <c r="S196" s="16" t="n">
        <v>1</v>
      </c>
      <c r="T196" s="16" t="n">
        <v>10</v>
      </c>
      <c r="U196" s="10" t="n">
        <v>1</v>
      </c>
      <c r="V196" s="89" t="n">
        <v>1</v>
      </c>
      <c r="W196" s="16" t="n">
        <v>2</v>
      </c>
      <c r="X196" s="25" t="n">
        <v>15</v>
      </c>
      <c r="Y196" s="80" t="n">
        <v>45</v>
      </c>
      <c r="Z196" s="27">
        <f>IF(U196="","",LOOKUP(U196-V196,{-9E+307,0,1},{2,"x",1}))</f>
        <v/>
      </c>
      <c r="AA196" s="14">
        <f>IF(U196="","",U196&amp;"-"&amp;V196)</f>
        <v/>
      </c>
      <c r="AB196" s="63" t="n"/>
      <c r="EP196" s="89" t="n"/>
      <c r="ER196" s="81" t="n"/>
      <c r="ES196" s="89" t="n"/>
      <c r="EU196" s="81" t="n"/>
      <c r="EV196" s="89" t="n"/>
      <c r="EX196" s="81" t="n"/>
      <c r="EY196" s="89" t="n"/>
      <c r="FA196" s="81" t="n"/>
      <c r="FB196" s="89" t="n"/>
      <c r="FD196" s="81" t="n"/>
      <c r="FE196" s="89" t="n"/>
      <c r="FG196" s="81" t="n"/>
      <c r="FH196" s="89" t="n"/>
      <c r="FJ196" s="81" t="n"/>
      <c r="FK196" s="89" t="n"/>
      <c r="FM196" s="81" t="n"/>
    </row>
    <row customHeight="1" ht="12" r="197" spans="1:201">
      <c r="A197" s="35" t="n">
        <v>43414</v>
      </c>
      <c r="B197" s="89" t="s">
        <v>80</v>
      </c>
      <c r="C197" s="89" t="s">
        <v>86</v>
      </c>
      <c r="D197" s="31" t="n">
        <v>6.47</v>
      </c>
      <c r="E197" s="81" t="n">
        <v>6.96</v>
      </c>
      <c r="F197" s="25" t="n">
        <v>382</v>
      </c>
      <c r="G197" s="80" t="n">
        <v>510</v>
      </c>
      <c r="H197" s="80" t="n">
        <v>285</v>
      </c>
      <c r="I197" s="80" t="n">
        <v>418</v>
      </c>
      <c r="J197" s="80" t="n">
        <v>10</v>
      </c>
      <c r="K197" s="80" t="n">
        <v>7</v>
      </c>
      <c r="L197" s="25" t="n">
        <v>0</v>
      </c>
      <c r="M197" s="80" t="n">
        <v>0</v>
      </c>
      <c r="N197" s="80" t="n">
        <v>0</v>
      </c>
      <c r="O197" s="80" t="n">
        <v>2</v>
      </c>
      <c r="P197" s="80" t="n">
        <v>3</v>
      </c>
      <c r="Q197" s="80" t="n">
        <v>0</v>
      </c>
      <c r="R197" s="16" t="n">
        <v>3</v>
      </c>
      <c r="S197" s="16" t="n">
        <v>2</v>
      </c>
      <c r="T197" s="16" t="n">
        <v>5</v>
      </c>
      <c r="U197" s="10" t="n">
        <v>0</v>
      </c>
      <c r="V197" s="89" t="n">
        <v>1</v>
      </c>
      <c r="W197" s="16" t="n">
        <v>1</v>
      </c>
      <c r="X197" s="25" t="n">
        <v>21</v>
      </c>
      <c r="Y197" s="80" t="n">
        <v>25</v>
      </c>
      <c r="Z197" s="27">
        <f>IF(U197="","",LOOKUP(U197-V197,{-9E+307,0,1},{2,"x",1}))</f>
        <v/>
      </c>
      <c r="AA197" s="14">
        <f>IF(U197="","",U197&amp;"-"&amp;V197)</f>
        <v/>
      </c>
      <c r="AB197" s="63" t="n"/>
      <c r="EP197" s="89" t="n"/>
      <c r="ER197" s="81" t="n"/>
      <c r="ES197" s="89" t="n"/>
      <c r="EU197" s="81" t="n"/>
      <c r="EV197" s="89" t="n"/>
      <c r="EX197" s="81" t="n"/>
      <c r="EY197" s="89" t="n"/>
      <c r="FA197" s="81" t="n"/>
      <c r="FB197" s="89" t="n"/>
      <c r="FD197" s="81" t="n"/>
      <c r="FE197" s="89" t="n"/>
      <c r="FG197" s="81" t="n"/>
      <c r="FH197" s="89" t="n"/>
      <c r="FJ197" s="81" t="n"/>
      <c r="FK197" s="89" t="n"/>
      <c r="FM197" s="81" t="n"/>
    </row>
    <row customHeight="1" ht="12" r="198" spans="1:201">
      <c r="A198" s="35" t="n">
        <v>43414</v>
      </c>
      <c r="B198" s="89" t="s">
        <v>76</v>
      </c>
      <c r="C198" s="89" t="s">
        <v>83</v>
      </c>
      <c r="D198" s="31" t="n">
        <v>6.48</v>
      </c>
      <c r="E198" s="81" t="n">
        <v>6.86</v>
      </c>
      <c r="F198" s="25" t="n">
        <v>403</v>
      </c>
      <c r="G198" s="80" t="n">
        <v>332</v>
      </c>
      <c r="H198" s="80" t="n">
        <v>280</v>
      </c>
      <c r="I198" s="80" t="n">
        <v>206</v>
      </c>
      <c r="J198" s="80" t="n">
        <v>3</v>
      </c>
      <c r="K198" s="80" t="n">
        <v>9</v>
      </c>
      <c r="L198" s="25" t="n">
        <v>0</v>
      </c>
      <c r="M198" s="80" t="n">
        <v>1</v>
      </c>
      <c r="N198" s="80" t="n">
        <v>0</v>
      </c>
      <c r="O198" s="80" t="n">
        <v>2</v>
      </c>
      <c r="P198" s="80" t="n">
        <v>1</v>
      </c>
      <c r="Q198" s="80" t="n">
        <v>0</v>
      </c>
      <c r="R198" s="16" t="n">
        <v>1</v>
      </c>
      <c r="S198" s="16" t="n">
        <v>3</v>
      </c>
      <c r="T198" s="16" t="n">
        <v>4</v>
      </c>
      <c r="U198" s="10" t="n">
        <v>0</v>
      </c>
      <c r="V198" s="89" t="n">
        <v>1</v>
      </c>
      <c r="W198" s="16" t="n">
        <v>1</v>
      </c>
      <c r="X198" s="25" t="n">
        <v>21</v>
      </c>
      <c r="Y198" s="80" t="n">
        <v>29</v>
      </c>
      <c r="Z198" s="27">
        <f>IF(U198="","",LOOKUP(U198-V198,{-9E+307,0,1},{2,"x",1}))</f>
        <v/>
      </c>
      <c r="AA198" s="14">
        <f>IF(U198="","",U198&amp;"-"&amp;V198)</f>
        <v/>
      </c>
      <c r="AB198" s="63" t="n"/>
      <c r="EP198" s="89" t="n"/>
      <c r="ER198" s="81" t="n"/>
      <c r="ES198" s="89" t="n"/>
      <c r="EU198" s="81" t="n"/>
      <c r="EV198" s="89" t="n"/>
      <c r="EX198" s="81" t="n"/>
      <c r="EY198" s="89" t="n"/>
      <c r="FA198" s="81" t="n"/>
      <c r="FB198" s="89" t="n"/>
      <c r="FD198" s="81" t="n"/>
      <c r="FE198" s="89" t="n"/>
      <c r="FG198" s="81" t="n"/>
      <c r="FH198" s="89" t="n"/>
      <c r="FJ198" s="81" t="n"/>
      <c r="FK198" s="89" t="n"/>
      <c r="FM198" s="81" t="n"/>
    </row>
    <row customHeight="1" ht="12" r="199" spans="1:201">
      <c r="A199" s="35" t="n">
        <v>43414</v>
      </c>
      <c r="B199" s="89" t="s">
        <v>70</v>
      </c>
      <c r="C199" s="89" t="s">
        <v>73</v>
      </c>
      <c r="D199" s="31" t="n">
        <v>6.11</v>
      </c>
      <c r="E199" s="81" t="n">
        <v>7.29</v>
      </c>
      <c r="F199" s="25" t="n">
        <v>368</v>
      </c>
      <c r="G199" s="80" t="n">
        <v>415</v>
      </c>
      <c r="H199" s="80" t="n">
        <v>294</v>
      </c>
      <c r="I199" s="80" t="n">
        <v>340</v>
      </c>
      <c r="J199" s="80" t="n">
        <v>7</v>
      </c>
      <c r="K199" s="80" t="n">
        <v>18</v>
      </c>
      <c r="L199" s="25" t="n">
        <v>0</v>
      </c>
      <c r="M199" s="80" t="n">
        <v>1</v>
      </c>
      <c r="N199" s="80" t="n">
        <v>1</v>
      </c>
      <c r="O199" s="80" t="n">
        <v>2</v>
      </c>
      <c r="P199" s="80" t="n">
        <v>4</v>
      </c>
      <c r="Q199" s="80" t="n">
        <v>2</v>
      </c>
      <c r="R199" s="16" t="n">
        <v>5</v>
      </c>
      <c r="S199" s="16" t="n">
        <v>5</v>
      </c>
      <c r="T199" s="16" t="n">
        <v>10</v>
      </c>
      <c r="U199" s="10" t="n">
        <v>0</v>
      </c>
      <c r="V199" s="89" t="n">
        <v>3</v>
      </c>
      <c r="W199" s="16" t="n">
        <v>3</v>
      </c>
      <c r="X199" s="25" t="n">
        <v>20</v>
      </c>
      <c r="Y199" s="80" t="n">
        <v>6</v>
      </c>
      <c r="Z199" s="27">
        <f>IF(U199="","",LOOKUP(U199-V199,{-9E+307,0,1},{2,"x",1}))</f>
        <v/>
      </c>
      <c r="AA199" s="14">
        <f>IF(U199="","",U199&amp;"-"&amp;V199)</f>
        <v/>
      </c>
      <c r="AB199" s="63" t="n"/>
      <c r="EP199" s="89" t="n"/>
      <c r="ER199" s="81" t="n"/>
      <c r="ES199" s="89" t="n"/>
      <c r="EU199" s="81" t="n"/>
      <c r="EV199" s="89" t="n"/>
      <c r="EX199" s="81" t="n"/>
      <c r="EY199" s="89" t="n"/>
      <c r="FA199" s="81" t="n"/>
      <c r="FB199" s="89" t="n"/>
      <c r="FD199" s="81" t="n"/>
      <c r="FE199" s="89" t="n"/>
      <c r="FG199" s="81" t="n"/>
      <c r="FH199" s="89" t="n"/>
      <c r="FJ199" s="81" t="n"/>
      <c r="FK199" s="89" t="n"/>
      <c r="FM199" s="81" t="n"/>
    </row>
    <row customHeight="1" ht="12" r="200" spans="1:201">
      <c r="A200" s="35" t="n">
        <v>43414</v>
      </c>
      <c r="B200" s="89" t="s">
        <v>82</v>
      </c>
      <c r="C200" s="89" t="s">
        <v>89</v>
      </c>
      <c r="D200" s="31" t="n">
        <v>6.88</v>
      </c>
      <c r="E200" s="81" t="n">
        <v>6.28</v>
      </c>
      <c r="F200" s="25" t="n">
        <v>342</v>
      </c>
      <c r="G200" s="80" t="n">
        <v>465</v>
      </c>
      <c r="H200" s="80" t="n">
        <v>250</v>
      </c>
      <c r="I200" s="80" t="n">
        <v>363</v>
      </c>
      <c r="J200" s="80" t="n">
        <v>14</v>
      </c>
      <c r="K200" s="80" t="n">
        <v>12</v>
      </c>
      <c r="L200" s="25" t="n">
        <v>1</v>
      </c>
      <c r="M200" s="80" t="n">
        <v>0</v>
      </c>
      <c r="N200" s="80" t="n">
        <v>2</v>
      </c>
      <c r="O200" s="80" t="n">
        <v>0</v>
      </c>
      <c r="P200" s="80" t="n">
        <v>1</v>
      </c>
      <c r="Q200" s="80" t="n">
        <v>1</v>
      </c>
      <c r="R200" s="16" t="n">
        <v>4</v>
      </c>
      <c r="S200" s="16" t="n">
        <v>1</v>
      </c>
      <c r="T200" s="16" t="n">
        <v>5</v>
      </c>
      <c r="U200" s="10" t="n">
        <v>2</v>
      </c>
      <c r="V200" s="89" t="n">
        <v>0</v>
      </c>
      <c r="W200" s="16" t="n">
        <v>2</v>
      </c>
      <c r="X200" s="25" t="n">
        <v>33</v>
      </c>
      <c r="Y200" s="80" t="n">
        <v>22</v>
      </c>
      <c r="Z200" s="27">
        <f>IF(U200="","",LOOKUP(U200-V200,{-9E+307,0,1},{2,"x",1}))</f>
        <v/>
      </c>
      <c r="AA200" s="14">
        <f>IF(U200="","",U200&amp;"-"&amp;V200)</f>
        <v/>
      </c>
      <c r="AB200" s="63" t="n"/>
      <c r="EP200" s="89" t="n"/>
      <c r="ER200" s="81" t="n"/>
      <c r="ES200" s="89" t="n"/>
      <c r="EU200" s="81" t="n"/>
      <c r="EV200" s="89" t="n"/>
      <c r="EX200" s="81" t="n"/>
      <c r="EY200" s="89" t="n"/>
      <c r="FA200" s="81" t="n"/>
      <c r="FB200" s="89" t="n"/>
      <c r="FD200" s="81" t="n"/>
      <c r="FE200" s="89" t="n"/>
      <c r="FG200" s="81" t="n"/>
      <c r="FH200" s="89" t="n"/>
      <c r="FJ200" s="81" t="n"/>
      <c r="FK200" s="89" t="n"/>
      <c r="FM200" s="81" t="n"/>
    </row>
    <row r="201" spans="1:201">
      <c r="A201" s="35" t="n">
        <v>43414</v>
      </c>
      <c r="B201" s="89" t="s">
        <v>72</v>
      </c>
      <c r="C201" s="89" t="s">
        <v>81</v>
      </c>
      <c r="D201" s="31" t="n">
        <v>6.9</v>
      </c>
      <c r="E201" s="81" t="n">
        <v>6.57</v>
      </c>
      <c r="F201" s="25" t="n">
        <v>458</v>
      </c>
      <c r="G201" s="80" t="n">
        <v>300</v>
      </c>
      <c r="H201" s="80" t="n">
        <v>368</v>
      </c>
      <c r="I201" s="80" t="n">
        <v>196</v>
      </c>
      <c r="J201" s="80" t="n">
        <v>16</v>
      </c>
      <c r="K201" s="80" t="n">
        <v>7</v>
      </c>
      <c r="L201" s="25" t="n">
        <v>1</v>
      </c>
      <c r="M201" s="80" t="n">
        <v>0</v>
      </c>
      <c r="N201" s="80" t="n">
        <v>4</v>
      </c>
      <c r="O201" s="80" t="n">
        <v>3</v>
      </c>
      <c r="P201" s="80" t="n">
        <v>2</v>
      </c>
      <c r="Q201" s="80" t="n">
        <v>1</v>
      </c>
      <c r="R201" s="16" t="n">
        <v>7</v>
      </c>
      <c r="S201" s="16" t="n">
        <v>4</v>
      </c>
      <c r="T201" s="16" t="n">
        <v>11</v>
      </c>
      <c r="U201" s="10" t="n">
        <v>4</v>
      </c>
      <c r="V201" s="89" t="n">
        <v>3</v>
      </c>
      <c r="W201" s="16" t="n">
        <v>7</v>
      </c>
      <c r="X201" s="25" t="n">
        <v>18</v>
      </c>
      <c r="Y201" s="80" t="n">
        <v>18</v>
      </c>
      <c r="Z201" s="27">
        <f>IF(U201="","",LOOKUP(U201-V201,{-9E+307,0,1},{2,"x",1}))</f>
        <v/>
      </c>
      <c r="AA201" s="14">
        <f>IF(U201="","",U201&amp;"-"&amp;V201)</f>
        <v/>
      </c>
      <c r="AB201" s="63" t="n"/>
      <c r="EP201" s="89" t="n"/>
      <c r="ER201" s="81" t="n"/>
      <c r="ES201" s="89" t="n"/>
      <c r="EU201" s="81" t="n"/>
      <c r="EV201" s="89" t="n"/>
      <c r="EX201" s="81" t="n"/>
      <c r="EY201" s="89" t="n"/>
      <c r="FA201" s="81" t="n"/>
      <c r="FB201" s="89" t="n"/>
      <c r="FD201" s="81" t="n"/>
      <c r="FE201" s="89" t="n"/>
      <c r="FG201" s="81" t="n"/>
      <c r="FH201" s="89" t="n"/>
      <c r="FJ201" s="81" t="n"/>
      <c r="FK201" s="89" t="n"/>
      <c r="FM201" s="81" t="n"/>
    </row>
    <row customHeight="1" ht="12" r="202" spans="1:201">
      <c r="A202" s="35" t="n">
        <v>43414</v>
      </c>
      <c r="B202" s="89" t="s">
        <v>77</v>
      </c>
      <c r="C202" s="89" t="s">
        <v>92</v>
      </c>
      <c r="D202" s="31" t="n">
        <v>6.87</v>
      </c>
      <c r="E202" s="81" t="n">
        <v>6.8</v>
      </c>
      <c r="F202" s="25" t="n">
        <v>455</v>
      </c>
      <c r="G202" s="80" t="n">
        <v>377</v>
      </c>
      <c r="H202" s="80" t="n">
        <v>363</v>
      </c>
      <c r="I202" s="80" t="n">
        <v>285</v>
      </c>
      <c r="J202" s="80" t="n">
        <v>10</v>
      </c>
      <c r="K202" s="80" t="n">
        <v>5</v>
      </c>
      <c r="L202" s="25" t="n">
        <v>0</v>
      </c>
      <c r="M202" s="80" t="n">
        <v>0</v>
      </c>
      <c r="N202" s="80" t="n">
        <v>4</v>
      </c>
      <c r="O202" s="80" t="n">
        <v>0</v>
      </c>
      <c r="P202" s="80" t="n">
        <v>0</v>
      </c>
      <c r="Q202" s="80" t="n">
        <v>2</v>
      </c>
      <c r="R202" s="16" t="n">
        <v>4</v>
      </c>
      <c r="S202" s="16" t="n">
        <v>2</v>
      </c>
      <c r="T202" s="16" t="n">
        <v>6</v>
      </c>
      <c r="U202" s="10" t="n">
        <v>0</v>
      </c>
      <c r="V202" s="89" t="n">
        <v>0</v>
      </c>
      <c r="W202" s="16" t="n">
        <v>0</v>
      </c>
      <c r="X202" s="25" t="n">
        <v>32</v>
      </c>
      <c r="Y202" s="80" t="n">
        <v>31</v>
      </c>
      <c r="Z202" s="27">
        <f>IF(U202="","",LOOKUP(U202-V202,{-9E+307,0,1},{2,"x",1}))</f>
        <v/>
      </c>
      <c r="AA202" s="14">
        <f>IF(U202="","",U202&amp;"-"&amp;V202)</f>
        <v/>
      </c>
      <c r="AB202" s="63" t="n"/>
      <c r="EP202" s="89" t="n"/>
      <c r="ER202" s="81" t="n"/>
      <c r="ES202" s="89" t="n"/>
      <c r="EU202" s="81" t="n"/>
      <c r="EV202" s="89" t="n"/>
      <c r="EX202" s="81" t="n"/>
      <c r="EY202" s="89" t="n"/>
      <c r="FA202" s="81" t="n"/>
      <c r="FB202" s="89" t="n"/>
      <c r="FD202" s="81" t="n"/>
      <c r="FE202" s="89" t="n"/>
      <c r="FG202" s="81" t="n"/>
      <c r="FH202" s="89" t="n"/>
      <c r="FJ202" s="81" t="n"/>
      <c r="FK202" s="89" t="n"/>
      <c r="FM202" s="81" t="n"/>
    </row>
    <row customHeight="1" ht="12" r="203" spans="1:201">
      <c r="A203" s="35" t="n">
        <v>43414</v>
      </c>
      <c r="B203" s="89" t="s">
        <v>84</v>
      </c>
      <c r="C203" s="89" t="s">
        <v>74</v>
      </c>
      <c r="D203" s="31" t="n">
        <v>7.01</v>
      </c>
      <c r="E203" s="81" t="n">
        <v>6.66</v>
      </c>
      <c r="F203" s="25" t="n">
        <v>361</v>
      </c>
      <c r="G203" s="80" t="n">
        <v>523</v>
      </c>
      <c r="H203" s="80" t="n">
        <v>250</v>
      </c>
      <c r="I203" s="80" t="n">
        <v>419</v>
      </c>
      <c r="J203" s="80" t="n">
        <v>8</v>
      </c>
      <c r="K203" s="80" t="n">
        <v>11</v>
      </c>
      <c r="L203" s="25" t="n">
        <v>3</v>
      </c>
      <c r="M203" s="80" t="n">
        <v>0</v>
      </c>
      <c r="N203" s="80" t="n">
        <v>2</v>
      </c>
      <c r="O203" s="80" t="n">
        <v>4</v>
      </c>
      <c r="P203" s="80" t="n">
        <v>2</v>
      </c>
      <c r="Q203" s="80" t="n">
        <v>2</v>
      </c>
      <c r="R203" s="16" t="n">
        <v>7</v>
      </c>
      <c r="S203" s="16" t="n">
        <v>6</v>
      </c>
      <c r="T203" s="16" t="n">
        <v>13</v>
      </c>
      <c r="U203" s="10" t="n">
        <v>3</v>
      </c>
      <c r="V203" s="89" t="n">
        <v>2</v>
      </c>
      <c r="W203" s="16" t="n">
        <v>5</v>
      </c>
      <c r="X203" s="25" t="n">
        <v>22</v>
      </c>
      <c r="Y203" s="80" t="n">
        <v>23</v>
      </c>
      <c r="Z203" s="27">
        <f>IF(U203="","",LOOKUP(U203-V203,{-9E+307,0,1},{2,"x",1}))</f>
        <v/>
      </c>
      <c r="AA203" s="14">
        <f>IF(U203="","",U203&amp;"-"&amp;V203)</f>
        <v/>
      </c>
      <c r="AB203" s="63" t="n"/>
      <c r="EP203" s="89" t="n"/>
      <c r="ER203" s="81" t="n"/>
      <c r="ES203" s="89" t="n"/>
      <c r="EU203" s="81" t="n"/>
      <c r="EV203" s="89" t="n"/>
      <c r="EX203" s="81" t="n"/>
      <c r="EY203" s="89" t="n"/>
      <c r="FA203" s="81" t="n"/>
      <c r="FB203" s="89" t="n"/>
      <c r="FD203" s="81" t="n"/>
      <c r="FE203" s="89" t="n"/>
      <c r="FG203" s="81" t="n"/>
      <c r="FH203" s="89" t="n"/>
      <c r="FJ203" s="81" t="n"/>
      <c r="FK203" s="89" t="n"/>
      <c r="FM203" s="81" t="n"/>
    </row>
    <row customHeight="1" ht="12" r="204" spans="1:201">
      <c r="A204" s="35" t="n">
        <v>43414</v>
      </c>
      <c r="B204" s="89" t="s">
        <v>69</v>
      </c>
      <c r="C204" s="89" t="s">
        <v>79</v>
      </c>
      <c r="D204" s="31" t="n">
        <v>6.83</v>
      </c>
      <c r="E204" s="81" t="n">
        <v>6.67</v>
      </c>
      <c r="F204" s="25" t="n">
        <v>473</v>
      </c>
      <c r="G204" s="80" t="n">
        <v>398</v>
      </c>
      <c r="H204" s="80" t="n">
        <v>347</v>
      </c>
      <c r="I204" s="80" t="n">
        <v>262</v>
      </c>
      <c r="J204" s="80" t="n">
        <v>9</v>
      </c>
      <c r="K204" s="80" t="n">
        <v>6</v>
      </c>
      <c r="L204" s="25" t="n">
        <v>1</v>
      </c>
      <c r="M204" s="80" t="n">
        <v>0</v>
      </c>
      <c r="N204" s="80" t="n">
        <v>3</v>
      </c>
      <c r="O204" s="80" t="n">
        <v>3</v>
      </c>
      <c r="P204" s="80" t="n">
        <v>0</v>
      </c>
      <c r="Q204" s="80" t="n">
        <v>1</v>
      </c>
      <c r="R204" s="16" t="n">
        <v>4</v>
      </c>
      <c r="S204" s="16" t="n">
        <v>4</v>
      </c>
      <c r="T204" s="16" t="n">
        <v>8</v>
      </c>
      <c r="U204" s="10" t="n">
        <v>2</v>
      </c>
      <c r="V204" s="89" t="n">
        <v>2</v>
      </c>
      <c r="W204" s="16" t="n">
        <v>4</v>
      </c>
      <c r="X204" s="25" t="n">
        <v>24</v>
      </c>
      <c r="Y204" s="80" t="n">
        <v>22</v>
      </c>
      <c r="Z204" s="27">
        <f>IF(U204="","",LOOKUP(U204-V204,{-9E+307,0,1},{2,"x",1}))</f>
        <v/>
      </c>
      <c r="AA204" s="14">
        <f>IF(U204="","",U204&amp;"-"&amp;V204)</f>
        <v/>
      </c>
      <c r="AB204" s="63" t="n"/>
      <c r="EP204" s="89" t="n"/>
      <c r="ER204" s="81" t="n"/>
      <c r="ES204" s="89" t="n"/>
      <c r="EU204" s="81" t="n"/>
      <c r="EV204" s="89" t="n"/>
      <c r="EX204" s="81" t="n"/>
      <c r="EY204" s="89" t="n"/>
      <c r="FA204" s="81" t="n"/>
      <c r="FB204" s="89" t="n"/>
      <c r="FD204" s="81" t="n"/>
      <c r="FE204" s="89" t="n"/>
      <c r="FG204" s="81" t="n"/>
      <c r="FH204" s="89" t="n"/>
      <c r="FJ204" s="81" t="n"/>
      <c r="FK204" s="89" t="n"/>
      <c r="FM204" s="81" t="n"/>
    </row>
    <row customHeight="1" ht="12" r="205" spans="1:201">
      <c r="A205" s="35" t="n">
        <v>43414</v>
      </c>
      <c r="B205" s="89" t="s">
        <v>87</v>
      </c>
      <c r="C205" s="89" t="s">
        <v>91</v>
      </c>
      <c r="D205" s="31" t="n">
        <v>7.12</v>
      </c>
      <c r="E205" s="81" t="n">
        <v>6.14</v>
      </c>
      <c r="F205" s="25" t="n">
        <v>222</v>
      </c>
      <c r="G205" s="80" t="n">
        <v>570</v>
      </c>
      <c r="H205" s="80" t="n">
        <v>137</v>
      </c>
      <c r="I205" s="80" t="n">
        <v>470</v>
      </c>
      <c r="J205" s="80" t="n">
        <v>15</v>
      </c>
      <c r="K205" s="80" t="n">
        <v>14</v>
      </c>
      <c r="L205" s="25" t="n">
        <v>0</v>
      </c>
      <c r="M205" s="80" t="n">
        <v>0</v>
      </c>
      <c r="N205" s="80" t="n">
        <v>5</v>
      </c>
      <c r="O205" s="80" t="n">
        <v>2</v>
      </c>
      <c r="P205" s="80" t="n">
        <v>1</v>
      </c>
      <c r="Q205" s="80" t="n">
        <v>1</v>
      </c>
      <c r="R205" s="16" t="n">
        <v>6</v>
      </c>
      <c r="S205" s="16" t="n">
        <v>3</v>
      </c>
      <c r="T205" s="16" t="n">
        <v>9</v>
      </c>
      <c r="U205" s="10" t="n">
        <v>4</v>
      </c>
      <c r="V205" s="89" t="n">
        <v>1</v>
      </c>
      <c r="W205" s="16" t="n">
        <v>5</v>
      </c>
      <c r="X205" s="25" t="n">
        <v>21</v>
      </c>
      <c r="Y205" s="80" t="n">
        <v>15</v>
      </c>
      <c r="Z205" s="27">
        <f>IF(U205="","",LOOKUP(U205-V205,{-9E+307,0,1},{2,"x",1}))</f>
        <v/>
      </c>
      <c r="AA205" s="14">
        <f>IF(U205="","",U205&amp;"-"&amp;V205)</f>
        <v/>
      </c>
      <c r="AB205" s="63" t="n"/>
      <c r="EP205" s="89" t="n"/>
      <c r="ER205" s="81" t="n"/>
      <c r="ES205" s="89" t="n"/>
      <c r="EU205" s="81" t="n"/>
      <c r="EV205" s="89" t="n"/>
      <c r="EX205" s="81" t="n"/>
      <c r="EY205" s="89" t="n"/>
      <c r="FA205" s="81" t="n"/>
      <c r="FB205" s="89" t="n"/>
      <c r="FD205" s="81" t="n"/>
      <c r="FE205" s="89" t="n"/>
      <c r="FG205" s="81" t="n"/>
      <c r="FH205" s="89" t="n"/>
      <c r="FJ205" s="81" t="n"/>
      <c r="FK205" s="89" t="n"/>
      <c r="FM205" s="81" t="n"/>
    </row>
    <row customHeight="1" ht="12" r="206" spans="1:201">
      <c r="A206" s="35" t="n">
        <v>43427</v>
      </c>
      <c r="B206" s="89" t="s">
        <v>79</v>
      </c>
      <c r="C206" s="89" t="s">
        <v>87</v>
      </c>
      <c r="D206" s="31" t="n">
        <v>6.41</v>
      </c>
      <c r="E206" s="81" t="n">
        <v>6.81</v>
      </c>
      <c r="F206" s="25" t="n">
        <v>416</v>
      </c>
      <c r="G206" s="80" t="n">
        <v>342</v>
      </c>
      <c r="H206" s="80" t="n">
        <v>292</v>
      </c>
      <c r="I206" s="80" t="n">
        <v>228</v>
      </c>
      <c r="J206" s="80" t="n">
        <v>9</v>
      </c>
      <c r="K206" s="80" t="n">
        <v>12</v>
      </c>
      <c r="L206" s="25" t="n">
        <v>0</v>
      </c>
      <c r="M206" s="80" t="n">
        <v>1</v>
      </c>
      <c r="N206" s="80" t="n">
        <v>1</v>
      </c>
      <c r="O206" s="80" t="n">
        <v>2</v>
      </c>
      <c r="P206" s="80" t="n">
        <v>1</v>
      </c>
      <c r="Q206" s="80" t="n">
        <v>0</v>
      </c>
      <c r="R206" s="16" t="n">
        <v>2</v>
      </c>
      <c r="S206" s="16" t="n">
        <v>3</v>
      </c>
      <c r="T206" s="16" t="n">
        <v>5</v>
      </c>
      <c r="U206" s="10" t="n">
        <v>1</v>
      </c>
      <c r="V206" s="89" t="n">
        <v>2</v>
      </c>
      <c r="W206" s="16" t="n">
        <v>3</v>
      </c>
      <c r="X206" s="25" t="n">
        <v>15</v>
      </c>
      <c r="Y206" s="80" t="n">
        <v>29</v>
      </c>
      <c r="Z206" s="27">
        <f>IF(U206="","",LOOKUP(U206-V206,{-9E+307,0,1},{2,"x",1}))</f>
        <v/>
      </c>
      <c r="AA206" s="14">
        <f>IF(U206="","",U206&amp;"-"&amp;V206)</f>
        <v/>
      </c>
      <c r="AB206" s="63" t="n"/>
      <c r="EP206" s="89" t="n"/>
      <c r="ER206" s="81" t="n"/>
      <c r="ES206" s="89" t="n"/>
      <c r="EU206" s="81" t="n"/>
      <c r="EV206" s="89" t="n"/>
      <c r="EX206" s="81" t="n"/>
      <c r="EY206" s="89" t="n"/>
      <c r="FA206" s="81" t="n"/>
      <c r="FB206" s="89" t="n"/>
      <c r="FD206" s="81" t="n"/>
      <c r="FE206" s="89" t="n"/>
      <c r="FG206" s="81" t="n"/>
      <c r="FH206" s="89" t="n"/>
      <c r="FJ206" s="81" t="n"/>
      <c r="FK206" s="89" t="n"/>
      <c r="FM206" s="81" t="n"/>
    </row>
    <row customHeight="1" ht="12" r="207" spans="1:201">
      <c r="A207" s="35" t="n">
        <v>43428</v>
      </c>
      <c r="B207" s="89" t="s">
        <v>74</v>
      </c>
      <c r="C207" s="89" t="s">
        <v>82</v>
      </c>
      <c r="D207" s="31" t="n">
        <v>6.5</v>
      </c>
      <c r="E207" s="81" t="n">
        <v>6.99</v>
      </c>
      <c r="F207" s="25" t="n">
        <v>570</v>
      </c>
      <c r="G207" s="80" t="n">
        <v>263</v>
      </c>
      <c r="H207" s="80" t="n">
        <v>475</v>
      </c>
      <c r="I207" s="80" t="n">
        <v>174</v>
      </c>
      <c r="J207" s="80" t="n">
        <v>14</v>
      </c>
      <c r="K207" s="80" t="n">
        <v>9</v>
      </c>
      <c r="L207" s="25" t="n">
        <v>0</v>
      </c>
      <c r="M207" s="80" t="n">
        <v>1</v>
      </c>
      <c r="N207" s="80" t="n">
        <v>3</v>
      </c>
      <c r="O207" s="80" t="n">
        <v>3</v>
      </c>
      <c r="P207" s="80" t="n">
        <v>6</v>
      </c>
      <c r="Q207" s="80" t="n">
        <v>0</v>
      </c>
      <c r="R207" s="16" t="n">
        <v>9</v>
      </c>
      <c r="S207" s="16" t="n">
        <v>4</v>
      </c>
      <c r="T207" s="16" t="n">
        <v>13</v>
      </c>
      <c r="U207" s="10" t="n">
        <v>1</v>
      </c>
      <c r="V207" s="89" t="n">
        <v>2</v>
      </c>
      <c r="W207" s="16" t="n">
        <v>3</v>
      </c>
      <c r="X207" s="25" t="n">
        <v>16</v>
      </c>
      <c r="Y207" s="80" t="n">
        <v>27</v>
      </c>
      <c r="Z207" s="27">
        <f>IF(U207="","",LOOKUP(U207-V207,{-9E+307,0,1},{2,"x",1}))</f>
        <v/>
      </c>
      <c r="AA207" s="14">
        <f>IF(U207="","",U207&amp;"-"&amp;V207)</f>
        <v/>
      </c>
      <c r="AB207" s="63" t="n"/>
      <c r="EP207" s="89" t="n"/>
      <c r="ER207" s="81" t="n"/>
      <c r="ES207" s="89" t="n"/>
      <c r="EU207" s="81" t="n"/>
      <c r="EV207" s="89" t="n"/>
      <c r="EX207" s="81" t="n"/>
      <c r="EY207" s="89" t="n"/>
      <c r="FA207" s="81" t="n"/>
      <c r="FB207" s="89" t="n"/>
      <c r="FD207" s="81" t="n"/>
      <c r="FE207" s="89" t="n"/>
      <c r="FG207" s="81" t="n"/>
      <c r="FH207" s="89" t="n"/>
      <c r="FJ207" s="81" t="n"/>
      <c r="FK207" s="89" t="n"/>
      <c r="FM207" s="81" t="n"/>
    </row>
    <row customHeight="1" ht="12" r="208" spans="1:201">
      <c r="A208" s="35" t="n">
        <v>43428</v>
      </c>
      <c r="B208" s="89" t="s">
        <v>88</v>
      </c>
      <c r="C208" s="89" t="s">
        <v>77</v>
      </c>
      <c r="D208" s="31" t="n">
        <v>6.22</v>
      </c>
      <c r="E208" s="81" t="n">
        <v>7.26</v>
      </c>
      <c r="F208" s="25" t="n">
        <v>362</v>
      </c>
      <c r="G208" s="80" t="n">
        <v>567</v>
      </c>
      <c r="H208" s="80" t="n">
        <v>233</v>
      </c>
      <c r="I208" s="80" t="n">
        <v>458</v>
      </c>
      <c r="J208" s="80" t="n">
        <v>4</v>
      </c>
      <c r="K208" s="80" t="n">
        <v>12</v>
      </c>
      <c r="L208" s="25" t="n">
        <v>0</v>
      </c>
      <c r="M208" s="80" t="n">
        <v>1</v>
      </c>
      <c r="N208" s="80" t="n">
        <v>0</v>
      </c>
      <c r="O208" s="80" t="n">
        <v>3</v>
      </c>
      <c r="P208" s="80" t="n">
        <v>1</v>
      </c>
      <c r="Q208" s="80" t="n">
        <v>2</v>
      </c>
      <c r="R208" s="16" t="n">
        <v>1</v>
      </c>
      <c r="S208" s="16" t="n">
        <v>6</v>
      </c>
      <c r="T208" s="16" t="n">
        <v>7</v>
      </c>
      <c r="U208" s="10" t="n">
        <v>0</v>
      </c>
      <c r="V208" s="89" t="n">
        <v>2</v>
      </c>
      <c r="W208" s="16" t="n">
        <v>2</v>
      </c>
      <c r="X208" s="25" t="n">
        <v>28</v>
      </c>
      <c r="Y208" s="80" t="n">
        <v>26</v>
      </c>
      <c r="Z208" s="27">
        <f>IF(U208="","",LOOKUP(U208-V208,{-9E+307,0,1},{2,"x",1}))</f>
        <v/>
      </c>
      <c r="AA208" s="14">
        <f>IF(U208="","",U208&amp;"-"&amp;V208)</f>
        <v/>
      </c>
      <c r="AB208" s="63" t="n"/>
      <c r="EP208" s="89" t="n"/>
      <c r="ER208" s="81" t="n"/>
      <c r="ES208" s="89" t="n"/>
      <c r="EU208" s="81" t="n"/>
      <c r="EV208" s="89" t="n"/>
      <c r="EX208" s="81" t="n"/>
      <c r="EY208" s="89" t="n"/>
      <c r="FA208" s="81" t="n"/>
      <c r="FB208" s="89" t="n"/>
      <c r="FD208" s="81" t="n"/>
      <c r="FE208" s="89" t="n"/>
      <c r="FG208" s="81" t="n"/>
      <c r="FH208" s="89" t="n"/>
      <c r="FJ208" s="81" t="n"/>
      <c r="FK208" s="89" t="n"/>
      <c r="FM208" s="81" t="n"/>
    </row>
    <row customHeight="1" ht="12" r="209" spans="1:201">
      <c r="A209" s="35" t="n">
        <v>43428</v>
      </c>
      <c r="B209" s="89" t="s">
        <v>91</v>
      </c>
      <c r="C209" s="89" t="s">
        <v>76</v>
      </c>
      <c r="D209" s="31" t="n">
        <v>7.04</v>
      </c>
      <c r="E209" s="81" t="n">
        <v>6.4</v>
      </c>
      <c r="F209" s="25" t="n">
        <v>523</v>
      </c>
      <c r="G209" s="80" t="n">
        <v>296</v>
      </c>
      <c r="H209" s="80" t="n">
        <v>403</v>
      </c>
      <c r="I209" s="80" t="n">
        <v>189</v>
      </c>
      <c r="J209" s="80" t="n">
        <v>14</v>
      </c>
      <c r="K209" s="80" t="n">
        <v>5</v>
      </c>
      <c r="L209" s="25" t="n">
        <v>1</v>
      </c>
      <c r="M209" s="80" t="n">
        <v>1</v>
      </c>
      <c r="N209" s="80" t="n">
        <v>2</v>
      </c>
      <c r="O209" s="80" t="n">
        <v>0</v>
      </c>
      <c r="P209" s="80" t="n">
        <v>3</v>
      </c>
      <c r="Q209" s="80" t="n">
        <v>0</v>
      </c>
      <c r="R209" s="16" t="n">
        <v>6</v>
      </c>
      <c r="S209" s="16" t="n">
        <v>1</v>
      </c>
      <c r="T209" s="16" t="n">
        <v>7</v>
      </c>
      <c r="U209" s="10" t="n">
        <v>2</v>
      </c>
      <c r="V209" s="89" t="n">
        <v>0</v>
      </c>
      <c r="W209" s="16" t="n">
        <v>2</v>
      </c>
      <c r="X209" s="25" t="n">
        <v>22</v>
      </c>
      <c r="Y209" s="80" t="n">
        <v>40</v>
      </c>
      <c r="Z209" s="27">
        <f>IF(U209="","",LOOKUP(U209-V209,{-9E+307,0,1},{2,"x",1}))</f>
        <v/>
      </c>
      <c r="AA209" s="14">
        <f>IF(U209="","",U209&amp;"-"&amp;V209)</f>
        <v/>
      </c>
      <c r="AB209" s="63" t="n"/>
      <c r="EP209" s="89" t="n"/>
      <c r="ER209" s="81" t="n"/>
      <c r="ES209" s="89" t="n"/>
      <c r="EU209" s="81" t="n"/>
      <c r="EV209" s="89" t="n"/>
      <c r="EX209" s="81" t="n"/>
      <c r="EY209" s="89" t="n"/>
      <c r="FA209" s="81" t="n"/>
      <c r="FB209" s="89" t="n"/>
      <c r="FD209" s="81" t="n"/>
      <c r="FE209" s="89" t="n"/>
      <c r="FG209" s="81" t="n"/>
      <c r="FH209" s="89" t="n"/>
      <c r="FJ209" s="81" t="n"/>
      <c r="FK209" s="89" t="n"/>
      <c r="FM209" s="81" t="n"/>
    </row>
    <row r="210" spans="1:201">
      <c r="A210" s="35" t="n">
        <v>43428</v>
      </c>
      <c r="B210" s="89" t="s">
        <v>81</v>
      </c>
      <c r="C210" s="89" t="s">
        <v>80</v>
      </c>
      <c r="D210" s="31" t="n">
        <v>6.64</v>
      </c>
      <c r="E210" s="81" t="n">
        <v>6.96</v>
      </c>
      <c r="F210" s="25" t="n">
        <v>529</v>
      </c>
      <c r="G210" s="80" t="n">
        <v>272</v>
      </c>
      <c r="H210" s="80" t="n">
        <v>409</v>
      </c>
      <c r="I210" s="80" t="n">
        <v>161</v>
      </c>
      <c r="J210" s="80" t="n">
        <v>7</v>
      </c>
      <c r="K210" s="80" t="n">
        <v>8</v>
      </c>
      <c r="L210" s="25" t="n">
        <v>1</v>
      </c>
      <c r="M210" s="80" t="n">
        <v>1</v>
      </c>
      <c r="N210" s="80" t="n">
        <v>4</v>
      </c>
      <c r="O210" s="80" t="n">
        <v>3</v>
      </c>
      <c r="P210" s="80" t="n">
        <v>0</v>
      </c>
      <c r="Q210" s="80" t="n">
        <v>0</v>
      </c>
      <c r="R210" s="16" t="n">
        <v>5</v>
      </c>
      <c r="S210" s="16" t="n">
        <v>4</v>
      </c>
      <c r="T210" s="16" t="n">
        <v>9</v>
      </c>
      <c r="U210" s="10" t="n">
        <v>1</v>
      </c>
      <c r="V210" s="89" t="n">
        <v>1</v>
      </c>
      <c r="W210" s="16" t="n">
        <v>2</v>
      </c>
      <c r="X210" s="25" t="n">
        <v>20</v>
      </c>
      <c r="Y210" s="80" t="n">
        <v>61</v>
      </c>
      <c r="Z210" s="27">
        <f>IF(U210="","",LOOKUP(U210-V210,{-9E+307,0,1},{2,"x",1}))</f>
        <v/>
      </c>
      <c r="AA210" s="14">
        <f>IF(U210="","",U210&amp;"-"&amp;V210)</f>
        <v/>
      </c>
      <c r="AB210" s="63" t="n"/>
      <c r="EP210" s="89" t="n"/>
      <c r="ER210" s="81" t="n"/>
      <c r="ES210" s="89" t="n"/>
      <c r="EU210" s="81" t="n"/>
      <c r="EV210" s="89" t="n"/>
      <c r="EX210" s="81" t="n"/>
      <c r="EY210" s="89" t="n"/>
      <c r="FA210" s="81" t="n"/>
      <c r="FB210" s="89" t="n"/>
      <c r="FD210" s="81" t="n"/>
      <c r="FE210" s="89" t="n"/>
      <c r="FG210" s="81" t="n"/>
      <c r="FH210" s="89" t="n"/>
      <c r="FJ210" s="81" t="n"/>
      <c r="FK210" s="89" t="n"/>
      <c r="FM210" s="81" t="n"/>
    </row>
    <row customHeight="1" ht="12" r="211" spans="1:201">
      <c r="A211" s="35" t="n">
        <v>43428</v>
      </c>
      <c r="B211" s="89" t="s">
        <v>83</v>
      </c>
      <c r="C211" s="89" t="s">
        <v>78</v>
      </c>
      <c r="D211" s="31" t="n">
        <v>7.17</v>
      </c>
      <c r="E211" s="81" t="n">
        <v>6.16</v>
      </c>
      <c r="F211" s="25" t="n">
        <v>349</v>
      </c>
      <c r="G211" s="80" t="n">
        <v>460</v>
      </c>
      <c r="H211" s="80" t="n">
        <v>230</v>
      </c>
      <c r="I211" s="80" t="n">
        <v>332</v>
      </c>
      <c r="J211" s="80" t="n">
        <v>12</v>
      </c>
      <c r="K211" s="80" t="n">
        <v>9</v>
      </c>
      <c r="L211" s="25" t="n">
        <v>1</v>
      </c>
      <c r="M211" s="80" t="n">
        <v>0</v>
      </c>
      <c r="N211" s="80" t="n">
        <v>3</v>
      </c>
      <c r="O211" s="80" t="n">
        <v>4</v>
      </c>
      <c r="P211" s="80" t="n">
        <v>1</v>
      </c>
      <c r="Q211" s="80" t="n">
        <v>2</v>
      </c>
      <c r="R211" s="16" t="n">
        <v>5</v>
      </c>
      <c r="S211" s="16" t="n">
        <v>6</v>
      </c>
      <c r="T211" s="16" t="n">
        <v>11</v>
      </c>
      <c r="U211" s="10" t="n">
        <v>4</v>
      </c>
      <c r="V211" s="89" t="n">
        <v>1</v>
      </c>
      <c r="W211" s="16" t="n">
        <v>5</v>
      </c>
      <c r="X211" s="25" t="n">
        <v>21</v>
      </c>
      <c r="Y211" s="80" t="n">
        <v>14</v>
      </c>
      <c r="Z211" s="27">
        <f>IF(U211="","",LOOKUP(U211-V211,{-9E+307,0,1},{2,"x",1}))</f>
        <v/>
      </c>
      <c r="AA211" s="14">
        <f>IF(U211="","",U211&amp;"-"&amp;V211)</f>
        <v/>
      </c>
      <c r="AB211" s="63" t="n"/>
      <c r="EP211" s="89" t="n"/>
      <c r="ER211" s="81" t="n"/>
      <c r="ES211" s="89" t="n"/>
      <c r="EU211" s="81" t="n"/>
      <c r="EV211" s="89" t="n"/>
      <c r="EX211" s="81" t="n"/>
      <c r="EY211" s="89" t="n"/>
      <c r="FA211" s="81" t="n"/>
      <c r="FB211" s="89" t="n"/>
      <c r="FD211" s="81" t="n"/>
      <c r="FE211" s="89" t="n"/>
      <c r="FG211" s="81" t="n"/>
      <c r="FH211" s="89" t="n"/>
      <c r="FJ211" s="81" t="n"/>
      <c r="FK211" s="89" t="n"/>
      <c r="FM211" s="81" t="n"/>
    </row>
    <row customHeight="1" ht="12" r="212" spans="1:201">
      <c r="A212" s="35" t="n">
        <v>43428</v>
      </c>
      <c r="B212" s="89" t="s">
        <v>75</v>
      </c>
      <c r="C212" s="89" t="s">
        <v>85</v>
      </c>
      <c r="D212" s="31" t="n">
        <v>6.74</v>
      </c>
      <c r="E212" s="81" t="n">
        <v>6.71</v>
      </c>
      <c r="F212" s="25" t="n">
        <v>297</v>
      </c>
      <c r="G212" s="80" t="n">
        <v>398</v>
      </c>
      <c r="H212" s="80" t="n">
        <v>184</v>
      </c>
      <c r="I212" s="80" t="n">
        <v>281</v>
      </c>
      <c r="J212" s="80" t="n">
        <v>13</v>
      </c>
      <c r="K212" s="80" t="n">
        <v>5</v>
      </c>
      <c r="L212" s="25" t="n">
        <v>1</v>
      </c>
      <c r="M212" s="80" t="n">
        <v>2</v>
      </c>
      <c r="N212" s="80" t="n">
        <v>5</v>
      </c>
      <c r="O212" s="80" t="n">
        <v>1</v>
      </c>
      <c r="P212" s="80" t="n">
        <v>2</v>
      </c>
      <c r="Q212" s="80" t="n">
        <v>1</v>
      </c>
      <c r="R212" s="16" t="n">
        <v>8</v>
      </c>
      <c r="S212" s="16" t="n">
        <v>4</v>
      </c>
      <c r="T212" s="16" t="n">
        <v>12</v>
      </c>
      <c r="U212" s="10" t="n">
        <v>2</v>
      </c>
      <c r="V212" s="89" t="n">
        <v>2</v>
      </c>
      <c r="W212" s="16" t="n">
        <v>4</v>
      </c>
      <c r="X212" s="25" t="n">
        <v>24</v>
      </c>
      <c r="Y212" s="80" t="n">
        <v>37</v>
      </c>
      <c r="Z212" s="27">
        <f>IF(U212="","",LOOKUP(U212-V212,{-9E+307,0,1},{2,"x",1}))</f>
        <v/>
      </c>
      <c r="AA212" s="14">
        <f>IF(U212="","",U212&amp;"-"&amp;V212)</f>
        <v/>
      </c>
      <c r="AB212" s="63" t="n"/>
      <c r="EP212" s="89" t="n"/>
      <c r="ER212" s="81" t="n"/>
      <c r="ES212" s="89" t="n"/>
      <c r="EU212" s="81" t="n"/>
      <c r="EV212" s="89" t="n"/>
      <c r="EX212" s="81" t="n"/>
      <c r="EY212" s="89" t="n"/>
      <c r="FA212" s="81" t="n"/>
      <c r="FB212" s="89" t="n"/>
      <c r="FD212" s="81" t="n"/>
      <c r="FE212" s="89" t="n"/>
      <c r="FG212" s="81" t="n"/>
      <c r="FH212" s="89" t="n"/>
      <c r="FJ212" s="81" t="n"/>
      <c r="FK212" s="89" t="n"/>
      <c r="FM212" s="81" t="n"/>
    </row>
    <row customHeight="1" ht="12" r="213" spans="1:201">
      <c r="A213" s="35" t="n">
        <v>43428</v>
      </c>
      <c r="B213" s="89" t="s">
        <v>90</v>
      </c>
      <c r="C213" s="89" t="s">
        <v>70</v>
      </c>
      <c r="D213" s="31" t="n">
        <v>6.47</v>
      </c>
      <c r="E213" s="81" t="n">
        <v>6.75</v>
      </c>
      <c r="F213" s="25" t="n">
        <v>343</v>
      </c>
      <c r="G213" s="80" t="n">
        <v>379</v>
      </c>
      <c r="H213" s="80" t="n">
        <v>258</v>
      </c>
      <c r="I213" s="80" t="n">
        <v>285</v>
      </c>
      <c r="J213" s="80" t="n">
        <v>9</v>
      </c>
      <c r="K213" s="80" t="n">
        <v>6</v>
      </c>
      <c r="L213" s="25" t="n">
        <v>0</v>
      </c>
      <c r="M213" s="80" t="n">
        <v>0</v>
      </c>
      <c r="N213" s="80" t="n">
        <v>1</v>
      </c>
      <c r="O213" s="80" t="n">
        <v>2</v>
      </c>
      <c r="P213" s="80" t="n">
        <v>2</v>
      </c>
      <c r="Q213" s="80" t="n">
        <v>1</v>
      </c>
      <c r="R213" s="16" t="n">
        <v>3</v>
      </c>
      <c r="S213" s="16" t="n">
        <v>3</v>
      </c>
      <c r="T213" s="16" t="n">
        <v>6</v>
      </c>
      <c r="U213" s="10" t="n">
        <v>1</v>
      </c>
      <c r="V213" s="89" t="n">
        <v>2</v>
      </c>
      <c r="W213" s="16" t="n">
        <v>3</v>
      </c>
      <c r="X213" s="25" t="n">
        <v>19</v>
      </c>
      <c r="Y213" s="80" t="n">
        <v>30</v>
      </c>
      <c r="Z213" s="27">
        <f>IF(U213="","",LOOKUP(U213-V213,{-9E+307,0,1},{2,"x",1}))</f>
        <v/>
      </c>
      <c r="AA213" s="14">
        <f>IF(U213="","",U213&amp;"-"&amp;V213)</f>
        <v/>
      </c>
      <c r="AB213" s="63" t="n"/>
      <c r="EP213" s="89" t="n"/>
      <c r="ER213" s="81" t="n"/>
      <c r="ES213" s="89" t="n"/>
      <c r="EU213" s="81" t="n"/>
      <c r="EV213" s="89" t="n"/>
      <c r="EX213" s="81" t="n"/>
      <c r="EY213" s="89" t="n"/>
      <c r="FA213" s="81" t="n"/>
      <c r="FB213" s="89" t="n"/>
      <c r="FD213" s="81" t="n"/>
      <c r="FE213" s="89" t="n"/>
      <c r="FG213" s="81" t="n"/>
      <c r="FH213" s="89" t="n"/>
      <c r="FJ213" s="81" t="n"/>
      <c r="FK213" s="89" t="n"/>
      <c r="FM213" s="81" t="n"/>
    </row>
    <row customHeight="1" ht="12" r="214" spans="1:201">
      <c r="A214" s="35" t="n">
        <v>43428</v>
      </c>
      <c r="B214" s="89" t="s">
        <v>92</v>
      </c>
      <c r="C214" s="89" t="s">
        <v>84</v>
      </c>
      <c r="D214" s="31" t="n">
        <v>6.67</v>
      </c>
      <c r="E214" s="81" t="n">
        <v>6.56</v>
      </c>
      <c r="F214" s="25" t="n">
        <v>428</v>
      </c>
      <c r="G214" s="80" t="n">
        <v>373</v>
      </c>
      <c r="H214" s="80" t="n">
        <v>321</v>
      </c>
      <c r="I214" s="80" t="n">
        <v>255</v>
      </c>
      <c r="J214" s="80" t="n">
        <v>14</v>
      </c>
      <c r="K214" s="80" t="n">
        <v>6</v>
      </c>
      <c r="L214" s="25" t="n">
        <v>3</v>
      </c>
      <c r="M214" s="80" t="n">
        <v>0</v>
      </c>
      <c r="N214" s="80" t="n">
        <v>0</v>
      </c>
      <c r="O214" s="80" t="n">
        <v>2</v>
      </c>
      <c r="P214" s="80" t="n">
        <v>0</v>
      </c>
      <c r="Q214" s="80" t="n">
        <v>2</v>
      </c>
      <c r="R214" s="16" t="n">
        <v>3</v>
      </c>
      <c r="S214" s="16" t="n">
        <v>4</v>
      </c>
      <c r="T214" s="16" t="n">
        <v>7</v>
      </c>
      <c r="U214" s="10" t="n">
        <v>2</v>
      </c>
      <c r="V214" s="89" t="n">
        <v>2</v>
      </c>
      <c r="W214" s="16" t="n">
        <v>4</v>
      </c>
      <c r="X214" s="25" t="n">
        <v>11</v>
      </c>
      <c r="Y214" s="80" t="n">
        <v>22</v>
      </c>
      <c r="Z214" s="27">
        <f>IF(U214="","",LOOKUP(U214-V214,{-9E+307,0,1},{2,"x",1}))</f>
        <v/>
      </c>
      <c r="AA214" s="14">
        <f>IF(U214="","",U214&amp;"-"&amp;V214)</f>
        <v/>
      </c>
      <c r="AB214" s="63" t="n"/>
      <c r="EP214" s="89" t="n"/>
      <c r="ER214" s="81" t="n"/>
      <c r="ES214" s="89" t="n"/>
      <c r="EU214" s="81" t="n"/>
      <c r="EV214" s="89" t="n"/>
      <c r="EX214" s="81" t="n"/>
      <c r="EY214" s="89" t="n"/>
      <c r="FA214" s="81" t="n"/>
      <c r="FB214" s="89" t="n"/>
      <c r="FD214" s="81" t="n"/>
      <c r="FE214" s="89" t="n"/>
      <c r="FG214" s="81" t="n"/>
      <c r="FH214" s="89" t="n"/>
      <c r="FJ214" s="81" t="n"/>
      <c r="FK214" s="89" t="n"/>
      <c r="FM214" s="81" t="n"/>
    </row>
    <row customHeight="1" ht="12" r="215" spans="1:201">
      <c r="A215" s="35" t="n">
        <v>43428</v>
      </c>
      <c r="B215" s="89" t="s">
        <v>86</v>
      </c>
      <c r="C215" s="89" t="s">
        <v>72</v>
      </c>
      <c r="D215" s="31" t="n">
        <v>6.18</v>
      </c>
      <c r="E215" s="81" t="n">
        <v>7.07</v>
      </c>
      <c r="F215" s="25" t="n">
        <v>578</v>
      </c>
      <c r="G215" s="80" t="n">
        <v>466</v>
      </c>
      <c r="H215" s="80" t="n">
        <v>463</v>
      </c>
      <c r="I215" s="80" t="n">
        <v>346</v>
      </c>
      <c r="J215" s="80" t="n">
        <v>7</v>
      </c>
      <c r="K215" s="80" t="n">
        <v>9</v>
      </c>
      <c r="L215" s="25" t="n">
        <v>0</v>
      </c>
      <c r="M215" s="80" t="n">
        <v>1</v>
      </c>
      <c r="N215" s="80" t="n">
        <v>4</v>
      </c>
      <c r="O215" s="80" t="n">
        <v>3</v>
      </c>
      <c r="P215" s="80" t="n">
        <v>2</v>
      </c>
      <c r="Q215" s="80" t="n">
        <v>3</v>
      </c>
      <c r="R215" s="16" t="n">
        <v>6</v>
      </c>
      <c r="S215" s="16" t="n">
        <v>7</v>
      </c>
      <c r="T215" s="16" t="n">
        <v>13</v>
      </c>
      <c r="U215" s="10" t="n">
        <v>1</v>
      </c>
      <c r="V215" s="89" t="n">
        <v>4</v>
      </c>
      <c r="W215" s="16" t="n">
        <v>5</v>
      </c>
      <c r="X215" s="25" t="n">
        <v>3</v>
      </c>
      <c r="Y215" s="80" t="n">
        <v>26</v>
      </c>
      <c r="Z215" s="27">
        <f>IF(U215="","",LOOKUP(U215-V215,{-9E+307,0,1},{2,"x",1}))</f>
        <v/>
      </c>
      <c r="AA215" s="14">
        <f>IF(U215="","",U215&amp;"-"&amp;V215)</f>
        <v/>
      </c>
      <c r="AB215" s="63" t="n"/>
      <c r="EP215" s="89" t="n"/>
      <c r="ER215" s="81" t="n"/>
      <c r="ES215" s="89" t="n"/>
      <c r="EU215" s="81" t="n"/>
      <c r="EV215" s="89" t="n"/>
      <c r="EX215" s="81" t="n"/>
      <c r="EY215" s="89" t="n"/>
      <c r="FA215" s="81" t="n"/>
      <c r="FB215" s="89" t="n"/>
      <c r="FD215" s="81" t="n"/>
      <c r="FE215" s="89" t="n"/>
      <c r="FG215" s="81" t="n"/>
      <c r="FH215" s="89" t="n"/>
      <c r="FJ215" s="81" t="n"/>
      <c r="FK215" s="89" t="n"/>
      <c r="FM215" s="81" t="n"/>
    </row>
    <row customHeight="1" ht="12" r="216" spans="1:201">
      <c r="A216" s="35" t="n">
        <v>43428</v>
      </c>
      <c r="B216" s="89" t="s">
        <v>89</v>
      </c>
      <c r="C216" s="89" t="s">
        <v>69</v>
      </c>
      <c r="D216" s="31" t="n">
        <v>6.71</v>
      </c>
      <c r="E216" s="81" t="n">
        <v>6.78</v>
      </c>
      <c r="F216" s="25" t="n">
        <v>377</v>
      </c>
      <c r="G216" s="80" t="n">
        <v>448</v>
      </c>
      <c r="H216" s="80" t="n">
        <v>302</v>
      </c>
      <c r="I216" s="80" t="n">
        <v>376</v>
      </c>
      <c r="J216" s="80" t="n">
        <v>12</v>
      </c>
      <c r="K216" s="80" t="n">
        <v>7</v>
      </c>
      <c r="L216" s="25" t="n">
        <v>1</v>
      </c>
      <c r="M216" s="80" t="n">
        <v>1</v>
      </c>
      <c r="N216" s="80" t="n">
        <v>2</v>
      </c>
      <c r="O216" s="80" t="n">
        <v>0</v>
      </c>
      <c r="P216" s="80" t="n">
        <v>2</v>
      </c>
      <c r="Q216" s="80" t="n">
        <v>1</v>
      </c>
      <c r="R216" s="16" t="n">
        <v>5</v>
      </c>
      <c r="S216" s="16" t="n">
        <v>2</v>
      </c>
      <c r="T216" s="16" t="n">
        <v>7</v>
      </c>
      <c r="U216" s="10" t="n">
        <v>0</v>
      </c>
      <c r="V216" s="89" t="n">
        <v>0</v>
      </c>
      <c r="W216" s="16" t="n">
        <v>0</v>
      </c>
      <c r="X216" s="25" t="n">
        <v>14</v>
      </c>
      <c r="Y216" s="80" t="n">
        <v>27</v>
      </c>
      <c r="Z216" s="27">
        <f>IF(U216="","",LOOKUP(U216-V216,{-9E+307,0,1},{2,"x",1}))</f>
        <v/>
      </c>
      <c r="AA216" s="14">
        <f>IF(U216="","",U216&amp;"-"&amp;V216)</f>
        <v/>
      </c>
      <c r="AB216" s="63" t="n"/>
      <c r="EP216" s="89" t="n"/>
      <c r="ER216" s="81" t="n"/>
      <c r="ES216" s="89" t="n"/>
      <c r="EU216" s="81" t="n"/>
      <c r="EV216" s="89" t="n"/>
      <c r="EX216" s="81" t="n"/>
      <c r="EY216" s="89" t="n"/>
      <c r="FA216" s="81" t="n"/>
      <c r="FB216" s="89" t="n"/>
      <c r="FD216" s="81" t="n"/>
      <c r="FE216" s="89" t="n"/>
      <c r="FG216" s="81" t="n"/>
      <c r="FH216" s="89" t="n"/>
      <c r="FJ216" s="81" t="n"/>
      <c r="FK216" s="89" t="n"/>
      <c r="FM216" s="81" t="n"/>
    </row>
    <row customHeight="1" ht="12" r="217" spans="1:201">
      <c r="A217" s="35" t="n">
        <v>43429</v>
      </c>
      <c r="B217" s="89" t="s">
        <v>73</v>
      </c>
      <c r="C217" s="89" t="s">
        <v>71</v>
      </c>
      <c r="D217" s="31" t="n">
        <v>6.97</v>
      </c>
      <c r="E217" s="81" t="n">
        <v>6.33</v>
      </c>
      <c r="F217" s="25" t="n">
        <v>529</v>
      </c>
      <c r="G217" s="80" t="n">
        <v>172</v>
      </c>
      <c r="H217" s="80" t="n">
        <v>457</v>
      </c>
      <c r="I217" s="80" t="n">
        <v>92</v>
      </c>
      <c r="J217" s="80" t="n">
        <v>6</v>
      </c>
      <c r="K217" s="80" t="n">
        <v>9</v>
      </c>
      <c r="L217" s="25" t="n">
        <v>1</v>
      </c>
      <c r="M217" s="80" t="n">
        <v>1</v>
      </c>
      <c r="N217" s="80" t="n">
        <v>3</v>
      </c>
      <c r="O217" s="80" t="n">
        <v>2</v>
      </c>
      <c r="P217" s="80" t="n">
        <v>1</v>
      </c>
      <c r="Q217" s="80" t="n">
        <v>0</v>
      </c>
      <c r="R217" s="16" t="n">
        <v>5</v>
      </c>
      <c r="S217" s="16" t="n">
        <v>3</v>
      </c>
      <c r="T217" s="16" t="n">
        <v>8</v>
      </c>
      <c r="U217" s="10" t="n">
        <v>4</v>
      </c>
      <c r="V217" s="89" t="n">
        <v>2</v>
      </c>
      <c r="W217" s="16" t="n">
        <v>6</v>
      </c>
      <c r="X217" s="25" t="n">
        <v>26</v>
      </c>
      <c r="Y217" s="80" t="n">
        <v>21</v>
      </c>
      <c r="Z217" s="27">
        <f>IF(U217="","",LOOKUP(U217-V217,{-9E+307,0,1},{2,"x",1}))</f>
        <v/>
      </c>
      <c r="AA217" s="14">
        <f>IF(U217="","",U217&amp;"-"&amp;V217)</f>
        <v/>
      </c>
      <c r="AB217" s="63" t="n"/>
      <c r="EP217" s="89" t="n"/>
      <c r="ER217" s="81" t="n"/>
      <c r="ES217" s="89" t="n"/>
      <c r="EU217" s="81" t="n"/>
      <c r="EV217" s="89" t="n"/>
      <c r="EX217" s="81" t="n"/>
      <c r="EY217" s="89" t="n"/>
      <c r="FA217" s="81" t="n"/>
      <c r="FB217" s="89" t="n"/>
      <c r="FD217" s="81" t="n"/>
      <c r="FE217" s="89" t="n"/>
      <c r="FG217" s="81" t="n"/>
      <c r="FH217" s="89" t="n"/>
      <c r="FJ217" s="81" t="n"/>
      <c r="FK217" s="89" t="n"/>
      <c r="FM217" s="81" t="n"/>
    </row>
    <row customHeight="1" ht="12" r="218" spans="1:201">
      <c r="A218" s="35" t="n">
        <v>43431</v>
      </c>
      <c r="B218" s="89" t="s">
        <v>74</v>
      </c>
      <c r="C218" s="89" t="s">
        <v>85</v>
      </c>
      <c r="D218" s="31" t="n">
        <v>6.47</v>
      </c>
      <c r="E218" s="81" t="n">
        <v>6.88</v>
      </c>
      <c r="F218" s="25" t="n">
        <v>648</v>
      </c>
      <c r="G218" s="80" t="n">
        <v>331</v>
      </c>
      <c r="H218" s="80" t="n">
        <v>533</v>
      </c>
      <c r="I218" s="80" t="n">
        <v>226</v>
      </c>
      <c r="J218" s="80" t="n">
        <v>12</v>
      </c>
      <c r="K218" s="80" t="n">
        <v>14</v>
      </c>
      <c r="L218" s="25" t="n">
        <v>0</v>
      </c>
      <c r="M218" s="80" t="n">
        <v>0</v>
      </c>
      <c r="N218" s="80" t="n">
        <v>2</v>
      </c>
      <c r="O218" s="80" t="n">
        <v>3</v>
      </c>
      <c r="P218" s="80" t="n">
        <v>1</v>
      </c>
      <c r="Q218" s="80" t="n">
        <v>2</v>
      </c>
      <c r="R218" s="16" t="n">
        <v>3</v>
      </c>
      <c r="S218" s="16" t="n">
        <v>5</v>
      </c>
      <c r="T218" s="16" t="n">
        <v>8</v>
      </c>
      <c r="U218" s="10" t="n">
        <v>2</v>
      </c>
      <c r="V218" s="89" t="n">
        <v>3</v>
      </c>
      <c r="W218" s="16" t="n">
        <v>5</v>
      </c>
      <c r="X218" s="25" t="n">
        <v>20</v>
      </c>
      <c r="Y218" s="80" t="n">
        <v>28</v>
      </c>
      <c r="Z218" s="27">
        <f>IF(U218="","",LOOKUP(U218-V218,{-9E+307,0,1},{2,"x",1}))</f>
        <v/>
      </c>
      <c r="AA218" s="14">
        <f>IF(U218="","",U218&amp;"-"&amp;V218)</f>
        <v/>
      </c>
      <c r="AB218" s="63" t="n"/>
      <c r="EP218" s="89" t="n"/>
      <c r="ER218" s="81" t="n"/>
      <c r="ES218" s="89" t="n"/>
      <c r="EU218" s="81" t="n"/>
      <c r="EV218" s="89" t="n"/>
      <c r="EX218" s="81" t="n"/>
      <c r="EY218" s="89" t="n"/>
      <c r="FA218" s="81" t="n"/>
      <c r="FB218" s="89" t="n"/>
      <c r="FD218" s="81" t="n"/>
      <c r="FE218" s="89" t="n"/>
      <c r="FG218" s="81" t="n"/>
      <c r="FH218" s="89" t="n"/>
      <c r="FJ218" s="81" t="n"/>
      <c r="FK218" s="89" t="n"/>
      <c r="FM218" s="81" t="n"/>
    </row>
    <row customHeight="1" ht="12" r="219" spans="1:201">
      <c r="A219" s="35" t="n">
        <v>43431</v>
      </c>
      <c r="B219" s="89" t="s">
        <v>88</v>
      </c>
      <c r="C219" s="89" t="s">
        <v>72</v>
      </c>
      <c r="D219" s="31" t="n">
        <v>7.24</v>
      </c>
      <c r="E219" s="81" t="n">
        <v>6.77</v>
      </c>
      <c r="F219" s="25" t="n">
        <v>317</v>
      </c>
      <c r="G219" s="80" t="n">
        <v>641</v>
      </c>
      <c r="H219" s="80" t="n">
        <v>228</v>
      </c>
      <c r="I219" s="80" t="n">
        <v>510</v>
      </c>
      <c r="J219" s="80" t="n">
        <v>10</v>
      </c>
      <c r="K219" s="80" t="n">
        <v>14</v>
      </c>
      <c r="L219" s="25" t="n">
        <v>0</v>
      </c>
      <c r="M219" s="80" t="n">
        <v>0</v>
      </c>
      <c r="N219" s="80" t="n">
        <v>3</v>
      </c>
      <c r="O219" s="80" t="n">
        <v>1</v>
      </c>
      <c r="P219" s="80" t="n">
        <v>1</v>
      </c>
      <c r="Q219" s="80" t="n">
        <v>3</v>
      </c>
      <c r="R219" s="16" t="n">
        <v>4</v>
      </c>
      <c r="S219" s="16" t="n">
        <v>4</v>
      </c>
      <c r="T219" s="16" t="n">
        <v>8</v>
      </c>
      <c r="U219" s="10" t="n">
        <v>0</v>
      </c>
      <c r="V219" s="89" t="n">
        <v>0</v>
      </c>
      <c r="W219" s="16" t="n">
        <v>0</v>
      </c>
      <c r="X219" s="25" t="n">
        <v>33</v>
      </c>
      <c r="Y219" s="80" t="n">
        <v>16</v>
      </c>
      <c r="Z219" s="27">
        <f>IF(U219="","",LOOKUP(U219-V219,{-9E+307,0,1},{2,"x",1}))</f>
        <v/>
      </c>
      <c r="AA219" s="14">
        <f>IF(U219="","",U219&amp;"-"&amp;V219)</f>
        <v/>
      </c>
      <c r="AB219" s="63" t="n"/>
      <c r="EP219" s="89" t="n"/>
      <c r="ER219" s="81" t="n"/>
      <c r="ES219" s="89" t="n"/>
      <c r="EU219" s="81" t="n"/>
      <c r="EV219" s="89" t="n"/>
      <c r="EX219" s="81" t="n"/>
      <c r="EY219" s="89" t="n"/>
      <c r="FA219" s="81" t="n"/>
      <c r="FB219" s="89" t="n"/>
      <c r="FD219" s="81" t="n"/>
      <c r="FE219" s="89" t="n"/>
      <c r="FG219" s="81" t="n"/>
      <c r="FH219" s="89" t="n"/>
      <c r="FJ219" s="81" t="n"/>
      <c r="FK219" s="89" t="n"/>
      <c r="FM219" s="81" t="n"/>
    </row>
    <row customHeight="1" ht="12" r="220" spans="1:201">
      <c r="A220" s="35" t="n">
        <v>43431</v>
      </c>
      <c r="B220" s="89" t="s">
        <v>91</v>
      </c>
      <c r="C220" s="89" t="s">
        <v>69</v>
      </c>
      <c r="D220" s="31" t="n">
        <v>7.1</v>
      </c>
      <c r="E220" s="81" t="n">
        <v>6.55</v>
      </c>
      <c r="F220" s="25" t="n">
        <v>586</v>
      </c>
      <c r="G220" s="80" t="n">
        <v>307</v>
      </c>
      <c r="H220" s="80" t="n">
        <v>500</v>
      </c>
      <c r="I220" s="80" t="n">
        <v>221</v>
      </c>
      <c r="J220" s="80" t="n">
        <v>14</v>
      </c>
      <c r="K220" s="80" t="n">
        <v>6</v>
      </c>
      <c r="L220" s="25" t="n">
        <v>3</v>
      </c>
      <c r="M220" s="80" t="n">
        <v>1</v>
      </c>
      <c r="N220" s="80" t="n">
        <v>2</v>
      </c>
      <c r="O220" s="80" t="n">
        <v>1</v>
      </c>
      <c r="P220" s="80" t="n">
        <v>0</v>
      </c>
      <c r="Q220" s="80" t="n">
        <v>0</v>
      </c>
      <c r="R220" s="16" t="n">
        <v>5</v>
      </c>
      <c r="S220" s="16" t="n">
        <v>2</v>
      </c>
      <c r="T220" s="16" t="n">
        <v>7</v>
      </c>
      <c r="U220" s="10" t="n">
        <v>1</v>
      </c>
      <c r="V220" s="89" t="n">
        <v>0</v>
      </c>
      <c r="W220" s="16" t="n">
        <v>1</v>
      </c>
      <c r="X220" s="25" t="n">
        <v>13</v>
      </c>
      <c r="Y220" s="80" t="n">
        <v>17</v>
      </c>
      <c r="Z220" s="27">
        <f>IF(U220="","",LOOKUP(U220-V220,{-9E+307,0,1},{2,"x",1}))</f>
        <v/>
      </c>
      <c r="AA220" s="14">
        <f>IF(U220="","",U220&amp;"-"&amp;V220)</f>
        <v/>
      </c>
      <c r="AB220" s="63" t="n"/>
      <c r="EP220" s="89" t="n"/>
      <c r="ER220" s="81" t="n"/>
      <c r="ES220" s="89" t="n"/>
      <c r="EU220" s="81" t="n"/>
      <c r="EV220" s="89" t="n"/>
      <c r="EX220" s="81" t="n"/>
      <c r="EY220" s="89" t="n"/>
      <c r="FA220" s="81" t="n"/>
      <c r="FB220" s="89" t="n"/>
      <c r="FD220" s="81" t="n"/>
      <c r="FE220" s="89" t="n"/>
      <c r="FG220" s="81" t="n"/>
      <c r="FH220" s="89" t="n"/>
      <c r="FJ220" s="81" t="n"/>
      <c r="FK220" s="89" t="n"/>
      <c r="FM220" s="81" t="n"/>
    </row>
    <row customHeight="1" ht="12" r="221" spans="1:201">
      <c r="A221" s="35" t="n">
        <v>43431</v>
      </c>
      <c r="B221" s="89" t="s">
        <v>83</v>
      </c>
      <c r="C221" s="89" t="s">
        <v>82</v>
      </c>
      <c r="D221" s="31" t="n">
        <v>6.69</v>
      </c>
      <c r="E221" s="81" t="n">
        <v>6.65</v>
      </c>
      <c r="F221" s="25" t="n">
        <v>450</v>
      </c>
      <c r="G221" s="80" t="n">
        <v>252</v>
      </c>
      <c r="H221" s="80" t="n">
        <v>327</v>
      </c>
      <c r="I221" s="80" t="n">
        <v>141</v>
      </c>
      <c r="J221" s="80" t="n">
        <v>10</v>
      </c>
      <c r="K221" s="80" t="n">
        <v>8</v>
      </c>
      <c r="L221" s="25" t="n">
        <v>0</v>
      </c>
      <c r="M221" s="80" t="n">
        <v>0</v>
      </c>
      <c r="N221" s="80" t="n">
        <v>2</v>
      </c>
      <c r="O221" s="80" t="n">
        <v>3</v>
      </c>
      <c r="P221" s="80" t="n">
        <v>2</v>
      </c>
      <c r="Q221" s="80" t="n">
        <v>0</v>
      </c>
      <c r="R221" s="16" t="n">
        <v>4</v>
      </c>
      <c r="S221" s="16" t="n">
        <v>3</v>
      </c>
      <c r="T221" s="16" t="n">
        <v>7</v>
      </c>
      <c r="U221" s="10" t="n">
        <v>1</v>
      </c>
      <c r="V221" s="89" t="n">
        <v>1</v>
      </c>
      <c r="W221" s="16" t="n">
        <v>2</v>
      </c>
      <c r="X221" s="25" t="n">
        <v>13</v>
      </c>
      <c r="Y221" s="80" t="n">
        <v>30</v>
      </c>
      <c r="Z221" s="27">
        <f>IF(U221="","",LOOKUP(U221-V221,{-9E+307,0,1},{2,"x",1}))</f>
        <v/>
      </c>
      <c r="AA221" s="14">
        <f>IF(U221="","",U221&amp;"-"&amp;V221)</f>
        <v/>
      </c>
      <c r="AB221" s="63" t="n"/>
      <c r="EP221" s="89" t="n"/>
      <c r="ER221" s="81" t="n"/>
      <c r="ES221" s="89" t="n"/>
      <c r="EU221" s="81" t="n"/>
      <c r="EV221" s="89" t="n"/>
      <c r="EX221" s="81" t="n"/>
      <c r="EY221" s="89" t="n"/>
      <c r="FA221" s="81" t="n"/>
      <c r="FB221" s="89" t="n"/>
      <c r="FD221" s="81" t="n"/>
      <c r="FE221" s="89" t="n"/>
      <c r="FG221" s="81" t="n"/>
      <c r="FH221" s="89" t="n"/>
      <c r="FJ221" s="81" t="n"/>
      <c r="FK221" s="89" t="n"/>
      <c r="FM221" s="81" t="n"/>
    </row>
    <row customHeight="1" ht="12" r="222" spans="1:201">
      <c r="A222" s="35" t="n">
        <v>43431</v>
      </c>
      <c r="B222" s="89" t="s">
        <v>75</v>
      </c>
      <c r="C222" s="89" t="s">
        <v>84</v>
      </c>
      <c r="D222" s="31" t="n">
        <v>6.75</v>
      </c>
      <c r="E222" s="81" t="n">
        <v>6.72</v>
      </c>
      <c r="F222" s="25" t="n">
        <v>275</v>
      </c>
      <c r="G222" s="80" t="n">
        <v>394</v>
      </c>
      <c r="H222" s="80" t="n">
        <v>165</v>
      </c>
      <c r="I222" s="80" t="n">
        <v>272</v>
      </c>
      <c r="J222" s="80" t="n">
        <v>11</v>
      </c>
      <c r="K222" s="80" t="n">
        <v>11</v>
      </c>
      <c r="L222" s="25" t="n">
        <v>0</v>
      </c>
      <c r="M222" s="80" t="n">
        <v>1</v>
      </c>
      <c r="N222" s="80" t="n">
        <v>5</v>
      </c>
      <c r="O222" s="80" t="n">
        <v>5</v>
      </c>
      <c r="P222" s="80" t="n">
        <v>2</v>
      </c>
      <c r="Q222" s="80" t="n">
        <v>0</v>
      </c>
      <c r="R222" s="16" t="n">
        <v>7</v>
      </c>
      <c r="S222" s="16" t="n">
        <v>6</v>
      </c>
      <c r="T222" s="16" t="n">
        <v>13</v>
      </c>
      <c r="U222" s="10" t="n">
        <v>2</v>
      </c>
      <c r="V222" s="89" t="n">
        <v>2</v>
      </c>
      <c r="W222" s="16" t="n">
        <v>4</v>
      </c>
      <c r="X222" s="25" t="n">
        <v>28</v>
      </c>
      <c r="Y222" s="80" t="n">
        <v>33</v>
      </c>
      <c r="Z222" s="27">
        <f>IF(U222="","",LOOKUP(U222-V222,{-9E+307,0,1},{2,"x",1}))</f>
        <v/>
      </c>
      <c r="AA222" s="14">
        <f>IF(U222="","",U222&amp;"-"&amp;V222)</f>
        <v/>
      </c>
      <c r="AB222" s="63" t="n"/>
      <c r="EP222" s="89" t="n"/>
      <c r="ER222" s="81" t="n"/>
      <c r="ES222" s="89" t="n"/>
      <c r="EU222" s="81" t="n"/>
      <c r="EV222" s="89" t="n"/>
      <c r="EX222" s="81" t="n"/>
      <c r="EY222" s="89" t="n"/>
      <c r="FA222" s="81" t="n"/>
      <c r="FB222" s="89" t="n"/>
      <c r="FD222" s="81" t="n"/>
      <c r="FE222" s="89" t="n"/>
      <c r="FG222" s="81" t="n"/>
      <c r="FH222" s="89" t="n"/>
      <c r="FJ222" s="81" t="n"/>
      <c r="FK222" s="89" t="n"/>
      <c r="FM222" s="81" t="n"/>
    </row>
    <row customHeight="1" ht="12" r="223" spans="1:201">
      <c r="A223" s="35" t="n">
        <v>43431</v>
      </c>
      <c r="B223" s="89" t="s">
        <v>90</v>
      </c>
      <c r="C223" s="89" t="s">
        <v>80</v>
      </c>
      <c r="D223" s="31" t="n">
        <v>7</v>
      </c>
      <c r="E223" s="81" t="n">
        <v>6.54</v>
      </c>
      <c r="F223" s="25" t="n">
        <v>413</v>
      </c>
      <c r="G223" s="80" t="n">
        <v>393</v>
      </c>
      <c r="H223" s="80" t="n">
        <v>307</v>
      </c>
      <c r="I223" s="80" t="n">
        <v>274</v>
      </c>
      <c r="J223" s="80" t="n">
        <v>8</v>
      </c>
      <c r="K223" s="80" t="n">
        <v>6</v>
      </c>
      <c r="L223" s="25" t="n">
        <v>1</v>
      </c>
      <c r="M223" s="80" t="n">
        <v>0</v>
      </c>
      <c r="N223" s="80" t="n">
        <v>0</v>
      </c>
      <c r="O223" s="80" t="n">
        <v>0</v>
      </c>
      <c r="P223" s="80" t="n">
        <v>0</v>
      </c>
      <c r="Q223" s="80" t="n">
        <v>1</v>
      </c>
      <c r="R223" s="16" t="n">
        <v>1</v>
      </c>
      <c r="S223" s="16" t="n">
        <v>1</v>
      </c>
      <c r="T223" s="16" t="n">
        <v>2</v>
      </c>
      <c r="U223" s="10" t="n">
        <v>1</v>
      </c>
      <c r="V223" s="89" t="n">
        <v>0</v>
      </c>
      <c r="W223" s="16" t="n">
        <v>1</v>
      </c>
      <c r="X223" s="25" t="n">
        <v>38</v>
      </c>
      <c r="Y223" s="80" t="n">
        <v>25</v>
      </c>
      <c r="Z223" s="27">
        <f>IF(U223="","",LOOKUP(U223-V223,{-9E+307,0,1},{2,"x",1}))</f>
        <v/>
      </c>
      <c r="AA223" s="14">
        <f>IF(U223="","",U223&amp;"-"&amp;V223)</f>
        <v/>
      </c>
      <c r="AB223" s="63" t="n"/>
      <c r="EP223" s="89" t="n"/>
      <c r="ER223" s="81" t="n"/>
      <c r="ES223" s="89" t="n"/>
      <c r="EU223" s="81" t="n"/>
      <c r="EV223" s="89" t="n"/>
      <c r="EX223" s="81" t="n"/>
      <c r="EY223" s="89" t="n"/>
      <c r="FA223" s="81" t="n"/>
      <c r="FB223" s="89" t="n"/>
      <c r="FD223" s="81" t="n"/>
      <c r="FE223" s="89" t="n"/>
      <c r="FG223" s="81" t="n"/>
      <c r="FH223" s="89" t="n"/>
      <c r="FJ223" s="81" t="n"/>
      <c r="FK223" s="89" t="n"/>
      <c r="FM223" s="81" t="n"/>
    </row>
    <row customHeight="1" ht="12" r="224" spans="1:201">
      <c r="A224" s="35" t="n">
        <v>43432</v>
      </c>
      <c r="B224" s="89" t="s">
        <v>73</v>
      </c>
      <c r="C224" s="89" t="s">
        <v>77</v>
      </c>
      <c r="D224" s="31" t="n">
        <v>6.86</v>
      </c>
      <c r="E224" s="81" t="n">
        <v>6.8</v>
      </c>
      <c r="F224" s="25" t="n">
        <v>498</v>
      </c>
      <c r="G224" s="80" t="n">
        <v>311</v>
      </c>
      <c r="H224" s="80" t="n">
        <v>437</v>
      </c>
      <c r="I224" s="80" t="n">
        <v>247</v>
      </c>
      <c r="J224" s="80" t="n">
        <v>18</v>
      </c>
      <c r="K224" s="80" t="n">
        <v>7</v>
      </c>
      <c r="L224" s="25" t="n">
        <v>2</v>
      </c>
      <c r="M224" s="80" t="n">
        <v>0</v>
      </c>
      <c r="N224" s="80" t="n">
        <v>7</v>
      </c>
      <c r="O224" s="80" t="n">
        <v>4</v>
      </c>
      <c r="P224" s="80" t="n">
        <v>3</v>
      </c>
      <c r="Q224" s="80" t="n">
        <v>1</v>
      </c>
      <c r="R224" s="16" t="n">
        <v>12</v>
      </c>
      <c r="S224" s="16" t="n">
        <v>5</v>
      </c>
      <c r="T224" s="16" t="n">
        <v>17</v>
      </c>
      <c r="U224" s="10" t="n">
        <v>5</v>
      </c>
      <c r="V224" s="89" t="n">
        <v>5</v>
      </c>
      <c r="W224" s="16" t="n">
        <v>10</v>
      </c>
      <c r="X224" s="25" t="n">
        <v>4</v>
      </c>
      <c r="Y224" s="80" t="n">
        <v>32</v>
      </c>
      <c r="Z224" s="27">
        <f>IF(U224="","",LOOKUP(U224-V224,{-9E+307,0,1},{2,"x",1}))</f>
        <v/>
      </c>
      <c r="AA224" s="14">
        <f>IF(U224="","",U224&amp;"-"&amp;V224)</f>
        <v/>
      </c>
      <c r="AB224" s="63" t="n"/>
      <c r="EP224" s="89" t="n"/>
      <c r="ER224" s="81" t="n"/>
      <c r="ES224" s="89" t="n"/>
      <c r="EU224" s="81" t="n"/>
      <c r="EV224" s="89" t="n"/>
      <c r="EX224" s="81" t="n"/>
      <c r="EY224" s="89" t="n"/>
      <c r="FA224" s="81" t="n"/>
      <c r="FB224" s="89" t="n"/>
      <c r="FD224" s="81" t="n"/>
      <c r="FE224" s="89" t="n"/>
      <c r="FG224" s="81" t="n"/>
      <c r="FH224" s="89" t="n"/>
      <c r="FJ224" s="81" t="n"/>
      <c r="FK224" s="89" t="n"/>
      <c r="FM224" s="81" t="n"/>
    </row>
    <row customHeight="1" ht="12" r="225" spans="1:201">
      <c r="A225" s="35" t="n">
        <v>43432</v>
      </c>
      <c r="B225" s="89" t="s">
        <v>79</v>
      </c>
      <c r="C225" s="89" t="s">
        <v>76</v>
      </c>
      <c r="D225" s="31" t="n">
        <v>6.53</v>
      </c>
      <c r="E225" s="81" t="n">
        <v>6.82</v>
      </c>
      <c r="F225" s="25" t="n">
        <v>412</v>
      </c>
      <c r="G225" s="80" t="n">
        <v>344</v>
      </c>
      <c r="H225" s="80" t="n">
        <v>266</v>
      </c>
      <c r="I225" s="80" t="n">
        <v>208</v>
      </c>
      <c r="J225" s="80" t="n">
        <v>4</v>
      </c>
      <c r="K225" s="80" t="n">
        <v>7</v>
      </c>
      <c r="L225" s="25" t="n">
        <v>0</v>
      </c>
      <c r="M225" s="80" t="n">
        <v>1</v>
      </c>
      <c r="N225" s="80" t="n">
        <v>2</v>
      </c>
      <c r="O225" s="80" t="n">
        <v>2</v>
      </c>
      <c r="P225" s="80" t="n">
        <v>1</v>
      </c>
      <c r="Q225" s="80" t="n">
        <v>1</v>
      </c>
      <c r="R225" s="16" t="n">
        <v>3</v>
      </c>
      <c r="S225" s="16" t="n">
        <v>4</v>
      </c>
      <c r="T225" s="16" t="n">
        <v>7</v>
      </c>
      <c r="U225" s="10" t="n">
        <v>2</v>
      </c>
      <c r="V225" s="89" t="n">
        <v>3</v>
      </c>
      <c r="W225" s="16" t="n">
        <v>5</v>
      </c>
      <c r="X225" s="25" t="n">
        <v>15</v>
      </c>
      <c r="Y225" s="80" t="n">
        <v>38</v>
      </c>
      <c r="Z225" s="27">
        <f>IF(U225="","",LOOKUP(U225-V225,{-9E+307,0,1},{2,"x",1}))</f>
        <v/>
      </c>
      <c r="AA225" s="14">
        <f>IF(U225="","",U225&amp;"-"&amp;V225)</f>
        <v/>
      </c>
      <c r="AB225" s="63" t="n"/>
      <c r="EP225" s="89" t="n"/>
      <c r="ER225" s="81" t="n"/>
      <c r="ES225" s="89" t="n"/>
      <c r="EU225" s="81" t="n"/>
      <c r="EV225" s="89" t="n"/>
      <c r="EX225" s="81" t="n"/>
      <c r="EY225" s="89" t="n"/>
      <c r="FA225" s="81" t="n"/>
      <c r="FB225" s="89" t="n"/>
      <c r="FD225" s="81" t="n"/>
      <c r="FE225" s="89" t="n"/>
      <c r="FG225" s="81" t="n"/>
      <c r="FH225" s="89" t="n"/>
      <c r="FJ225" s="81" t="n"/>
      <c r="FK225" s="89" t="n"/>
      <c r="FM225" s="81" t="n"/>
    </row>
    <row customHeight="1" ht="12" r="226" spans="1:201">
      <c r="A226" s="35" t="n">
        <v>43432</v>
      </c>
      <c r="B226" s="89" t="s">
        <v>81</v>
      </c>
      <c r="C226" s="89" t="s">
        <v>71</v>
      </c>
      <c r="D226" s="31" t="n">
        <v>6.32</v>
      </c>
      <c r="E226" s="81" t="n">
        <v>6.96</v>
      </c>
      <c r="F226" s="25" t="n">
        <v>426</v>
      </c>
      <c r="G226" s="80" t="n">
        <v>325</v>
      </c>
      <c r="H226" s="80" t="n">
        <v>294</v>
      </c>
      <c r="I226" s="80" t="n">
        <v>214</v>
      </c>
      <c r="J226" s="80" t="n">
        <v>1</v>
      </c>
      <c r="K226" s="80" t="n">
        <v>9</v>
      </c>
      <c r="L226" s="25" t="n">
        <v>0</v>
      </c>
      <c r="M226" s="80" t="n">
        <v>1</v>
      </c>
      <c r="N226" s="80" t="n">
        <v>1</v>
      </c>
      <c r="O226" s="80" t="n">
        <v>2</v>
      </c>
      <c r="P226" s="80" t="n">
        <v>2</v>
      </c>
      <c r="Q226" s="80" t="n">
        <v>0</v>
      </c>
      <c r="R226" s="16" t="n">
        <v>3</v>
      </c>
      <c r="S226" s="16" t="n">
        <v>3</v>
      </c>
      <c r="T226" s="16" t="n">
        <v>6</v>
      </c>
      <c r="U226" s="10" t="n">
        <v>0</v>
      </c>
      <c r="V226" s="89" t="n">
        <v>2</v>
      </c>
      <c r="W226" s="16" t="n">
        <v>2</v>
      </c>
      <c r="X226" s="25" t="n">
        <v>24</v>
      </c>
      <c r="Y226" s="80" t="n">
        <v>43</v>
      </c>
      <c r="Z226" s="27">
        <f>IF(U226="","",LOOKUP(U226-V226,{-9E+307,0,1},{2,"x",1}))</f>
        <v/>
      </c>
      <c r="AA226" s="14">
        <f>IF(U226="","",U226&amp;"-"&amp;V226)</f>
        <v/>
      </c>
      <c r="AB226" s="63" t="n"/>
      <c r="EP226" s="89" t="n"/>
      <c r="ER226" s="81" t="n"/>
      <c r="ES226" s="89" t="n"/>
      <c r="EU226" s="81" t="n"/>
      <c r="EV226" s="89" t="n"/>
      <c r="EX226" s="81" t="n"/>
      <c r="EY226" s="89" t="n"/>
      <c r="FA226" s="81" t="n"/>
      <c r="FB226" s="89" t="n"/>
      <c r="FD226" s="81" t="n"/>
      <c r="FE226" s="89" t="n"/>
      <c r="FG226" s="81" t="n"/>
      <c r="FH226" s="89" t="n"/>
      <c r="FJ226" s="81" t="n"/>
      <c r="FK226" s="89" t="n"/>
      <c r="FM226" s="81" t="n"/>
    </row>
    <row customHeight="1" ht="12" r="227" spans="1:201">
      <c r="A227" s="35" t="n">
        <v>43432</v>
      </c>
      <c r="B227" s="89" t="s">
        <v>92</v>
      </c>
      <c r="C227" s="89" t="s">
        <v>70</v>
      </c>
      <c r="D227" s="31" t="n">
        <v>6.88</v>
      </c>
      <c r="E227" s="81" t="n">
        <v>6.53</v>
      </c>
      <c r="F227" s="25" t="n">
        <v>203</v>
      </c>
      <c r="G227" s="80" t="n">
        <v>595</v>
      </c>
      <c r="H227" s="80" t="n">
        <v>119</v>
      </c>
      <c r="I227" s="80" t="n">
        <v>499</v>
      </c>
      <c r="J227" s="80" t="n">
        <v>6</v>
      </c>
      <c r="K227" s="80" t="n">
        <v>13</v>
      </c>
      <c r="L227" s="25" t="n">
        <v>1</v>
      </c>
      <c r="M227" s="80" t="n">
        <v>1</v>
      </c>
      <c r="N227" s="80" t="n">
        <v>2</v>
      </c>
      <c r="O227" s="80" t="n">
        <v>0</v>
      </c>
      <c r="P227" s="80" t="n">
        <v>1</v>
      </c>
      <c r="Q227" s="80" t="n">
        <v>7</v>
      </c>
      <c r="R227" s="16" t="n">
        <v>4</v>
      </c>
      <c r="S227" s="16" t="n">
        <v>8</v>
      </c>
      <c r="T227" s="16" t="n">
        <v>12</v>
      </c>
      <c r="U227" s="10" t="n">
        <v>2</v>
      </c>
      <c r="V227" s="89" t="n">
        <v>1</v>
      </c>
      <c r="W227" s="16" t="n">
        <v>3</v>
      </c>
      <c r="X227" s="25" t="n">
        <v>36</v>
      </c>
      <c r="Y227" s="80" t="n">
        <v>24</v>
      </c>
      <c r="Z227" s="27">
        <f>IF(U227="","",LOOKUP(U227-V227,{-9E+307,0,1},{2,"x",1}))</f>
        <v/>
      </c>
      <c r="AA227" s="14">
        <f>IF(U227="","",U227&amp;"-"&amp;V227)</f>
        <v/>
      </c>
      <c r="AB227" s="63" t="n"/>
      <c r="EP227" s="89" t="n"/>
      <c r="ER227" s="81" t="n"/>
      <c r="ES227" s="89" t="n"/>
      <c r="EU227" s="81" t="n"/>
      <c r="EV227" s="89" t="n"/>
      <c r="EX227" s="81" t="n"/>
      <c r="EY227" s="89" t="n"/>
      <c r="FA227" s="81" t="n"/>
      <c r="FB227" s="89" t="n"/>
      <c r="FD227" s="81" t="n"/>
      <c r="FE227" s="89" t="n"/>
      <c r="FG227" s="81" t="n"/>
      <c r="FH227" s="89" t="n"/>
      <c r="FJ227" s="81" t="n"/>
      <c r="FK227" s="89" t="n"/>
      <c r="FM227" s="81" t="n"/>
    </row>
    <row customHeight="1" ht="12" r="228" spans="1:201">
      <c r="A228" s="35" t="n">
        <v>43432</v>
      </c>
      <c r="B228" s="89" t="s">
        <v>86</v>
      </c>
      <c r="C228" s="89" t="s">
        <v>87</v>
      </c>
      <c r="D228" s="31" t="n">
        <v>6.52</v>
      </c>
      <c r="E228" s="81" t="n">
        <v>6.87</v>
      </c>
      <c r="F228" s="25" t="n">
        <v>531</v>
      </c>
      <c r="G228" s="80" t="n">
        <v>410</v>
      </c>
      <c r="H228" s="80" t="n">
        <v>460</v>
      </c>
      <c r="I228" s="80" t="n">
        <v>350</v>
      </c>
      <c r="J228" s="80" t="n">
        <v>14</v>
      </c>
      <c r="K228" s="80" t="n">
        <v>9</v>
      </c>
      <c r="L228" s="25" t="n">
        <v>0</v>
      </c>
      <c r="M228" s="80" t="n">
        <v>1</v>
      </c>
      <c r="N228" s="80" t="n">
        <v>2</v>
      </c>
      <c r="O228" s="80" t="n">
        <v>2</v>
      </c>
      <c r="P228" s="80" t="n">
        <v>2</v>
      </c>
      <c r="Q228" s="80" t="n">
        <v>0</v>
      </c>
      <c r="R228" s="16" t="n">
        <v>4</v>
      </c>
      <c r="S228" s="16" t="n">
        <v>3</v>
      </c>
      <c r="T228" s="16" t="n">
        <v>7</v>
      </c>
      <c r="U228" s="10" t="n">
        <v>1</v>
      </c>
      <c r="V228" s="89" t="n">
        <v>2</v>
      </c>
      <c r="W228" s="16" t="n">
        <v>3</v>
      </c>
      <c r="X228" s="25" t="n">
        <v>12</v>
      </c>
      <c r="Y228" s="80" t="n">
        <v>26</v>
      </c>
      <c r="Z228" s="27">
        <f>IF(U228="","",LOOKUP(U228-V228,{-9E+307,0,1},{2,"x",1}))</f>
        <v/>
      </c>
      <c r="AA228" s="14">
        <f>IF(U228="","",U228&amp;"-"&amp;V228)</f>
        <v/>
      </c>
      <c r="AB228" s="63" t="n"/>
      <c r="EP228" s="89" t="n"/>
      <c r="ER228" s="81" t="n"/>
      <c r="ES228" s="89" t="n"/>
      <c r="EU228" s="81" t="n"/>
      <c r="EV228" s="89" t="n"/>
      <c r="EX228" s="81" t="n"/>
      <c r="EY228" s="89" t="n"/>
      <c r="FA228" s="81" t="n"/>
      <c r="FB228" s="89" t="n"/>
      <c r="FD228" s="81" t="n"/>
      <c r="FE228" s="89" t="n"/>
      <c r="FG228" s="81" t="n"/>
      <c r="FH228" s="89" t="n"/>
      <c r="FJ228" s="81" t="n"/>
      <c r="FK228" s="89" t="n"/>
      <c r="FM228" s="81" t="n"/>
    </row>
    <row r="229" spans="1:201">
      <c r="A229" s="35" t="n">
        <v>43432</v>
      </c>
      <c r="B229" s="89" t="s">
        <v>89</v>
      </c>
      <c r="C229" s="89" t="s">
        <v>78</v>
      </c>
      <c r="D229" s="31" t="n">
        <v>6.96</v>
      </c>
      <c r="E229" s="81" t="n">
        <v>6.24</v>
      </c>
      <c r="F229" s="25" t="n">
        <v>300</v>
      </c>
      <c r="G229" s="80" t="n">
        <v>404</v>
      </c>
      <c r="H229" s="80" t="n">
        <v>193</v>
      </c>
      <c r="I229" s="80" t="n">
        <v>297</v>
      </c>
      <c r="J229" s="80" t="n">
        <v>13</v>
      </c>
      <c r="K229" s="80" t="n">
        <v>6</v>
      </c>
      <c r="L229" s="25" t="n">
        <v>1</v>
      </c>
      <c r="M229" s="80" t="n">
        <v>0</v>
      </c>
      <c r="N229" s="80" t="n">
        <v>6</v>
      </c>
      <c r="O229" s="80" t="n">
        <v>2</v>
      </c>
      <c r="P229" s="80" t="n">
        <v>2</v>
      </c>
      <c r="Q229" s="80" t="n">
        <v>0</v>
      </c>
      <c r="R229" s="16" t="n">
        <v>9</v>
      </c>
      <c r="S229" s="16" t="n">
        <v>2</v>
      </c>
      <c r="T229" s="16" t="n">
        <v>11</v>
      </c>
      <c r="U229" s="10" t="n">
        <v>3</v>
      </c>
      <c r="V229" s="89" t="n">
        <v>1</v>
      </c>
      <c r="W229" s="16" t="n">
        <v>4</v>
      </c>
      <c r="X229" s="25" t="n">
        <v>20</v>
      </c>
      <c r="Y229" s="80" t="n">
        <v>12</v>
      </c>
      <c r="Z229" s="27">
        <f>IF(U229="","",LOOKUP(U229-V229,{-9E+307,0,1},{2,"x",1}))</f>
        <v/>
      </c>
      <c r="AA229" s="14">
        <f>IF(U229="","",U229&amp;"-"&amp;V229)</f>
        <v/>
      </c>
      <c r="AB229" s="63" t="n"/>
      <c r="EP229" s="89" t="n"/>
      <c r="ER229" s="81" t="n"/>
      <c r="ES229" s="89" t="n"/>
      <c r="EU229" s="81" t="n"/>
      <c r="EV229" s="89" t="n"/>
      <c r="EX229" s="81" t="n"/>
      <c r="EY229" s="89" t="n"/>
      <c r="FA229" s="81" t="n"/>
      <c r="FB229" s="89" t="n"/>
      <c r="FD229" s="81" t="n"/>
      <c r="FE229" s="89" t="n"/>
      <c r="FG229" s="81" t="n"/>
      <c r="FH229" s="89" t="n"/>
      <c r="FJ229" s="81" t="n"/>
      <c r="FK229" s="89" t="n"/>
      <c r="FM229" s="81" t="n"/>
    </row>
    <row customHeight="1" ht="12" r="230" spans="1:201">
      <c r="A230" s="35" t="n">
        <v>43435</v>
      </c>
      <c r="B230" s="89" t="s">
        <v>71</v>
      </c>
      <c r="C230" s="89" t="s">
        <v>83</v>
      </c>
      <c r="D230" s="31" t="n">
        <v>7.37</v>
      </c>
      <c r="E230" s="81" t="n">
        <v>6.15</v>
      </c>
      <c r="F230" s="25" t="n">
        <v>282</v>
      </c>
      <c r="G230" s="80" t="n">
        <v>350</v>
      </c>
      <c r="H230" s="80" t="n">
        <v>167</v>
      </c>
      <c r="I230" s="80" t="n">
        <v>219</v>
      </c>
      <c r="J230" s="80" t="n">
        <v>12</v>
      </c>
      <c r="K230" s="80" t="n">
        <v>5</v>
      </c>
      <c r="L230" s="25" t="n">
        <v>0</v>
      </c>
      <c r="M230" s="80" t="n">
        <v>0</v>
      </c>
      <c r="N230" s="80" t="n">
        <v>5</v>
      </c>
      <c r="O230" s="80" t="n">
        <v>4</v>
      </c>
      <c r="P230" s="80" t="n">
        <v>2</v>
      </c>
      <c r="Q230" s="80" t="n">
        <v>0</v>
      </c>
      <c r="R230" s="16" t="n">
        <v>7</v>
      </c>
      <c r="S230" s="16" t="n">
        <v>4</v>
      </c>
      <c r="T230" s="16" t="n">
        <v>11</v>
      </c>
      <c r="U230" s="10" t="n">
        <v>3</v>
      </c>
      <c r="V230" s="89" t="n">
        <v>0</v>
      </c>
      <c r="W230" s="16" t="n">
        <v>3</v>
      </c>
      <c r="X230" s="25" t="n">
        <v>15</v>
      </c>
      <c r="Y230" s="80" t="n">
        <v>32</v>
      </c>
      <c r="Z230" s="27">
        <f>IF(U230="","",LOOKUP(U230-V230,{-9E+307,0,1},{2,"x",1}))</f>
        <v/>
      </c>
      <c r="AA230" s="14">
        <f>IF(U230="","",U230&amp;"-"&amp;V230)</f>
        <v/>
      </c>
      <c r="AB230" s="63" t="n"/>
      <c r="EP230" s="89" t="n"/>
      <c r="ER230" s="81" t="n"/>
      <c r="ES230" s="89" t="n"/>
      <c r="EU230" s="81" t="n"/>
      <c r="EV230" s="89" t="n"/>
      <c r="EX230" s="81" t="n"/>
      <c r="EY230" s="89" t="n"/>
      <c r="FA230" s="81" t="n"/>
      <c r="FB230" s="89" t="n"/>
      <c r="FD230" s="81" t="n"/>
      <c r="FE230" s="89" t="n"/>
      <c r="FG230" s="81" t="n"/>
      <c r="FH230" s="89" t="n"/>
      <c r="FJ230" s="81" t="n"/>
      <c r="FK230" s="89" t="n"/>
      <c r="FM230" s="81" t="n"/>
    </row>
    <row customHeight="1" ht="12" r="231" spans="1:201">
      <c r="A231" s="35" t="n">
        <v>43435</v>
      </c>
      <c r="B231" s="89" t="s">
        <v>78</v>
      </c>
      <c r="C231" s="89" t="s">
        <v>90</v>
      </c>
      <c r="D231" s="31" t="n">
        <v>7.04</v>
      </c>
      <c r="E231" s="81" t="n">
        <v>6.23</v>
      </c>
      <c r="F231" s="25" t="n">
        <v>341</v>
      </c>
      <c r="G231" s="80" t="n">
        <v>385</v>
      </c>
      <c r="H231" s="80" t="n">
        <v>234</v>
      </c>
      <c r="I231" s="80" t="n">
        <v>268</v>
      </c>
      <c r="J231" s="80" t="n">
        <v>13</v>
      </c>
      <c r="K231" s="80" t="n">
        <v>4</v>
      </c>
      <c r="L231" s="25" t="n">
        <v>1</v>
      </c>
      <c r="M231" s="80" t="n">
        <v>0</v>
      </c>
      <c r="N231" s="80" t="n">
        <v>5</v>
      </c>
      <c r="O231" s="80" t="n">
        <v>1</v>
      </c>
      <c r="P231" s="80" t="n">
        <v>1</v>
      </c>
      <c r="Q231" s="80" t="n">
        <v>1</v>
      </c>
      <c r="R231" s="16" t="n">
        <v>7</v>
      </c>
      <c r="S231" s="16" t="n">
        <v>2</v>
      </c>
      <c r="T231" s="16" t="n">
        <v>9</v>
      </c>
      <c r="U231" s="10" t="n">
        <v>4</v>
      </c>
      <c r="V231" s="89" t="n">
        <v>2</v>
      </c>
      <c r="W231" s="16" t="n">
        <v>6</v>
      </c>
      <c r="X231" s="25" t="n">
        <v>19</v>
      </c>
      <c r="Y231" s="80" t="n">
        <v>27</v>
      </c>
      <c r="Z231" s="27">
        <f>IF(U231="","",LOOKUP(U231-V231,{-9E+307,0,1},{2,"x",1}))</f>
        <v/>
      </c>
      <c r="AA231" s="14">
        <f>IF(U231="","",U231&amp;"-"&amp;V231)</f>
        <v/>
      </c>
      <c r="AB231" s="63" t="n"/>
      <c r="EP231" s="89" t="n"/>
      <c r="ER231" s="81" t="n"/>
      <c r="ES231" s="89" t="n"/>
      <c r="EU231" s="81" t="n"/>
      <c r="EV231" s="89" t="n"/>
      <c r="EX231" s="81" t="n"/>
      <c r="EY231" s="89" t="n"/>
      <c r="FA231" s="81" t="n"/>
      <c r="FB231" s="89" t="n"/>
      <c r="FD231" s="81" t="n"/>
      <c r="FE231" s="89" t="n"/>
      <c r="FG231" s="81" t="n"/>
      <c r="FH231" s="89" t="n"/>
      <c r="FJ231" s="81" t="n"/>
      <c r="FK231" s="89" t="n"/>
      <c r="FM231" s="81" t="n"/>
    </row>
    <row customHeight="1" ht="12" r="232" spans="1:201">
      <c r="A232" s="35" t="n">
        <v>43435</v>
      </c>
      <c r="B232" s="89" t="s">
        <v>80</v>
      </c>
      <c r="C232" s="89" t="s">
        <v>89</v>
      </c>
      <c r="D232" s="31" t="n">
        <v>6.7</v>
      </c>
      <c r="E232" s="81" t="n">
        <v>6.54</v>
      </c>
      <c r="F232" s="25" t="n">
        <v>299</v>
      </c>
      <c r="G232" s="80" t="n">
        <v>358</v>
      </c>
      <c r="H232" s="80" t="n">
        <v>180</v>
      </c>
      <c r="I232" s="80" t="n">
        <v>248</v>
      </c>
      <c r="J232" s="80" t="n">
        <v>8</v>
      </c>
      <c r="K232" s="80" t="n">
        <v>7</v>
      </c>
      <c r="L232" s="25" t="n">
        <v>0</v>
      </c>
      <c r="M232" s="80" t="n">
        <v>0</v>
      </c>
      <c r="N232" s="80" t="n">
        <v>1</v>
      </c>
      <c r="O232" s="80" t="n">
        <v>2</v>
      </c>
      <c r="P232" s="80" t="n">
        <v>0</v>
      </c>
      <c r="Q232" s="80" t="n">
        <v>0</v>
      </c>
      <c r="R232" s="16" t="n">
        <v>1</v>
      </c>
      <c r="S232" s="16" t="n">
        <v>2</v>
      </c>
      <c r="T232" s="16" t="n">
        <v>3</v>
      </c>
      <c r="U232" s="10" t="n">
        <v>1</v>
      </c>
      <c r="V232" s="89" t="n">
        <v>1</v>
      </c>
      <c r="W232" s="16" t="n">
        <v>2</v>
      </c>
      <c r="X232" s="25" t="n">
        <v>32</v>
      </c>
      <c r="Y232" s="80" t="n">
        <v>40</v>
      </c>
      <c r="Z232" s="27">
        <f>IF(U232="","",LOOKUP(U232-V232,{-9E+307,0,1},{2,"x",1}))</f>
        <v/>
      </c>
      <c r="AA232" s="14">
        <f>IF(U232="","",U232&amp;"-"&amp;V232)</f>
        <v/>
      </c>
      <c r="AB232" s="63" t="n"/>
      <c r="EP232" s="89" t="n"/>
      <c r="ER232" s="81" t="n"/>
      <c r="ES232" s="89" t="n"/>
      <c r="EU232" s="81" t="n"/>
      <c r="EV232" s="89" t="n"/>
      <c r="EX232" s="81" t="n"/>
      <c r="EY232" s="89" t="n"/>
      <c r="FA232" s="81" t="n"/>
      <c r="FB232" s="89" t="n"/>
      <c r="FD232" s="81" t="n"/>
      <c r="FE232" s="89" t="n"/>
      <c r="FG232" s="81" t="n"/>
      <c r="FH232" s="89" t="n"/>
      <c r="FJ232" s="81" t="n"/>
      <c r="FK232" s="89" t="n"/>
      <c r="FM232" s="81" t="n"/>
    </row>
    <row customHeight="1" ht="12" r="233" spans="1:201">
      <c r="A233" s="35" t="n">
        <v>43435</v>
      </c>
      <c r="B233" s="89" t="s">
        <v>70</v>
      </c>
      <c r="C233" s="89" t="s">
        <v>86</v>
      </c>
      <c r="D233" s="31" t="n">
        <v>6.69</v>
      </c>
      <c r="E233" s="81" t="n">
        <v>6.32</v>
      </c>
      <c r="F233" s="25" t="n">
        <v>494</v>
      </c>
      <c r="G233" s="80" t="n">
        <v>363</v>
      </c>
      <c r="H233" s="80" t="n">
        <v>403</v>
      </c>
      <c r="I233" s="80" t="n">
        <v>275</v>
      </c>
      <c r="J233" s="80" t="n">
        <v>10</v>
      </c>
      <c r="K233" s="80" t="n">
        <v>7</v>
      </c>
      <c r="L233" s="25" t="n">
        <v>0</v>
      </c>
      <c r="M233" s="80" t="n">
        <v>1</v>
      </c>
      <c r="N233" s="80" t="n">
        <v>2</v>
      </c>
      <c r="O233" s="80" t="n">
        <v>1</v>
      </c>
      <c r="P233" s="80" t="n">
        <v>2</v>
      </c>
      <c r="Q233" s="80" t="n">
        <v>0</v>
      </c>
      <c r="R233" s="16" t="n">
        <v>4</v>
      </c>
      <c r="S233" s="16" t="n">
        <v>2</v>
      </c>
      <c r="T233" s="16" t="n">
        <v>6</v>
      </c>
      <c r="U233" s="10" t="n">
        <v>2</v>
      </c>
      <c r="V233" s="89" t="n">
        <v>1</v>
      </c>
      <c r="W233" s="16" t="n">
        <v>3</v>
      </c>
      <c r="X233" s="25" t="n">
        <v>14</v>
      </c>
      <c r="Y233" s="80" t="n">
        <v>20</v>
      </c>
      <c r="Z233" s="27">
        <f>IF(U233="","",LOOKUP(U233-V233,{-9E+307,0,1},{2,"x",1}))</f>
        <v/>
      </c>
      <c r="AA233" s="14">
        <f>IF(U233="","",U233&amp;"-"&amp;V233)</f>
        <v/>
      </c>
      <c r="AB233" s="63" t="n"/>
      <c r="EP233" s="89" t="n"/>
      <c r="ER233" s="81" t="n"/>
      <c r="ES233" s="89" t="n"/>
      <c r="EU233" s="81" t="n"/>
      <c r="EV233" s="89" t="n"/>
      <c r="EX233" s="81" t="n"/>
      <c r="EY233" s="89" t="n"/>
      <c r="FA233" s="81" t="n"/>
      <c r="FB233" s="89" t="n"/>
      <c r="FD233" s="81" t="n"/>
      <c r="FE233" s="89" t="n"/>
      <c r="FG233" s="81" t="n"/>
      <c r="FH233" s="89" t="n"/>
      <c r="FJ233" s="81" t="n"/>
      <c r="FK233" s="89" t="n"/>
      <c r="FM233" s="81" t="n"/>
    </row>
    <row customHeight="1" ht="12" r="234" spans="1:201">
      <c r="A234" s="35" t="n">
        <v>43435</v>
      </c>
      <c r="B234" s="89" t="s">
        <v>82</v>
      </c>
      <c r="C234" s="89" t="s">
        <v>73</v>
      </c>
      <c r="D234" s="31" t="n">
        <v>6.26</v>
      </c>
      <c r="E234" s="81" t="n">
        <v>7.27</v>
      </c>
      <c r="F234" s="25" t="n">
        <v>355</v>
      </c>
      <c r="G234" s="80" t="n">
        <v>485</v>
      </c>
      <c r="H234" s="80" t="n">
        <v>270</v>
      </c>
      <c r="I234" s="80" t="n">
        <v>399</v>
      </c>
      <c r="J234" s="80" t="n">
        <v>5</v>
      </c>
      <c r="K234" s="80" t="n">
        <v>15</v>
      </c>
      <c r="L234" s="25" t="n">
        <v>0</v>
      </c>
      <c r="M234" s="80" t="n">
        <v>3</v>
      </c>
      <c r="N234" s="80" t="n">
        <v>1</v>
      </c>
      <c r="O234" s="80" t="n">
        <v>4</v>
      </c>
      <c r="P234" s="80" t="n">
        <v>2</v>
      </c>
      <c r="Q234" s="80" t="n">
        <v>1</v>
      </c>
      <c r="R234" s="16" t="n">
        <v>3</v>
      </c>
      <c r="S234" s="16" t="n">
        <v>8</v>
      </c>
      <c r="T234" s="16" t="n">
        <v>11</v>
      </c>
      <c r="U234" s="10" t="n">
        <v>0</v>
      </c>
      <c r="V234" s="89" t="n">
        <v>3</v>
      </c>
      <c r="W234" s="16" t="n">
        <v>3</v>
      </c>
      <c r="X234" s="25" t="n">
        <v>20</v>
      </c>
      <c r="Y234" s="80" t="n">
        <v>24</v>
      </c>
      <c r="Z234" s="27">
        <f>IF(U234="","",LOOKUP(U234-V234,{-9E+307,0,1},{2,"x",1}))</f>
        <v/>
      </c>
      <c r="AA234" s="14">
        <f>IF(U234="","",U234&amp;"-"&amp;V234)</f>
        <v/>
      </c>
      <c r="AB234" s="63" t="n"/>
      <c r="EP234" s="89" t="n"/>
      <c r="ER234" s="81" t="n"/>
      <c r="ES234" s="89" t="n"/>
      <c r="EU234" s="81" t="n"/>
      <c r="EV234" s="89" t="n"/>
      <c r="EX234" s="81" t="n"/>
      <c r="EY234" s="89" t="n"/>
      <c r="FA234" s="81" t="n"/>
      <c r="FB234" s="89" t="n"/>
      <c r="FD234" s="81" t="n"/>
      <c r="FE234" s="89" t="n"/>
      <c r="FG234" s="81" t="n"/>
      <c r="FH234" s="89" t="n"/>
      <c r="FJ234" s="81" t="n"/>
      <c r="FK234" s="89" t="n"/>
      <c r="FM234" s="81" t="n"/>
    </row>
    <row customHeight="1" ht="12" r="235" spans="1:201">
      <c r="A235" s="35" t="n">
        <v>43435</v>
      </c>
      <c r="B235" s="89" t="s">
        <v>72</v>
      </c>
      <c r="C235" s="89" t="s">
        <v>75</v>
      </c>
      <c r="D235" s="31" t="n">
        <v>7.13</v>
      </c>
      <c r="E235" s="81" t="n">
        <v>6.51</v>
      </c>
      <c r="F235" s="25" t="n">
        <v>498</v>
      </c>
      <c r="G235" s="80" t="n">
        <v>272</v>
      </c>
      <c r="H235" s="80" t="n">
        <v>391</v>
      </c>
      <c r="I235" s="80" t="n">
        <v>169</v>
      </c>
      <c r="J235" s="80" t="n">
        <v>12</v>
      </c>
      <c r="K235" s="80" t="n">
        <v>9</v>
      </c>
      <c r="L235" s="25" t="n">
        <v>0</v>
      </c>
      <c r="M235" s="80" t="n">
        <v>1</v>
      </c>
      <c r="N235" s="80" t="n">
        <v>6</v>
      </c>
      <c r="O235" s="80" t="n">
        <v>1</v>
      </c>
      <c r="P235" s="80" t="n">
        <v>1</v>
      </c>
      <c r="Q235" s="80" t="n">
        <v>2</v>
      </c>
      <c r="R235" s="16" t="n">
        <v>7</v>
      </c>
      <c r="S235" s="16" t="n">
        <v>4</v>
      </c>
      <c r="T235" s="16" t="n">
        <v>11</v>
      </c>
      <c r="U235" s="10" t="n">
        <v>3</v>
      </c>
      <c r="V235" s="89" t="n">
        <v>1</v>
      </c>
      <c r="W235" s="16" t="n">
        <v>4</v>
      </c>
      <c r="X235" s="25" t="n">
        <v>15</v>
      </c>
      <c r="Y235" s="80" t="n">
        <v>17</v>
      </c>
      <c r="Z235" s="27">
        <f>IF(U235="","",LOOKUP(U235-V235,{-9E+307,0,1},{2,"x",1}))</f>
        <v/>
      </c>
      <c r="AA235" s="14">
        <f>IF(U235="","",U235&amp;"-"&amp;V235)</f>
        <v/>
      </c>
      <c r="AB235" s="63" t="n"/>
      <c r="EP235" s="89" t="n"/>
      <c r="ER235" s="81" t="n"/>
      <c r="ES235" s="89" t="n"/>
      <c r="EU235" s="81" t="n"/>
      <c r="EV235" s="89" t="n"/>
      <c r="EX235" s="81" t="n"/>
      <c r="EY235" s="89" t="n"/>
      <c r="FA235" s="81" t="n"/>
      <c r="FB235" s="89" t="n"/>
      <c r="FD235" s="81" t="n"/>
      <c r="FE235" s="89" t="n"/>
      <c r="FG235" s="81" t="n"/>
      <c r="FH235" s="89" t="n"/>
      <c r="FJ235" s="81" t="n"/>
      <c r="FK235" s="89" t="n"/>
      <c r="FM235" s="81" t="n"/>
    </row>
    <row customHeight="1" ht="12" r="236" spans="1:201">
      <c r="A236" s="35" t="n">
        <v>43435</v>
      </c>
      <c r="B236" s="89" t="s">
        <v>77</v>
      </c>
      <c r="C236" s="89" t="s">
        <v>79</v>
      </c>
      <c r="D236" s="31" t="n">
        <v>7.24</v>
      </c>
      <c r="E236" s="81" t="n">
        <v>6.22</v>
      </c>
      <c r="F236" s="25" t="n">
        <v>495</v>
      </c>
      <c r="G236" s="80" t="n">
        <v>397</v>
      </c>
      <c r="H236" s="80" t="n">
        <v>375</v>
      </c>
      <c r="I236" s="80" t="n">
        <v>273</v>
      </c>
      <c r="J236" s="80" t="n">
        <v>14</v>
      </c>
      <c r="K236" s="80" t="n">
        <v>6</v>
      </c>
      <c r="L236" s="25" t="n">
        <v>2</v>
      </c>
      <c r="M236" s="80" t="n">
        <v>0</v>
      </c>
      <c r="N236" s="80" t="n">
        <v>1</v>
      </c>
      <c r="O236" s="80" t="n">
        <v>0</v>
      </c>
      <c r="P236" s="80" t="n">
        <v>3</v>
      </c>
      <c r="Q236" s="80" t="n">
        <v>2</v>
      </c>
      <c r="R236" s="16" t="n">
        <v>6</v>
      </c>
      <c r="S236" s="16" t="n">
        <v>2</v>
      </c>
      <c r="T236" s="16" t="n">
        <v>8</v>
      </c>
      <c r="U236" s="10" t="n">
        <v>2</v>
      </c>
      <c r="V236" s="89" t="n">
        <v>0</v>
      </c>
      <c r="W236" s="16" t="n">
        <v>2</v>
      </c>
      <c r="X236" s="25" t="n">
        <v>20</v>
      </c>
      <c r="Y236" s="80" t="n">
        <v>15</v>
      </c>
      <c r="Z236" s="27">
        <f>IF(U236="","",LOOKUP(U236-V236,{-9E+307,0,1},{2,"x",1}))</f>
        <v/>
      </c>
      <c r="AA236" s="14">
        <f>IF(U236="","",U236&amp;"-"&amp;V236)</f>
        <v/>
      </c>
      <c r="AB236" s="63" t="n"/>
      <c r="EP236" s="89" t="n"/>
      <c r="ER236" s="81" t="n"/>
      <c r="ES236" s="89" t="n"/>
      <c r="EU236" s="81" t="n"/>
      <c r="EV236" s="89" t="n"/>
      <c r="EX236" s="81" t="n"/>
      <c r="EY236" s="89" t="n"/>
      <c r="FA236" s="81" t="n"/>
      <c r="FB236" s="89" t="n"/>
      <c r="FD236" s="81" t="n"/>
      <c r="FE236" s="89" t="n"/>
      <c r="FG236" s="81" t="n"/>
      <c r="FH236" s="89" t="n"/>
      <c r="FJ236" s="81" t="n"/>
      <c r="FK236" s="89" t="n"/>
      <c r="FM236" s="81" t="n"/>
    </row>
    <row customHeight="1" ht="12" r="237" spans="1:201">
      <c r="A237" s="35" t="n">
        <v>43435</v>
      </c>
      <c r="B237" s="89" t="s">
        <v>84</v>
      </c>
      <c r="C237" s="89" t="s">
        <v>88</v>
      </c>
      <c r="D237" s="31" t="n">
        <v>6.63</v>
      </c>
      <c r="E237" s="81" t="n">
        <v>7.11</v>
      </c>
      <c r="F237" s="25" t="n">
        <v>454</v>
      </c>
      <c r="G237" s="80" t="n">
        <v>273</v>
      </c>
      <c r="H237" s="80" t="n">
        <v>332</v>
      </c>
      <c r="I237" s="80" t="n">
        <v>168</v>
      </c>
      <c r="J237" s="80" t="n">
        <v>15</v>
      </c>
      <c r="K237" s="80" t="n">
        <v>13</v>
      </c>
      <c r="L237" s="25" t="n">
        <v>2</v>
      </c>
      <c r="M237" s="80" t="n">
        <v>1</v>
      </c>
      <c r="N237" s="80" t="n">
        <v>4</v>
      </c>
      <c r="O237" s="80" t="n">
        <v>4</v>
      </c>
      <c r="P237" s="80" t="n">
        <v>1</v>
      </c>
      <c r="Q237" s="80" t="n">
        <v>2</v>
      </c>
      <c r="R237" s="16" t="n">
        <v>7</v>
      </c>
      <c r="S237" s="16" t="n">
        <v>7</v>
      </c>
      <c r="T237" s="16" t="n">
        <v>14</v>
      </c>
      <c r="U237" s="10" t="n">
        <v>2</v>
      </c>
      <c r="V237" s="89" t="n">
        <v>3</v>
      </c>
      <c r="W237" s="16" t="n">
        <v>5</v>
      </c>
      <c r="X237" s="25" t="n">
        <v>11</v>
      </c>
      <c r="Y237" s="80" t="n">
        <v>46</v>
      </c>
      <c r="Z237" s="27">
        <f>IF(U237="","",LOOKUP(U237-V237,{-9E+307,0,1},{2,"x",1}))</f>
        <v/>
      </c>
      <c r="AA237" s="14">
        <f>IF(U237="","",U237&amp;"-"&amp;V237)</f>
        <v/>
      </c>
      <c r="AB237" s="63" t="n"/>
      <c r="EP237" s="89" t="n"/>
      <c r="ER237" s="81" t="n"/>
      <c r="ES237" s="89" t="n"/>
      <c r="EU237" s="81" t="n"/>
      <c r="EV237" s="89" t="n"/>
      <c r="EX237" s="81" t="n"/>
      <c r="EY237" s="89" t="n"/>
      <c r="FA237" s="81" t="n"/>
      <c r="FB237" s="89" t="n"/>
      <c r="FD237" s="81" t="n"/>
      <c r="FE237" s="89" t="n"/>
      <c r="FG237" s="81" t="n"/>
      <c r="FH237" s="89" t="n"/>
      <c r="FJ237" s="81" t="n"/>
      <c r="FK237" s="89" t="n"/>
      <c r="FM237" s="81" t="n"/>
    </row>
    <row customHeight="1" ht="12" r="238" spans="1:201">
      <c r="A238" s="35" t="n">
        <v>43435</v>
      </c>
      <c r="B238" s="89" t="s">
        <v>69</v>
      </c>
      <c r="C238" s="89" t="s">
        <v>92</v>
      </c>
      <c r="D238" s="31" t="n">
        <v>6.67</v>
      </c>
      <c r="E238" s="81" t="n">
        <v>6.69</v>
      </c>
      <c r="F238" s="25" t="n">
        <v>425</v>
      </c>
      <c r="G238" s="80" t="n">
        <v>493</v>
      </c>
      <c r="H238" s="80" t="n">
        <v>340</v>
      </c>
      <c r="I238" s="80" t="n">
        <v>404</v>
      </c>
      <c r="J238" s="80" t="n">
        <v>10</v>
      </c>
      <c r="K238" s="80" t="n">
        <v>11</v>
      </c>
      <c r="L238" s="25" t="n">
        <v>1</v>
      </c>
      <c r="M238" s="80" t="n">
        <v>1</v>
      </c>
      <c r="N238" s="80" t="n">
        <v>2</v>
      </c>
      <c r="O238" s="80" t="n">
        <v>4</v>
      </c>
      <c r="P238" s="80" t="n">
        <v>0</v>
      </c>
      <c r="Q238" s="80" t="n">
        <v>1</v>
      </c>
      <c r="R238" s="16" t="n">
        <v>3</v>
      </c>
      <c r="S238" s="16" t="n">
        <v>6</v>
      </c>
      <c r="T238" s="16" t="n">
        <v>9</v>
      </c>
      <c r="U238" s="10" t="n">
        <v>2</v>
      </c>
      <c r="V238" s="89" t="n">
        <v>2</v>
      </c>
      <c r="W238" s="16" t="n">
        <v>4</v>
      </c>
      <c r="X238" s="25" t="n">
        <v>25</v>
      </c>
      <c r="Y238" s="80" t="n">
        <v>17</v>
      </c>
      <c r="Z238" s="27">
        <f>IF(U238="","",LOOKUP(U238-V238,{-9E+307,0,1},{2,"x",1}))</f>
        <v/>
      </c>
      <c r="AA238" s="14">
        <f>IF(U238="","",U238&amp;"-"&amp;V238)</f>
        <v/>
      </c>
      <c r="AB238" s="63" t="n"/>
      <c r="EP238" s="89" t="n"/>
      <c r="ER238" s="81" t="n"/>
      <c r="ES238" s="89" t="n"/>
      <c r="EU238" s="81" t="n"/>
      <c r="EV238" s="89" t="n"/>
      <c r="EX238" s="81" t="n"/>
      <c r="EY238" s="89" t="n"/>
      <c r="FA238" s="81" t="n"/>
      <c r="FB238" s="89" t="n"/>
      <c r="FD238" s="81" t="n"/>
      <c r="FE238" s="89" t="n"/>
      <c r="FG238" s="81" t="n"/>
      <c r="FH238" s="89" t="n"/>
      <c r="FJ238" s="81" t="n"/>
      <c r="FK238" s="89" t="n"/>
      <c r="FM238" s="81" t="n"/>
    </row>
    <row customHeight="1" ht="12" r="239" spans="1:201">
      <c r="A239" s="35" t="n">
        <v>43435</v>
      </c>
      <c r="B239" s="89" t="s">
        <v>85</v>
      </c>
      <c r="C239" s="89" t="s">
        <v>91</v>
      </c>
      <c r="D239" s="31" t="n">
        <v>6.38</v>
      </c>
      <c r="E239" s="81" t="n">
        <v>6.9</v>
      </c>
      <c r="F239" s="25" t="n">
        <v>453</v>
      </c>
      <c r="G239" s="80" t="n">
        <v>363</v>
      </c>
      <c r="H239" s="80" t="n">
        <v>344</v>
      </c>
      <c r="I239" s="80" t="n">
        <v>261</v>
      </c>
      <c r="J239" s="80" t="n">
        <v>8</v>
      </c>
      <c r="K239" s="80" t="n">
        <v>7</v>
      </c>
      <c r="L239" s="25" t="n">
        <v>0</v>
      </c>
      <c r="M239" s="80" t="n">
        <v>0</v>
      </c>
      <c r="N239" s="80" t="n">
        <v>1</v>
      </c>
      <c r="O239" s="80" t="n">
        <v>4</v>
      </c>
      <c r="P239" s="80" t="n">
        <v>1</v>
      </c>
      <c r="Q239" s="80" t="n">
        <v>2</v>
      </c>
      <c r="R239" s="16" t="n">
        <v>2</v>
      </c>
      <c r="S239" s="16" t="n">
        <v>6</v>
      </c>
      <c r="T239" s="16" t="n">
        <v>8</v>
      </c>
      <c r="U239" s="10" t="n">
        <v>0</v>
      </c>
      <c r="V239" s="89" t="n">
        <v>1</v>
      </c>
      <c r="W239" s="16" t="n">
        <v>1</v>
      </c>
      <c r="X239" s="25" t="n">
        <v>13</v>
      </c>
      <c r="Y239" s="80" t="n">
        <v>38</v>
      </c>
      <c r="Z239" s="27">
        <f>IF(U239="","",LOOKUP(U239-V239,{-9E+307,0,1},{2,"x",1}))</f>
        <v/>
      </c>
      <c r="AA239" s="14">
        <f>IF(U239="","",U239&amp;"-"&amp;V239)</f>
        <v/>
      </c>
      <c r="AB239" s="63" t="n"/>
      <c r="EP239" s="89" t="n"/>
      <c r="ER239" s="81" t="n"/>
      <c r="ES239" s="89" t="n"/>
      <c r="EU239" s="81" t="n"/>
      <c r="EV239" s="89" t="n"/>
      <c r="EX239" s="81" t="n"/>
      <c r="EY239" s="89" t="n"/>
      <c r="FA239" s="81" t="n"/>
      <c r="FB239" s="89" t="n"/>
      <c r="FD239" s="81" t="n"/>
      <c r="FE239" s="89" t="n"/>
      <c r="FG239" s="81" t="n"/>
      <c r="FH239" s="89" t="n"/>
      <c r="FJ239" s="81" t="n"/>
      <c r="FK239" s="89" t="n"/>
      <c r="FM239" s="81" t="n"/>
    </row>
    <row customHeight="1" ht="12" r="240" spans="1:201">
      <c r="A240" s="35" t="n">
        <v>43436</v>
      </c>
      <c r="B240" s="89" t="s">
        <v>76</v>
      </c>
      <c r="C240" s="89" t="s">
        <v>81</v>
      </c>
      <c r="D240" s="31" t="n">
        <v>6.61</v>
      </c>
      <c r="E240" s="81" t="n">
        <v>6.48</v>
      </c>
      <c r="F240" s="25" t="n">
        <v>473</v>
      </c>
      <c r="G240" s="80" t="n">
        <v>298</v>
      </c>
      <c r="H240" s="80" t="n">
        <v>366</v>
      </c>
      <c r="I240" s="80" t="n">
        <v>164</v>
      </c>
      <c r="J240" s="80" t="n">
        <v>10</v>
      </c>
      <c r="K240" s="80" t="n">
        <v>2</v>
      </c>
      <c r="L240" s="25" t="n">
        <v>0</v>
      </c>
      <c r="M240" s="80" t="n">
        <v>0</v>
      </c>
      <c r="N240" s="80" t="n">
        <v>0</v>
      </c>
      <c r="O240" s="80" t="n">
        <v>2</v>
      </c>
      <c r="P240" s="80" t="n">
        <v>1</v>
      </c>
      <c r="Q240" s="80" t="n">
        <v>1</v>
      </c>
      <c r="R240" s="16" t="n">
        <v>1</v>
      </c>
      <c r="S240" s="16" t="n">
        <v>3</v>
      </c>
      <c r="T240" s="16" t="n">
        <v>4</v>
      </c>
      <c r="U240" s="10" t="n">
        <v>1</v>
      </c>
      <c r="V240" s="89" t="n">
        <v>1</v>
      </c>
      <c r="W240" s="16" t="n">
        <v>2</v>
      </c>
      <c r="X240" s="25" t="n">
        <v>21</v>
      </c>
      <c r="Y240" s="80" t="n">
        <v>33</v>
      </c>
      <c r="Z240" s="27">
        <f>IF(U240="","",LOOKUP(U240-V240,{-9E+307,0,1},{2,"x",1}))</f>
        <v/>
      </c>
      <c r="AA240" s="14">
        <f>IF(U240="","",U240&amp;"-"&amp;V240)</f>
        <v/>
      </c>
      <c r="AB240" s="63" t="n"/>
      <c r="EP240" s="89" t="n"/>
      <c r="ER240" s="81" t="n"/>
      <c r="ES240" s="89" t="n"/>
      <c r="EU240" s="81" t="n"/>
      <c r="EV240" s="89" t="n"/>
      <c r="EX240" s="81" t="n"/>
      <c r="EY240" s="89" t="n"/>
      <c r="FA240" s="81" t="n"/>
      <c r="FB240" s="89" t="n"/>
      <c r="FD240" s="81" t="n"/>
      <c r="FE240" s="89" t="n"/>
      <c r="FG240" s="81" t="n"/>
      <c r="FH240" s="89" t="n"/>
      <c r="FJ240" s="81" t="n"/>
      <c r="FK240" s="89" t="n"/>
      <c r="FM240" s="81" t="n"/>
    </row>
    <row customHeight="1" ht="12" r="241" spans="1:201">
      <c r="A241" s="35" t="n">
        <v>43437</v>
      </c>
      <c r="B241" s="89" t="s">
        <v>87</v>
      </c>
      <c r="C241" s="89" t="s">
        <v>74</v>
      </c>
      <c r="D241" s="31" t="n">
        <v>6.97</v>
      </c>
      <c r="E241" s="81" t="n">
        <v>6.63</v>
      </c>
      <c r="F241" s="25" t="n">
        <v>465</v>
      </c>
      <c r="G241" s="80" t="n">
        <v>391</v>
      </c>
      <c r="H241" s="80" t="n">
        <v>394</v>
      </c>
      <c r="I241" s="80" t="n">
        <v>315</v>
      </c>
      <c r="J241" s="80" t="n">
        <v>18</v>
      </c>
      <c r="K241" s="80" t="n">
        <v>11</v>
      </c>
      <c r="L241" s="25" t="n">
        <v>0</v>
      </c>
      <c r="M241" s="80" t="n">
        <v>0</v>
      </c>
      <c r="N241" s="80" t="n">
        <v>3</v>
      </c>
      <c r="O241" s="80" t="n">
        <v>2</v>
      </c>
      <c r="P241" s="80" t="n">
        <v>2</v>
      </c>
      <c r="Q241" s="80" t="n">
        <v>0</v>
      </c>
      <c r="R241" s="16" t="n">
        <v>5</v>
      </c>
      <c r="S241" s="16" t="n">
        <v>2</v>
      </c>
      <c r="T241" s="16" t="n">
        <v>7</v>
      </c>
      <c r="U241" s="10" t="n">
        <v>1</v>
      </c>
      <c r="V241" s="89" t="n">
        <v>1</v>
      </c>
      <c r="W241" s="16" t="n">
        <v>2</v>
      </c>
      <c r="X241" s="25" t="n">
        <v>18</v>
      </c>
      <c r="Y241" s="80" t="n">
        <v>36</v>
      </c>
      <c r="Z241" s="27">
        <f>IF(U241="","",LOOKUP(U241-V241,{-9E+307,0,1},{2,"x",1}))</f>
        <v/>
      </c>
      <c r="AA241" s="14">
        <f>IF(U241="","",U241&amp;"-"&amp;V241)</f>
        <v/>
      </c>
      <c r="AB241" s="63" t="n"/>
      <c r="EP241" s="89" t="n"/>
      <c r="ER241" s="81" t="n"/>
      <c r="ES241" s="89" t="n"/>
      <c r="EU241" s="81" t="n"/>
      <c r="EV241" s="89" t="n"/>
      <c r="EX241" s="81" t="n"/>
      <c r="EY241" s="89" t="n"/>
      <c r="FA241" s="81" t="n"/>
      <c r="FB241" s="89" t="n"/>
      <c r="FD241" s="81" t="n"/>
      <c r="FE241" s="89" t="n"/>
      <c r="FG241" s="81" t="n"/>
      <c r="FH241" s="89" t="n"/>
      <c r="FJ241" s="81" t="n"/>
      <c r="FK241" s="89" t="n"/>
      <c r="FM241" s="81" t="n"/>
    </row>
    <row customHeight="1" ht="12" r="242" spans="1:201">
      <c r="A242" s="35" t="n">
        <v>43441</v>
      </c>
      <c r="B242" s="89" t="s">
        <v>87</v>
      </c>
      <c r="C242" s="89" t="s">
        <v>73</v>
      </c>
      <c r="D242" s="31" t="n">
        <v>6.64</v>
      </c>
      <c r="E242" s="81" t="n">
        <v>6.76</v>
      </c>
      <c r="F242" s="25" t="n">
        <v>358</v>
      </c>
      <c r="G242" s="80" t="n">
        <v>331</v>
      </c>
      <c r="H242" s="80" t="n">
        <v>278</v>
      </c>
      <c r="I242" s="80" t="n">
        <v>267</v>
      </c>
      <c r="J242" s="80" t="n">
        <v>10</v>
      </c>
      <c r="K242" s="80" t="n">
        <v>12</v>
      </c>
      <c r="L242" s="25" t="n">
        <v>1</v>
      </c>
      <c r="M242" s="80" t="n">
        <v>0</v>
      </c>
      <c r="N242" s="80" t="n">
        <v>3</v>
      </c>
      <c r="O242" s="80" t="n">
        <v>4</v>
      </c>
      <c r="P242" s="80" t="n">
        <v>2</v>
      </c>
      <c r="Q242" s="80" t="n">
        <v>3</v>
      </c>
      <c r="R242" s="16" t="n">
        <v>6</v>
      </c>
      <c r="S242" s="16" t="n">
        <v>7</v>
      </c>
      <c r="T242" s="16" t="n">
        <v>13</v>
      </c>
      <c r="U242" s="10" t="n">
        <v>2</v>
      </c>
      <c r="V242" s="89" t="n">
        <v>2</v>
      </c>
      <c r="W242" s="16" t="n">
        <v>4</v>
      </c>
      <c r="X242" s="25" t="n">
        <v>18</v>
      </c>
      <c r="Y242" s="80" t="n">
        <v>42</v>
      </c>
      <c r="Z242" s="27">
        <f>IF(U242="","",LOOKUP(U242-V242,{-9E+307,0,1},{2,"x",1}))</f>
        <v/>
      </c>
      <c r="AA242" s="14">
        <f>IF(U242="","",U242&amp;"-"&amp;V242)</f>
        <v/>
      </c>
      <c r="AB242" s="63" t="n"/>
      <c r="EP242" s="89" t="n"/>
      <c r="ER242" s="81" t="n"/>
      <c r="ES242" s="89" t="n"/>
      <c r="EU242" s="81" t="n"/>
      <c r="EV242" s="89" t="n"/>
      <c r="EX242" s="81" t="n"/>
      <c r="EY242" s="89" t="n"/>
      <c r="FA242" s="81" t="n"/>
      <c r="FB242" s="89" t="n"/>
      <c r="FD242" s="81" t="n"/>
      <c r="FE242" s="89" t="n"/>
      <c r="FG242" s="81" t="n"/>
      <c r="FH242" s="89" t="n"/>
      <c r="FJ242" s="81" t="n"/>
      <c r="FK242" s="89" t="n"/>
      <c r="FM242" s="81" t="n"/>
    </row>
    <row r="243" spans="1:201">
      <c r="A243" s="35" t="n">
        <v>43442</v>
      </c>
      <c r="B243" s="89" t="s">
        <v>71</v>
      </c>
      <c r="C243" s="89" t="s">
        <v>76</v>
      </c>
      <c r="D243" s="31" t="n">
        <v>6.51</v>
      </c>
      <c r="E243" s="81" t="n">
        <v>7.02</v>
      </c>
      <c r="F243" s="25" t="n">
        <v>290</v>
      </c>
      <c r="G243" s="80" t="n">
        <v>423</v>
      </c>
      <c r="H243" s="80" t="n">
        <v>157</v>
      </c>
      <c r="I243" s="80" t="n">
        <v>278</v>
      </c>
      <c r="J243" s="80" t="n">
        <v>6</v>
      </c>
      <c r="K243" s="80" t="n">
        <v>5</v>
      </c>
      <c r="L243" s="25" t="n">
        <v>0</v>
      </c>
      <c r="M243" s="80" t="n">
        <v>1</v>
      </c>
      <c r="N243" s="80" t="n">
        <v>2</v>
      </c>
      <c r="O243" s="80" t="n">
        <v>1</v>
      </c>
      <c r="P243" s="80" t="n">
        <v>1</v>
      </c>
      <c r="Q243" s="80" t="n">
        <v>0</v>
      </c>
      <c r="R243" s="16" t="n">
        <v>3</v>
      </c>
      <c r="S243" s="16" t="n">
        <v>2</v>
      </c>
      <c r="T243" s="16" t="n">
        <v>5</v>
      </c>
      <c r="U243" s="10" t="n">
        <v>0</v>
      </c>
      <c r="V243" s="89" t="n">
        <v>1</v>
      </c>
      <c r="W243" s="16" t="n">
        <v>1</v>
      </c>
      <c r="X243" s="25" t="n">
        <v>20</v>
      </c>
      <c r="Y243" s="80" t="n">
        <v>36</v>
      </c>
      <c r="Z243" s="27">
        <f>IF(U243="","",LOOKUP(U243-V243,{-9E+307,0,1},{2,"x",1}))</f>
        <v/>
      </c>
      <c r="AA243" s="14">
        <f>IF(U243="","",U243&amp;"-"&amp;V243)</f>
        <v/>
      </c>
      <c r="AB243" s="63" t="n"/>
      <c r="EP243" s="89" t="n"/>
      <c r="ER243" s="81" t="n"/>
      <c r="ES243" s="89" t="n"/>
      <c r="EU243" s="81" t="n"/>
      <c r="EV243" s="89" t="n"/>
      <c r="EX243" s="81" t="n"/>
      <c r="EY243" s="89" t="n"/>
      <c r="FA243" s="81" t="n"/>
      <c r="FB243" s="89" t="n"/>
      <c r="FD243" s="81" t="n"/>
      <c r="FE243" s="89" t="n"/>
      <c r="FG243" s="81" t="n"/>
      <c r="FH243" s="89" t="n"/>
      <c r="FJ243" s="81" t="n"/>
      <c r="FK243" s="89" t="n"/>
      <c r="FM243" s="81" t="n"/>
    </row>
    <row customHeight="1" ht="12" r="244" spans="1:201">
      <c r="A244" s="35" t="n">
        <v>43442</v>
      </c>
      <c r="B244" s="89" t="s">
        <v>74</v>
      </c>
      <c r="C244" s="89" t="s">
        <v>86</v>
      </c>
      <c r="D244" s="31" t="n">
        <v>6.57</v>
      </c>
      <c r="E244" s="81" t="n">
        <v>6.92</v>
      </c>
      <c r="F244" s="25" t="n">
        <v>541</v>
      </c>
      <c r="G244" s="80" t="n">
        <v>328</v>
      </c>
      <c r="H244" s="80" t="n">
        <v>451</v>
      </c>
      <c r="I244" s="80" t="n">
        <v>244</v>
      </c>
      <c r="J244" s="80" t="n">
        <v>11</v>
      </c>
      <c r="K244" s="80" t="n">
        <v>12</v>
      </c>
      <c r="L244" s="25" t="n">
        <v>1</v>
      </c>
      <c r="M244" s="80" t="n">
        <v>1</v>
      </c>
      <c r="N244" s="80" t="n">
        <v>3</v>
      </c>
      <c r="O244" s="80" t="n">
        <v>3</v>
      </c>
      <c r="P244" s="80" t="n">
        <v>1</v>
      </c>
      <c r="Q244" s="80" t="n">
        <v>1</v>
      </c>
      <c r="R244" s="16" t="n">
        <v>5</v>
      </c>
      <c r="S244" s="16" t="n">
        <v>5</v>
      </c>
      <c r="T244" s="16" t="n">
        <v>10</v>
      </c>
      <c r="U244" s="10" t="n">
        <v>2</v>
      </c>
      <c r="V244" s="89" t="n">
        <v>3</v>
      </c>
      <c r="W244" s="16" t="n">
        <v>5</v>
      </c>
      <c r="X244" s="25" t="n">
        <v>10</v>
      </c>
      <c r="Y244" s="80" t="n">
        <v>37</v>
      </c>
      <c r="Z244" s="27">
        <f>IF(U244="","",LOOKUP(U244-V244,{-9E+307,0,1},{2,"x",1}))</f>
        <v/>
      </c>
      <c r="AA244" s="14">
        <f>IF(U244="","",U244&amp;"-"&amp;V244)</f>
        <v/>
      </c>
      <c r="AB244" s="63" t="n"/>
      <c r="EP244" s="89" t="n"/>
      <c r="ER244" s="81" t="n"/>
      <c r="ES244" s="89" t="n"/>
      <c r="EU244" s="81" t="n"/>
      <c r="EV244" s="89" t="n"/>
      <c r="EX244" s="81" t="n"/>
      <c r="EY244" s="89" t="n"/>
      <c r="FA244" s="81" t="n"/>
      <c r="FB244" s="89" t="n"/>
      <c r="FD244" s="81" t="n"/>
      <c r="FE244" s="89" t="n"/>
      <c r="FG244" s="81" t="n"/>
      <c r="FH244" s="89" t="n"/>
      <c r="FJ244" s="81" t="n"/>
      <c r="FK244" s="89" t="n"/>
      <c r="FM244" s="81" t="n"/>
    </row>
    <row customHeight="1" ht="12" r="245" spans="1:201">
      <c r="A245" s="35" t="n">
        <v>43442</v>
      </c>
      <c r="B245" s="89" t="s">
        <v>91</v>
      </c>
      <c r="C245" s="89" t="s">
        <v>84</v>
      </c>
      <c r="D245" s="31" t="n">
        <v>6.81</v>
      </c>
      <c r="E245" s="81" t="n">
        <v>6.49</v>
      </c>
      <c r="F245" s="25" t="n">
        <v>561</v>
      </c>
      <c r="G245" s="80" t="n">
        <v>244</v>
      </c>
      <c r="H245" s="80" t="n">
        <v>470</v>
      </c>
      <c r="I245" s="80" t="n">
        <v>152</v>
      </c>
      <c r="J245" s="80" t="n">
        <v>14</v>
      </c>
      <c r="K245" s="80" t="n">
        <v>7</v>
      </c>
      <c r="L245" s="25" t="n">
        <v>0</v>
      </c>
      <c r="M245" s="80" t="n">
        <v>0</v>
      </c>
      <c r="N245" s="80" t="n">
        <v>4</v>
      </c>
      <c r="O245" s="80" t="n">
        <v>1</v>
      </c>
      <c r="P245" s="80" t="n">
        <v>3</v>
      </c>
      <c r="Q245" s="80" t="n">
        <v>3</v>
      </c>
      <c r="R245" s="16" t="n">
        <v>7</v>
      </c>
      <c r="S245" s="16" t="n">
        <v>4</v>
      </c>
      <c r="T245" s="16" t="n">
        <v>11</v>
      </c>
      <c r="U245" s="10" t="n">
        <v>2</v>
      </c>
      <c r="V245" s="89" t="n">
        <v>1</v>
      </c>
      <c r="W245" s="16" t="n">
        <v>3</v>
      </c>
      <c r="X245" s="25" t="n">
        <v>20</v>
      </c>
      <c r="Y245" s="80" t="n">
        <v>20</v>
      </c>
      <c r="Z245" s="27">
        <f>IF(U245="","",LOOKUP(U245-V245,{-9E+307,0,1},{2,"x",1}))</f>
        <v/>
      </c>
      <c r="AA245" s="14">
        <f>IF(U245="","",U245&amp;"-"&amp;V245)</f>
        <v/>
      </c>
      <c r="AB245" s="63" t="n"/>
      <c r="EP245" s="89" t="n"/>
      <c r="ER245" s="81" t="n"/>
      <c r="ES245" s="89" t="n"/>
      <c r="EU245" s="81" t="n"/>
      <c r="EV245" s="89" t="n"/>
      <c r="EX245" s="81" t="n"/>
      <c r="EY245" s="89" t="n"/>
      <c r="FA245" s="81" t="n"/>
      <c r="FB245" s="89" t="n"/>
      <c r="FD245" s="81" t="n"/>
      <c r="FE245" s="89" t="n"/>
      <c r="FG245" s="81" t="n"/>
      <c r="FH245" s="89" t="n"/>
      <c r="FJ245" s="81" t="n"/>
      <c r="FK245" s="89" t="n"/>
      <c r="FM245" s="81" t="n"/>
    </row>
    <row customHeight="1" ht="12" r="246" spans="1:201">
      <c r="A246" s="35" t="n">
        <v>43442</v>
      </c>
      <c r="B246" s="89" t="s">
        <v>82</v>
      </c>
      <c r="C246" s="89" t="s">
        <v>78</v>
      </c>
      <c r="D246" s="31" t="n">
        <v>6.54</v>
      </c>
      <c r="E246" s="81" t="n">
        <v>6.72</v>
      </c>
      <c r="F246" s="25" t="n">
        <v>270</v>
      </c>
      <c r="G246" s="80" t="n">
        <v>547</v>
      </c>
      <c r="H246" s="80" t="n">
        <v>185</v>
      </c>
      <c r="I246" s="80" t="n">
        <v>443</v>
      </c>
      <c r="J246" s="80" t="n">
        <v>7</v>
      </c>
      <c r="K246" s="80" t="n">
        <v>11</v>
      </c>
      <c r="L246" s="25" t="n">
        <v>0</v>
      </c>
      <c r="M246" s="80" t="n">
        <v>0</v>
      </c>
      <c r="N246" s="80" t="n">
        <v>4</v>
      </c>
      <c r="O246" s="80" t="n">
        <v>2</v>
      </c>
      <c r="P246" s="80" t="n">
        <v>1</v>
      </c>
      <c r="Q246" s="80" t="n">
        <v>3</v>
      </c>
      <c r="R246" s="16" t="n">
        <v>5</v>
      </c>
      <c r="S246" s="16" t="n">
        <v>5</v>
      </c>
      <c r="T246" s="16" t="n">
        <v>10</v>
      </c>
      <c r="U246" s="10" t="n">
        <v>1</v>
      </c>
      <c r="V246" s="89" t="n">
        <v>1</v>
      </c>
      <c r="W246" s="16" t="n">
        <v>2</v>
      </c>
      <c r="X246" s="25" t="n">
        <v>23</v>
      </c>
      <c r="Y246" s="80" t="n">
        <v>29</v>
      </c>
      <c r="Z246" s="27">
        <f>IF(U246="","",LOOKUP(U246-V246,{-9E+307,0,1},{2,"x",1}))</f>
        <v/>
      </c>
      <c r="AA246" s="14">
        <f>IF(U246="","",U246&amp;"-"&amp;V246)</f>
        <v/>
      </c>
      <c r="AB246" s="63" t="n"/>
      <c r="EP246" s="89" t="n"/>
      <c r="ER246" s="81" t="n"/>
      <c r="ES246" s="89" t="n"/>
      <c r="EU246" s="81" t="n"/>
      <c r="EV246" s="89" t="n"/>
      <c r="EX246" s="81" t="n"/>
      <c r="EY246" s="89" t="n"/>
      <c r="FA246" s="81" t="n"/>
      <c r="FB246" s="89" t="n"/>
      <c r="FD246" s="81" t="n"/>
      <c r="FE246" s="89" t="n"/>
      <c r="FG246" s="81" t="n"/>
      <c r="FH246" s="89" t="n"/>
      <c r="FJ246" s="81" t="n"/>
      <c r="FK246" s="89" t="n"/>
      <c r="FM246" s="81" t="n"/>
    </row>
    <row customHeight="1" ht="12" r="247" spans="1:201">
      <c r="A247" s="35" t="n">
        <v>43442</v>
      </c>
      <c r="B247" s="89" t="s">
        <v>81</v>
      </c>
      <c r="C247" s="89" t="s">
        <v>88</v>
      </c>
      <c r="D247" s="31" t="n">
        <v>6.86</v>
      </c>
      <c r="E247" s="81" t="n">
        <v>6.81</v>
      </c>
      <c r="F247" s="25" t="n">
        <v>373</v>
      </c>
      <c r="G247" s="80" t="n">
        <v>337</v>
      </c>
      <c r="H247" s="80" t="n">
        <v>235</v>
      </c>
      <c r="I247" s="80" t="n">
        <v>211</v>
      </c>
      <c r="J247" s="80" t="n">
        <v>11</v>
      </c>
      <c r="K247" s="80" t="n">
        <v>6</v>
      </c>
      <c r="L247" s="25" t="n">
        <v>1</v>
      </c>
      <c r="M247" s="80" t="n">
        <v>1</v>
      </c>
      <c r="N247" s="80" t="n">
        <v>2</v>
      </c>
      <c r="O247" s="80" t="n">
        <v>1</v>
      </c>
      <c r="P247" s="80" t="n">
        <v>1</v>
      </c>
      <c r="Q247" s="80" t="n">
        <v>0</v>
      </c>
      <c r="R247" s="16" t="n">
        <v>4</v>
      </c>
      <c r="S247" s="16" t="n">
        <v>2</v>
      </c>
      <c r="T247" s="16" t="n">
        <v>6</v>
      </c>
      <c r="U247" s="10" t="n">
        <v>2</v>
      </c>
      <c r="V247" s="89" t="n">
        <v>2</v>
      </c>
      <c r="W247" s="16" t="n">
        <v>4</v>
      </c>
      <c r="X247" s="25" t="n">
        <v>26</v>
      </c>
      <c r="Y247" s="80" t="n">
        <v>47</v>
      </c>
      <c r="Z247" s="27">
        <f>IF(U247="","",LOOKUP(U247-V247,{-9E+307,0,1},{2,"x",1}))</f>
        <v/>
      </c>
      <c r="AA247" s="14">
        <f>IF(U247="","",U247&amp;"-"&amp;V247)</f>
        <v/>
      </c>
      <c r="AB247" s="63" t="n"/>
      <c r="EP247" s="89" t="n"/>
      <c r="ER247" s="81" t="n"/>
      <c r="ES247" s="89" t="n"/>
      <c r="EU247" s="81" t="n"/>
      <c r="EV247" s="89" t="n"/>
      <c r="EX247" s="81" t="n"/>
      <c r="EY247" s="89" t="n"/>
      <c r="FA247" s="81" t="n"/>
      <c r="FB247" s="89" t="n"/>
      <c r="FD247" s="81" t="n"/>
      <c r="FE247" s="89" t="n"/>
      <c r="FG247" s="81" t="n"/>
      <c r="FH247" s="89" t="n"/>
      <c r="FJ247" s="81" t="n"/>
      <c r="FK247" s="89" t="n"/>
      <c r="FM247" s="81" t="n"/>
    </row>
    <row customHeight="1" ht="12" r="248" spans="1:201">
      <c r="A248" s="35" t="n">
        <v>43442</v>
      </c>
      <c r="B248" s="89" t="s">
        <v>72</v>
      </c>
      <c r="C248" s="89" t="s">
        <v>80</v>
      </c>
      <c r="D248" s="31" t="n">
        <v>6.8</v>
      </c>
      <c r="E248" s="81" t="n">
        <v>6.56</v>
      </c>
      <c r="F248" s="25" t="n">
        <v>659</v>
      </c>
      <c r="G248" s="80" t="n">
        <v>302</v>
      </c>
      <c r="H248" s="80" t="n">
        <v>562</v>
      </c>
      <c r="I248" s="80" t="n">
        <v>205</v>
      </c>
      <c r="J248" s="80" t="n">
        <v>15</v>
      </c>
      <c r="K248" s="80" t="n">
        <v>9</v>
      </c>
      <c r="L248" s="25" t="n">
        <v>0</v>
      </c>
      <c r="M248" s="80" t="n">
        <v>1</v>
      </c>
      <c r="N248" s="80" t="n">
        <v>6</v>
      </c>
      <c r="O248" s="80" t="n">
        <v>1</v>
      </c>
      <c r="P248" s="80" t="n">
        <v>1</v>
      </c>
      <c r="Q248" s="80" t="n">
        <v>2</v>
      </c>
      <c r="R248" s="16" t="n">
        <v>7</v>
      </c>
      <c r="S248" s="16" t="n">
        <v>4</v>
      </c>
      <c r="T248" s="16" t="n">
        <v>11</v>
      </c>
      <c r="U248" s="10" t="n">
        <v>3</v>
      </c>
      <c r="V248" s="89" t="n">
        <v>2</v>
      </c>
      <c r="W248" s="16" t="n">
        <v>5</v>
      </c>
      <c r="X248" s="25" t="n">
        <v>22</v>
      </c>
      <c r="Y248" s="80" t="n">
        <v>19</v>
      </c>
      <c r="Z248" s="27">
        <f>IF(U248="","",LOOKUP(U248-V248,{-9E+307,0,1},{2,"x",1}))</f>
        <v/>
      </c>
      <c r="AA248" s="14">
        <f>IF(U248="","",U248&amp;"-"&amp;V248)</f>
        <v/>
      </c>
      <c r="AB248" s="63" t="n"/>
      <c r="EP248" s="89" t="n"/>
      <c r="ER248" s="81" t="n"/>
      <c r="ES248" s="89" t="n"/>
      <c r="EU248" s="81" t="n"/>
      <c r="EV248" s="89" t="n"/>
      <c r="EX248" s="81" t="n"/>
      <c r="EY248" s="89" t="n"/>
      <c r="FA248" s="81" t="n"/>
      <c r="FB248" s="89" t="n"/>
      <c r="FD248" s="81" t="n"/>
      <c r="FE248" s="89" t="n"/>
      <c r="FG248" s="81" t="n"/>
      <c r="FH248" s="89" t="n"/>
      <c r="FJ248" s="81" t="n"/>
      <c r="FK248" s="89" t="n"/>
      <c r="FM248" s="81" t="n"/>
    </row>
    <row customHeight="1" ht="12" r="249" spans="1:201">
      <c r="A249" s="35" t="n">
        <v>43442</v>
      </c>
      <c r="B249" s="89" t="s">
        <v>77</v>
      </c>
      <c r="C249" s="89" t="s">
        <v>83</v>
      </c>
      <c r="D249" s="31" t="n">
        <v>6.51</v>
      </c>
      <c r="E249" s="81" t="n">
        <v>7.06</v>
      </c>
      <c r="F249" s="25" t="n">
        <v>490</v>
      </c>
      <c r="G249" s="80" t="n">
        <v>323</v>
      </c>
      <c r="H249" s="80" t="n">
        <v>375</v>
      </c>
      <c r="I249" s="80" t="n">
        <v>202</v>
      </c>
      <c r="J249" s="80" t="n">
        <v>9</v>
      </c>
      <c r="K249" s="80" t="n">
        <v>4</v>
      </c>
      <c r="L249" s="25" t="n">
        <v>0</v>
      </c>
      <c r="M249" s="80" t="n">
        <v>1</v>
      </c>
      <c r="N249" s="80" t="n">
        <v>1</v>
      </c>
      <c r="O249" s="80" t="n">
        <v>1</v>
      </c>
      <c r="P249" s="80" t="n">
        <v>2</v>
      </c>
      <c r="Q249" s="80" t="n">
        <v>1</v>
      </c>
      <c r="R249" s="16" t="n">
        <v>3</v>
      </c>
      <c r="S249" s="16" t="n">
        <v>3</v>
      </c>
      <c r="T249" s="16" t="n">
        <v>6</v>
      </c>
      <c r="U249" s="10" t="n">
        <v>0</v>
      </c>
      <c r="V249" s="89" t="n">
        <v>1</v>
      </c>
      <c r="W249" s="16" t="n">
        <v>1</v>
      </c>
      <c r="X249" s="25" t="n">
        <v>12</v>
      </c>
      <c r="Y249" s="80" t="n">
        <v>37</v>
      </c>
      <c r="Z249" s="27">
        <f>IF(U249="","",LOOKUP(U249-V249,{-9E+307,0,1},{2,"x",1}))</f>
        <v/>
      </c>
      <c r="AA249" s="14">
        <f>IF(U249="","",U249&amp;"-"&amp;V249)</f>
        <v/>
      </c>
      <c r="AB249" s="63" t="n"/>
      <c r="EP249" s="89" t="n"/>
      <c r="ER249" s="81" t="n"/>
      <c r="ES249" s="89" t="n"/>
      <c r="EU249" s="81" t="n"/>
      <c r="EV249" s="89" t="n"/>
      <c r="EX249" s="81" t="n"/>
      <c r="EY249" s="89" t="n"/>
      <c r="FA249" s="81" t="n"/>
      <c r="FB249" s="89" t="n"/>
      <c r="FD249" s="81" t="n"/>
      <c r="FE249" s="89" t="n"/>
      <c r="FG249" s="81" t="n"/>
      <c r="FH249" s="89" t="n"/>
      <c r="FJ249" s="81" t="n"/>
      <c r="FK249" s="89" t="n"/>
      <c r="FM249" s="81" t="n"/>
    </row>
    <row customHeight="1" ht="12" r="250" spans="1:201">
      <c r="A250" s="35" t="n">
        <v>43442</v>
      </c>
      <c r="B250" s="89" t="s">
        <v>69</v>
      </c>
      <c r="C250" s="89" t="s">
        <v>85</v>
      </c>
      <c r="D250" s="31" t="n">
        <v>6.24</v>
      </c>
      <c r="E250" s="81" t="n">
        <v>7.17</v>
      </c>
      <c r="F250" s="25" t="n">
        <v>431</v>
      </c>
      <c r="G250" s="80" t="n">
        <v>396</v>
      </c>
      <c r="H250" s="80" t="n">
        <v>330</v>
      </c>
      <c r="I250" s="80" t="n">
        <v>305</v>
      </c>
      <c r="J250" s="80" t="n">
        <v>4</v>
      </c>
      <c r="K250" s="80" t="n">
        <v>10</v>
      </c>
      <c r="L250" s="25" t="n">
        <v>0</v>
      </c>
      <c r="M250" s="80" t="n">
        <v>2</v>
      </c>
      <c r="N250" s="80" t="n">
        <v>0</v>
      </c>
      <c r="O250" s="80" t="n">
        <v>2</v>
      </c>
      <c r="P250" s="80" t="n">
        <v>0</v>
      </c>
      <c r="Q250" s="80" t="n">
        <v>1</v>
      </c>
      <c r="R250" s="16" t="n">
        <v>0</v>
      </c>
      <c r="S250" s="16" t="n">
        <v>5</v>
      </c>
      <c r="T250" s="16" t="n">
        <v>5</v>
      </c>
      <c r="U250" s="10" t="n">
        <v>0</v>
      </c>
      <c r="V250" s="89" t="n">
        <v>2</v>
      </c>
      <c r="W250" s="16" t="n">
        <v>2</v>
      </c>
      <c r="X250" s="25" t="n">
        <v>24</v>
      </c>
      <c r="Y250" s="80" t="n">
        <v>29</v>
      </c>
      <c r="Z250" s="27">
        <f>IF(U250="","",LOOKUP(U250-V250,{-9E+307,0,1},{2,"x",1}))</f>
        <v/>
      </c>
      <c r="AA250" s="14">
        <f>IF(U250="","",U250&amp;"-"&amp;V250)</f>
        <v/>
      </c>
      <c r="AB250" s="63" t="n"/>
      <c r="EP250" s="89" t="n"/>
      <c r="ER250" s="81" t="n"/>
      <c r="ES250" s="89" t="n"/>
      <c r="EU250" s="81" t="n"/>
      <c r="EV250" s="89" t="n"/>
      <c r="EX250" s="81" t="n"/>
      <c r="EY250" s="89" t="n"/>
      <c r="FA250" s="81" t="n"/>
      <c r="FB250" s="89" t="n"/>
      <c r="FD250" s="81" t="n"/>
      <c r="FE250" s="89" t="n"/>
      <c r="FG250" s="81" t="n"/>
      <c r="FH250" s="89" t="n"/>
      <c r="FJ250" s="81" t="n"/>
      <c r="FK250" s="89" t="n"/>
      <c r="FM250" s="81" t="n"/>
    </row>
    <row customHeight="1" ht="12" r="251" spans="1:201">
      <c r="A251" s="35" t="n">
        <v>43442</v>
      </c>
      <c r="B251" s="89" t="s">
        <v>90</v>
      </c>
      <c r="C251" s="89" t="s">
        <v>75</v>
      </c>
      <c r="D251" s="31" t="n">
        <v>6.75</v>
      </c>
      <c r="E251" s="81" t="n">
        <v>6.72</v>
      </c>
      <c r="F251" s="25" t="n">
        <v>384</v>
      </c>
      <c r="G251" s="80" t="n">
        <v>335</v>
      </c>
      <c r="H251" s="80" t="n">
        <v>262</v>
      </c>
      <c r="I251" s="80" t="n">
        <v>204</v>
      </c>
      <c r="J251" s="80" t="n">
        <v>11</v>
      </c>
      <c r="K251" s="80" t="n">
        <v>9</v>
      </c>
      <c r="L251" s="25" t="n">
        <v>0</v>
      </c>
      <c r="M251" s="80" t="n">
        <v>0</v>
      </c>
      <c r="N251" s="80" t="n">
        <v>3</v>
      </c>
      <c r="O251" s="80" t="n">
        <v>2</v>
      </c>
      <c r="P251" s="80" t="n">
        <v>1</v>
      </c>
      <c r="Q251" s="80" t="n">
        <v>2</v>
      </c>
      <c r="R251" s="16" t="n">
        <v>4</v>
      </c>
      <c r="S251" s="16" t="n">
        <v>4</v>
      </c>
      <c r="T251" s="16" t="n">
        <v>8</v>
      </c>
      <c r="U251" s="10" t="n">
        <v>2</v>
      </c>
      <c r="V251" s="89" t="n">
        <v>2</v>
      </c>
      <c r="W251" s="16" t="n">
        <v>4</v>
      </c>
      <c r="X251" s="25" t="n">
        <v>41</v>
      </c>
      <c r="Y251" s="80" t="n">
        <v>19</v>
      </c>
      <c r="Z251" s="27">
        <f>IF(U251="","",LOOKUP(U251-V251,{-9E+307,0,1},{2,"x",1}))</f>
        <v/>
      </c>
      <c r="AA251" s="14">
        <f>IF(U251="","",U251&amp;"-"&amp;V251)</f>
        <v/>
      </c>
      <c r="AB251" s="63" t="n"/>
      <c r="EP251" s="89" t="n"/>
      <c r="ER251" s="81" t="n"/>
      <c r="ES251" s="89" t="n"/>
      <c r="EU251" s="81" t="n"/>
      <c r="EV251" s="89" t="n"/>
      <c r="EX251" s="81" t="n"/>
      <c r="EY251" s="89" t="n"/>
      <c r="FA251" s="81" t="n"/>
      <c r="FB251" s="89" t="n"/>
      <c r="FD251" s="81" t="n"/>
      <c r="FE251" s="89" t="n"/>
      <c r="FG251" s="81" t="n"/>
      <c r="FH251" s="89" t="n"/>
      <c r="FJ251" s="81" t="n"/>
      <c r="FK251" s="89" t="n"/>
      <c r="FM251" s="81" t="n"/>
    </row>
    <row customHeight="1" ht="12" r="252" spans="1:201">
      <c r="A252" s="35" t="n">
        <v>43442</v>
      </c>
      <c r="B252" s="89" t="s">
        <v>92</v>
      </c>
      <c r="C252" s="89" t="s">
        <v>79</v>
      </c>
      <c r="D252" s="31" t="n">
        <v>7.06</v>
      </c>
      <c r="E252" s="81" t="n">
        <v>6.32</v>
      </c>
      <c r="F252" s="25" t="n">
        <v>456</v>
      </c>
      <c r="G252" s="80" t="n">
        <v>442</v>
      </c>
      <c r="H252" s="80" t="n">
        <v>345</v>
      </c>
      <c r="I252" s="80" t="n">
        <v>323</v>
      </c>
      <c r="J252" s="80" t="n">
        <v>5</v>
      </c>
      <c r="K252" s="80" t="n">
        <v>6</v>
      </c>
      <c r="L252" s="25" t="n">
        <v>0</v>
      </c>
      <c r="M252" s="80" t="n">
        <v>1</v>
      </c>
      <c r="N252" s="80" t="n">
        <v>2</v>
      </c>
      <c r="O252" s="80" t="n">
        <v>0</v>
      </c>
      <c r="P252" s="80" t="n">
        <v>0</v>
      </c>
      <c r="Q252" s="80" t="n">
        <v>1</v>
      </c>
      <c r="R252" s="16" t="n">
        <v>2</v>
      </c>
      <c r="S252" s="16" t="n">
        <v>2</v>
      </c>
      <c r="T252" s="16" t="n">
        <v>4</v>
      </c>
      <c r="U252" s="10" t="n">
        <v>2</v>
      </c>
      <c r="V252" s="89" t="n">
        <v>0</v>
      </c>
      <c r="W252" s="16" t="n">
        <v>2</v>
      </c>
      <c r="X252" s="25" t="n">
        <v>27</v>
      </c>
      <c r="Y252" s="80" t="n">
        <v>15</v>
      </c>
      <c r="Z252" s="27">
        <f>IF(U252="","",LOOKUP(U252-V252,{-9E+307,0,1},{2,"x",1}))</f>
        <v/>
      </c>
      <c r="AA252" s="14">
        <f>IF(U252="","",U252&amp;"-"&amp;V252)</f>
        <v/>
      </c>
      <c r="AB252" s="63" t="n"/>
      <c r="EP252" s="89" t="n"/>
      <c r="ER252" s="81" t="n"/>
      <c r="ES252" s="89" t="n"/>
      <c r="EU252" s="81" t="n"/>
      <c r="EV252" s="89" t="n"/>
      <c r="EX252" s="81" t="n"/>
      <c r="EY252" s="89" t="n"/>
      <c r="FA252" s="81" t="n"/>
      <c r="FB252" s="89" t="n"/>
      <c r="FD252" s="81" t="n"/>
      <c r="FE252" s="89" t="n"/>
      <c r="FG252" s="81" t="n"/>
      <c r="FH252" s="89" t="n"/>
      <c r="FJ252" s="81" t="n"/>
      <c r="FK252" s="89" t="n"/>
      <c r="FM252" s="81" t="n"/>
    </row>
    <row customHeight="1" ht="12" r="253" spans="1:201">
      <c r="A253" s="35" t="n">
        <v>43442</v>
      </c>
      <c r="B253" s="89" t="s">
        <v>89</v>
      </c>
      <c r="C253" s="89" t="s">
        <v>70</v>
      </c>
      <c r="D253" s="31" t="n">
        <v>6.31</v>
      </c>
      <c r="E253" s="81" t="n">
        <v>6.95</v>
      </c>
      <c r="F253" s="25" t="n">
        <v>268</v>
      </c>
      <c r="G253" s="80" t="n">
        <v>543</v>
      </c>
      <c r="H253" s="80" t="n">
        <v>164</v>
      </c>
      <c r="I253" s="80" t="n">
        <v>459</v>
      </c>
      <c r="J253" s="80" t="n">
        <v>6</v>
      </c>
      <c r="K253" s="80" t="n">
        <v>14</v>
      </c>
      <c r="L253" s="25" t="n">
        <v>0</v>
      </c>
      <c r="M253" s="80" t="n">
        <v>0</v>
      </c>
      <c r="N253" s="80" t="n">
        <v>0</v>
      </c>
      <c r="O253" s="80" t="n">
        <v>4</v>
      </c>
      <c r="P253" s="80" t="n">
        <v>2</v>
      </c>
      <c r="Q253" s="80" t="n">
        <v>1</v>
      </c>
      <c r="R253" s="16" t="n">
        <v>2</v>
      </c>
      <c r="S253" s="16" t="n">
        <v>5</v>
      </c>
      <c r="T253" s="16" t="n">
        <v>7</v>
      </c>
      <c r="U253" s="10" t="n">
        <v>0</v>
      </c>
      <c r="V253" s="89" t="n">
        <v>1</v>
      </c>
      <c r="W253" s="16" t="n">
        <v>1</v>
      </c>
      <c r="X253" s="25" t="n">
        <v>17</v>
      </c>
      <c r="Y253" s="80" t="n">
        <v>24</v>
      </c>
      <c r="Z253" s="27">
        <f>IF(U253="","",LOOKUP(U253-V253,{-9E+307,0,1},{2,"x",1}))</f>
        <v/>
      </c>
      <c r="AA253" s="14">
        <f>IF(U253="","",U253&amp;"-"&amp;V253)</f>
        <v/>
      </c>
      <c r="AB253" s="63" t="n"/>
      <c r="EP253" s="89" t="n"/>
      <c r="ER253" s="81" t="n"/>
      <c r="ES253" s="89" t="n"/>
      <c r="EU253" s="81" t="n"/>
      <c r="EV253" s="89" t="n"/>
      <c r="EX253" s="81" t="n"/>
      <c r="EY253" s="89" t="n"/>
      <c r="FA253" s="81" t="n"/>
      <c r="FB253" s="89" t="n"/>
      <c r="FD253" s="81" t="n"/>
      <c r="FE253" s="89" t="n"/>
      <c r="FG253" s="81" t="n"/>
      <c r="FH253" s="89" t="n"/>
      <c r="FJ253" s="81" t="n"/>
      <c r="FK253" s="89" t="n"/>
      <c r="FM253" s="81" t="n"/>
    </row>
    <row customHeight="1" ht="12" r="254" spans="1:201">
      <c r="A254" s="35" t="n">
        <v>43448</v>
      </c>
      <c r="B254" s="89" t="s">
        <v>85</v>
      </c>
      <c r="C254" s="89" t="s">
        <v>87</v>
      </c>
      <c r="D254" s="31" t="n">
        <v>6.52</v>
      </c>
      <c r="E254" s="81" t="n">
        <v>6.97</v>
      </c>
      <c r="F254" s="25" t="n">
        <v>464</v>
      </c>
      <c r="G254" s="80" t="n">
        <v>505</v>
      </c>
      <c r="H254" s="80" t="n">
        <v>349</v>
      </c>
      <c r="I254" s="80" t="n">
        <v>398</v>
      </c>
      <c r="J254" s="80" t="n">
        <v>8</v>
      </c>
      <c r="K254" s="80" t="n">
        <v>11</v>
      </c>
      <c r="L254" s="25" t="n">
        <v>1</v>
      </c>
      <c r="M254" s="80" t="n">
        <v>1</v>
      </c>
      <c r="N254" s="80" t="n">
        <v>2</v>
      </c>
      <c r="O254" s="80" t="n">
        <v>3</v>
      </c>
      <c r="P254" s="80" t="n">
        <v>0</v>
      </c>
      <c r="Q254" s="80" t="n">
        <v>1</v>
      </c>
      <c r="R254" s="16" t="n">
        <v>3</v>
      </c>
      <c r="S254" s="16" t="n">
        <v>5</v>
      </c>
      <c r="T254" s="16" t="n">
        <v>8</v>
      </c>
      <c r="U254" s="10" t="n">
        <v>1</v>
      </c>
      <c r="V254" s="89" t="n">
        <v>2</v>
      </c>
      <c r="W254" s="16" t="n">
        <v>3</v>
      </c>
      <c r="X254" s="25" t="n">
        <v>12</v>
      </c>
      <c r="Y254" s="80" t="n">
        <v>21</v>
      </c>
      <c r="Z254" s="27">
        <f>IF(U254="","",LOOKUP(U254-V254,{-9E+307,0,1},{2,"x",1}))</f>
        <v/>
      </c>
      <c r="AA254" s="14">
        <f>IF(U254="","",U254&amp;"-"&amp;V254)</f>
        <v/>
      </c>
      <c r="AB254" s="63" t="n"/>
      <c r="EP254" s="89" t="n"/>
      <c r="ER254" s="81" t="n"/>
      <c r="ES254" s="89" t="n"/>
      <c r="EU254" s="81" t="n"/>
      <c r="EV254" s="89" t="n"/>
      <c r="EX254" s="81" t="n"/>
      <c r="EY254" s="89" t="n"/>
      <c r="FA254" s="81" t="n"/>
      <c r="FB254" s="89" t="n"/>
      <c r="FD254" s="81" t="n"/>
      <c r="FE254" s="89" t="n"/>
      <c r="FG254" s="81" t="n"/>
      <c r="FH254" s="89" t="n"/>
      <c r="FJ254" s="81" t="n"/>
      <c r="FK254" s="89" t="n"/>
      <c r="FM254" s="81" t="n"/>
    </row>
    <row customHeight="1" ht="12" r="255" spans="1:201">
      <c r="A255" s="35" t="n">
        <v>43449</v>
      </c>
      <c r="B255" s="89" t="s">
        <v>73</v>
      </c>
      <c r="C255" s="89" t="s">
        <v>92</v>
      </c>
      <c r="D255" s="31" t="n">
        <v>6.66</v>
      </c>
      <c r="E255" s="81" t="n">
        <v>6.6</v>
      </c>
      <c r="F255" s="25" t="n">
        <v>484</v>
      </c>
      <c r="G255" s="80" t="n">
        <v>383</v>
      </c>
      <c r="H255" s="80" t="n">
        <v>389</v>
      </c>
      <c r="I255" s="80" t="n">
        <v>293</v>
      </c>
      <c r="J255" s="80" t="n">
        <v>5</v>
      </c>
      <c r="K255" s="80" t="n">
        <v>13</v>
      </c>
      <c r="L255" s="25" t="n">
        <v>1</v>
      </c>
      <c r="M255" s="80" t="n">
        <v>0</v>
      </c>
      <c r="N255" s="80" t="n">
        <v>2</v>
      </c>
      <c r="O255" s="80" t="n">
        <v>6</v>
      </c>
      <c r="P255" s="80" t="n">
        <v>2</v>
      </c>
      <c r="Q255" s="80" t="n">
        <v>2</v>
      </c>
      <c r="R255" s="16" t="n">
        <v>5</v>
      </c>
      <c r="S255" s="16" t="n">
        <v>8</v>
      </c>
      <c r="T255" s="16" t="n">
        <v>13</v>
      </c>
      <c r="U255" s="10" t="n">
        <v>2</v>
      </c>
      <c r="V255" s="89" t="n">
        <v>2</v>
      </c>
      <c r="W255" s="16" t="n">
        <v>4</v>
      </c>
      <c r="X255" s="25" t="n">
        <v>17</v>
      </c>
      <c r="Y255" s="80" t="n">
        <v>24</v>
      </c>
      <c r="Z255" s="27">
        <f>IF(U255="","",LOOKUP(U255-V255,{-9E+307,0,1},{2,"x",1}))</f>
        <v/>
      </c>
      <c r="AA255" s="14">
        <f>IF(U255="","",U255&amp;"-"&amp;V255)</f>
        <v/>
      </c>
      <c r="AB255" s="63" t="n"/>
      <c r="EP255" s="89" t="n"/>
      <c r="ER255" s="81" t="n"/>
      <c r="ES255" s="89" t="n"/>
      <c r="EU255" s="81" t="n"/>
      <c r="EV255" s="89" t="n"/>
      <c r="EX255" s="81" t="n"/>
      <c r="EY255" s="89" t="n"/>
      <c r="FA255" s="81" t="n"/>
      <c r="FB255" s="89" t="n"/>
      <c r="FD255" s="81" t="n"/>
      <c r="FE255" s="89" t="n"/>
      <c r="FG255" s="81" t="n"/>
      <c r="FH255" s="89" t="n"/>
      <c r="FJ255" s="81" t="n"/>
      <c r="FK255" s="89" t="n"/>
      <c r="FM255" s="81" t="n"/>
    </row>
    <row customHeight="1" ht="12" r="256" spans="1:201">
      <c r="A256" s="35" t="n">
        <v>43449</v>
      </c>
      <c r="B256" s="89" t="s">
        <v>78</v>
      </c>
      <c r="C256" s="89" t="s">
        <v>71</v>
      </c>
      <c r="D256" s="31" t="n">
        <v>6.58</v>
      </c>
      <c r="E256" s="81" t="n">
        <v>6.79</v>
      </c>
      <c r="F256" s="25" t="n">
        <v>482</v>
      </c>
      <c r="G256" s="80" t="n">
        <v>310</v>
      </c>
      <c r="H256" s="80" t="n">
        <v>329</v>
      </c>
      <c r="I256" s="80" t="n">
        <v>191</v>
      </c>
      <c r="J256" s="80" t="n">
        <v>8</v>
      </c>
      <c r="K256" s="80" t="n">
        <v>8</v>
      </c>
      <c r="L256" s="25" t="n">
        <v>0</v>
      </c>
      <c r="M256" s="80" t="n">
        <v>0</v>
      </c>
      <c r="N256" s="80" t="n">
        <v>4</v>
      </c>
      <c r="O256" s="80" t="n">
        <v>4</v>
      </c>
      <c r="P256" s="80" t="n">
        <v>1</v>
      </c>
      <c r="Q256" s="80" t="n">
        <v>2</v>
      </c>
      <c r="R256" s="16" t="n">
        <v>5</v>
      </c>
      <c r="S256" s="16" t="n">
        <v>6</v>
      </c>
      <c r="T256" s="16" t="n">
        <v>11</v>
      </c>
      <c r="U256" s="10" t="n">
        <v>2</v>
      </c>
      <c r="V256" s="89" t="n">
        <v>2</v>
      </c>
      <c r="W256" s="16" t="n">
        <v>4</v>
      </c>
      <c r="X256" s="25" t="n">
        <v>15</v>
      </c>
      <c r="Y256" s="80" t="n">
        <v>27</v>
      </c>
      <c r="Z256" s="27">
        <f>IF(U256="","",LOOKUP(U256-V256,{-9E+307,0,1},{2,"x",1}))</f>
        <v/>
      </c>
      <c r="AA256" s="14">
        <f>IF(U256="","",U256&amp;"-"&amp;V256)</f>
        <v/>
      </c>
      <c r="AB256" s="63" t="n"/>
      <c r="EP256" s="89" t="n"/>
      <c r="ER256" s="81" t="n"/>
      <c r="ES256" s="89" t="n"/>
      <c r="EU256" s="81" t="n"/>
      <c r="EV256" s="89" t="n"/>
      <c r="EX256" s="81" t="n"/>
      <c r="EY256" s="89" t="n"/>
      <c r="FA256" s="81" t="n"/>
      <c r="FB256" s="89" t="n"/>
      <c r="FD256" s="81" t="n"/>
      <c r="FE256" s="89" t="n"/>
      <c r="FG256" s="81" t="n"/>
      <c r="FH256" s="89" t="n"/>
      <c r="FJ256" s="81" t="n"/>
      <c r="FK256" s="89" t="n"/>
      <c r="FM256" s="81" t="n"/>
    </row>
    <row customHeight="1" ht="12" r="257" spans="1:201">
      <c r="A257" s="35" t="n">
        <v>43449</v>
      </c>
      <c r="B257" s="89" t="s">
        <v>80</v>
      </c>
      <c r="C257" s="89" t="s">
        <v>91</v>
      </c>
      <c r="D257" s="31" t="n">
        <v>6.42</v>
      </c>
      <c r="E257" s="81" t="n">
        <v>6.94</v>
      </c>
      <c r="F257" s="25" t="n">
        <v>268</v>
      </c>
      <c r="G257" s="80" t="n">
        <v>637</v>
      </c>
      <c r="H257" s="80" t="n">
        <v>149</v>
      </c>
      <c r="I257" s="80" t="n">
        <v>504</v>
      </c>
      <c r="J257" s="80" t="n">
        <v>3</v>
      </c>
      <c r="K257" s="80" t="n">
        <v>10</v>
      </c>
      <c r="L257" s="25" t="n">
        <v>0</v>
      </c>
      <c r="M257" s="80" t="n">
        <v>0</v>
      </c>
      <c r="N257" s="80" t="n">
        <v>0</v>
      </c>
      <c r="O257" s="80" t="n">
        <v>3</v>
      </c>
      <c r="P257" s="80" t="n">
        <v>0</v>
      </c>
      <c r="Q257" s="80" t="n">
        <v>1</v>
      </c>
      <c r="R257" s="16" t="n">
        <v>0</v>
      </c>
      <c r="S257" s="16" t="n">
        <v>4</v>
      </c>
      <c r="T257" s="16" t="n">
        <v>4</v>
      </c>
      <c r="U257" s="10" t="n">
        <v>0</v>
      </c>
      <c r="V257" s="89" t="n">
        <v>1</v>
      </c>
      <c r="W257" s="16" t="n">
        <v>1</v>
      </c>
      <c r="X257" s="25" t="n">
        <v>29</v>
      </c>
      <c r="Y257" s="80" t="n">
        <v>16</v>
      </c>
      <c r="Z257" s="27">
        <f>IF(U257="","",LOOKUP(U257-V257,{-9E+307,0,1},{2,"x",1}))</f>
        <v/>
      </c>
      <c r="AA257" s="14">
        <f>IF(U257="","",U257&amp;"-"&amp;V257)</f>
        <v/>
      </c>
      <c r="AB257" s="63" t="n"/>
      <c r="EP257" s="89" t="n"/>
      <c r="ER257" s="81" t="n"/>
      <c r="ES257" s="89" t="n"/>
      <c r="EU257" s="81" t="n"/>
      <c r="EV257" s="89" t="n"/>
      <c r="EX257" s="81" t="n"/>
      <c r="EY257" s="89" t="n"/>
      <c r="FA257" s="81" t="n"/>
      <c r="FB257" s="89" t="n"/>
      <c r="FD257" s="81" t="n"/>
      <c r="FE257" s="89" t="n"/>
      <c r="FG257" s="81" t="n"/>
      <c r="FH257" s="89" t="n"/>
      <c r="FJ257" s="81" t="n"/>
      <c r="FK257" s="89" t="n"/>
      <c r="FM257" s="81" t="n"/>
    </row>
    <row customHeight="1" ht="12" r="258" spans="1:201">
      <c r="A258" s="35" t="n">
        <v>43449</v>
      </c>
      <c r="B258" s="89" t="s">
        <v>76</v>
      </c>
      <c r="C258" s="89" t="s">
        <v>72</v>
      </c>
      <c r="D258" s="31" t="n">
        <v>6.91</v>
      </c>
      <c r="E258" s="81" t="n">
        <v>6.73</v>
      </c>
      <c r="F258" s="25" t="n">
        <v>296</v>
      </c>
      <c r="G258" s="80" t="n">
        <v>509</v>
      </c>
      <c r="H258" s="80" t="n">
        <v>200</v>
      </c>
      <c r="I258" s="80" t="n">
        <v>399</v>
      </c>
      <c r="J258" s="80" t="n">
        <v>11</v>
      </c>
      <c r="K258" s="80" t="n">
        <v>7</v>
      </c>
      <c r="L258" s="25" t="n">
        <v>0</v>
      </c>
      <c r="M258" s="80" t="n">
        <v>1</v>
      </c>
      <c r="N258" s="80" t="n">
        <v>2</v>
      </c>
      <c r="O258" s="80" t="n">
        <v>2</v>
      </c>
      <c r="P258" s="80" t="n">
        <v>4</v>
      </c>
      <c r="Q258" s="80" t="n">
        <v>2</v>
      </c>
      <c r="R258" s="16" t="n">
        <v>6</v>
      </c>
      <c r="S258" s="16" t="n">
        <v>5</v>
      </c>
      <c r="T258" s="16" t="n">
        <v>11</v>
      </c>
      <c r="U258" s="10" t="n">
        <v>2</v>
      </c>
      <c r="V258" s="89" t="n">
        <v>2</v>
      </c>
      <c r="W258" s="16" t="n">
        <v>4</v>
      </c>
      <c r="X258" s="25" t="n">
        <v>16</v>
      </c>
      <c r="Y258" s="80" t="n">
        <v>25</v>
      </c>
      <c r="Z258" s="27">
        <f>IF(U258="","",LOOKUP(U258-V258,{-9E+307,0,1},{2,"x",1}))</f>
        <v/>
      </c>
      <c r="AA258" s="14">
        <f>IF(U258="","",U258&amp;"-"&amp;V258)</f>
        <v/>
      </c>
      <c r="AB258" s="63" t="n"/>
      <c r="EP258" s="89" t="n"/>
      <c r="ER258" s="81" t="n"/>
      <c r="ES258" s="89" t="n"/>
      <c r="EU258" s="81" t="n"/>
      <c r="EV258" s="89" t="n"/>
      <c r="EX258" s="81" t="n"/>
      <c r="EY258" s="89" t="n"/>
      <c r="FA258" s="81" t="n"/>
      <c r="FB258" s="89" t="n"/>
      <c r="FD258" s="81" t="n"/>
      <c r="FE258" s="89" t="n"/>
      <c r="FG258" s="81" t="n"/>
      <c r="FH258" s="89" t="n"/>
      <c r="FJ258" s="81" t="n"/>
      <c r="FK258" s="89" t="n"/>
      <c r="FM258" s="81" t="n"/>
    </row>
    <row customHeight="1" ht="12" r="259" spans="1:201">
      <c r="A259" s="35" t="n">
        <v>43449</v>
      </c>
      <c r="B259" s="89" t="s">
        <v>88</v>
      </c>
      <c r="C259" s="89" t="s">
        <v>74</v>
      </c>
      <c r="D259" s="31" t="n">
        <v>7.06</v>
      </c>
      <c r="E259" s="81" t="n">
        <v>6.35</v>
      </c>
      <c r="F259" s="25" t="n">
        <v>232</v>
      </c>
      <c r="G259" s="80" t="n">
        <v>582</v>
      </c>
      <c r="H259" s="80" t="n">
        <v>136</v>
      </c>
      <c r="I259" s="80" t="n">
        <v>487</v>
      </c>
      <c r="J259" s="80" t="n">
        <v>5</v>
      </c>
      <c r="K259" s="80" t="n">
        <v>14</v>
      </c>
      <c r="L259" s="25" t="n">
        <v>1</v>
      </c>
      <c r="M259" s="80" t="n">
        <v>0</v>
      </c>
      <c r="N259" s="80" t="n">
        <v>2</v>
      </c>
      <c r="O259" s="80" t="n">
        <v>1</v>
      </c>
      <c r="P259" s="80" t="n">
        <v>0</v>
      </c>
      <c r="Q259" s="80" t="n">
        <v>0</v>
      </c>
      <c r="R259" s="16" t="n">
        <v>3</v>
      </c>
      <c r="S259" s="16" t="n">
        <v>1</v>
      </c>
      <c r="T259" s="16" t="n">
        <v>4</v>
      </c>
      <c r="U259" s="10" t="n">
        <v>2</v>
      </c>
      <c r="V259" s="89" t="n">
        <v>0</v>
      </c>
      <c r="W259" s="16" t="n">
        <v>2</v>
      </c>
      <c r="X259" s="25" t="n">
        <v>37</v>
      </c>
      <c r="Y259" s="80" t="n">
        <v>15</v>
      </c>
      <c r="Z259" s="27">
        <f>IF(U259="","",LOOKUP(U259-V259,{-9E+307,0,1},{2,"x",1}))</f>
        <v/>
      </c>
      <c r="AA259" s="14">
        <f>IF(U259="","",U259&amp;"-"&amp;V259)</f>
        <v/>
      </c>
      <c r="AB259" s="63" t="n"/>
      <c r="EP259" s="89" t="n"/>
      <c r="ER259" s="81" t="n"/>
      <c r="ES259" s="89" t="n"/>
      <c r="EU259" s="81" t="n"/>
      <c r="EV259" s="89" t="n"/>
      <c r="EX259" s="81" t="n"/>
      <c r="EY259" s="89" t="n"/>
      <c r="FA259" s="81" t="n"/>
      <c r="FB259" s="89" t="n"/>
      <c r="FD259" s="81" t="n"/>
      <c r="FE259" s="89" t="n"/>
      <c r="FG259" s="81" t="n"/>
      <c r="FH259" s="89" t="n"/>
      <c r="FJ259" s="81" t="n"/>
      <c r="FK259" s="89" t="n"/>
      <c r="FM259" s="81" t="n"/>
    </row>
    <row customHeight="1" ht="12" r="260" spans="1:201">
      <c r="A260" s="35" t="n">
        <v>43449</v>
      </c>
      <c r="B260" s="89" t="s">
        <v>79</v>
      </c>
      <c r="C260" s="89" t="s">
        <v>89</v>
      </c>
      <c r="D260" s="31" t="n">
        <v>6.88</v>
      </c>
      <c r="E260" s="81" t="n">
        <v>6.34</v>
      </c>
      <c r="F260" s="25" t="n">
        <v>393</v>
      </c>
      <c r="G260" s="80" t="n">
        <v>380</v>
      </c>
      <c r="H260" s="80" t="n">
        <v>246</v>
      </c>
      <c r="I260" s="80" t="n">
        <v>222</v>
      </c>
      <c r="J260" s="80" t="n">
        <v>2</v>
      </c>
      <c r="K260" s="80" t="n">
        <v>10</v>
      </c>
      <c r="L260" s="25" t="n">
        <v>0</v>
      </c>
      <c r="M260" s="80" t="n">
        <v>1</v>
      </c>
      <c r="N260" s="80" t="n">
        <v>1</v>
      </c>
      <c r="O260" s="80" t="n">
        <v>0</v>
      </c>
      <c r="P260" s="80" t="n">
        <v>0</v>
      </c>
      <c r="Q260" s="80" t="n">
        <v>1</v>
      </c>
      <c r="R260" s="16" t="n">
        <v>1</v>
      </c>
      <c r="S260" s="16" t="n">
        <v>2</v>
      </c>
      <c r="T260" s="16" t="n">
        <v>3</v>
      </c>
      <c r="U260" s="10" t="n">
        <v>1</v>
      </c>
      <c r="V260" s="89" t="n">
        <v>0</v>
      </c>
      <c r="W260" s="16" t="n">
        <v>1</v>
      </c>
      <c r="X260" s="25" t="n">
        <v>29</v>
      </c>
      <c r="Y260" s="80" t="n">
        <v>20</v>
      </c>
      <c r="Z260" s="27">
        <f>IF(U260="","",LOOKUP(U260-V260,{-9E+307,0,1},{2,"x",1}))</f>
        <v/>
      </c>
      <c r="AA260" s="14">
        <f>IF(U260="","",U260&amp;"-"&amp;V260)</f>
        <v/>
      </c>
      <c r="AB260" s="63" t="n"/>
      <c r="EP260" s="89" t="n"/>
      <c r="ER260" s="81" t="n"/>
      <c r="ES260" s="89" t="n"/>
      <c r="EU260" s="81" t="n"/>
      <c r="EV260" s="89" t="n"/>
      <c r="EX260" s="81" t="n"/>
      <c r="EY260" s="89" t="n"/>
      <c r="FA260" s="81" t="n"/>
      <c r="FB260" s="89" t="n"/>
      <c r="FD260" s="81" t="n"/>
      <c r="FE260" s="89" t="n"/>
      <c r="FG260" s="81" t="n"/>
      <c r="FH260" s="89" t="n"/>
      <c r="FJ260" s="81" t="n"/>
      <c r="FK260" s="89" t="n"/>
      <c r="FM260" s="81" t="n"/>
    </row>
    <row customHeight="1" ht="12" r="261" spans="1:201">
      <c r="A261" s="35" t="n">
        <v>43449</v>
      </c>
      <c r="B261" s="89" t="s">
        <v>83</v>
      </c>
      <c r="C261" s="89" t="s">
        <v>81</v>
      </c>
      <c r="D261" s="31" t="n">
        <v>6.87</v>
      </c>
      <c r="E261" s="81" t="n">
        <v>6.61</v>
      </c>
      <c r="F261" s="25" t="n">
        <v>442</v>
      </c>
      <c r="G261" s="80" t="n">
        <v>293</v>
      </c>
      <c r="H261" s="80" t="n">
        <v>309</v>
      </c>
      <c r="I261" s="80" t="n">
        <v>168</v>
      </c>
      <c r="J261" s="80" t="n">
        <v>10</v>
      </c>
      <c r="K261" s="80" t="n">
        <v>11</v>
      </c>
      <c r="L261" s="25" t="n">
        <v>1</v>
      </c>
      <c r="M261" s="80" t="n">
        <v>1</v>
      </c>
      <c r="N261" s="80" t="n">
        <v>4</v>
      </c>
      <c r="O261" s="80" t="n">
        <v>3</v>
      </c>
      <c r="P261" s="80" t="n">
        <v>2</v>
      </c>
      <c r="Q261" s="80" t="n">
        <v>0</v>
      </c>
      <c r="R261" s="16" t="n">
        <v>7</v>
      </c>
      <c r="S261" s="16" t="n">
        <v>4</v>
      </c>
      <c r="T261" s="16" t="n">
        <v>11</v>
      </c>
      <c r="U261" s="10" t="n">
        <v>3</v>
      </c>
      <c r="V261" s="89" t="n">
        <v>2</v>
      </c>
      <c r="W261" s="16" t="n">
        <v>5</v>
      </c>
      <c r="X261" s="25" t="n">
        <v>26</v>
      </c>
      <c r="Y261" s="80" t="n">
        <v>16</v>
      </c>
      <c r="Z261" s="27">
        <f>IF(U261="","",LOOKUP(U261-V261,{-9E+307,0,1},{2,"x",1}))</f>
        <v/>
      </c>
      <c r="AA261" s="14">
        <f>IF(U261="","",U261&amp;"-"&amp;V261)</f>
        <v/>
      </c>
      <c r="AB261" s="63" t="n"/>
      <c r="EP261" s="89" t="n"/>
      <c r="ER261" s="81" t="n"/>
      <c r="ES261" s="89" t="n"/>
      <c r="EU261" s="81" t="n"/>
      <c r="EV261" s="89" t="n"/>
      <c r="EX261" s="81" t="n"/>
      <c r="EY261" s="89" t="n"/>
      <c r="FA261" s="81" t="n"/>
      <c r="FB261" s="89" t="n"/>
      <c r="FD261" s="81" t="n"/>
      <c r="FE261" s="89" t="n"/>
      <c r="FG261" s="81" t="n"/>
      <c r="FH261" s="89" t="n"/>
      <c r="FJ261" s="81" t="n"/>
      <c r="FK261" s="89" t="n"/>
      <c r="FM261" s="81" t="n"/>
    </row>
    <row customHeight="1" ht="12" r="262" spans="1:201">
      <c r="A262" s="35" t="n">
        <v>43449</v>
      </c>
      <c r="B262" s="89" t="s">
        <v>84</v>
      </c>
      <c r="C262" s="89" t="s">
        <v>82</v>
      </c>
      <c r="D262" s="31" t="n">
        <v>6.77</v>
      </c>
      <c r="E262" s="81" t="n">
        <v>6.4</v>
      </c>
      <c r="F262" s="25" t="n">
        <v>313</v>
      </c>
      <c r="G262" s="80" t="n">
        <v>334</v>
      </c>
      <c r="H262" s="80" t="n">
        <v>184</v>
      </c>
      <c r="I262" s="80" t="n">
        <v>197</v>
      </c>
      <c r="J262" s="80" t="n">
        <v>9</v>
      </c>
      <c r="K262" s="80" t="n">
        <v>5</v>
      </c>
      <c r="L262" s="25" t="n">
        <v>1</v>
      </c>
      <c r="M262" s="80" t="n">
        <v>0</v>
      </c>
      <c r="N262" s="80" t="n">
        <v>1</v>
      </c>
      <c r="O262" s="80" t="n">
        <v>0</v>
      </c>
      <c r="P262" s="80" t="n">
        <v>0</v>
      </c>
      <c r="Q262" s="80" t="n">
        <v>1</v>
      </c>
      <c r="R262" s="16" t="n">
        <v>2</v>
      </c>
      <c r="S262" s="16" t="n">
        <v>1</v>
      </c>
      <c r="T262" s="16" t="n">
        <v>3</v>
      </c>
      <c r="U262" s="10" t="n">
        <v>2</v>
      </c>
      <c r="V262" s="89" t="n">
        <v>1</v>
      </c>
      <c r="W262" s="16" t="n">
        <v>3</v>
      </c>
      <c r="X262" s="25" t="n">
        <v>31</v>
      </c>
      <c r="Y262" s="80" t="n">
        <v>25</v>
      </c>
      <c r="Z262" s="27">
        <f>IF(U262="","",LOOKUP(U262-V262,{-9E+307,0,1},{2,"x",1}))</f>
        <v/>
      </c>
      <c r="AA262" s="14">
        <f>IF(U262="","",U262&amp;"-"&amp;V262)</f>
        <v/>
      </c>
      <c r="AB262" s="63" t="n"/>
      <c r="EP262" s="89" t="n"/>
      <c r="ER262" s="81" t="n"/>
      <c r="ES262" s="89" t="n"/>
      <c r="EU262" s="81" t="n"/>
      <c r="EV262" s="89" t="n"/>
      <c r="EX262" s="81" t="n"/>
      <c r="EY262" s="89" t="n"/>
      <c r="FA262" s="81" t="n"/>
      <c r="FB262" s="89" t="n"/>
      <c r="FD262" s="81" t="n"/>
      <c r="FE262" s="89" t="n"/>
      <c r="FG262" s="81" t="n"/>
      <c r="FH262" s="89" t="n"/>
      <c r="FJ262" s="81" t="n"/>
      <c r="FK262" s="89" t="n"/>
      <c r="FM262" s="81" t="n"/>
    </row>
    <row customHeight="1" ht="12" r="263" spans="1:201">
      <c r="A263" s="35" t="n">
        <v>43449</v>
      </c>
      <c r="B263" s="89" t="s">
        <v>75</v>
      </c>
      <c r="C263" s="89" t="s">
        <v>69</v>
      </c>
      <c r="D263" s="31" t="n">
        <v>6.85</v>
      </c>
      <c r="E263" s="81" t="n">
        <v>7.06</v>
      </c>
      <c r="F263" s="25" t="n">
        <v>322</v>
      </c>
      <c r="G263" s="80" t="n">
        <v>369</v>
      </c>
      <c r="H263" s="80" t="n">
        <v>203</v>
      </c>
      <c r="I263" s="80" t="n">
        <v>253</v>
      </c>
      <c r="J263" s="80" t="n">
        <v>18</v>
      </c>
      <c r="K263" s="80" t="n">
        <v>14</v>
      </c>
      <c r="L263" s="25" t="n">
        <v>3</v>
      </c>
      <c r="M263" s="80" t="n">
        <v>0</v>
      </c>
      <c r="N263" s="80" t="n">
        <v>1</v>
      </c>
      <c r="O263" s="80" t="n">
        <v>2</v>
      </c>
      <c r="P263" s="80" t="n">
        <v>6</v>
      </c>
      <c r="Q263" s="80" t="n">
        <v>3</v>
      </c>
      <c r="R263" s="16" t="n">
        <v>10</v>
      </c>
      <c r="S263" s="16" t="n">
        <v>5</v>
      </c>
      <c r="T263" s="16" t="n">
        <v>15</v>
      </c>
      <c r="U263" s="10" t="n">
        <v>1</v>
      </c>
      <c r="V263" s="89" t="n">
        <v>1</v>
      </c>
      <c r="W263" s="16" t="n">
        <v>2</v>
      </c>
      <c r="X263" s="25" t="n">
        <v>16</v>
      </c>
      <c r="Y263" s="80" t="n">
        <v>51</v>
      </c>
      <c r="Z263" s="27">
        <f>IF(U263="","",LOOKUP(U263-V263,{-9E+307,0,1},{2,"x",1}))</f>
        <v/>
      </c>
      <c r="AA263" s="14">
        <f>IF(U263="","",U263&amp;"-"&amp;V263)</f>
        <v/>
      </c>
      <c r="AB263" s="63" t="n"/>
      <c r="EP263" s="89" t="n"/>
      <c r="ER263" s="81" t="n"/>
      <c r="ES263" s="89" t="n"/>
      <c r="EU263" s="81" t="n"/>
      <c r="EV263" s="89" t="n"/>
      <c r="EX263" s="81" t="n"/>
      <c r="EY263" s="89" t="n"/>
      <c r="FA263" s="81" t="n"/>
      <c r="FB263" s="89" t="n"/>
      <c r="FD263" s="81" t="n"/>
      <c r="FE263" s="89" t="n"/>
      <c r="FG263" s="81" t="n"/>
      <c r="FH263" s="89" t="n"/>
      <c r="FJ263" s="81" t="n"/>
      <c r="FK263" s="89" t="n"/>
      <c r="FM263" s="81" t="n"/>
    </row>
    <row customHeight="1" ht="12" r="264" spans="1:201">
      <c r="A264" s="35" t="n">
        <v>43449</v>
      </c>
      <c r="B264" s="89" t="s">
        <v>86</v>
      </c>
      <c r="C264" s="89" t="s">
        <v>90</v>
      </c>
      <c r="D264" s="31" t="n">
        <v>6.89</v>
      </c>
      <c r="E264" s="81" t="n">
        <v>6.6</v>
      </c>
      <c r="F264" s="25" t="n">
        <v>554</v>
      </c>
      <c r="G264" s="80" t="n">
        <v>323</v>
      </c>
      <c r="H264" s="80" t="n">
        <v>486</v>
      </c>
      <c r="I264" s="80" t="n">
        <v>227</v>
      </c>
      <c r="J264" s="80" t="n">
        <v>10</v>
      </c>
      <c r="K264" s="80" t="n">
        <v>8</v>
      </c>
      <c r="L264" s="25" t="n">
        <v>0</v>
      </c>
      <c r="M264" s="80" t="n">
        <v>0</v>
      </c>
      <c r="N264" s="80" t="n">
        <v>2</v>
      </c>
      <c r="O264" s="80" t="n">
        <v>1</v>
      </c>
      <c r="P264" s="80" t="n">
        <v>2</v>
      </c>
      <c r="Q264" s="80" t="n">
        <v>1</v>
      </c>
      <c r="R264" s="16" t="n">
        <v>4</v>
      </c>
      <c r="S264" s="16" t="n">
        <v>2</v>
      </c>
      <c r="T264" s="16" t="n">
        <v>6</v>
      </c>
      <c r="U264" s="10" t="n">
        <v>2</v>
      </c>
      <c r="V264" s="89" t="n">
        <v>1</v>
      </c>
      <c r="W264" s="16" t="n">
        <v>3</v>
      </c>
      <c r="X264" s="25" t="n">
        <v>27</v>
      </c>
      <c r="Y264" s="80" t="n">
        <v>22</v>
      </c>
      <c r="Z264" s="27">
        <f>IF(U264="","",LOOKUP(U264-V264,{-9E+307,0,1},{2,"x",1}))</f>
        <v/>
      </c>
      <c r="AA264" s="14">
        <f>IF(U264="","",U264&amp;"-"&amp;V264)</f>
        <v/>
      </c>
      <c r="AB264" s="63" t="n"/>
      <c r="EP264" s="89" t="n"/>
      <c r="ER264" s="81" t="n"/>
      <c r="ES264" s="89" t="n"/>
      <c r="EU264" s="81" t="n"/>
      <c r="EV264" s="89" t="n"/>
      <c r="EX264" s="81" t="n"/>
      <c r="EY264" s="89" t="n"/>
      <c r="FA264" s="81" t="n"/>
      <c r="FB264" s="89" t="n"/>
      <c r="FD264" s="81" t="n"/>
      <c r="FE264" s="89" t="n"/>
      <c r="FG264" s="81" t="n"/>
      <c r="FH264" s="89" t="n"/>
      <c r="FJ264" s="81" t="n"/>
      <c r="FK264" s="89" t="n"/>
      <c r="FM264" s="81" t="n"/>
    </row>
    <row customHeight="1" ht="12" r="265" spans="1:201">
      <c r="A265" s="35" t="n">
        <v>43451</v>
      </c>
      <c r="B265" s="89" t="s">
        <v>70</v>
      </c>
      <c r="C265" s="89" t="s">
        <v>77</v>
      </c>
      <c r="D265" s="31" t="n">
        <v>6.79</v>
      </c>
      <c r="E265" s="81" t="n">
        <v>6.71</v>
      </c>
      <c r="F265" s="25" t="n">
        <v>393</v>
      </c>
      <c r="G265" s="80" t="n">
        <v>374</v>
      </c>
      <c r="H265" s="80" t="n">
        <v>269</v>
      </c>
      <c r="I265" s="80" t="n">
        <v>253</v>
      </c>
      <c r="J265" s="80" t="n">
        <v>8</v>
      </c>
      <c r="K265" s="80" t="n">
        <v>10</v>
      </c>
      <c r="L265" s="25" t="n">
        <v>0</v>
      </c>
      <c r="M265" s="80" t="n">
        <v>0</v>
      </c>
      <c r="N265" s="80" t="n">
        <v>2</v>
      </c>
      <c r="O265" s="80" t="n">
        <v>2</v>
      </c>
      <c r="P265" s="80" t="n">
        <v>1</v>
      </c>
      <c r="Q265" s="80" t="n">
        <v>1</v>
      </c>
      <c r="R265" s="16" t="n">
        <v>3</v>
      </c>
      <c r="S265" s="16" t="n">
        <v>3</v>
      </c>
      <c r="T265" s="16" t="n">
        <v>6</v>
      </c>
      <c r="U265" s="10" t="n">
        <v>0</v>
      </c>
      <c r="V265" s="89" t="n">
        <v>0</v>
      </c>
      <c r="W265" s="16" t="n">
        <v>0</v>
      </c>
      <c r="X265" s="25" t="n">
        <v>15</v>
      </c>
      <c r="Y265" s="80" t="n">
        <v>15</v>
      </c>
      <c r="Z265" s="27">
        <f>IF(U265="","",LOOKUP(U265-V265,{-9E+307,0,1},{2,"x",1}))</f>
        <v/>
      </c>
      <c r="AA265" s="14">
        <f>IF(U265="","",U265&amp;"-"&amp;V265)</f>
        <v/>
      </c>
      <c r="AB265" s="63" t="n"/>
      <c r="EP265" s="89" t="n"/>
      <c r="ER265" s="81" t="n"/>
      <c r="ES265" s="89" t="n"/>
      <c r="EU265" s="81" t="n"/>
      <c r="EV265" s="89" t="n"/>
      <c r="EX265" s="81" t="n"/>
      <c r="EY265" s="89" t="n"/>
      <c r="FA265" s="81" t="n"/>
      <c r="FB265" s="89" t="n"/>
      <c r="FD265" s="81" t="n"/>
      <c r="FE265" s="89" t="n"/>
      <c r="FG265" s="81" t="n"/>
      <c r="FH265" s="89" t="n"/>
      <c r="FJ265" s="81" t="n"/>
      <c r="FK265" s="89" t="n"/>
      <c r="FM265" s="81" t="n"/>
    </row>
    <row r="266" spans="1:201">
      <c r="U266" s="10" t="n"/>
      <c r="V266" s="89" t="n"/>
      <c r="W266" s="16" t="n"/>
      <c r="X266" s="25" t="n"/>
      <c r="Y266" s="80" t="n"/>
      <c r="Z266" s="27">
        <f>IF(U266="","",LOOKUP(U266-V266,{-9E+307,0,1},{2,"x",1}))</f>
        <v/>
      </c>
      <c r="AA266" s="14">
        <f>IF(U266="","",U266&amp;"-"&amp;V266)</f>
        <v/>
      </c>
      <c r="AB266" s="63" t="n"/>
      <c r="EP266" s="89" t="n"/>
      <c r="ER266" s="81" t="n"/>
      <c r="ES266" s="89" t="n"/>
      <c r="EU266" s="81" t="n"/>
      <c r="EV266" s="89" t="n"/>
      <c r="EX266" s="81" t="n"/>
      <c r="EY266" s="89" t="n"/>
      <c r="FA266" s="81" t="n"/>
      <c r="FB266" s="89" t="n"/>
      <c r="FD266" s="81" t="n"/>
      <c r="FE266" s="89" t="n"/>
      <c r="FG266" s="81" t="n"/>
      <c r="FH266" s="89" t="n"/>
      <c r="FJ266" s="81" t="n"/>
      <c r="FK266" s="89" t="n"/>
      <c r="FM266" s="81" t="n"/>
    </row>
    <row customHeight="1" ht="12" r="267" spans="1:201">
      <c r="U267" s="10" t="n"/>
      <c r="V267" s="89" t="n"/>
      <c r="W267" s="16" t="n"/>
      <c r="X267" s="25" t="n"/>
      <c r="Y267" s="80" t="n"/>
      <c r="Z267" s="27">
        <f>IF(U267="","",LOOKUP(U267-V267,{-9E+307,0,1},{2,"x",1}))</f>
        <v/>
      </c>
      <c r="AA267" s="14">
        <f>IF(U267="","",U267&amp;"-"&amp;V267)</f>
        <v/>
      </c>
      <c r="AB267" s="63" t="n"/>
      <c r="EP267" s="89" t="n"/>
      <c r="ER267" s="81" t="n"/>
      <c r="ES267" s="89" t="n"/>
      <c r="EU267" s="81" t="n"/>
      <c r="EV267" s="89" t="n"/>
      <c r="EX267" s="81" t="n"/>
      <c r="EY267" s="89" t="n"/>
      <c r="FA267" s="81" t="n"/>
      <c r="FB267" s="89" t="n"/>
      <c r="FD267" s="81" t="n"/>
      <c r="FE267" s="89" t="n"/>
      <c r="FG267" s="81" t="n"/>
      <c r="FH267" s="89" t="n"/>
      <c r="FJ267" s="81" t="n"/>
      <c r="FK267" s="89" t="n"/>
      <c r="FM267" s="81" t="n"/>
    </row>
    <row customHeight="1" ht="12" r="268" spans="1:201">
      <c r="U268" s="10" t="n"/>
      <c r="V268" s="89" t="n"/>
      <c r="W268" s="16" t="n"/>
      <c r="X268" s="25" t="n"/>
      <c r="Y268" s="80" t="n"/>
      <c r="Z268" s="27">
        <f>IF(U268="","",LOOKUP(U268-V268,{-9E+307,0,1},{2,"x",1}))</f>
        <v/>
      </c>
      <c r="AA268" s="14">
        <f>IF(U268="","",U268&amp;"-"&amp;V268)</f>
        <v/>
      </c>
      <c r="AB268" s="63" t="n"/>
      <c r="EP268" s="89" t="n"/>
      <c r="ER268" s="81" t="n"/>
      <c r="ES268" s="89" t="n"/>
      <c r="EU268" s="81" t="n"/>
      <c r="EV268" s="89" t="n"/>
      <c r="EX268" s="81" t="n"/>
      <c r="EY268" s="89" t="n"/>
      <c r="FA268" s="81" t="n"/>
      <c r="FB268" s="89" t="n"/>
      <c r="FD268" s="81" t="n"/>
      <c r="FE268" s="89" t="n"/>
      <c r="FG268" s="81" t="n"/>
      <c r="FH268" s="89" t="n"/>
      <c r="FJ268" s="81" t="n"/>
      <c r="FK268" s="89" t="n"/>
      <c r="FM268" s="81" t="n"/>
    </row>
    <row customHeight="1" ht="12" r="269" spans="1:201">
      <c r="U269" s="10" t="n"/>
      <c r="V269" s="89" t="n"/>
      <c r="W269" s="16" t="n"/>
      <c r="X269" s="25" t="n"/>
      <c r="Y269" s="80" t="n"/>
      <c r="Z269" s="27">
        <f>IF(U269="","",LOOKUP(U269-V269,{-9E+307,0,1},{2,"x",1}))</f>
        <v/>
      </c>
      <c r="AA269" s="14">
        <f>IF(U269="","",U269&amp;"-"&amp;V269)</f>
        <v/>
      </c>
      <c r="AB269" s="63" t="n"/>
      <c r="EP269" s="89" t="n"/>
      <c r="ER269" s="81" t="n"/>
      <c r="ES269" s="89" t="n"/>
      <c r="EU269" s="81" t="n"/>
      <c r="EV269" s="89" t="n"/>
      <c r="EX269" s="81" t="n"/>
      <c r="EY269" s="89" t="n"/>
      <c r="FA269" s="81" t="n"/>
      <c r="FB269" s="89" t="n"/>
      <c r="FD269" s="81" t="n"/>
      <c r="FE269" s="89" t="n"/>
      <c r="FG269" s="81" t="n"/>
      <c r="FH269" s="89" t="n"/>
      <c r="FJ269" s="81" t="n"/>
      <c r="FK269" s="89" t="n"/>
      <c r="FM269" s="81" t="n"/>
    </row>
    <row customHeight="1" ht="12" r="270" spans="1:201">
      <c r="U270" s="10" t="n"/>
      <c r="V270" s="89" t="n"/>
      <c r="W270" s="16" t="n"/>
      <c r="X270" s="25" t="n"/>
      <c r="Y270" s="80" t="n"/>
      <c r="Z270" s="27">
        <f>IF(U270="","",LOOKUP(U270-V270,{-9E+307,0,1},{2,"x",1}))</f>
        <v/>
      </c>
      <c r="AA270" s="14">
        <f>IF(U270="","",U270&amp;"-"&amp;V270)</f>
        <v/>
      </c>
      <c r="AB270" s="63" t="n"/>
      <c r="EP270" s="89" t="n"/>
      <c r="ER270" s="81" t="n"/>
      <c r="ES270" s="89" t="n"/>
      <c r="EU270" s="81" t="n"/>
      <c r="EV270" s="89" t="n"/>
      <c r="EX270" s="81" t="n"/>
      <c r="EY270" s="89" t="n"/>
      <c r="FA270" s="81" t="n"/>
      <c r="FB270" s="89" t="n"/>
      <c r="FD270" s="81" t="n"/>
      <c r="FE270" s="89" t="n"/>
      <c r="FG270" s="81" t="n"/>
      <c r="FH270" s="89" t="n"/>
      <c r="FJ270" s="81" t="n"/>
      <c r="FK270" s="89" t="n"/>
      <c r="FM270" s="81" t="n"/>
    </row>
    <row customHeight="1" ht="12" r="271" spans="1:201">
      <c r="U271" s="10" t="n"/>
      <c r="V271" s="89" t="n"/>
      <c r="W271" s="16" t="n"/>
      <c r="X271" s="25" t="n"/>
      <c r="Y271" s="80" t="n"/>
      <c r="Z271" s="27">
        <f>IF(U271="","",LOOKUP(U271-V271,{-9E+307,0,1},{2,"x",1}))</f>
        <v/>
      </c>
      <c r="AA271" s="14">
        <f>IF(U271="","",U271&amp;"-"&amp;V271)</f>
        <v/>
      </c>
      <c r="AB271" s="63" t="n"/>
      <c r="EP271" s="89" t="n"/>
      <c r="ER271" s="81" t="n"/>
      <c r="ES271" s="89" t="n"/>
      <c r="EU271" s="81" t="n"/>
      <c r="EV271" s="89" t="n"/>
      <c r="EX271" s="81" t="n"/>
      <c r="EY271" s="89" t="n"/>
      <c r="FA271" s="81" t="n"/>
      <c r="FB271" s="89" t="n"/>
      <c r="FD271" s="81" t="n"/>
      <c r="FE271" s="89" t="n"/>
      <c r="FG271" s="81" t="n"/>
      <c r="FH271" s="89" t="n"/>
      <c r="FJ271" s="81" t="n"/>
      <c r="FK271" s="89" t="n"/>
      <c r="FM271" s="81" t="n"/>
    </row>
    <row customHeight="1" ht="12" r="272" spans="1:201">
      <c r="U272" s="10" t="n"/>
      <c r="V272" s="89" t="n"/>
      <c r="W272" s="16" t="n"/>
      <c r="X272" s="25" t="n"/>
      <c r="Y272" s="80" t="n"/>
      <c r="Z272" s="27">
        <f>IF(U272="","",LOOKUP(U272-V272,{-9E+307,0,1},{2,"x",1}))</f>
        <v/>
      </c>
      <c r="AA272" s="14">
        <f>IF(U272="","",U272&amp;"-"&amp;V272)</f>
        <v/>
      </c>
      <c r="AB272" s="63" t="n"/>
      <c r="EP272" s="89" t="n"/>
      <c r="ER272" s="81" t="n"/>
      <c r="ES272" s="89" t="n"/>
      <c r="EU272" s="81" t="n"/>
      <c r="EV272" s="89" t="n"/>
      <c r="EX272" s="81" t="n"/>
      <c r="EY272" s="89" t="n"/>
      <c r="FA272" s="81" t="n"/>
      <c r="FB272" s="89" t="n"/>
      <c r="FD272" s="81" t="n"/>
      <c r="FE272" s="89" t="n"/>
      <c r="FG272" s="81" t="n"/>
      <c r="FH272" s="89" t="n"/>
      <c r="FJ272" s="81" t="n"/>
      <c r="FK272" s="89" t="n"/>
      <c r="FM272" s="81" t="n"/>
    </row>
    <row customHeight="1" ht="12" r="273" spans="1:201">
      <c r="U273" s="10" t="n"/>
      <c r="V273" s="89" t="n"/>
      <c r="W273" s="16" t="n"/>
      <c r="X273" s="25" t="n"/>
      <c r="Y273" s="80" t="n"/>
      <c r="Z273" s="27">
        <f>IF(U273="","",LOOKUP(U273-V273,{-9E+307,0,1},{2,"x",1}))</f>
        <v/>
      </c>
      <c r="AA273" s="14">
        <f>IF(U273="","",U273&amp;"-"&amp;V273)</f>
        <v/>
      </c>
      <c r="AB273" s="63" t="n"/>
      <c r="EP273" s="89" t="n"/>
      <c r="ER273" s="81" t="n"/>
      <c r="ES273" s="89" t="n"/>
      <c r="EU273" s="81" t="n"/>
      <c r="EV273" s="89" t="n"/>
      <c r="EX273" s="81" t="n"/>
      <c r="EY273" s="89" t="n"/>
      <c r="FA273" s="81" t="n"/>
      <c r="FB273" s="89" t="n"/>
      <c r="FD273" s="81" t="n"/>
      <c r="FE273" s="89" t="n"/>
      <c r="FG273" s="81" t="n"/>
      <c r="FH273" s="89" t="n"/>
      <c r="FJ273" s="81" t="n"/>
      <c r="FK273" s="89" t="n"/>
      <c r="FM273" s="81" t="n"/>
    </row>
    <row customHeight="1" ht="12" r="274" spans="1:201">
      <c r="U274" s="10" t="n"/>
      <c r="V274" s="89" t="n"/>
      <c r="W274" s="16" t="n"/>
      <c r="X274" s="25" t="n"/>
      <c r="Y274" s="80" t="n"/>
      <c r="Z274" s="27">
        <f>IF(U274="","",LOOKUP(U274-V274,{-9E+307,0,1},{2,"x",1}))</f>
        <v/>
      </c>
      <c r="AA274" s="14">
        <f>IF(U274="","",U274&amp;"-"&amp;V274)</f>
        <v/>
      </c>
      <c r="AB274" s="63" t="n"/>
      <c r="EP274" s="89" t="n"/>
      <c r="ER274" s="81" t="n"/>
      <c r="ES274" s="89" t="n"/>
      <c r="EU274" s="81" t="n"/>
      <c r="EV274" s="89" t="n"/>
      <c r="EX274" s="81" t="n"/>
      <c r="EY274" s="89" t="n"/>
      <c r="FA274" s="81" t="n"/>
      <c r="FB274" s="89" t="n"/>
      <c r="FD274" s="81" t="n"/>
      <c r="FE274" s="89" t="n"/>
      <c r="FG274" s="81" t="n"/>
      <c r="FH274" s="89" t="n"/>
      <c r="FJ274" s="81" t="n"/>
      <c r="FK274" s="89" t="n"/>
      <c r="FM274" s="81" t="n"/>
    </row>
    <row customHeight="1" ht="12" r="275" spans="1:201">
      <c r="U275" s="10" t="n"/>
      <c r="V275" s="89" t="n"/>
      <c r="W275" s="16" t="n"/>
      <c r="X275" s="25" t="n"/>
      <c r="Y275" s="80" t="n"/>
      <c r="Z275" s="27">
        <f>IF(U275="","",LOOKUP(U275-V275,{-9E+307,0,1},{2,"x",1}))</f>
        <v/>
      </c>
      <c r="AA275" s="14">
        <f>IF(U275="","",U275&amp;"-"&amp;V275)</f>
        <v/>
      </c>
      <c r="AB275" s="63" t="n"/>
      <c r="EP275" s="89" t="n"/>
      <c r="ER275" s="81" t="n"/>
      <c r="ES275" s="89" t="n"/>
      <c r="EU275" s="81" t="n"/>
      <c r="EV275" s="89" t="n"/>
      <c r="EX275" s="81" t="n"/>
      <c r="EY275" s="89" t="n"/>
      <c r="FA275" s="81" t="n"/>
      <c r="FB275" s="89" t="n"/>
      <c r="FD275" s="81" t="n"/>
      <c r="FE275" s="89" t="n"/>
      <c r="FG275" s="81" t="n"/>
      <c r="FH275" s="89" t="n"/>
      <c r="FJ275" s="81" t="n"/>
      <c r="FK275" s="89" t="n"/>
      <c r="FM275" s="81" t="n"/>
    </row>
    <row customHeight="1" ht="12" r="276" spans="1:201">
      <c r="U276" s="10" t="n"/>
      <c r="V276" s="89" t="n"/>
      <c r="W276" s="16" t="n"/>
      <c r="X276" s="25" t="n"/>
      <c r="Y276" s="80" t="n"/>
      <c r="Z276" s="27">
        <f>IF(U276="","",LOOKUP(U276-V276,{-9E+307,0,1},{2,"x",1}))</f>
        <v/>
      </c>
      <c r="AA276" s="14">
        <f>IF(U276="","",U276&amp;"-"&amp;V276)</f>
        <v/>
      </c>
      <c r="AB276" s="63" t="n"/>
      <c r="EP276" s="89" t="n"/>
      <c r="ER276" s="81" t="n"/>
      <c r="ES276" s="89" t="n"/>
      <c r="EU276" s="81" t="n"/>
      <c r="EV276" s="89" t="n"/>
      <c r="EX276" s="81" t="n"/>
      <c r="EY276" s="89" t="n"/>
      <c r="FA276" s="81" t="n"/>
      <c r="FB276" s="89" t="n"/>
      <c r="FD276" s="81" t="n"/>
      <c r="FE276" s="89" t="n"/>
      <c r="FG276" s="81" t="n"/>
      <c r="FH276" s="89" t="n"/>
      <c r="FJ276" s="81" t="n"/>
      <c r="FK276" s="89" t="n"/>
      <c r="FM276" s="81" t="n"/>
    </row>
    <row customHeight="1" ht="12" r="277" spans="1:201">
      <c r="U277" s="10" t="n"/>
      <c r="V277" s="89" t="n"/>
      <c r="W277" s="16" t="n"/>
      <c r="X277" s="25" t="n"/>
      <c r="Y277" s="80" t="n"/>
      <c r="Z277" s="27">
        <f>IF(U277="","",LOOKUP(U277-V277,{-9E+307,0,1},{2,"x",1}))</f>
        <v/>
      </c>
      <c r="AA277" s="14">
        <f>IF(U277="","",U277&amp;"-"&amp;V277)</f>
        <v/>
      </c>
      <c r="AB277" s="63" t="n"/>
      <c r="EP277" s="89" t="n"/>
      <c r="ER277" s="81" t="n"/>
      <c r="ES277" s="89" t="n"/>
      <c r="EU277" s="81" t="n"/>
      <c r="EV277" s="89" t="n"/>
      <c r="EX277" s="81" t="n"/>
      <c r="EY277" s="89" t="n"/>
      <c r="FA277" s="81" t="n"/>
      <c r="FB277" s="89" t="n"/>
      <c r="FD277" s="81" t="n"/>
      <c r="FE277" s="89" t="n"/>
      <c r="FG277" s="81" t="n"/>
      <c r="FH277" s="89" t="n"/>
      <c r="FJ277" s="81" t="n"/>
      <c r="FK277" s="89" t="n"/>
      <c r="FM277" s="81" t="n"/>
    </row>
    <row customHeight="1" ht="12" r="278" spans="1:201">
      <c r="U278" s="10" t="n"/>
      <c r="V278" s="89" t="n"/>
      <c r="W278" s="16" t="n"/>
      <c r="X278" s="25" t="n"/>
      <c r="Y278" s="80" t="n"/>
      <c r="Z278" s="27">
        <f>IF(U278="","",LOOKUP(U278-V278,{-9E+307,0,1},{2,"x",1}))</f>
        <v/>
      </c>
      <c r="AA278" s="14">
        <f>IF(U278="","",U278&amp;"-"&amp;V278)</f>
        <v/>
      </c>
      <c r="AB278" s="63" t="n"/>
      <c r="EP278" s="89" t="n"/>
      <c r="ER278" s="81" t="n"/>
      <c r="ES278" s="89" t="n"/>
      <c r="EU278" s="81" t="n"/>
      <c r="EV278" s="89" t="n"/>
      <c r="EX278" s="81" t="n"/>
      <c r="EY278" s="89" t="n"/>
      <c r="FA278" s="81" t="n"/>
      <c r="FB278" s="89" t="n"/>
      <c r="FD278" s="81" t="n"/>
      <c r="FE278" s="89" t="n"/>
      <c r="FG278" s="81" t="n"/>
      <c r="FH278" s="89" t="n"/>
      <c r="FJ278" s="81" t="n"/>
      <c r="FK278" s="89" t="n"/>
      <c r="FM278" s="81" t="n"/>
    </row>
    <row customHeight="1" ht="12" r="279" spans="1:201">
      <c r="U279" s="10" t="n"/>
      <c r="V279" s="89" t="n"/>
      <c r="W279" s="16" t="n"/>
      <c r="X279" s="25" t="n"/>
      <c r="Y279" s="80" t="n"/>
      <c r="Z279" s="27">
        <f>IF(U279="","",LOOKUP(U279-V279,{-9E+307,0,1},{2,"x",1}))</f>
        <v/>
      </c>
      <c r="AA279" s="14">
        <f>IF(U279="","",U279&amp;"-"&amp;V279)</f>
        <v/>
      </c>
      <c r="AB279" s="63" t="n"/>
      <c r="EP279" s="89" t="n"/>
      <c r="ER279" s="81" t="n"/>
      <c r="ES279" s="89" t="n"/>
      <c r="EU279" s="81" t="n"/>
      <c r="EV279" s="89" t="n"/>
      <c r="EX279" s="81" t="n"/>
      <c r="EY279" s="89" t="n"/>
      <c r="FA279" s="81" t="n"/>
      <c r="FB279" s="89" t="n"/>
      <c r="FD279" s="81" t="n"/>
      <c r="FE279" s="89" t="n"/>
      <c r="FG279" s="81" t="n"/>
      <c r="FH279" s="89" t="n"/>
      <c r="FJ279" s="81" t="n"/>
      <c r="FK279" s="89" t="n"/>
      <c r="FM279" s="81" t="n"/>
    </row>
    <row customHeight="1" ht="12" r="280" spans="1:201">
      <c r="U280" s="10" t="n"/>
      <c r="V280" s="89" t="n"/>
      <c r="W280" s="16" t="n"/>
      <c r="X280" s="25" t="n"/>
      <c r="Y280" s="80" t="n"/>
      <c r="Z280" s="27">
        <f>IF(U280="","",LOOKUP(U280-V280,{-9E+307,0,1},{2,"x",1}))</f>
        <v/>
      </c>
      <c r="AA280" s="14">
        <f>IF(U280="","",U280&amp;"-"&amp;V280)</f>
        <v/>
      </c>
      <c r="AB280" s="63" t="n"/>
      <c r="EP280" s="89" t="n"/>
      <c r="ER280" s="81" t="n"/>
      <c r="ES280" s="89" t="n"/>
      <c r="EU280" s="81" t="n"/>
      <c r="EV280" s="89" t="n"/>
      <c r="EX280" s="81" t="n"/>
      <c r="EY280" s="89" t="n"/>
      <c r="FA280" s="81" t="n"/>
      <c r="FB280" s="89" t="n"/>
      <c r="FD280" s="81" t="n"/>
      <c r="FE280" s="89" t="n"/>
      <c r="FG280" s="81" t="n"/>
      <c r="FH280" s="89" t="n"/>
      <c r="FJ280" s="81" t="n"/>
      <c r="FK280" s="89" t="n"/>
      <c r="FM280" s="81" t="n"/>
    </row>
    <row customHeight="1" ht="12" r="281" spans="1:201">
      <c r="U281" s="10" t="n"/>
      <c r="V281" s="89" t="n"/>
      <c r="W281" s="16" t="n"/>
      <c r="X281" s="25" t="n"/>
      <c r="Y281" s="80" t="n"/>
      <c r="Z281" s="27">
        <f>IF(U281="","",LOOKUP(U281-V281,{-9E+307,0,1},{2,"x",1}))</f>
        <v/>
      </c>
      <c r="AA281" s="14">
        <f>IF(U281="","",U281&amp;"-"&amp;V281)</f>
        <v/>
      </c>
      <c r="AB281" s="63" t="n"/>
      <c r="EP281" s="89" t="n"/>
      <c r="ER281" s="81" t="n"/>
      <c r="ES281" s="89" t="n"/>
      <c r="EU281" s="81" t="n"/>
      <c r="EV281" s="89" t="n"/>
      <c r="EX281" s="81" t="n"/>
      <c r="EY281" s="89" t="n"/>
      <c r="FA281" s="81" t="n"/>
      <c r="FB281" s="89" t="n"/>
      <c r="FD281" s="81" t="n"/>
      <c r="FE281" s="89" t="n"/>
      <c r="FG281" s="81" t="n"/>
      <c r="FH281" s="89" t="n"/>
      <c r="FJ281" s="81" t="n"/>
      <c r="FK281" s="89" t="n"/>
      <c r="FM281" s="81" t="n"/>
    </row>
    <row customHeight="1" ht="12" r="282" spans="1:201">
      <c r="U282" s="10" t="n"/>
      <c r="V282" s="89" t="n"/>
      <c r="W282" s="16" t="n"/>
      <c r="X282" s="25" t="n"/>
      <c r="Y282" s="80" t="n"/>
      <c r="Z282" s="27">
        <f>IF(U282="","",LOOKUP(U282-V282,{-9E+307,0,1},{2,"x",1}))</f>
        <v/>
      </c>
      <c r="AA282" s="14">
        <f>IF(U282="","",U282&amp;"-"&amp;V282)</f>
        <v/>
      </c>
      <c r="AB282" s="63" t="n"/>
      <c r="EP282" s="89" t="n"/>
      <c r="ER282" s="81" t="n"/>
      <c r="ES282" s="89" t="n"/>
      <c r="EU282" s="81" t="n"/>
      <c r="EV282" s="89" t="n"/>
      <c r="EX282" s="81" t="n"/>
      <c r="EY282" s="89" t="n"/>
      <c r="FA282" s="81" t="n"/>
      <c r="FB282" s="89" t="n"/>
      <c r="FD282" s="81" t="n"/>
      <c r="FE282" s="89" t="n"/>
      <c r="FG282" s="81" t="n"/>
      <c r="FH282" s="89" t="n"/>
      <c r="FJ282" s="81" t="n"/>
      <c r="FK282" s="89" t="n"/>
      <c r="FM282" s="81" t="n"/>
    </row>
    <row customHeight="1" ht="12" r="283" spans="1:201">
      <c r="U283" s="10" t="n"/>
      <c r="V283" s="89" t="n"/>
      <c r="W283" s="16" t="n"/>
      <c r="X283" s="25" t="n"/>
      <c r="Y283" s="80" t="n"/>
      <c r="Z283" s="27">
        <f>IF(U283="","",LOOKUP(U283-V283,{-9E+307,0,1},{2,"x",1}))</f>
        <v/>
      </c>
      <c r="AA283" s="14">
        <f>IF(U283="","",U283&amp;"-"&amp;V283)</f>
        <v/>
      </c>
      <c r="AB283" s="63" t="n"/>
      <c r="EP283" s="89" t="n"/>
      <c r="ER283" s="81" t="n"/>
      <c r="ES283" s="89" t="n"/>
      <c r="EU283" s="81" t="n"/>
      <c r="EV283" s="89" t="n"/>
      <c r="EX283" s="81" t="n"/>
      <c r="EY283" s="89" t="n"/>
      <c r="FA283" s="81" t="n"/>
      <c r="FB283" s="89" t="n"/>
      <c r="FD283" s="81" t="n"/>
      <c r="FE283" s="89" t="n"/>
      <c r="FG283" s="81" t="n"/>
      <c r="FH283" s="89" t="n"/>
      <c r="FJ283" s="81" t="n"/>
      <c r="FK283" s="89" t="n"/>
      <c r="FM283" s="81" t="n"/>
    </row>
    <row customHeight="1" ht="12" r="284" spans="1:201">
      <c r="U284" s="10" t="n"/>
      <c r="V284" s="89" t="n"/>
      <c r="W284" s="16" t="n"/>
      <c r="X284" s="25" t="n"/>
      <c r="Y284" s="80" t="n"/>
      <c r="Z284" s="27">
        <f>IF(U284="","",LOOKUP(U284-V284,{-9E+307,0,1},{2,"x",1}))</f>
        <v/>
      </c>
      <c r="AA284" s="14">
        <f>IF(U284="","",U284&amp;"-"&amp;V284)</f>
        <v/>
      </c>
      <c r="AB284" s="63" t="n"/>
      <c r="EP284" s="89" t="n"/>
      <c r="ER284" s="81" t="n"/>
      <c r="ES284" s="89" t="n"/>
      <c r="EU284" s="81" t="n"/>
      <c r="EV284" s="89" t="n"/>
      <c r="EX284" s="81" t="n"/>
      <c r="EY284" s="89" t="n"/>
      <c r="FA284" s="81" t="n"/>
      <c r="FB284" s="89" t="n"/>
      <c r="FD284" s="81" t="n"/>
      <c r="FE284" s="89" t="n"/>
      <c r="FG284" s="81" t="n"/>
      <c r="FH284" s="89" t="n"/>
      <c r="FJ284" s="81" t="n"/>
      <c r="FK284" s="89" t="n"/>
      <c r="FM284" s="81" t="n"/>
    </row>
    <row customHeight="1" ht="12" r="285" spans="1:201">
      <c r="U285" s="10" t="n"/>
      <c r="V285" s="89" t="n"/>
      <c r="W285" s="16" t="n"/>
      <c r="X285" s="25" t="n"/>
      <c r="Y285" s="80" t="n"/>
      <c r="Z285" s="27">
        <f>IF(U285="","",LOOKUP(U285-V285,{-9E+307,0,1},{2,"x",1}))</f>
        <v/>
      </c>
      <c r="AA285" s="14">
        <f>IF(U285="","",U285&amp;"-"&amp;V285)</f>
        <v/>
      </c>
      <c r="AB285" s="63" t="n"/>
      <c r="EP285" s="89" t="n"/>
      <c r="ER285" s="81" t="n"/>
      <c r="ES285" s="89" t="n"/>
      <c r="EU285" s="81" t="n"/>
      <c r="EV285" s="89" t="n"/>
      <c r="EX285" s="81" t="n"/>
      <c r="EY285" s="89" t="n"/>
      <c r="FA285" s="81" t="n"/>
      <c r="FB285" s="89" t="n"/>
      <c r="FD285" s="81" t="n"/>
      <c r="FE285" s="89" t="n"/>
      <c r="FG285" s="81" t="n"/>
      <c r="FH285" s="89" t="n"/>
      <c r="FJ285" s="81" t="n"/>
      <c r="FK285" s="89" t="n"/>
      <c r="FM285" s="81" t="n"/>
    </row>
    <row customHeight="1" ht="12" r="286" spans="1:201">
      <c r="U286" s="10" t="n"/>
      <c r="V286" s="89" t="n"/>
      <c r="W286" s="16" t="n"/>
      <c r="X286" s="25" t="n"/>
      <c r="Y286" s="80" t="n"/>
      <c r="Z286" s="27">
        <f>IF(U286="","",LOOKUP(U286-V286,{-9E+307,0,1},{2,"x",1}))</f>
        <v/>
      </c>
      <c r="AA286" s="14">
        <f>IF(U286="","",U286&amp;"-"&amp;V286)</f>
        <v/>
      </c>
      <c r="AB286" s="63" t="n"/>
      <c r="EP286" s="89" t="n"/>
      <c r="ER286" s="81" t="n"/>
      <c r="ES286" s="89" t="n"/>
      <c r="EU286" s="81" t="n"/>
      <c r="EV286" s="89" t="n"/>
      <c r="EX286" s="81" t="n"/>
      <c r="EY286" s="89" t="n"/>
      <c r="FA286" s="81" t="n"/>
      <c r="FB286" s="89" t="n"/>
      <c r="FD286" s="81" t="n"/>
      <c r="FE286" s="89" t="n"/>
      <c r="FG286" s="81" t="n"/>
      <c r="FH286" s="89" t="n"/>
      <c r="FJ286" s="81" t="n"/>
      <c r="FK286" s="89" t="n"/>
      <c r="FM286" s="81" t="n"/>
    </row>
    <row customHeight="1" ht="12" r="287" spans="1:201">
      <c r="U287" s="10" t="n"/>
      <c r="V287" s="89" t="n"/>
      <c r="W287" s="16" t="n"/>
      <c r="X287" s="25" t="n"/>
      <c r="Y287" s="80" t="n"/>
      <c r="Z287" s="27">
        <f>IF(U287="","",LOOKUP(U287-V287,{-9E+307,0,1},{2,"x",1}))</f>
        <v/>
      </c>
      <c r="AA287" s="14">
        <f>IF(U287="","",U287&amp;"-"&amp;V287)</f>
        <v/>
      </c>
      <c r="AB287" s="63" t="n"/>
      <c r="EP287" s="89" t="n"/>
      <c r="ER287" s="81" t="n"/>
      <c r="ES287" s="89" t="n"/>
      <c r="EU287" s="81" t="n"/>
      <c r="EV287" s="89" t="n"/>
      <c r="EX287" s="81" t="n"/>
      <c r="EY287" s="89" t="n"/>
      <c r="FA287" s="81" t="n"/>
      <c r="FB287" s="89" t="n"/>
      <c r="FD287" s="81" t="n"/>
      <c r="FE287" s="89" t="n"/>
      <c r="FG287" s="81" t="n"/>
      <c r="FH287" s="89" t="n"/>
      <c r="FJ287" s="81" t="n"/>
      <c r="FK287" s="89" t="n"/>
      <c r="FM287" s="81" t="n"/>
    </row>
    <row customHeight="1" ht="12" r="288" spans="1:201">
      <c r="U288" s="10" t="n"/>
      <c r="V288" s="89" t="n"/>
      <c r="W288" s="16" t="n"/>
      <c r="X288" s="25" t="n"/>
      <c r="Y288" s="80" t="n"/>
      <c r="Z288" s="27">
        <f>IF(U288="","",LOOKUP(U288-V288,{-9E+307,0,1},{2,"x",1}))</f>
        <v/>
      </c>
      <c r="AA288" s="14">
        <f>IF(U288="","",U288&amp;"-"&amp;V288)</f>
        <v/>
      </c>
      <c r="AB288" s="63" t="n"/>
      <c r="EP288" s="89" t="n"/>
      <c r="ER288" s="81" t="n"/>
      <c r="ES288" s="89" t="n"/>
      <c r="EU288" s="81" t="n"/>
      <c r="EV288" s="89" t="n"/>
      <c r="EX288" s="81" t="n"/>
      <c r="EY288" s="89" t="n"/>
      <c r="FA288" s="81" t="n"/>
      <c r="FB288" s="89" t="n"/>
      <c r="FD288" s="81" t="n"/>
      <c r="FE288" s="89" t="n"/>
      <c r="FG288" s="81" t="n"/>
      <c r="FH288" s="89" t="n"/>
      <c r="FJ288" s="81" t="n"/>
      <c r="FK288" s="89" t="n"/>
      <c r="FM288" s="81" t="n"/>
    </row>
    <row r="289" spans="1:201">
      <c r="U289" s="10" t="n"/>
      <c r="V289" s="89" t="n"/>
      <c r="W289" s="16" t="n"/>
      <c r="X289" s="25" t="n"/>
      <c r="Y289" s="80" t="n"/>
      <c r="Z289" s="27">
        <f>IF(U289="","",LOOKUP(U289-V289,{-9E+307,0,1},{2,"x",1}))</f>
        <v/>
      </c>
      <c r="AA289" s="14">
        <f>IF(U289="","",U289&amp;"-"&amp;V289)</f>
        <v/>
      </c>
      <c r="AB289" s="63" t="n"/>
      <c r="EP289" s="89" t="n"/>
      <c r="ER289" s="81" t="n"/>
      <c r="ES289" s="89" t="n"/>
      <c r="EU289" s="81" t="n"/>
      <c r="EV289" s="89" t="n"/>
      <c r="EX289" s="81" t="n"/>
      <c r="EY289" s="89" t="n"/>
      <c r="FA289" s="81" t="n"/>
      <c r="FB289" s="89" t="n"/>
      <c r="FD289" s="81" t="n"/>
      <c r="FE289" s="89" t="n"/>
      <c r="FG289" s="81" t="n"/>
      <c r="FH289" s="89" t="n"/>
      <c r="FJ289" s="81" t="n"/>
      <c r="FK289" s="89" t="n"/>
      <c r="FM289" s="81" t="n"/>
    </row>
    <row customHeight="1" ht="12" r="290" spans="1:201">
      <c r="U290" s="10" t="n"/>
      <c r="V290" s="89" t="n"/>
      <c r="W290" s="16" t="n"/>
      <c r="X290" s="25" t="n"/>
      <c r="Y290" s="80" t="n"/>
      <c r="Z290" s="27">
        <f>IF(U290="","",LOOKUP(U290-V290,{-9E+307,0,1},{2,"x",1}))</f>
        <v/>
      </c>
      <c r="AA290" s="14">
        <f>IF(U290="","",U290&amp;"-"&amp;V290)</f>
        <v/>
      </c>
      <c r="AB290" s="63" t="n"/>
      <c r="EP290" s="89" t="n"/>
      <c r="ER290" s="81" t="n"/>
      <c r="ES290" s="89" t="n"/>
      <c r="EU290" s="81" t="n"/>
      <c r="EV290" s="89" t="n"/>
      <c r="EX290" s="81" t="n"/>
      <c r="EY290" s="89" t="n"/>
      <c r="FA290" s="81" t="n"/>
      <c r="FB290" s="89" t="n"/>
      <c r="FD290" s="81" t="n"/>
      <c r="FE290" s="89" t="n"/>
      <c r="FG290" s="81" t="n"/>
      <c r="FH290" s="89" t="n"/>
      <c r="FJ290" s="81" t="n"/>
      <c r="FK290" s="89" t="n"/>
      <c r="FM290" s="81" t="n"/>
    </row>
    <row customHeight="1" ht="12" r="291" spans="1:201">
      <c r="U291" s="10" t="n"/>
      <c r="V291" s="89" t="n"/>
      <c r="W291" s="16" t="n"/>
      <c r="X291" s="25" t="n"/>
      <c r="Y291" s="80" t="n"/>
      <c r="Z291" s="27">
        <f>IF(U291="","",LOOKUP(U291-V291,{-9E+307,0,1},{2,"x",1}))</f>
        <v/>
      </c>
      <c r="AA291" s="14">
        <f>IF(U291="","",U291&amp;"-"&amp;V291)</f>
        <v/>
      </c>
      <c r="AB291" s="63" t="n"/>
      <c r="EP291" s="89" t="n"/>
      <c r="ER291" s="81" t="n"/>
      <c r="ES291" s="89" t="n"/>
      <c r="EU291" s="81" t="n"/>
      <c r="EV291" s="89" t="n"/>
      <c r="EX291" s="81" t="n"/>
      <c r="EY291" s="89" t="n"/>
      <c r="FA291" s="81" t="n"/>
      <c r="FB291" s="89" t="n"/>
      <c r="FD291" s="81" t="n"/>
      <c r="FE291" s="89" t="n"/>
      <c r="FG291" s="81" t="n"/>
      <c r="FH291" s="89" t="n"/>
      <c r="FJ291" s="81" t="n"/>
      <c r="FK291" s="89" t="n"/>
      <c r="FM291" s="81" t="n"/>
    </row>
    <row customHeight="1" ht="12" r="292" spans="1:201">
      <c r="U292" s="10" t="n"/>
      <c r="V292" s="89" t="n"/>
      <c r="W292" s="16" t="n"/>
      <c r="X292" s="25" t="n"/>
      <c r="Y292" s="80" t="n"/>
      <c r="Z292" s="27">
        <f>IF(U292="","",LOOKUP(U292-V292,{-9E+307,0,1},{2,"x",1}))</f>
        <v/>
      </c>
      <c r="AA292" s="14">
        <f>IF(U292="","",U292&amp;"-"&amp;V292)</f>
        <v/>
      </c>
      <c r="AB292" s="63" t="n"/>
      <c r="EP292" s="89" t="n"/>
      <c r="ER292" s="81" t="n"/>
      <c r="ES292" s="89" t="n"/>
      <c r="EU292" s="81" t="n"/>
      <c r="EV292" s="89" t="n"/>
      <c r="EX292" s="81" t="n"/>
      <c r="EY292" s="89" t="n"/>
      <c r="FA292" s="81" t="n"/>
      <c r="FB292" s="89" t="n"/>
      <c r="FD292" s="81" t="n"/>
      <c r="FE292" s="89" t="n"/>
      <c r="FG292" s="81" t="n"/>
      <c r="FH292" s="89" t="n"/>
      <c r="FJ292" s="81" t="n"/>
      <c r="FK292" s="89" t="n"/>
      <c r="FM292" s="81" t="n"/>
    </row>
    <row customHeight="1" ht="12" r="293" spans="1:201">
      <c r="U293" s="10" t="n"/>
      <c r="V293" s="89" t="n"/>
      <c r="W293" s="16" t="n"/>
      <c r="X293" s="25" t="n"/>
      <c r="Y293" s="80" t="n"/>
      <c r="Z293" s="27">
        <f>IF(U293="","",LOOKUP(U293-V293,{-9E+307,0,1},{2,"x",1}))</f>
        <v/>
      </c>
      <c r="AA293" s="14">
        <f>IF(U293="","",U293&amp;"-"&amp;V293)</f>
        <v/>
      </c>
      <c r="AB293" s="63" t="n"/>
      <c r="EP293" s="89" t="n"/>
      <c r="ER293" s="81" t="n"/>
      <c r="ES293" s="89" t="n"/>
      <c r="EU293" s="81" t="n"/>
      <c r="EV293" s="89" t="n"/>
      <c r="EX293" s="81" t="n"/>
      <c r="EY293" s="89" t="n"/>
      <c r="FA293" s="81" t="n"/>
      <c r="FB293" s="89" t="n"/>
      <c r="FD293" s="81" t="n"/>
      <c r="FE293" s="89" t="n"/>
      <c r="FG293" s="81" t="n"/>
      <c r="FH293" s="89" t="n"/>
      <c r="FJ293" s="81" t="n"/>
      <c r="FK293" s="89" t="n"/>
      <c r="FM293" s="81" t="n"/>
    </row>
    <row customHeight="1" ht="12" r="294" spans="1:201">
      <c r="U294" s="10" t="n"/>
      <c r="V294" s="89" t="n"/>
      <c r="W294" s="16" t="n"/>
      <c r="X294" s="25" t="n"/>
      <c r="Y294" s="80" t="n"/>
      <c r="Z294" s="27">
        <f>IF(U294="","",LOOKUP(U294-V294,{-9E+307,0,1},{2,"x",1}))</f>
        <v/>
      </c>
      <c r="AA294" s="14">
        <f>IF(U294="","",U294&amp;"-"&amp;V294)</f>
        <v/>
      </c>
      <c r="AB294" s="63" t="n"/>
      <c r="EP294" s="89" t="n"/>
      <c r="ER294" s="81" t="n"/>
      <c r="ES294" s="89" t="n"/>
      <c r="EU294" s="81" t="n"/>
      <c r="EV294" s="89" t="n"/>
      <c r="EX294" s="81" t="n"/>
      <c r="EY294" s="89" t="n"/>
      <c r="FA294" s="81" t="n"/>
      <c r="FB294" s="89" t="n"/>
      <c r="FD294" s="81" t="n"/>
      <c r="FE294" s="89" t="n"/>
      <c r="FG294" s="81" t="n"/>
      <c r="FH294" s="89" t="n"/>
      <c r="FJ294" s="81" t="n"/>
      <c r="FK294" s="89" t="n"/>
      <c r="FM294" s="81" t="n"/>
    </row>
    <row customHeight="1" ht="12" r="295" spans="1:201">
      <c r="U295" s="10" t="n"/>
      <c r="V295" s="89" t="n"/>
      <c r="W295" s="16" t="n"/>
      <c r="X295" s="25" t="n"/>
      <c r="Y295" s="80" t="n"/>
      <c r="Z295" s="27">
        <f>IF(U295="","",LOOKUP(U295-V295,{-9E+307,0,1},{2,"x",1}))</f>
        <v/>
      </c>
      <c r="AA295" s="14">
        <f>IF(U295="","",U295&amp;"-"&amp;V295)</f>
        <v/>
      </c>
      <c r="AB295" s="63" t="n"/>
      <c r="EP295" s="89" t="n"/>
      <c r="ER295" s="81" t="n"/>
      <c r="ES295" s="89" t="n"/>
      <c r="EU295" s="81" t="n"/>
      <c r="EV295" s="89" t="n"/>
      <c r="EX295" s="81" t="n"/>
      <c r="EY295" s="89" t="n"/>
      <c r="FA295" s="81" t="n"/>
      <c r="FB295" s="89" t="n"/>
      <c r="FD295" s="81" t="n"/>
      <c r="FE295" s="89" t="n"/>
      <c r="FG295" s="81" t="n"/>
      <c r="FH295" s="89" t="n"/>
      <c r="FJ295" s="81" t="n"/>
      <c r="FK295" s="89" t="n"/>
      <c r="FM295" s="81" t="n"/>
    </row>
    <row customHeight="1" ht="12" r="296" spans="1:201">
      <c r="U296" s="10" t="n"/>
      <c r="V296" s="89" t="n"/>
      <c r="W296" s="16" t="n"/>
      <c r="X296" s="25" t="n"/>
      <c r="Y296" s="80" t="n"/>
      <c r="Z296" s="27">
        <f>IF(U296="","",LOOKUP(U296-V296,{-9E+307,0,1},{2,"x",1}))</f>
        <v/>
      </c>
      <c r="AA296" s="14">
        <f>IF(U296="","",U296&amp;"-"&amp;V296)</f>
        <v/>
      </c>
      <c r="AB296" s="63" t="n"/>
      <c r="EP296" s="89" t="n"/>
      <c r="ER296" s="81" t="n"/>
      <c r="ES296" s="89" t="n"/>
      <c r="EU296" s="81" t="n"/>
      <c r="EV296" s="89" t="n"/>
      <c r="EX296" s="81" t="n"/>
      <c r="EY296" s="89" t="n"/>
      <c r="FA296" s="81" t="n"/>
      <c r="FB296" s="89" t="n"/>
      <c r="FD296" s="81" t="n"/>
      <c r="FE296" s="89" t="n"/>
      <c r="FG296" s="81" t="n"/>
      <c r="FH296" s="89" t="n"/>
      <c r="FJ296" s="81" t="n"/>
      <c r="FK296" s="89" t="n"/>
      <c r="FM296" s="81" t="n"/>
    </row>
    <row customHeight="1" ht="12" r="297" spans="1:201">
      <c r="U297" s="10" t="n"/>
      <c r="V297" s="89" t="n"/>
      <c r="W297" s="16" t="n"/>
      <c r="X297" s="25" t="n"/>
      <c r="Y297" s="80" t="n"/>
      <c r="Z297" s="27">
        <f>IF(U297="","",LOOKUP(U297-V297,{-9E+307,0,1},{2,"x",1}))</f>
        <v/>
      </c>
      <c r="AA297" s="14">
        <f>IF(U297="","",U297&amp;"-"&amp;V297)</f>
        <v/>
      </c>
      <c r="AB297" s="63" t="n"/>
      <c r="EP297" s="89" t="n"/>
      <c r="ER297" s="81" t="n"/>
      <c r="ES297" s="89" t="n"/>
      <c r="EU297" s="81" t="n"/>
      <c r="EV297" s="89" t="n"/>
      <c r="EX297" s="81" t="n"/>
      <c r="EY297" s="89" t="n"/>
      <c r="FA297" s="81" t="n"/>
      <c r="FB297" s="89" t="n"/>
      <c r="FD297" s="81" t="n"/>
      <c r="FE297" s="89" t="n"/>
      <c r="FG297" s="81" t="n"/>
      <c r="FH297" s="89" t="n"/>
      <c r="FJ297" s="81" t="n"/>
      <c r="FK297" s="89" t="n"/>
      <c r="FM297" s="81" t="n"/>
    </row>
    <row customHeight="1" ht="12" r="298" spans="1:201">
      <c r="U298" s="10" t="n"/>
      <c r="V298" s="89" t="n"/>
      <c r="W298" s="16" t="n"/>
      <c r="X298" s="25" t="n"/>
      <c r="Y298" s="80" t="n"/>
      <c r="Z298" s="27">
        <f>IF(U298="","",LOOKUP(U298-V298,{-9E+307,0,1},{2,"x",1}))</f>
        <v/>
      </c>
      <c r="AA298" s="14">
        <f>IF(U298="","",U298&amp;"-"&amp;V298)</f>
        <v/>
      </c>
      <c r="AB298" s="63" t="n"/>
      <c r="EP298" s="89" t="n"/>
      <c r="ER298" s="81" t="n"/>
      <c r="ES298" s="89" t="n"/>
      <c r="EU298" s="81" t="n"/>
      <c r="EV298" s="89" t="n"/>
      <c r="EX298" s="81" t="n"/>
      <c r="EY298" s="89" t="n"/>
      <c r="FA298" s="81" t="n"/>
      <c r="FB298" s="89" t="n"/>
      <c r="FD298" s="81" t="n"/>
      <c r="FE298" s="89" t="n"/>
      <c r="FG298" s="81" t="n"/>
      <c r="FH298" s="89" t="n"/>
      <c r="FJ298" s="81" t="n"/>
      <c r="FK298" s="89" t="n"/>
      <c r="FM298" s="81" t="n"/>
    </row>
    <row customHeight="1" ht="12" r="299" spans="1:201">
      <c r="U299" s="10" t="n"/>
      <c r="V299" s="89" t="n"/>
      <c r="W299" s="16" t="n"/>
      <c r="X299" s="25" t="n"/>
      <c r="Y299" s="80" t="n"/>
      <c r="Z299" s="27">
        <f>IF(U299="","",LOOKUP(U299-V299,{-9E+307,0,1},{2,"x",1}))</f>
        <v/>
      </c>
      <c r="AA299" s="14">
        <f>IF(U299="","",U299&amp;"-"&amp;V299)</f>
        <v/>
      </c>
      <c r="AB299" s="63" t="n"/>
      <c r="EP299" s="89" t="n"/>
      <c r="ER299" s="81" t="n"/>
      <c r="ES299" s="89" t="n"/>
      <c r="EU299" s="81" t="n"/>
      <c r="EV299" s="89" t="n"/>
      <c r="EX299" s="81" t="n"/>
      <c r="EY299" s="89" t="n"/>
      <c r="FA299" s="81" t="n"/>
      <c r="FB299" s="89" t="n"/>
      <c r="FD299" s="81" t="n"/>
      <c r="FE299" s="89" t="n"/>
      <c r="FG299" s="81" t="n"/>
      <c r="FH299" s="89" t="n"/>
      <c r="FJ299" s="81" t="n"/>
      <c r="FK299" s="89" t="n"/>
      <c r="FM299" s="81" t="n"/>
    </row>
    <row customHeight="1" ht="12" r="300" spans="1:201">
      <c r="U300" s="10" t="n"/>
      <c r="V300" s="89" t="n"/>
      <c r="W300" s="16" t="n"/>
      <c r="X300" s="25" t="n"/>
      <c r="Y300" s="80" t="n"/>
      <c r="Z300" s="27">
        <f>IF(U300="","",LOOKUP(U300-V300,{-9E+307,0,1},{2,"x",1}))</f>
        <v/>
      </c>
      <c r="AA300" s="14">
        <f>IF(U300="","",U300&amp;"-"&amp;V300)</f>
        <v/>
      </c>
      <c r="AB300" s="63" t="n"/>
      <c r="EP300" s="89" t="n"/>
      <c r="ER300" s="81" t="n"/>
      <c r="ES300" s="89" t="n"/>
      <c r="EU300" s="81" t="n"/>
      <c r="EV300" s="89" t="n"/>
      <c r="EX300" s="81" t="n"/>
      <c r="EY300" s="89" t="n"/>
      <c r="FA300" s="81" t="n"/>
      <c r="FB300" s="89" t="n"/>
      <c r="FD300" s="81" t="n"/>
      <c r="FE300" s="89" t="n"/>
      <c r="FG300" s="81" t="n"/>
      <c r="FH300" s="89" t="n"/>
      <c r="FJ300" s="81" t="n"/>
      <c r="FK300" s="89" t="n"/>
      <c r="FM300" s="81" t="n"/>
    </row>
    <row customHeight="1" ht="12" r="301" spans="1:201">
      <c r="U301" s="10" t="n"/>
      <c r="V301" s="89" t="n"/>
      <c r="W301" s="16" t="n"/>
      <c r="X301" s="25" t="n"/>
      <c r="Y301" s="80" t="n"/>
      <c r="Z301" s="27">
        <f>IF(U301="","",LOOKUP(U301-V301,{-9E+307,0,1},{2,"x",1}))</f>
        <v/>
      </c>
      <c r="AA301" s="14">
        <f>IF(U301="","",U301&amp;"-"&amp;V301)</f>
        <v/>
      </c>
      <c r="AB301" s="63" t="n"/>
      <c r="EP301" s="89" t="n"/>
      <c r="ER301" s="81" t="n"/>
      <c r="ES301" s="89" t="n"/>
      <c r="EU301" s="81" t="n"/>
      <c r="EV301" s="89" t="n"/>
      <c r="EX301" s="81" t="n"/>
      <c r="EY301" s="89" t="n"/>
      <c r="FA301" s="81" t="n"/>
      <c r="FB301" s="89" t="n"/>
      <c r="FD301" s="81" t="n"/>
      <c r="FE301" s="89" t="n"/>
      <c r="FG301" s="81" t="n"/>
      <c r="FH301" s="89" t="n"/>
      <c r="FJ301" s="81" t="n"/>
      <c r="FK301" s="89" t="n"/>
      <c r="FM301" s="81" t="n"/>
    </row>
    <row customHeight="1" ht="12" r="302" spans="1:201">
      <c r="U302" s="10" t="n"/>
      <c r="V302" s="89" t="n"/>
      <c r="W302" s="16" t="n"/>
      <c r="X302" s="25" t="n"/>
      <c r="Y302" s="80" t="n"/>
      <c r="Z302" s="27">
        <f>IF(U302="","",LOOKUP(U302-V302,{-9E+307,0,1},{2,"x",1}))</f>
        <v/>
      </c>
      <c r="AA302" s="14">
        <f>IF(U302="","",U302&amp;"-"&amp;V302)</f>
        <v/>
      </c>
      <c r="AB302" s="63" t="n"/>
      <c r="EP302" s="89" t="n"/>
      <c r="ER302" s="81" t="n"/>
      <c r="ES302" s="89" t="n"/>
      <c r="EU302" s="81" t="n"/>
      <c r="EV302" s="89" t="n"/>
      <c r="EX302" s="81" t="n"/>
      <c r="EY302" s="89" t="n"/>
      <c r="FA302" s="81" t="n"/>
      <c r="FB302" s="89" t="n"/>
      <c r="FD302" s="81" t="n"/>
      <c r="FE302" s="89" t="n"/>
      <c r="FG302" s="81" t="n"/>
      <c r="FH302" s="89" t="n"/>
      <c r="FJ302" s="81" t="n"/>
      <c r="FK302" s="89" t="n"/>
      <c r="FM302" s="81" t="n"/>
    </row>
    <row customHeight="1" ht="12" r="303" spans="1:201">
      <c r="U303" s="10" t="n"/>
      <c r="V303" s="89" t="n"/>
      <c r="W303" s="16" t="n"/>
      <c r="X303" s="25" t="n"/>
      <c r="Y303" s="80" t="n"/>
      <c r="Z303" s="27">
        <f>IF(U303="","",LOOKUP(U303-V303,{-9E+307,0,1},{2,"x",1}))</f>
        <v/>
      </c>
      <c r="AA303" s="14">
        <f>IF(U303="","",U303&amp;"-"&amp;V303)</f>
        <v/>
      </c>
      <c r="AB303" s="63" t="n"/>
      <c r="EP303" s="89" t="n"/>
      <c r="ES303" s="89" t="n"/>
      <c r="ET303" s="81" t="n"/>
      <c r="EV303" s="89" t="n"/>
      <c r="EW303" s="81" t="n"/>
      <c r="EY303" s="89" t="n"/>
      <c r="EZ303" s="81" t="n"/>
      <c r="FB303" s="89" t="n"/>
      <c r="FC303" s="81" t="n"/>
      <c r="FE303" s="89" t="n"/>
      <c r="FF303" s="81" t="n"/>
      <c r="FH303" s="89" t="n"/>
      <c r="FI303" s="81" t="n"/>
      <c r="FK303" s="89" t="n"/>
      <c r="FL303" s="81" t="n"/>
      <c r="FO303" s="81" t="n"/>
    </row>
    <row customHeight="1" ht="12" r="304" spans="1:201">
      <c r="U304" s="10" t="n"/>
      <c r="V304" s="89" t="n"/>
      <c r="W304" s="16" t="n"/>
      <c r="X304" s="25" t="n"/>
      <c r="Y304" s="80" t="n"/>
      <c r="Z304" s="27">
        <f>IF(U304="","",LOOKUP(U304-V304,{-9E+307,0,1},{2,"x",1}))</f>
        <v/>
      </c>
      <c r="AA304" s="14">
        <f>IF(U304="","",U304&amp;"-"&amp;V304)</f>
        <v/>
      </c>
      <c r="AB304" s="63" t="n"/>
      <c r="EP304" s="89" t="n"/>
      <c r="ES304" s="89" t="n"/>
      <c r="ET304" s="81" t="n"/>
      <c r="EV304" s="89" t="n"/>
      <c r="EW304" s="81" t="n"/>
      <c r="EY304" s="89" t="n"/>
      <c r="EZ304" s="81" t="n"/>
      <c r="FB304" s="89" t="n"/>
      <c r="FC304" s="81" t="n"/>
      <c r="FE304" s="89" t="n"/>
      <c r="FF304" s="81" t="n"/>
      <c r="FH304" s="89" t="n"/>
      <c r="FI304" s="81" t="n"/>
      <c r="FK304" s="89" t="n"/>
      <c r="FL304" s="81" t="n"/>
      <c r="FO304" s="81" t="n"/>
    </row>
    <row customHeight="1" ht="12" r="305" spans="1:201">
      <c r="U305" s="10" t="n"/>
      <c r="V305" s="89" t="n"/>
      <c r="W305" s="16" t="n"/>
      <c r="X305" s="25" t="n"/>
      <c r="Y305" s="80" t="n"/>
      <c r="Z305" s="27">
        <f>IF(U305="","",LOOKUP(U305-V305,{-9E+307,0,1},{2,"x",1}))</f>
        <v/>
      </c>
      <c r="AA305" s="14">
        <f>IF(U305="","",U305&amp;"-"&amp;V305)</f>
        <v/>
      </c>
      <c r="AB305" s="63" t="n"/>
      <c r="EP305" s="89" t="n"/>
      <c r="ES305" s="89" t="n"/>
      <c r="ET305" s="81" t="n"/>
      <c r="EV305" s="89" t="n"/>
      <c r="EW305" s="81" t="n"/>
      <c r="EY305" s="89" t="n"/>
      <c r="EZ305" s="81" t="n"/>
      <c r="FB305" s="89" t="n"/>
      <c r="FC305" s="81" t="n"/>
      <c r="FE305" s="89" t="n"/>
      <c r="FF305" s="81" t="n"/>
      <c r="FH305" s="89" t="n"/>
      <c r="FI305" s="81" t="n"/>
      <c r="FK305" s="89" t="n"/>
      <c r="FL305" s="81" t="n"/>
      <c r="FO305" s="81" t="n"/>
    </row>
    <row customHeight="1" ht="12" r="306" spans="1:201">
      <c r="U306" s="10" t="n"/>
      <c r="V306" s="89" t="n"/>
      <c r="W306" s="16" t="n"/>
      <c r="X306" s="25" t="n"/>
      <c r="Y306" s="80" t="n"/>
      <c r="Z306" s="27">
        <f>IF(U306="","",LOOKUP(U306-V306,{-9E+307,0,1},{2,"x",1}))</f>
        <v/>
      </c>
      <c r="AA306" s="14">
        <f>IF(U306="","",U306&amp;"-"&amp;V306)</f>
        <v/>
      </c>
      <c r="AB306" s="63" t="n"/>
      <c r="EP306" s="89" t="n"/>
      <c r="ES306" s="89" t="n"/>
      <c r="ET306" s="81" t="n"/>
      <c r="EV306" s="89" t="n"/>
      <c r="EW306" s="81" t="n"/>
      <c r="EY306" s="89" t="n"/>
      <c r="EZ306" s="81" t="n"/>
      <c r="FB306" s="89" t="n"/>
      <c r="FC306" s="81" t="n"/>
      <c r="FE306" s="89" t="n"/>
      <c r="FF306" s="81" t="n"/>
      <c r="FH306" s="89" t="n"/>
      <c r="FI306" s="81" t="n"/>
      <c r="FK306" s="89" t="n"/>
      <c r="FL306" s="81" t="n"/>
      <c r="FO306" s="81" t="n"/>
    </row>
    <row customHeight="1" ht="12" r="307" spans="1:201">
      <c r="U307" s="10" t="n"/>
      <c r="V307" s="89" t="n"/>
      <c r="W307" s="16" t="n"/>
      <c r="X307" s="25" t="n"/>
      <c r="Y307" s="80" t="n"/>
      <c r="Z307" s="27">
        <f>IF(U307="","",LOOKUP(U307-V307,{-9E+307,0,1},{2,"x",1}))</f>
        <v/>
      </c>
      <c r="AA307" s="14">
        <f>IF(U307="","",U307&amp;"-"&amp;V307)</f>
        <v/>
      </c>
      <c r="AB307" s="63" t="n"/>
      <c r="EP307" s="89" t="n"/>
      <c r="ES307" s="89" t="n"/>
      <c r="ET307" s="81" t="n"/>
      <c r="EV307" s="89" t="n"/>
      <c r="EW307" s="81" t="n"/>
      <c r="EY307" s="89" t="n"/>
      <c r="EZ307" s="81" t="n"/>
      <c r="FB307" s="89" t="n"/>
      <c r="FC307" s="81" t="n"/>
      <c r="FE307" s="89" t="n"/>
      <c r="FF307" s="81" t="n"/>
      <c r="FH307" s="89" t="n"/>
      <c r="FI307" s="81" t="n"/>
      <c r="FK307" s="89" t="n"/>
      <c r="FL307" s="81" t="n"/>
      <c r="FO307" s="81" t="n"/>
    </row>
    <row customHeight="1" ht="12" r="308" spans="1:201">
      <c r="U308" s="10" t="n"/>
      <c r="V308" s="89" t="n"/>
      <c r="W308" s="16" t="n"/>
      <c r="X308" s="25" t="n"/>
      <c r="Y308" s="80" t="n"/>
      <c r="Z308" s="27">
        <f>IF(U308="","",LOOKUP(U308-V308,{-9E+307,0,1},{2,"x",1}))</f>
        <v/>
      </c>
      <c r="AA308" s="14">
        <f>IF(U308="","",U308&amp;"-"&amp;V308)</f>
        <v/>
      </c>
      <c r="AB308" s="63" t="n"/>
      <c r="EP308" s="89" t="n"/>
      <c r="ES308" s="89" t="n"/>
      <c r="ET308" s="81" t="n"/>
      <c r="EV308" s="89" t="n"/>
      <c r="EW308" s="81" t="n"/>
      <c r="EY308" s="89" t="n"/>
      <c r="EZ308" s="81" t="n"/>
      <c r="FB308" s="89" t="n"/>
      <c r="FC308" s="81" t="n"/>
      <c r="FE308" s="89" t="n"/>
      <c r="FF308" s="81" t="n"/>
      <c r="FH308" s="89" t="n"/>
      <c r="FI308" s="81" t="n"/>
      <c r="FK308" s="89" t="n"/>
      <c r="FL308" s="81" t="n"/>
      <c r="FO308" s="81" t="n"/>
    </row>
    <row customHeight="1" ht="12" r="309" spans="1:201">
      <c r="U309" s="10" t="n"/>
      <c r="V309" s="89" t="n"/>
      <c r="W309" s="16" t="n"/>
      <c r="X309" s="25" t="n"/>
      <c r="Y309" s="80" t="n"/>
      <c r="Z309" s="27">
        <f>IF(U309="","",LOOKUP(U309-V309,{-9E+307,0,1},{2,"x",1}))</f>
        <v/>
      </c>
      <c r="AA309" s="14">
        <f>IF(U309="","",U309&amp;"-"&amp;V309)</f>
        <v/>
      </c>
      <c r="AB309" s="63" t="n"/>
      <c r="EP309" s="89" t="n"/>
      <c r="ES309" s="89" t="n"/>
      <c r="ET309" s="81" t="n"/>
      <c r="EV309" s="89" t="n"/>
      <c r="EW309" s="81" t="n"/>
      <c r="EY309" s="89" t="n"/>
      <c r="EZ309" s="81" t="n"/>
      <c r="FB309" s="89" t="n"/>
      <c r="FC309" s="81" t="n"/>
      <c r="FE309" s="89" t="n"/>
      <c r="FF309" s="81" t="n"/>
      <c r="FH309" s="89" t="n"/>
      <c r="FI309" s="81" t="n"/>
      <c r="FK309" s="89" t="n"/>
      <c r="FL309" s="81" t="n"/>
      <c r="FO309" s="81" t="n"/>
    </row>
    <row customHeight="1" ht="12" r="310" spans="1:201">
      <c r="U310" s="10" t="n"/>
      <c r="V310" s="89" t="n"/>
      <c r="W310" s="16" t="n"/>
      <c r="X310" s="25" t="n"/>
      <c r="Y310" s="80" t="n"/>
      <c r="Z310" s="27">
        <f>IF(U310="","",LOOKUP(U310-V310,{-9E+307,0,1},{2,"x",1}))</f>
        <v/>
      </c>
      <c r="AA310" s="14">
        <f>IF(U310="","",U310&amp;"-"&amp;V310)</f>
        <v/>
      </c>
      <c r="AB310" s="63" t="n"/>
      <c r="EP310" s="89" t="n"/>
      <c r="ES310" s="89" t="n"/>
      <c r="ET310" s="81" t="n"/>
      <c r="EV310" s="89" t="n"/>
      <c r="EW310" s="81" t="n"/>
      <c r="EY310" s="89" t="n"/>
      <c r="EZ310" s="81" t="n"/>
      <c r="FB310" s="89" t="n"/>
      <c r="FC310" s="81" t="n"/>
      <c r="FE310" s="89" t="n"/>
      <c r="FF310" s="81" t="n"/>
      <c r="FH310" s="89" t="n"/>
      <c r="FI310" s="81" t="n"/>
      <c r="FK310" s="89" t="n"/>
      <c r="FL310" s="81" t="n"/>
      <c r="FO310" s="81" t="n"/>
    </row>
    <row customHeight="1" ht="12" r="311" spans="1:201">
      <c r="U311" s="10" t="n"/>
      <c r="V311" s="89" t="n"/>
      <c r="W311" s="16" t="n"/>
      <c r="X311" s="25" t="n"/>
      <c r="Y311" s="80" t="n"/>
      <c r="Z311" s="27">
        <f>IF(U311="","",LOOKUP(U311-V311,{-9E+307,0,1},{2,"x",1}))</f>
        <v/>
      </c>
      <c r="AA311" s="14">
        <f>IF(U311="","",U311&amp;"-"&amp;V311)</f>
        <v/>
      </c>
      <c r="AB311" s="63" t="n"/>
      <c r="EP311" s="89" t="n"/>
      <c r="ES311" s="89" t="n"/>
      <c r="ET311" s="81" t="n"/>
      <c r="EV311" s="89" t="n"/>
      <c r="EW311" s="81" t="n"/>
      <c r="EY311" s="89" t="n"/>
      <c r="EZ311" s="81" t="n"/>
      <c r="FB311" s="89" t="n"/>
      <c r="FC311" s="81" t="n"/>
      <c r="FE311" s="89" t="n"/>
      <c r="FF311" s="81" t="n"/>
      <c r="FH311" s="89" t="n"/>
      <c r="FI311" s="81" t="n"/>
      <c r="FK311" s="89" t="n"/>
      <c r="FL311" s="81" t="n"/>
      <c r="FO311" s="81" t="n"/>
    </row>
    <row customHeight="1" ht="12" r="312" spans="1:201">
      <c r="U312" s="10" t="n"/>
      <c r="V312" s="89" t="n"/>
      <c r="W312" s="16" t="n"/>
      <c r="X312" s="25" t="n"/>
      <c r="Y312" s="80" t="n"/>
      <c r="Z312" s="27">
        <f>IF(U312="","",LOOKUP(U312-V312,{-9E+307,0,1},{2,"x",1}))</f>
        <v/>
      </c>
      <c r="AA312" s="14">
        <f>IF(U312="","",U312&amp;"-"&amp;V312)</f>
        <v/>
      </c>
      <c r="AB312" s="63" t="n"/>
      <c r="EP312" s="89" t="n"/>
      <c r="ES312" s="89" t="n"/>
      <c r="ET312" s="81" t="n"/>
      <c r="EV312" s="89" t="n"/>
      <c r="EW312" s="81" t="n"/>
      <c r="EY312" s="89" t="n"/>
      <c r="EZ312" s="81" t="n"/>
      <c r="FB312" s="89" t="n"/>
      <c r="FC312" s="81" t="n"/>
      <c r="FE312" s="89" t="n"/>
      <c r="FF312" s="81" t="n"/>
      <c r="FH312" s="89" t="n"/>
      <c r="FI312" s="81" t="n"/>
      <c r="FK312" s="89" t="n"/>
      <c r="FL312" s="81" t="n"/>
      <c r="FO312" s="81" t="n"/>
    </row>
    <row customHeight="1" ht="12" r="313" spans="1:201">
      <c r="U313" s="10" t="n"/>
      <c r="V313" s="89" t="n"/>
      <c r="W313" s="16" t="n"/>
      <c r="X313" s="25" t="n"/>
      <c r="Y313" s="80" t="n"/>
      <c r="Z313" s="27">
        <f>IF(U313="","",LOOKUP(U313-V313,{-9E+307,0,1},{2,"x",1}))</f>
        <v/>
      </c>
      <c r="AA313" s="14">
        <f>IF(U313="","",U313&amp;"-"&amp;V313)</f>
        <v/>
      </c>
      <c r="AB313" s="63" t="n"/>
      <c r="EP313" s="89" t="n"/>
      <c r="ES313" s="89" t="n"/>
      <c r="ET313" s="81" t="n"/>
      <c r="EV313" s="89" t="n"/>
      <c r="EW313" s="81" t="n"/>
      <c r="EY313" s="89" t="n"/>
      <c r="EZ313" s="81" t="n"/>
      <c r="FB313" s="89" t="n"/>
      <c r="FC313" s="81" t="n"/>
      <c r="FE313" s="89" t="n"/>
      <c r="FF313" s="81" t="n"/>
      <c r="FH313" s="89" t="n"/>
      <c r="FI313" s="81" t="n"/>
      <c r="FK313" s="89" t="n"/>
      <c r="FL313" s="81" t="n"/>
      <c r="FO313" s="81" t="n"/>
    </row>
    <row customHeight="1" ht="12" r="314" spans="1:201">
      <c r="U314" s="10" t="n"/>
      <c r="V314" s="89" t="n"/>
      <c r="W314" s="16" t="n"/>
      <c r="X314" s="25" t="n"/>
      <c r="Y314" s="80" t="n"/>
      <c r="Z314" s="27">
        <f>IF(U314="","",LOOKUP(U314-V314,{-9E+307,0,1},{2,"x",1}))</f>
        <v/>
      </c>
      <c r="AA314" s="14">
        <f>IF(U314="","",U314&amp;"-"&amp;V314)</f>
        <v/>
      </c>
      <c r="AB314" s="63" t="n"/>
      <c r="EP314" s="89" t="n"/>
      <c r="ES314" s="89" t="n"/>
      <c r="ET314" s="81" t="n"/>
      <c r="EV314" s="89" t="n"/>
      <c r="EW314" s="81" t="n"/>
      <c r="EY314" s="89" t="n"/>
      <c r="EZ314" s="81" t="n"/>
      <c r="FB314" s="89" t="n"/>
      <c r="FC314" s="81" t="n"/>
      <c r="FE314" s="89" t="n"/>
      <c r="FF314" s="81" t="n"/>
      <c r="FH314" s="89" t="n"/>
      <c r="FI314" s="81" t="n"/>
      <c r="FK314" s="89" t="n"/>
      <c r="FL314" s="81" t="n"/>
      <c r="FO314" s="81" t="n"/>
    </row>
    <row customHeight="1" ht="12" r="315" spans="1:201">
      <c r="U315" s="10" t="n"/>
      <c r="V315" s="89" t="n"/>
      <c r="W315" s="16" t="n"/>
      <c r="X315" s="25" t="n"/>
      <c r="Y315" s="80" t="n"/>
      <c r="Z315" s="27">
        <f>IF(U315="","",LOOKUP(U315-V315,{-9E+307,0,1},{2,"x",1}))</f>
        <v/>
      </c>
      <c r="AA315" s="14">
        <f>IF(U315="","",U315&amp;"-"&amp;V315)</f>
        <v/>
      </c>
      <c r="AB315" s="63" t="n"/>
      <c r="EP315" s="89" t="n"/>
      <c r="ES315" s="89" t="n"/>
      <c r="ET315" s="81" t="n"/>
      <c r="EV315" s="89" t="n"/>
      <c r="EW315" s="81" t="n"/>
      <c r="EY315" s="89" t="n"/>
      <c r="EZ315" s="81" t="n"/>
      <c r="FB315" s="89" t="n"/>
      <c r="FC315" s="81" t="n"/>
      <c r="FE315" s="89" t="n"/>
      <c r="FF315" s="81" t="n"/>
      <c r="FH315" s="89" t="n"/>
      <c r="FI315" s="81" t="n"/>
      <c r="FK315" s="89" t="n"/>
      <c r="FL315" s="81" t="n"/>
      <c r="FO315" s="81" t="n"/>
    </row>
    <row customHeight="1" ht="12" r="316" spans="1:201">
      <c r="U316" s="10" t="n"/>
      <c r="V316" s="89" t="n"/>
      <c r="W316" s="16" t="n"/>
      <c r="X316" s="25" t="n"/>
      <c r="Y316" s="80" t="n"/>
      <c r="Z316" s="27">
        <f>IF(U316="","",LOOKUP(U316-V316,{-9E+307,0,1},{2,"x",1}))</f>
        <v/>
      </c>
      <c r="AA316" s="14">
        <f>IF(U316="","",U316&amp;"-"&amp;V316)</f>
        <v/>
      </c>
      <c r="AB316" s="63" t="n"/>
      <c r="EP316" s="89" t="n"/>
      <c r="ES316" s="89" t="n"/>
      <c r="ET316" s="81" t="n"/>
      <c r="EV316" s="89" t="n"/>
      <c r="EW316" s="81" t="n"/>
      <c r="EY316" s="89" t="n"/>
      <c r="EZ316" s="81" t="n"/>
      <c r="FB316" s="89" t="n"/>
      <c r="FC316" s="81" t="n"/>
      <c r="FE316" s="89" t="n"/>
      <c r="FF316" s="81" t="n"/>
      <c r="FH316" s="89" t="n"/>
      <c r="FI316" s="81" t="n"/>
      <c r="FK316" s="89" t="n"/>
      <c r="FL316" s="81" t="n"/>
      <c r="FO316" s="81" t="n"/>
    </row>
    <row customHeight="1" ht="12" r="317" spans="1:201">
      <c r="U317" s="10" t="n"/>
      <c r="V317" s="89" t="n"/>
      <c r="W317" s="16" t="n"/>
      <c r="X317" s="25" t="n"/>
      <c r="Y317" s="80" t="n"/>
      <c r="Z317" s="27">
        <f>IF(U317="","",LOOKUP(U317-V317,{-9E+307,0,1},{2,"x",1}))</f>
        <v/>
      </c>
      <c r="AA317" s="14">
        <f>IF(U317="","",U317&amp;"-"&amp;V317)</f>
        <v/>
      </c>
      <c r="AB317" s="63" t="n"/>
      <c r="EP317" s="89" t="n"/>
      <c r="ES317" s="89" t="n"/>
      <c r="ET317" s="81" t="n"/>
      <c r="EV317" s="89" t="n"/>
      <c r="EW317" s="81" t="n"/>
      <c r="EY317" s="89" t="n"/>
      <c r="EZ317" s="81" t="n"/>
      <c r="FB317" s="89" t="n"/>
      <c r="FC317" s="81" t="n"/>
      <c r="FE317" s="89" t="n"/>
      <c r="FF317" s="81" t="n"/>
      <c r="FH317" s="89" t="n"/>
      <c r="FI317" s="81" t="n"/>
      <c r="FK317" s="89" t="n"/>
      <c r="FL317" s="81" t="n"/>
      <c r="FO317" s="81" t="n"/>
    </row>
    <row customHeight="1" ht="12" r="318" spans="1:201">
      <c r="U318" s="10" t="n"/>
      <c r="V318" s="89" t="n"/>
      <c r="W318" s="16" t="n"/>
      <c r="X318" s="25" t="n"/>
      <c r="Y318" s="80" t="n"/>
      <c r="Z318" s="27">
        <f>IF(U318="","",LOOKUP(U318-V318,{-9E+307,0,1},{2,"x",1}))</f>
        <v/>
      </c>
      <c r="AA318" s="14">
        <f>IF(U318="","",U318&amp;"-"&amp;V318)</f>
        <v/>
      </c>
      <c r="AB318" s="63" t="n"/>
      <c r="EP318" s="89" t="n"/>
      <c r="ES318" s="89" t="n"/>
      <c r="ET318" s="81" t="n"/>
      <c r="EV318" s="89" t="n"/>
      <c r="EW318" s="81" t="n"/>
      <c r="EY318" s="89" t="n"/>
      <c r="EZ318" s="81" t="n"/>
      <c r="FB318" s="89" t="n"/>
      <c r="FC318" s="81" t="n"/>
      <c r="FE318" s="89" t="n"/>
      <c r="FF318" s="81" t="n"/>
      <c r="FH318" s="89" t="n"/>
      <c r="FI318" s="81" t="n"/>
      <c r="FK318" s="89" t="n"/>
      <c r="FL318" s="81" t="n"/>
      <c r="FO318" s="81" t="n"/>
    </row>
    <row customHeight="1" ht="12" r="319" spans="1:201">
      <c r="U319" s="10" t="n"/>
      <c r="V319" s="89" t="n"/>
      <c r="W319" s="16" t="n"/>
      <c r="X319" s="25" t="n"/>
      <c r="Y319" s="80" t="n"/>
      <c r="Z319" s="27">
        <f>IF(U319="","",LOOKUP(U319-V319,{-9E+307,0,1},{2,"x",1}))</f>
        <v/>
      </c>
      <c r="AA319" s="14">
        <f>IF(U319="","",U319&amp;"-"&amp;V319)</f>
        <v/>
      </c>
      <c r="AB319" s="63" t="n"/>
      <c r="EP319" s="89" t="n"/>
      <c r="ES319" s="89" t="n"/>
      <c r="ET319" s="81" t="n"/>
      <c r="EV319" s="89" t="n"/>
      <c r="EW319" s="81" t="n"/>
      <c r="EY319" s="89" t="n"/>
      <c r="EZ319" s="81" t="n"/>
      <c r="FB319" s="89" t="n"/>
      <c r="FC319" s="81" t="n"/>
      <c r="FE319" s="89" t="n"/>
      <c r="FF319" s="81" t="n"/>
      <c r="FH319" s="89" t="n"/>
      <c r="FI319" s="81" t="n"/>
      <c r="FK319" s="89" t="n"/>
      <c r="FL319" s="81" t="n"/>
      <c r="FO319" s="81" t="n"/>
    </row>
    <row customHeight="1" ht="12" r="320" spans="1:201">
      <c r="U320" s="10" t="n"/>
      <c r="V320" s="89" t="n"/>
      <c r="W320" s="16" t="n"/>
      <c r="X320" s="25" t="n"/>
      <c r="Y320" s="80" t="n"/>
      <c r="Z320" s="27">
        <f>IF(U320="","",LOOKUP(U320-V320,{-9E+307,0,1},{2,"x",1}))</f>
        <v/>
      </c>
      <c r="AA320" s="14">
        <f>IF(U320="","",U320&amp;"-"&amp;V320)</f>
        <v/>
      </c>
      <c r="AB320" s="63" t="n"/>
      <c r="EP320" s="89" t="n"/>
      <c r="ES320" s="89" t="n"/>
      <c r="ET320" s="81" t="n"/>
      <c r="EV320" s="89" t="n"/>
      <c r="EW320" s="81" t="n"/>
      <c r="EY320" s="89" t="n"/>
      <c r="EZ320" s="81" t="n"/>
      <c r="FB320" s="89" t="n"/>
      <c r="FC320" s="81" t="n"/>
      <c r="FE320" s="89" t="n"/>
      <c r="FF320" s="81" t="n"/>
      <c r="FH320" s="89" t="n"/>
      <c r="FI320" s="81" t="n"/>
      <c r="FK320" s="89" t="n"/>
      <c r="FL320" s="81" t="n"/>
      <c r="FO320" s="81" t="n"/>
    </row>
    <row customHeight="1" ht="12" r="321" spans="1:201">
      <c r="U321" s="10" t="n"/>
      <c r="V321" s="89" t="n"/>
      <c r="W321" s="16" t="n"/>
      <c r="X321" s="25" t="n"/>
      <c r="Y321" s="80" t="n"/>
      <c r="Z321" s="27">
        <f>IF(U321="","",LOOKUP(U321-V321,{-9E+307,0,1},{2,"x",1}))</f>
        <v/>
      </c>
      <c r="AA321" s="14">
        <f>IF(U321="","",U321&amp;"-"&amp;V321)</f>
        <v/>
      </c>
      <c r="AB321" s="63" t="n"/>
      <c r="EP321" s="89" t="n"/>
      <c r="ES321" s="89" t="n"/>
      <c r="ET321" s="81" t="n"/>
      <c r="EV321" s="89" t="n"/>
      <c r="EW321" s="81" t="n"/>
      <c r="EY321" s="89" t="n"/>
      <c r="EZ321" s="81" t="n"/>
      <c r="FB321" s="89" t="n"/>
      <c r="FC321" s="81" t="n"/>
      <c r="FE321" s="89" t="n"/>
      <c r="FF321" s="81" t="n"/>
      <c r="FH321" s="89" t="n"/>
      <c r="FI321" s="81" t="n"/>
      <c r="FK321" s="89" t="n"/>
      <c r="FL321" s="81" t="n"/>
      <c r="FO321" s="81" t="n"/>
    </row>
    <row customHeight="1" ht="12" r="322" spans="1:201">
      <c r="U322" s="10" t="n"/>
      <c r="V322" s="89" t="n"/>
      <c r="W322" s="16" t="n"/>
      <c r="X322" s="25" t="n"/>
      <c r="Y322" s="80" t="n"/>
      <c r="Z322" s="27">
        <f>IF(U322="","",LOOKUP(U322-V322,{-9E+307,0,1},{2,"x",1}))</f>
        <v/>
      </c>
      <c r="AA322" s="14">
        <f>IF(U322="","",U322&amp;"-"&amp;V322)</f>
        <v/>
      </c>
      <c r="AB322" s="63" t="n"/>
      <c r="EP322" s="89" t="n"/>
      <c r="ES322" s="89" t="n"/>
      <c r="ET322" s="81" t="n"/>
      <c r="EV322" s="89" t="n"/>
      <c r="EW322" s="81" t="n"/>
      <c r="EY322" s="89" t="n"/>
      <c r="EZ322" s="81" t="n"/>
      <c r="FB322" s="89" t="n"/>
      <c r="FC322" s="81" t="n"/>
      <c r="FE322" s="89" t="n"/>
      <c r="FF322" s="81" t="n"/>
      <c r="FH322" s="89" t="n"/>
      <c r="FI322" s="81" t="n"/>
      <c r="FK322" s="89" t="n"/>
      <c r="FL322" s="81" t="n"/>
      <c r="FO322" s="81" t="n"/>
    </row>
    <row customHeight="1" ht="12" r="323" spans="1:201">
      <c r="U323" s="10" t="n"/>
      <c r="V323" s="89" t="n"/>
      <c r="W323" s="16" t="n"/>
      <c r="X323" s="25" t="n"/>
      <c r="Y323" s="80" t="n"/>
      <c r="Z323" s="27">
        <f>IF(U323="","",LOOKUP(U323-V323,{-9E+307,0,1},{2,"x",1}))</f>
        <v/>
      </c>
      <c r="AA323" s="14">
        <f>IF(U323="","",U323&amp;"-"&amp;V323)</f>
        <v/>
      </c>
      <c r="AB323" s="63" t="n"/>
      <c r="EP323" s="89" t="n"/>
      <c r="ES323" s="89" t="n"/>
      <c r="ET323" s="81" t="n"/>
      <c r="EV323" s="89" t="n"/>
      <c r="EW323" s="81" t="n"/>
      <c r="EY323" s="89" t="n"/>
      <c r="EZ323" s="81" t="n"/>
      <c r="FB323" s="89" t="n"/>
      <c r="FC323" s="81" t="n"/>
      <c r="FE323" s="89" t="n"/>
      <c r="FF323" s="81" t="n"/>
      <c r="FH323" s="89" t="n"/>
      <c r="FI323" s="81" t="n"/>
      <c r="FK323" s="89" t="n"/>
      <c r="FL323" s="81" t="n"/>
      <c r="FO323" s="81" t="n"/>
    </row>
    <row customHeight="1" ht="12" r="324" spans="1:201">
      <c r="U324" s="10" t="n"/>
      <c r="V324" s="89" t="n"/>
      <c r="W324" s="16" t="n"/>
      <c r="X324" s="25" t="n"/>
      <c r="Y324" s="80" t="n"/>
      <c r="Z324" s="27">
        <f>IF(U324="","",LOOKUP(U324-V324,{-9E+307,0,1},{2,"x",1}))</f>
        <v/>
      </c>
      <c r="AA324" s="14">
        <f>IF(U324="","",U324&amp;"-"&amp;V324)</f>
        <v/>
      </c>
      <c r="AB324" s="63" t="n"/>
      <c r="EP324" s="89" t="n"/>
      <c r="ER324" s="81" t="n"/>
      <c r="ES324" s="89" t="n"/>
      <c r="EU324" s="81" t="n"/>
      <c r="EV324" s="89" t="n"/>
      <c r="EX324" s="81" t="n"/>
      <c r="EY324" s="89" t="n"/>
      <c r="FA324" s="81" t="n"/>
      <c r="FB324" s="89" t="n"/>
      <c r="FD324" s="81" t="n"/>
      <c r="FE324" s="89" t="n"/>
      <c r="FG324" s="81" t="n"/>
      <c r="FH324" s="89" t="n"/>
      <c r="FJ324" s="81" t="n"/>
      <c r="FK324" s="89" t="n"/>
      <c r="FM324" s="81" t="n"/>
    </row>
    <row customHeight="1" ht="12" r="325" spans="1:201">
      <c r="U325" s="10" t="n"/>
      <c r="V325" s="89" t="n"/>
      <c r="W325" s="16" t="n"/>
      <c r="X325" s="25" t="n"/>
      <c r="Y325" s="80" t="n"/>
      <c r="Z325" s="27">
        <f>IF(U325="","",LOOKUP(U325-V325,{-9E+307,0,1},{2,"x",1}))</f>
        <v/>
      </c>
      <c r="AA325" s="14">
        <f>IF(U325="","",U325&amp;"-"&amp;V325)</f>
        <v/>
      </c>
      <c r="AB325" s="63" t="n"/>
      <c r="EP325" s="89" t="n"/>
      <c r="ER325" s="81" t="n"/>
      <c r="ES325" s="89" t="n"/>
      <c r="EU325" s="81" t="n"/>
      <c r="EV325" s="89" t="n"/>
      <c r="EX325" s="81" t="n"/>
      <c r="EY325" s="89" t="n"/>
      <c r="FA325" s="81" t="n"/>
      <c r="FB325" s="89" t="n"/>
      <c r="FD325" s="81" t="n"/>
      <c r="FE325" s="89" t="n"/>
      <c r="FG325" s="81" t="n"/>
      <c r="FH325" s="89" t="n"/>
      <c r="FJ325" s="81" t="n"/>
      <c r="FK325" s="89" t="n"/>
      <c r="FM325" s="81" t="n"/>
    </row>
    <row customHeight="1" ht="12" r="326" spans="1:201">
      <c r="U326" s="10" t="n"/>
      <c r="V326" s="89" t="n"/>
      <c r="W326" s="16" t="n"/>
      <c r="X326" s="25" t="n"/>
      <c r="Y326" s="80" t="n"/>
      <c r="Z326" s="27">
        <f>IF(U326="","",LOOKUP(U326-V326,{-9E+307,0,1},{2,"x",1}))</f>
        <v/>
      </c>
      <c r="AA326" s="14">
        <f>IF(U326="","",U326&amp;"-"&amp;V326)</f>
        <v/>
      </c>
      <c r="AB326" s="63" t="n"/>
      <c r="EP326" s="89" t="n"/>
      <c r="ER326" s="81" t="n"/>
      <c r="ES326" s="89" t="n"/>
      <c r="EU326" s="81" t="n"/>
      <c r="EV326" s="89" t="n"/>
      <c r="EX326" s="81" t="n"/>
      <c r="EY326" s="89" t="n"/>
      <c r="FA326" s="81" t="n"/>
      <c r="FB326" s="89" t="n"/>
      <c r="FD326" s="81" t="n"/>
      <c r="FE326" s="89" t="n"/>
      <c r="FG326" s="81" t="n"/>
      <c r="FH326" s="89" t="n"/>
      <c r="FJ326" s="81" t="n"/>
      <c r="FK326" s="89" t="n"/>
      <c r="FM326" s="81" t="n"/>
    </row>
    <row customHeight="1" ht="12" r="327" spans="1:201">
      <c r="U327" s="10" t="n"/>
      <c r="V327" s="89" t="n"/>
      <c r="W327" s="16" t="n"/>
      <c r="X327" s="25" t="n"/>
      <c r="Y327" s="80" t="n"/>
      <c r="Z327" s="27">
        <f>IF(U327="","",LOOKUP(U327-V327,{-9E+307,0,1},{2,"x",1}))</f>
        <v/>
      </c>
      <c r="AA327" s="14">
        <f>IF(U327="","",U327&amp;"-"&amp;V327)</f>
        <v/>
      </c>
      <c r="AB327" s="63" t="n"/>
      <c r="EP327" s="89" t="n"/>
      <c r="ER327" s="81" t="n"/>
      <c r="ES327" s="89" t="n"/>
      <c r="EU327" s="81" t="n"/>
      <c r="EV327" s="89" t="n"/>
      <c r="EX327" s="81" t="n"/>
      <c r="EY327" s="89" t="n"/>
      <c r="FA327" s="81" t="n"/>
      <c r="FB327" s="89" t="n"/>
      <c r="FD327" s="81" t="n"/>
      <c r="FE327" s="89" t="n"/>
      <c r="FG327" s="81" t="n"/>
      <c r="FH327" s="89" t="n"/>
      <c r="FJ327" s="81" t="n"/>
      <c r="FK327" s="89" t="n"/>
      <c r="FM327" s="81" t="n"/>
    </row>
    <row customHeight="1" ht="12" r="328" spans="1:201">
      <c r="U328" s="10" t="n"/>
      <c r="V328" s="89" t="n"/>
      <c r="W328" s="16" t="n"/>
      <c r="X328" s="25" t="n"/>
      <c r="Y328" s="80" t="n"/>
      <c r="Z328" s="27">
        <f>IF(U328="","",LOOKUP(U328-V328,{-9E+307,0,1},{2,"x",1}))</f>
        <v/>
      </c>
      <c r="AA328" s="14">
        <f>IF(U328="","",U328&amp;"-"&amp;V328)</f>
        <v/>
      </c>
      <c r="AB328" s="63" t="n"/>
      <c r="EP328" s="89" t="n"/>
      <c r="ER328" s="81" t="n"/>
      <c r="ES328" s="89" t="n"/>
      <c r="EU328" s="81" t="n"/>
      <c r="EV328" s="89" t="n"/>
      <c r="EX328" s="81" t="n"/>
      <c r="EY328" s="89" t="n"/>
      <c r="FA328" s="81" t="n"/>
      <c r="FB328" s="89" t="n"/>
      <c r="FD328" s="81" t="n"/>
      <c r="FE328" s="89" t="n"/>
      <c r="FG328" s="81" t="n"/>
      <c r="FH328" s="89" t="n"/>
      <c r="FJ328" s="81" t="n"/>
      <c r="FK328" s="89" t="n"/>
      <c r="FM328" s="81" t="n"/>
    </row>
    <row customHeight="1" ht="12" r="329" spans="1:201">
      <c r="U329" s="10" t="n"/>
      <c r="V329" s="89" t="n"/>
      <c r="W329" s="16" t="n"/>
      <c r="X329" s="25" t="n"/>
      <c r="Y329" s="80" t="n"/>
      <c r="Z329" s="27">
        <f>IF(U329="","",LOOKUP(U329-V329,{-9E+307,0,1},{2,"x",1}))</f>
        <v/>
      </c>
      <c r="AA329" s="14">
        <f>IF(U329="","",U329&amp;"-"&amp;V329)</f>
        <v/>
      </c>
      <c r="AB329" s="63" t="n"/>
      <c r="EP329" s="89" t="n"/>
      <c r="ER329" s="81" t="n"/>
      <c r="ES329" s="89" t="n"/>
      <c r="EU329" s="81" t="n"/>
      <c r="EV329" s="89" t="n"/>
      <c r="EX329" s="81" t="n"/>
      <c r="EY329" s="89" t="n"/>
      <c r="FA329" s="81" t="n"/>
      <c r="FB329" s="89" t="n"/>
      <c r="FD329" s="81" t="n"/>
      <c r="FE329" s="89" t="n"/>
      <c r="FG329" s="81" t="n"/>
      <c r="FH329" s="89" t="n"/>
      <c r="FJ329" s="81" t="n"/>
      <c r="FK329" s="89" t="n"/>
      <c r="FM329" s="81" t="n"/>
    </row>
    <row customHeight="1" ht="12" r="330" spans="1:201">
      <c r="U330" s="10" t="n"/>
      <c r="V330" s="89" t="n"/>
      <c r="W330" s="16" t="n"/>
      <c r="X330" s="25" t="n"/>
      <c r="Y330" s="80" t="n"/>
      <c r="Z330" s="27">
        <f>IF(U330="","",LOOKUP(U330-V330,{-9E+307,0,1},{2,"x",1}))</f>
        <v/>
      </c>
      <c r="AA330" s="14">
        <f>IF(U330="","",U330&amp;"-"&amp;V330)</f>
        <v/>
      </c>
      <c r="AB330" s="63" t="n"/>
      <c r="EP330" s="89" t="n"/>
      <c r="ER330" s="81" t="n"/>
      <c r="ES330" s="89" t="n"/>
      <c r="EU330" s="81" t="n"/>
      <c r="EV330" s="89" t="n"/>
      <c r="EX330" s="81" t="n"/>
      <c r="EY330" s="89" t="n"/>
      <c r="FA330" s="81" t="n"/>
      <c r="FB330" s="89" t="n"/>
      <c r="FD330" s="81" t="n"/>
      <c r="FE330" s="89" t="n"/>
      <c r="FG330" s="81" t="n"/>
      <c r="FH330" s="89" t="n"/>
      <c r="FJ330" s="81" t="n"/>
      <c r="FK330" s="89" t="n"/>
      <c r="FM330" s="81" t="n"/>
    </row>
    <row customHeight="1" ht="12" r="331" spans="1:201">
      <c r="U331" s="10" t="n"/>
      <c r="V331" s="89" t="n"/>
      <c r="W331" s="16" t="n"/>
      <c r="X331" s="25" t="n"/>
      <c r="Y331" s="80" t="n"/>
      <c r="Z331" s="27">
        <f>IF(U331="","",LOOKUP(U331-V331,{-9E+307,0,1},{2,"x",1}))</f>
        <v/>
      </c>
      <c r="AA331" s="14">
        <f>IF(U331="","",U331&amp;"-"&amp;V331)</f>
        <v/>
      </c>
      <c r="AB331" s="63" t="n"/>
      <c r="EP331" s="89" t="n"/>
      <c r="ER331" s="81" t="n"/>
      <c r="ES331" s="89" t="n"/>
      <c r="EU331" s="81" t="n"/>
      <c r="EV331" s="89" t="n"/>
      <c r="EX331" s="81" t="n"/>
      <c r="EY331" s="89" t="n"/>
      <c r="FA331" s="81" t="n"/>
      <c r="FB331" s="89" t="n"/>
      <c r="FD331" s="81" t="n"/>
      <c r="FE331" s="89" t="n"/>
      <c r="FG331" s="81" t="n"/>
      <c r="FH331" s="89" t="n"/>
      <c r="FJ331" s="81" t="n"/>
      <c r="FK331" s="89" t="n"/>
      <c r="FM331" s="81" t="n"/>
    </row>
    <row customHeight="1" ht="12" r="332" spans="1:201">
      <c r="U332" s="10" t="n"/>
      <c r="V332" s="89" t="n"/>
      <c r="W332" s="16" t="n"/>
      <c r="X332" s="25" t="n"/>
      <c r="Y332" s="80" t="n"/>
      <c r="Z332" s="27">
        <f>IF(U332="","",LOOKUP(U332-V332,{-9E+307,0,1},{2,"x",1}))</f>
        <v/>
      </c>
      <c r="AA332" s="14">
        <f>IF(U332="","",U332&amp;"-"&amp;V332)</f>
        <v/>
      </c>
      <c r="AB332" s="63" t="n"/>
      <c r="EP332" s="89" t="n"/>
      <c r="ER332" s="81" t="n"/>
      <c r="ES332" s="89" t="n"/>
      <c r="EU332" s="81" t="n"/>
      <c r="EV332" s="89" t="n"/>
      <c r="EX332" s="81" t="n"/>
      <c r="EY332" s="89" t="n"/>
      <c r="FA332" s="81" t="n"/>
      <c r="FB332" s="89" t="n"/>
      <c r="FD332" s="81" t="n"/>
      <c r="FE332" s="89" t="n"/>
      <c r="FG332" s="81" t="n"/>
      <c r="FH332" s="89" t="n"/>
      <c r="FJ332" s="81" t="n"/>
      <c r="FK332" s="89" t="n"/>
      <c r="FM332" s="81" t="n"/>
    </row>
    <row customHeight="1" ht="12" r="333" spans="1:201">
      <c r="U333" s="10" t="n"/>
      <c r="V333" s="89" t="n"/>
      <c r="W333" s="16" t="n"/>
      <c r="X333" s="25" t="n"/>
      <c r="Y333" s="80" t="n"/>
      <c r="Z333" s="27">
        <f>IF(U333="","",LOOKUP(U333-V333,{-9E+307,0,1},{2,"x",1}))</f>
        <v/>
      </c>
      <c r="AA333" s="14">
        <f>IF(U333="","",U333&amp;"-"&amp;V333)</f>
        <v/>
      </c>
      <c r="AB333" s="63" t="n"/>
      <c r="EP333" s="89" t="n"/>
      <c r="ER333" s="81" t="n"/>
      <c r="ES333" s="89" t="n"/>
      <c r="EU333" s="81" t="n"/>
      <c r="EV333" s="89" t="n"/>
      <c r="EX333" s="81" t="n"/>
      <c r="EY333" s="89" t="n"/>
      <c r="FA333" s="81" t="n"/>
      <c r="FB333" s="89" t="n"/>
      <c r="FD333" s="81" t="n"/>
      <c r="FE333" s="89" t="n"/>
      <c r="FG333" s="81" t="n"/>
      <c r="FH333" s="89" t="n"/>
      <c r="FJ333" s="81" t="n"/>
      <c r="FK333" s="89" t="n"/>
      <c r="FM333" s="81" t="n"/>
    </row>
    <row r="334" spans="1:201">
      <c r="U334" s="10" t="n"/>
      <c r="V334" s="89" t="n"/>
      <c r="W334" s="16" t="n"/>
      <c r="X334" s="25" t="n"/>
      <c r="Y334" s="80" t="n"/>
      <c r="Z334" s="27">
        <f>IF(U334="","",LOOKUP(U334-V334,{-9E+307,0,1},{2,"x",1}))</f>
        <v/>
      </c>
      <c r="AA334" s="14">
        <f>IF(U334="","",U334&amp;"-"&amp;V334)</f>
        <v/>
      </c>
      <c r="AB334" s="63" t="n"/>
      <c r="EP334" s="89" t="n"/>
      <c r="ER334" s="81" t="n"/>
      <c r="ES334" s="89" t="n"/>
      <c r="EU334" s="81" t="n"/>
      <c r="EV334" s="89" t="n"/>
      <c r="EX334" s="81" t="n"/>
      <c r="EY334" s="89" t="n"/>
      <c r="FA334" s="81" t="n"/>
      <c r="FB334" s="89" t="n"/>
      <c r="FD334" s="81" t="n"/>
      <c r="FE334" s="89" t="n"/>
      <c r="FG334" s="81" t="n"/>
      <c r="FH334" s="89" t="n"/>
      <c r="FJ334" s="81" t="n"/>
      <c r="FK334" s="89" t="n"/>
      <c r="FM334" s="81" t="n"/>
    </row>
    <row customHeight="1" ht="12" r="335" spans="1:201">
      <c r="U335" s="10" t="n"/>
      <c r="V335" s="89" t="n"/>
      <c r="W335" s="16" t="n"/>
      <c r="X335" s="25" t="n"/>
      <c r="Y335" s="80" t="n"/>
      <c r="Z335" s="27">
        <f>IF(U335="","",LOOKUP(U335-V335,{-9E+307,0,1},{2,"x",1}))</f>
        <v/>
      </c>
      <c r="AA335" s="14">
        <f>IF(U335="","",U335&amp;"-"&amp;V335)</f>
        <v/>
      </c>
      <c r="AB335" s="63" t="n"/>
      <c r="EP335" s="89" t="n"/>
    </row>
    <row customHeight="1" ht="12" r="336" spans="1:201">
      <c r="U336" s="10" t="n"/>
      <c r="V336" s="89" t="n"/>
      <c r="W336" s="16" t="n"/>
      <c r="X336" s="25" t="n"/>
      <c r="Y336" s="80" t="n"/>
      <c r="Z336" s="27">
        <f>IF(U336="","",LOOKUP(U336-V336,{-9E+307,0,1},{2,"x",1}))</f>
        <v/>
      </c>
      <c r="AA336" s="14">
        <f>IF(U336="","",U336&amp;"-"&amp;V336)</f>
        <v/>
      </c>
      <c r="AB336" s="63" t="n"/>
      <c r="EP336" s="89" t="n"/>
    </row>
    <row customHeight="1" ht="12" r="337" spans="1:201">
      <c r="U337" s="10" t="n"/>
      <c r="V337" s="89" t="n"/>
      <c r="W337" s="16" t="n"/>
      <c r="X337" s="25" t="n"/>
      <c r="Y337" s="80" t="n"/>
      <c r="Z337" s="27">
        <f>IF(U337="","",LOOKUP(U337-V337,{-9E+307,0,1},{2,"x",1}))</f>
        <v/>
      </c>
      <c r="AA337" s="14">
        <f>IF(U337="","",U337&amp;"-"&amp;V337)</f>
        <v/>
      </c>
      <c r="AB337" s="63" t="n"/>
      <c r="EP337" s="89" t="n"/>
    </row>
    <row customHeight="1" ht="12" r="338" spans="1:201">
      <c r="U338" s="10" t="n"/>
      <c r="V338" s="89" t="n"/>
      <c r="W338" s="16" t="n"/>
      <c r="X338" s="25" t="n"/>
      <c r="Y338" s="80" t="n"/>
      <c r="Z338" s="27">
        <f>IF(U338="","",LOOKUP(U338-V338,{-9E+307,0,1},{2,"x",1}))</f>
        <v/>
      </c>
      <c r="AA338" s="14">
        <f>IF(U338="","",U338&amp;"-"&amp;V338)</f>
        <v/>
      </c>
      <c r="AB338" s="63" t="n"/>
      <c r="EP338" s="89" t="n"/>
    </row>
    <row customHeight="1" ht="12" r="339" spans="1:201">
      <c r="U339" s="10" t="n"/>
      <c r="V339" s="89" t="n"/>
      <c r="W339" s="16" t="n"/>
      <c r="X339" s="25" t="n"/>
      <c r="Y339" s="80" t="n"/>
      <c r="Z339" s="27">
        <f>IF(U339="","",LOOKUP(U339-V339,{-9E+307,0,1},{2,"x",1}))</f>
        <v/>
      </c>
      <c r="AA339" s="14">
        <f>IF(U339="","",U339&amp;"-"&amp;V339)</f>
        <v/>
      </c>
      <c r="AB339" s="63" t="n"/>
    </row>
    <row customHeight="1" ht="12" r="340" spans="1:201">
      <c r="U340" s="10" t="n"/>
      <c r="V340" s="89" t="n"/>
      <c r="W340" s="16" t="n"/>
      <c r="X340" s="25" t="n"/>
      <c r="Y340" s="80" t="n"/>
      <c r="Z340" s="27">
        <f>IF(U340="","",LOOKUP(U340-V340,{-9E+307,0,1},{2,"x",1}))</f>
        <v/>
      </c>
      <c r="AA340" s="14">
        <f>IF(U340="","",U340&amp;"-"&amp;V340)</f>
        <v/>
      </c>
      <c r="AB340" s="63" t="n"/>
    </row>
    <row customHeight="1" ht="12" r="341" spans="1:201">
      <c r="U341" s="10" t="n"/>
      <c r="V341" s="89" t="n"/>
      <c r="W341" s="16" t="n"/>
      <c r="X341" s="25" t="n"/>
      <c r="Y341" s="80" t="n"/>
      <c r="Z341" s="27">
        <f>IF(U341="","",LOOKUP(U341-V341,{-9E+307,0,1},{2,"x",1}))</f>
        <v/>
      </c>
      <c r="AA341" s="14">
        <f>IF(U341="","",U341&amp;"-"&amp;V341)</f>
        <v/>
      </c>
      <c r="AB341" s="63" t="n"/>
    </row>
    <row customHeight="1" ht="12" r="342" spans="1:201">
      <c r="U342" s="10" t="n"/>
      <c r="V342" s="89" t="n"/>
      <c r="W342" s="16" t="n"/>
      <c r="X342" s="25" t="n"/>
      <c r="Y342" s="80" t="n"/>
      <c r="Z342" s="27">
        <f>IF(U342="","",LOOKUP(U342-V342,{-9E+307,0,1},{2,"x",1}))</f>
        <v/>
      </c>
      <c r="AA342" s="14">
        <f>IF(U342="","",U342&amp;"-"&amp;V342)</f>
        <v/>
      </c>
      <c r="AB342" s="63" t="n"/>
    </row>
    <row customHeight="1" ht="12" r="343" spans="1:201">
      <c r="U343" s="10" t="n"/>
      <c r="V343" s="89" t="n"/>
      <c r="W343" s="16" t="n"/>
      <c r="X343" s="25" t="n"/>
      <c r="Y343" s="80" t="n"/>
      <c r="Z343" s="27">
        <f>IF(U343="","",LOOKUP(U343-V343,{-9E+307,0,1},{2,"x",1}))</f>
        <v/>
      </c>
      <c r="AA343" s="14">
        <f>IF(U343="","",U343&amp;"-"&amp;V343)</f>
        <v/>
      </c>
      <c r="AB343" s="63" t="n"/>
    </row>
    <row customHeight="1" ht="12" r="344" spans="1:201">
      <c r="U344" s="10" t="n"/>
      <c r="V344" s="89" t="n"/>
      <c r="W344" s="16" t="n"/>
      <c r="X344" s="25" t="n"/>
      <c r="Y344" s="80" t="n"/>
      <c r="Z344" s="27">
        <f>IF(U344="","",LOOKUP(U344-V344,{-9E+307,0,1},{2,"x",1}))</f>
        <v/>
      </c>
      <c r="AA344" s="14">
        <f>IF(U344="","",U344&amp;"-"&amp;V344)</f>
        <v/>
      </c>
      <c r="AB344" s="63" t="n"/>
    </row>
    <row customHeight="1" ht="12" r="345" spans="1:201">
      <c r="U345" s="10" t="n"/>
      <c r="V345" s="89" t="n"/>
      <c r="W345" s="16" t="n"/>
      <c r="X345" s="25" t="n"/>
      <c r="Y345" s="80" t="n"/>
      <c r="Z345" s="27">
        <f>IF(U345="","",LOOKUP(U345-V345,{-9E+307,0,1},{2,"x",1}))</f>
        <v/>
      </c>
      <c r="AA345" s="14">
        <f>IF(U345="","",U345&amp;"-"&amp;V345)</f>
        <v/>
      </c>
      <c r="AB345" s="63" t="n"/>
    </row>
    <row customHeight="1" ht="12" r="346" spans="1:201">
      <c r="U346" s="10" t="n"/>
      <c r="V346" s="89" t="n"/>
      <c r="W346" s="16" t="n"/>
      <c r="X346" s="25" t="n"/>
      <c r="Y346" s="80" t="n"/>
      <c r="Z346" s="27">
        <f>IF(U346="","",LOOKUP(U346-V346,{-9E+307,0,1},{2,"x",1}))</f>
        <v/>
      </c>
      <c r="AA346" s="14">
        <f>IF(U346="","",U346&amp;"-"&amp;V346)</f>
        <v/>
      </c>
      <c r="AB346" s="63" t="n"/>
    </row>
    <row customHeight="1" ht="12" r="347" spans="1:201">
      <c r="U347" s="10" t="n"/>
      <c r="V347" s="89" t="n"/>
      <c r="W347" s="16" t="n"/>
      <c r="X347" s="25" t="n"/>
      <c r="Y347" s="80" t="n"/>
      <c r="Z347" s="27">
        <f>IF(U347="","",LOOKUP(U347-V347,{-9E+307,0,1},{2,"x",1}))</f>
        <v/>
      </c>
      <c r="AA347" s="14">
        <f>IF(U347="","",U347&amp;"-"&amp;V347)</f>
        <v/>
      </c>
      <c r="AB347" s="63" t="n"/>
    </row>
    <row customHeight="1" ht="12" r="348" spans="1:201">
      <c r="U348" s="10" t="n"/>
      <c r="V348" s="89" t="n"/>
      <c r="W348" s="16" t="n"/>
      <c r="X348" s="25" t="n"/>
      <c r="Y348" s="80" t="n"/>
      <c r="Z348" s="27">
        <f>IF(U348="","",LOOKUP(U348-V348,{-9E+307,0,1},{2,"x",1}))</f>
        <v/>
      </c>
      <c r="AA348" s="14">
        <f>IF(U348="","",U348&amp;"-"&amp;V348)</f>
        <v/>
      </c>
      <c r="AB348" s="63" t="n"/>
    </row>
    <row customHeight="1" ht="12" r="349" spans="1:201">
      <c r="U349" s="10" t="n"/>
      <c r="V349" s="89" t="n"/>
      <c r="W349" s="16" t="n"/>
      <c r="X349" s="25" t="n"/>
      <c r="Y349" s="80" t="n"/>
      <c r="Z349" s="27">
        <f>IF(U349="","",LOOKUP(U349-V349,{-9E+307,0,1},{2,"x",1}))</f>
        <v/>
      </c>
      <c r="AA349" s="14">
        <f>IF(U349="","",U349&amp;"-"&amp;V349)</f>
        <v/>
      </c>
      <c r="AB349" s="63" t="n"/>
    </row>
    <row customHeight="1" ht="12" r="350" spans="1:201">
      <c r="U350" s="10" t="n"/>
      <c r="V350" s="89" t="n"/>
      <c r="W350" s="16" t="n"/>
      <c r="X350" s="25" t="n"/>
      <c r="Y350" s="80" t="n"/>
      <c r="Z350" s="27">
        <f>IF(U350="","",LOOKUP(U350-V350,{-9E+307,0,1},{2,"x",1}))</f>
        <v/>
      </c>
      <c r="AA350" s="14">
        <f>IF(U350="","",U350&amp;"-"&amp;V350)</f>
        <v/>
      </c>
      <c r="AB350" s="63" t="n"/>
    </row>
    <row customHeight="1" ht="12" r="351" spans="1:201">
      <c r="U351" s="10" t="n"/>
      <c r="V351" s="89" t="n"/>
      <c r="W351" s="16" t="n"/>
      <c r="X351" s="25" t="n"/>
      <c r="Y351" s="80" t="n"/>
      <c r="Z351" s="27">
        <f>IF(U351="","",LOOKUP(U351-V351,{-9E+307,0,1},{2,"x",1}))</f>
        <v/>
      </c>
      <c r="AA351" s="14">
        <f>IF(U351="","",U351&amp;"-"&amp;V351)</f>
        <v/>
      </c>
      <c r="AB351" s="63" t="n"/>
    </row>
    <row customHeight="1" ht="12" r="352" spans="1:201">
      <c r="U352" s="10" t="n"/>
      <c r="V352" s="89" t="n"/>
      <c r="W352" s="16" t="n"/>
      <c r="X352" s="25" t="n"/>
      <c r="Y352" s="80" t="n"/>
      <c r="Z352" s="27">
        <f>IF(U352="","",LOOKUP(U352-V352,{-9E+307,0,1},{2,"x",1}))</f>
        <v/>
      </c>
      <c r="AA352" s="14">
        <f>IF(U352="","",U352&amp;"-"&amp;V352)</f>
        <v/>
      </c>
      <c r="AB352" s="63" t="n"/>
    </row>
    <row r="353" spans="1:201">
      <c r="U353" s="10" t="n"/>
      <c r="V353" s="89" t="n"/>
      <c r="W353" s="16" t="n"/>
      <c r="X353" s="25" t="n"/>
      <c r="Y353" s="80" t="n"/>
      <c r="Z353" s="27">
        <f>IF(U353="","",LOOKUP(U353-V353,{-9E+307,0,1},{2,"x",1}))</f>
        <v/>
      </c>
      <c r="AA353" s="14">
        <f>IF(U353="","",U353&amp;"-"&amp;V353)</f>
        <v/>
      </c>
      <c r="AB353" s="63" t="n"/>
    </row>
    <row customHeight="1" ht="12" r="354" spans="1:201">
      <c r="U354" s="10" t="n"/>
      <c r="V354" s="89" t="n"/>
      <c r="W354" s="16" t="n"/>
      <c r="X354" s="25" t="n"/>
      <c r="Y354" s="80" t="n"/>
      <c r="Z354" s="27">
        <f>IF(U354="","",LOOKUP(U354-V354,{-9E+307,0,1},{2,"x",1}))</f>
        <v/>
      </c>
      <c r="AA354" s="14">
        <f>IF(U354="","",U354&amp;"-"&amp;V354)</f>
        <v/>
      </c>
      <c r="AB354" s="63" t="n"/>
    </row>
    <row customHeight="1" ht="12" r="355" spans="1:201">
      <c r="U355" s="10" t="n"/>
      <c r="V355" s="89" t="n"/>
      <c r="W355" s="16" t="n"/>
      <c r="X355" s="25" t="n"/>
      <c r="Y355" s="80" t="n"/>
      <c r="Z355" s="27">
        <f>IF(U355="","",LOOKUP(U355-V355,{-9E+307,0,1},{2,"x",1}))</f>
        <v/>
      </c>
      <c r="AA355" s="14">
        <f>IF(U355="","",U355&amp;"-"&amp;V355)</f>
        <v/>
      </c>
      <c r="AB355" s="63" t="n"/>
    </row>
    <row customHeight="1" ht="12" r="356" spans="1:201">
      <c r="U356" s="10" t="n"/>
      <c r="V356" s="89" t="n"/>
      <c r="W356" s="16" t="n"/>
      <c r="X356" s="25" t="n"/>
      <c r="Y356" s="80" t="n"/>
      <c r="Z356" s="27">
        <f>IF(U356="","",LOOKUP(U356-V356,{-9E+307,0,1},{2,"x",1}))</f>
        <v/>
      </c>
      <c r="AA356" s="14">
        <f>IF(U356="","",U356&amp;"-"&amp;V356)</f>
        <v/>
      </c>
      <c r="AB356" s="63" t="n"/>
    </row>
    <row customHeight="1" ht="12" r="357" spans="1:201">
      <c r="U357" s="10" t="n"/>
      <c r="V357" s="89" t="n"/>
      <c r="W357" s="16" t="n"/>
      <c r="X357" s="25" t="n"/>
      <c r="Y357" s="80" t="n"/>
      <c r="Z357" s="27">
        <f>IF(U357="","",LOOKUP(U357-V357,{-9E+307,0,1},{2,"x",1}))</f>
        <v/>
      </c>
      <c r="AA357" s="14">
        <f>IF(U357="","",U357&amp;"-"&amp;V357)</f>
        <v/>
      </c>
      <c r="AB357" s="63" t="n"/>
    </row>
    <row customHeight="1" ht="12" r="358" spans="1:201">
      <c r="U358" s="10" t="n"/>
      <c r="V358" s="89" t="n"/>
      <c r="W358" s="16" t="n"/>
      <c r="X358" s="25" t="n"/>
      <c r="Y358" s="80" t="n"/>
      <c r="Z358" s="27">
        <f>IF(U358="","",LOOKUP(U358-V358,{-9E+307,0,1},{2,"x",1}))</f>
        <v/>
      </c>
      <c r="AA358" s="14">
        <f>IF(U358="","",U358&amp;"-"&amp;V358)</f>
        <v/>
      </c>
      <c r="AB358" s="63" t="n"/>
    </row>
    <row customHeight="1" ht="12" r="359" spans="1:201">
      <c r="U359" s="10" t="n"/>
      <c r="V359" s="89" t="n"/>
      <c r="W359" s="16" t="n"/>
      <c r="X359" s="25" t="n"/>
      <c r="Y359" s="80" t="n"/>
      <c r="Z359" s="27">
        <f>IF(U359="","",LOOKUP(U359-V359,{-9E+307,0,1},{2,"x",1}))</f>
        <v/>
      </c>
      <c r="AA359" s="14">
        <f>IF(U359="","",U359&amp;"-"&amp;V359)</f>
        <v/>
      </c>
      <c r="AB359" s="63" t="n"/>
    </row>
    <row customHeight="1" ht="12" r="360" spans="1:201">
      <c r="U360" s="10" t="n"/>
      <c r="V360" s="89" t="n"/>
      <c r="W360" s="16" t="n"/>
      <c r="X360" s="25" t="n"/>
      <c r="Y360" s="80" t="n"/>
      <c r="Z360" s="27">
        <f>IF(U360="","",LOOKUP(U360-V360,{-9E+307,0,1},{2,"x",1}))</f>
        <v/>
      </c>
      <c r="AA360" s="14">
        <f>IF(U360="","",U360&amp;"-"&amp;V360)</f>
        <v/>
      </c>
      <c r="AB360" s="63" t="n"/>
    </row>
    <row customHeight="1" ht="12" r="361" spans="1:201">
      <c r="W361" s="16" t="n"/>
      <c r="X361" s="25" t="n"/>
      <c r="Y361" s="80" t="n"/>
      <c r="Z361" s="27">
        <f>IF(U361="","",LOOKUP(U361-V361,{-9E+307,0,1},{2,"x",1}))</f>
        <v/>
      </c>
      <c r="AA361" s="14">
        <f>IF(U361="","",U361&amp;"-"&amp;V361)</f>
        <v/>
      </c>
      <c r="AB361" s="63" t="n"/>
    </row>
    <row customHeight="1" ht="12" r="362" spans="1:201">
      <c r="W362" s="16" t="n"/>
      <c r="X362" s="25" t="n"/>
      <c r="Y362" s="80" t="n"/>
      <c r="Z362" s="27">
        <f>IF(U362="","",LOOKUP(U362-V362,{-9E+307,0,1},{2,"x",1}))</f>
        <v/>
      </c>
      <c r="AA362" s="14">
        <f>IF(U362="","",U362&amp;"-"&amp;V362)</f>
        <v/>
      </c>
      <c r="AB362" s="63" t="n"/>
    </row>
    <row customHeight="1" ht="12" r="363" spans="1:201">
      <c r="W363" s="16" t="n"/>
      <c r="X363" s="25" t="n"/>
      <c r="Y363" s="80" t="n"/>
      <c r="Z363" s="27">
        <f>IF(U363="","",LOOKUP(U363-V363,{-9E+307,0,1},{2,"x",1}))</f>
        <v/>
      </c>
      <c r="AA363" s="14">
        <f>IF(U363="","",U363&amp;"-"&amp;V363)</f>
        <v/>
      </c>
      <c r="AB363" s="63" t="n"/>
    </row>
    <row customHeight="1" ht="12" r="364" spans="1:201">
      <c r="W364" s="16" t="n"/>
      <c r="X364" s="25" t="n"/>
      <c r="Y364" s="80" t="n"/>
      <c r="Z364" s="27">
        <f>IF(U364="","",LOOKUP(U364-V364,{-9E+307,0,1},{2,"x",1}))</f>
        <v/>
      </c>
      <c r="AA364" s="14">
        <f>IF(U364="","",U364&amp;"-"&amp;V364)</f>
        <v/>
      </c>
      <c r="AB364" s="63" t="n"/>
    </row>
    <row customHeight="1" ht="12" r="365" spans="1:201">
      <c r="W365" s="16" t="n"/>
      <c r="X365" s="25" t="n"/>
      <c r="Y365" s="80" t="n"/>
      <c r="Z365" s="27">
        <f>IF(U365="","",LOOKUP(U365-V365,{-9E+307,0,1},{2,"x",1}))</f>
        <v/>
      </c>
      <c r="AA365" s="14">
        <f>IF(U365="","",U365&amp;"-"&amp;V365)</f>
        <v/>
      </c>
      <c r="AB365" s="63" t="n"/>
    </row>
    <row customHeight="1" ht="12" r="366" spans="1:201">
      <c r="W366" s="16" t="n"/>
      <c r="X366" s="25" t="n"/>
      <c r="Y366" s="80" t="n"/>
      <c r="Z366" s="27">
        <f>IF(U366="","",LOOKUP(U366-V366,{-9E+307,0,1},{2,"x",1}))</f>
        <v/>
      </c>
      <c r="AA366" s="14">
        <f>IF(U366="","",U366&amp;"-"&amp;V366)</f>
        <v/>
      </c>
      <c r="AB366" s="63" t="n"/>
    </row>
    <row customHeight="1" ht="12" r="367" spans="1:201">
      <c r="W367" s="16" t="n"/>
      <c r="X367" s="25" t="n"/>
      <c r="Y367" s="80" t="n"/>
      <c r="Z367" s="27">
        <f>IF(U367="","",LOOKUP(U367-V367,{-9E+307,0,1},{2,"x",1}))</f>
        <v/>
      </c>
      <c r="AA367" s="14">
        <f>IF(U367="","",U367&amp;"-"&amp;V367)</f>
        <v/>
      </c>
      <c r="AB367" s="63" t="n"/>
    </row>
    <row r="368" spans="1:201">
      <c r="W368" s="16" t="n"/>
      <c r="X368" s="25" t="n"/>
      <c r="Y368" s="80" t="n"/>
      <c r="Z368" s="27">
        <f>IF(U368="","",LOOKUP(U368-V368,{-9E+307,0,1},{2,"x",1}))</f>
        <v/>
      </c>
      <c r="AA368" s="14">
        <f>IF(U368="","",U368&amp;"-"&amp;V368)</f>
        <v/>
      </c>
      <c r="AB368" s="63" t="n"/>
    </row>
    <row customHeight="1" ht="12" r="369" spans="1:201">
      <c r="W369" s="16" t="n"/>
      <c r="X369" s="25" t="n"/>
      <c r="Y369" s="80" t="n"/>
      <c r="Z369" s="27">
        <f>IF(U369="","",LOOKUP(U369-V369,{-9E+307,0,1},{2,"x",1}))</f>
        <v/>
      </c>
      <c r="AA369" s="14">
        <f>IF(U369="","",U369&amp;"-"&amp;V369)</f>
        <v/>
      </c>
      <c r="AB369" s="63" t="n"/>
    </row>
    <row customHeight="1" ht="12" r="370" spans="1:201">
      <c r="W370" s="16" t="n"/>
      <c r="X370" s="25" t="n"/>
      <c r="Y370" s="80" t="n"/>
      <c r="Z370" s="27">
        <f>IF(U370="","",LOOKUP(U370-V370,{-9E+307,0,1},{2,"x",1}))</f>
        <v/>
      </c>
      <c r="AA370" s="14">
        <f>IF(U370="","",U370&amp;"-"&amp;V370)</f>
        <v/>
      </c>
      <c r="AB370" s="63" t="n"/>
    </row>
    <row customHeight="1" ht="12" r="371" spans="1:201">
      <c r="W371" s="16" t="n"/>
      <c r="X371" s="25" t="n"/>
      <c r="Y371" s="80" t="n"/>
      <c r="Z371" s="27">
        <f>IF(U371="","",LOOKUP(U371-V371,{-9E+307,0,1},{2,"x",1}))</f>
        <v/>
      </c>
      <c r="AA371" s="14">
        <f>IF(U371="","",U371&amp;"-"&amp;V371)</f>
        <v/>
      </c>
      <c r="AB371" s="63" t="n"/>
    </row>
    <row customHeight="1" ht="12" r="372" spans="1:201">
      <c r="F372" s="10" t="n"/>
      <c r="G372" s="89" t="n"/>
      <c r="H372" s="89" t="n"/>
      <c r="I372" s="89" t="n"/>
      <c r="L372" s="10" t="n"/>
      <c r="M372" s="89" t="n"/>
      <c r="N372" s="89" t="n"/>
      <c r="O372" s="89" t="n"/>
      <c r="P372" s="89" t="n"/>
      <c r="Q372" s="89" t="n"/>
      <c r="U372" s="10" t="n"/>
      <c r="V372" s="89" t="n"/>
      <c r="W372" s="16" t="n"/>
      <c r="X372" s="25" t="n"/>
      <c r="Y372" s="80" t="n"/>
      <c r="Z372" s="27">
        <f>IF(U372="","",LOOKUP(U372-V372,{-9E+307,0,1},{2,"x",1}))</f>
        <v/>
      </c>
      <c r="AA372" s="14">
        <f>IF(U372="","",U372&amp;"-"&amp;V372)</f>
        <v/>
      </c>
      <c r="AB372" s="63" t="n"/>
    </row>
    <row customHeight="1" ht="12" r="373" spans="1:201">
      <c r="F373" s="10" t="n"/>
      <c r="G373" s="89" t="n"/>
      <c r="H373" s="89" t="n"/>
      <c r="I373" s="89" t="n"/>
      <c r="L373" s="10" t="n"/>
      <c r="M373" s="89" t="n"/>
      <c r="N373" s="89" t="n"/>
      <c r="O373" s="89" t="n"/>
      <c r="P373" s="89" t="n"/>
      <c r="Q373" s="89" t="n"/>
      <c r="U373" s="10" t="n"/>
      <c r="V373" s="89" t="n"/>
      <c r="W373" s="16" t="n"/>
      <c r="X373" s="25" t="n"/>
      <c r="Y373" s="80" t="n"/>
      <c r="Z373" s="27">
        <f>IF(U373="","",LOOKUP(U373-V373,{-9E+307,0,1},{2,"x",1}))</f>
        <v/>
      </c>
      <c r="AA373" s="14">
        <f>IF(U373="","",U373&amp;"-"&amp;V373)</f>
        <v/>
      </c>
      <c r="AB373" s="63" t="n"/>
    </row>
    <row r="374" spans="1:201">
      <c r="F374" s="10" t="n"/>
      <c r="G374" s="89" t="n"/>
      <c r="H374" s="89" t="n"/>
      <c r="I374" s="89" t="n"/>
      <c r="L374" s="10" t="n"/>
      <c r="M374" s="89" t="n"/>
      <c r="N374" s="89" t="n"/>
      <c r="O374" s="89" t="n"/>
      <c r="P374" s="89" t="n"/>
      <c r="Q374" s="89" t="n"/>
      <c r="U374" s="10" t="n"/>
      <c r="V374" s="89" t="n"/>
      <c r="W374" s="16" t="n"/>
      <c r="X374" s="25" t="n"/>
      <c r="Y374" s="80" t="n"/>
      <c r="Z374" s="27">
        <f>IF(U374="","",LOOKUP(U374-V374,{-9E+307,0,1},{2,"x",1}))</f>
        <v/>
      </c>
      <c r="AA374" s="14">
        <f>IF(U374="","",U374&amp;"-"&amp;V374)</f>
        <v/>
      </c>
      <c r="AB374" s="63" t="n"/>
    </row>
    <row customHeight="1" ht="12" r="375" spans="1:201">
      <c r="F375" s="10" t="n"/>
      <c r="G375" s="89" t="n"/>
      <c r="H375" s="89" t="n"/>
      <c r="I375" s="89" t="n"/>
      <c r="L375" s="10" t="n"/>
      <c r="M375" s="89" t="n"/>
      <c r="N375" s="89" t="n"/>
      <c r="O375" s="89" t="n"/>
      <c r="P375" s="89" t="n"/>
      <c r="Q375" s="89" t="n"/>
      <c r="U375" s="10" t="n"/>
      <c r="V375" s="89" t="n"/>
      <c r="W375" s="16" t="n"/>
      <c r="X375" s="25" t="n"/>
      <c r="Y375" s="80" t="n"/>
      <c r="Z375" s="27">
        <f>IF(U375="","",LOOKUP(U375-V375,{-9E+307,0,1},{2,"x",1}))</f>
        <v/>
      </c>
      <c r="AA375" s="14">
        <f>IF(U375="","",U375&amp;"-"&amp;V375)</f>
        <v/>
      </c>
      <c r="AB375" s="63" t="n"/>
    </row>
    <row customHeight="1" ht="12" r="376" spans="1:201">
      <c r="F376" s="10" t="n"/>
      <c r="G376" s="89" t="n"/>
      <c r="H376" s="89" t="n"/>
      <c r="I376" s="89" t="n"/>
      <c r="L376" s="10" t="n"/>
      <c r="M376" s="89" t="n"/>
      <c r="N376" s="89" t="n"/>
      <c r="O376" s="89" t="n"/>
      <c r="P376" s="89" t="n"/>
      <c r="Q376" s="89" t="n"/>
      <c r="U376" s="10" t="n"/>
      <c r="V376" s="89" t="n"/>
      <c r="W376" s="16" t="n"/>
      <c r="X376" s="25" t="n"/>
      <c r="Y376" s="80" t="n"/>
      <c r="Z376" s="27">
        <f>IF(U376="","",LOOKUP(U376-V376,{-9E+307,0,1},{2,"x",1}))</f>
        <v/>
      </c>
      <c r="AA376" s="14">
        <f>IF(U376="","",U376&amp;"-"&amp;V376)</f>
        <v/>
      </c>
      <c r="AB376" s="63" t="n"/>
    </row>
    <row customHeight="1" ht="12" r="377" spans="1:201">
      <c r="F377" s="10" t="n"/>
      <c r="G377" s="89" t="n"/>
      <c r="H377" s="89" t="n"/>
      <c r="I377" s="89" t="n"/>
      <c r="L377" s="10" t="n"/>
      <c r="M377" s="89" t="n"/>
      <c r="N377" s="89" t="n"/>
      <c r="O377" s="89" t="n"/>
      <c r="P377" s="89" t="n"/>
      <c r="Q377" s="89" t="n"/>
      <c r="U377" s="10" t="n"/>
      <c r="V377" s="89" t="n"/>
      <c r="W377" s="16" t="n"/>
      <c r="X377" s="25" t="n"/>
      <c r="Y377" s="80" t="n"/>
      <c r="Z377" s="27">
        <f>IF(U377="","",LOOKUP(U377-V377,{-9E+307,0,1},{2,"x",1}))</f>
        <v/>
      </c>
      <c r="AA377" s="14">
        <f>IF(U377="","",U377&amp;"-"&amp;V377)</f>
        <v/>
      </c>
      <c r="AB377" s="63" t="n"/>
    </row>
    <row customHeight="1" ht="12" r="378" spans="1:201">
      <c r="F378" s="10" t="n"/>
      <c r="G378" s="89" t="n"/>
      <c r="H378" s="89" t="n"/>
      <c r="I378" s="89" t="n"/>
      <c r="L378" s="10" t="n"/>
      <c r="M378" s="89" t="n"/>
      <c r="N378" s="89" t="n"/>
      <c r="O378" s="89" t="n"/>
      <c r="P378" s="89" t="n"/>
      <c r="Q378" s="89" t="n"/>
      <c r="U378" s="10" t="n"/>
      <c r="V378" s="89" t="n"/>
      <c r="W378" s="16" t="n"/>
      <c r="X378" s="25" t="n"/>
      <c r="Y378" s="80" t="n"/>
      <c r="Z378" s="27">
        <f>IF(U378="","",LOOKUP(U378-V378,{-9E+307,0,1},{2,"x",1}))</f>
        <v/>
      </c>
      <c r="AA378" s="14">
        <f>IF(U378="","",U378&amp;"-"&amp;V378)</f>
        <v/>
      </c>
      <c r="AB378" s="63" t="n"/>
    </row>
    <row customHeight="1" ht="12" r="379" spans="1:201">
      <c r="F379" s="10" t="n"/>
      <c r="G379" s="89" t="n"/>
      <c r="H379" s="89" t="n"/>
      <c r="I379" s="89" t="n"/>
      <c r="L379" s="10" t="n"/>
      <c r="M379" s="89" t="n"/>
      <c r="N379" s="89" t="n"/>
      <c r="O379" s="89" t="n"/>
      <c r="P379" s="89" t="n"/>
      <c r="Q379" s="89" t="n"/>
      <c r="U379" s="10" t="n"/>
      <c r="V379" s="89" t="n"/>
      <c r="W379" s="16" t="n"/>
      <c r="X379" s="25" t="n"/>
      <c r="Y379" s="80" t="n"/>
      <c r="Z379" s="27">
        <f>IF(U379="","",LOOKUP(U379-V379,{-9E+307,0,1},{2,"x",1}))</f>
        <v/>
      </c>
      <c r="AA379" s="14">
        <f>IF(U379="","",U379&amp;"-"&amp;V379)</f>
        <v/>
      </c>
      <c r="AB379" s="63" t="n"/>
    </row>
    <row customHeight="1" ht="12" r="380" spans="1:201">
      <c r="F380" s="10" t="n"/>
      <c r="G380" s="89" t="n"/>
      <c r="H380" s="89" t="n"/>
      <c r="I380" s="89" t="n"/>
      <c r="L380" s="10" t="n"/>
      <c r="M380" s="89" t="n"/>
      <c r="N380" s="89" t="n"/>
      <c r="O380" s="89" t="n"/>
      <c r="P380" s="89" t="n"/>
      <c r="Q380" s="89" t="n"/>
      <c r="U380" s="10" t="n"/>
      <c r="V380" s="89" t="n"/>
      <c r="W380" s="16" t="n"/>
      <c r="X380" s="25" t="n"/>
      <c r="Y380" s="80" t="n"/>
      <c r="Z380" s="27">
        <f>IF(U380="","",LOOKUP(U380-V380,{-9E+307,0,1},{2,"x",1}))</f>
        <v/>
      </c>
      <c r="AA380" s="14">
        <f>IF(U380="","",U380&amp;"-"&amp;V380)</f>
        <v/>
      </c>
      <c r="AB380" s="63" t="n"/>
    </row>
    <row customHeight="1" ht="12" r="381" spans="1:201">
      <c r="F381" s="10" t="n"/>
      <c r="G381" s="89" t="n"/>
      <c r="H381" s="89" t="n"/>
      <c r="I381" s="89" t="n"/>
      <c r="L381" s="10" t="n"/>
      <c r="M381" s="89" t="n"/>
      <c r="N381" s="89" t="n"/>
      <c r="O381" s="89" t="n"/>
      <c r="P381" s="89" t="n"/>
      <c r="Q381" s="89" t="n"/>
      <c r="U381" s="10" t="n"/>
      <c r="V381" s="89" t="n"/>
      <c r="W381" s="16" t="n"/>
      <c r="X381" s="25" t="n"/>
      <c r="Y381" s="80" t="n"/>
      <c r="Z381" s="27">
        <f>IF(U381="","",LOOKUP(U381-V381,{-9E+307,0,1},{2,"x",1}))</f>
        <v/>
      </c>
      <c r="AA381" s="14">
        <f>IF(U381="","",U381&amp;"-"&amp;V381)</f>
        <v/>
      </c>
      <c r="AB381" s="63" t="n"/>
    </row>
    <row customHeight="1" ht="12" r="382" spans="1:201">
      <c r="U382" s="10" t="n"/>
      <c r="V382" s="89" t="n"/>
      <c r="W382" s="16" t="n"/>
      <c r="X382" s="25" t="n"/>
      <c r="Y382" s="80" t="n"/>
      <c r="Z382" s="27">
        <f>IF(U382="","",LOOKUP(U382-V382,{-9E+307,0,1},{2,"x",1}))</f>
        <v/>
      </c>
      <c r="AA382" s="14">
        <f>IF(U382="","",U382&amp;"-"&amp;V382)</f>
        <v/>
      </c>
      <c r="AB382" s="63" t="n"/>
    </row>
    <row customHeight="1" ht="12" r="383" spans="1:201">
      <c r="U383" s="10" t="n"/>
      <c r="V383" s="89" t="n"/>
      <c r="W383" s="16" t="n"/>
      <c r="X383" s="25" t="n"/>
      <c r="Y383" s="80" t="n"/>
      <c r="Z383" s="27">
        <f>IF(U383="","",LOOKUP(U383-V383,{-9E+307,0,1},{2,"x",1}))</f>
        <v/>
      </c>
      <c r="AA383" s="14">
        <f>IF(U383="","",U383&amp;"-"&amp;V383)</f>
        <v/>
      </c>
      <c r="AB383" s="63" t="n"/>
    </row>
    <row customHeight="1" ht="12" r="384" spans="1:201">
      <c r="U384" s="10" t="n"/>
      <c r="V384" s="89" t="n"/>
      <c r="W384" s="16" t="n"/>
      <c r="X384" s="25" t="n"/>
      <c r="Y384" s="80" t="n"/>
      <c r="Z384" s="27">
        <f>IF(U384="","",LOOKUP(U384-V384,{-9E+307,0,1},{2,"x",1}))</f>
        <v/>
      </c>
      <c r="AA384" s="14">
        <f>IF(U384="","",U384&amp;"-"&amp;V384)</f>
        <v/>
      </c>
      <c r="AB384" s="63" t="n"/>
    </row>
    <row customHeight="1" ht="12" r="385" spans="1:201">
      <c r="U385" s="10" t="n"/>
      <c r="V385" s="89" t="n"/>
      <c r="W385" s="16" t="n"/>
      <c r="X385" s="25" t="n"/>
      <c r="Y385" s="80" t="n"/>
      <c r="Z385" s="27">
        <f>IF(U385="","",LOOKUP(U385-V385,{-9E+307,0,1},{2,"x",1}))</f>
        <v/>
      </c>
      <c r="AA385" s="14">
        <f>IF(U385="","",U385&amp;"-"&amp;V385)</f>
        <v/>
      </c>
      <c r="AB385" s="63" t="n"/>
    </row>
    <row customHeight="1" ht="12" r="386" spans="1:201">
      <c r="U386" s="10" t="n"/>
      <c r="V386" s="89" t="n"/>
      <c r="W386" s="16" t="n"/>
      <c r="X386" s="25" t="n"/>
      <c r="Y386" s="80" t="n"/>
      <c r="Z386" s="27">
        <f>IF(U386="","",LOOKUP(U386-V386,{-9E+307,0,1},{2,"x",1}))</f>
        <v/>
      </c>
      <c r="AA386" s="14">
        <f>IF(U386="","",U386&amp;"-"&amp;V386)</f>
        <v/>
      </c>
      <c r="AB386" s="63" t="n"/>
    </row>
    <row customHeight="1" ht="12" r="387" spans="1:201">
      <c r="U387" s="10" t="n"/>
      <c r="V387" s="89" t="n"/>
      <c r="W387" s="16" t="n"/>
      <c r="X387" s="25" t="n"/>
      <c r="Y387" s="80" t="n"/>
      <c r="Z387" s="27">
        <f>IF(U387="","",LOOKUP(U387-V387,{-9E+307,0,1},{2,"x",1}))</f>
        <v/>
      </c>
      <c r="AA387" s="14">
        <f>IF(U387="","",U387&amp;"-"&amp;V387)</f>
        <v/>
      </c>
      <c r="AB387" s="63" t="n"/>
    </row>
    <row customHeight="1" ht="12" r="388" spans="1:201">
      <c r="U388" s="10" t="n"/>
      <c r="V388" s="89" t="n"/>
      <c r="W388" s="16" t="n"/>
      <c r="X388" s="25" t="n"/>
      <c r="Y388" s="80" t="n"/>
      <c r="Z388" s="27">
        <f>IF(U388="","",LOOKUP(U388-V388,{-9E+307,0,1},{2,"x",1}))</f>
        <v/>
      </c>
      <c r="AA388" s="14">
        <f>IF(U388="","",U388&amp;"-"&amp;V388)</f>
        <v/>
      </c>
      <c r="AB388" s="63" t="n"/>
    </row>
    <row customHeight="1" ht="12" r="389" spans="1:201">
      <c r="U389" s="10" t="n"/>
      <c r="V389" s="89" t="n"/>
      <c r="W389" s="16" t="n"/>
      <c r="X389" s="25" t="n"/>
      <c r="Y389" s="80" t="n"/>
      <c r="Z389" s="27">
        <f>IF(U389="","",LOOKUP(U389-V389,{-9E+307,0,1},{2,"x",1}))</f>
        <v/>
      </c>
      <c r="AA389" s="14">
        <f>IF(U389="","",U389&amp;"-"&amp;V389)</f>
        <v/>
      </c>
      <c r="AB389" s="63" t="n"/>
    </row>
    <row customHeight="1" ht="12" r="390" spans="1:201">
      <c r="U390" s="10" t="n"/>
      <c r="V390" s="89" t="n"/>
      <c r="W390" s="16" t="n"/>
      <c r="X390" s="25" t="n"/>
      <c r="Y390" s="80" t="n"/>
      <c r="Z390" s="27">
        <f>IF(U390="","",LOOKUP(U390-V390,{-9E+307,0,1},{2,"x",1}))</f>
        <v/>
      </c>
      <c r="AA390" s="14">
        <f>IF(U390="","",U390&amp;"-"&amp;V390)</f>
        <v/>
      </c>
      <c r="AB390" s="63" t="n"/>
    </row>
    <row customHeight="1" ht="12" r="391" spans="1:201">
      <c r="U391" s="10" t="n"/>
      <c r="V391" s="89" t="n"/>
      <c r="W391" s="16" t="n"/>
      <c r="X391" s="25" t="n"/>
      <c r="Y391" s="80" t="n"/>
      <c r="Z391" s="27">
        <f>IF(U391="","",LOOKUP(U391-V391,{-9E+307,0,1},{2,"x",1}))</f>
        <v/>
      </c>
      <c r="AA391" s="14">
        <f>IF(U391="","",U391&amp;"-"&amp;V391)</f>
        <v/>
      </c>
      <c r="AB391" s="63" t="n"/>
    </row>
    <row customHeight="1" ht="12" r="392" spans="1:201">
      <c r="U392" s="10" t="n"/>
      <c r="V392" s="89" t="n"/>
      <c r="W392" s="16" t="n"/>
      <c r="X392" s="25" t="n"/>
      <c r="Y392" s="80" t="n"/>
      <c r="Z392" s="27">
        <f>IF(U392="","",LOOKUP(U392-V392,{-9E+307,0,1},{2,"x",1}))</f>
        <v/>
      </c>
      <c r="AA392" s="14">
        <f>IF(U392="","",U392&amp;"-"&amp;V392)</f>
        <v/>
      </c>
      <c r="AB392" s="63" t="n"/>
    </row>
    <row customHeight="1" ht="12" r="393" spans="1:201">
      <c r="U393" s="10" t="n"/>
      <c r="V393" s="89" t="n"/>
      <c r="W393" s="16" t="n"/>
      <c r="X393" s="25" t="n"/>
      <c r="Y393" s="80" t="n"/>
      <c r="Z393" s="27">
        <f>IF(U393="","",LOOKUP(U393-V393,{-9E+307,0,1},{2,"x",1}))</f>
        <v/>
      </c>
      <c r="AA393" s="14">
        <f>IF(U393="","",U393&amp;"-"&amp;V393)</f>
        <v/>
      </c>
      <c r="AB393" s="63" t="n"/>
    </row>
    <row customHeight="1" ht="12" r="394" spans="1:201">
      <c r="U394" s="10" t="n"/>
      <c r="V394" s="89" t="n"/>
      <c r="W394" s="16" t="n"/>
      <c r="X394" s="25" t="n"/>
      <c r="Y394" s="80" t="n"/>
      <c r="Z394" s="27">
        <f>IF(U394="","",LOOKUP(U394-V394,{-9E+307,0,1},{2,"x",1}))</f>
        <v/>
      </c>
      <c r="AA394" s="14">
        <f>IF(U394="","",U394&amp;"-"&amp;V394)</f>
        <v/>
      </c>
      <c r="AB394" s="63" t="n"/>
    </row>
    <row customHeight="1" ht="12" r="395" spans="1:201">
      <c r="U395" s="10" t="n"/>
      <c r="V395" s="89" t="n"/>
      <c r="W395" s="16" t="n"/>
      <c r="X395" s="25" t="n"/>
      <c r="Y395" s="80" t="n"/>
      <c r="Z395" s="27">
        <f>IF(U395="","",LOOKUP(U395-V395,{-9E+307,0,1},{2,"x",1}))</f>
        <v/>
      </c>
      <c r="AA395" s="14">
        <f>IF(U395="","",U395&amp;"-"&amp;V395)</f>
        <v/>
      </c>
      <c r="AB395" s="63" t="n"/>
    </row>
    <row customHeight="1" ht="12" r="396" spans="1:201">
      <c r="U396" s="10" t="n"/>
      <c r="V396" s="89" t="n"/>
      <c r="W396" s="16" t="n"/>
      <c r="X396" s="25" t="n"/>
      <c r="Y396" s="80" t="n"/>
      <c r="Z396" s="27">
        <f>IF(U396="","",LOOKUP(U396-V396,{-9E+307,0,1},{2,"x",1}))</f>
        <v/>
      </c>
      <c r="AA396" s="14">
        <f>IF(U396="","",U396&amp;"-"&amp;V396)</f>
        <v/>
      </c>
      <c r="AB396" s="63" t="n"/>
    </row>
    <row customHeight="1" ht="12" r="397" spans="1:201">
      <c r="U397" s="10" t="n"/>
      <c r="V397" s="89" t="n"/>
      <c r="W397" s="16" t="n"/>
      <c r="X397" s="25" t="n"/>
      <c r="Y397" s="80" t="n"/>
      <c r="Z397" s="27">
        <f>IF(U397="","",LOOKUP(U397-V397,{-9E+307,0,1},{2,"x",1}))</f>
        <v/>
      </c>
      <c r="AA397" s="14">
        <f>IF(U397="","",U397&amp;"-"&amp;V397)</f>
        <v/>
      </c>
      <c r="AB397" s="63" t="n"/>
    </row>
    <row customHeight="1" ht="12" r="398" spans="1:201">
      <c r="U398" s="10" t="n"/>
      <c r="V398" s="89" t="n"/>
      <c r="W398" s="16" t="n"/>
      <c r="X398" s="25" t="n"/>
      <c r="Y398" s="80" t="n"/>
      <c r="Z398" s="27">
        <f>IF(U398="","",LOOKUP(U398-V398,{-9E+307,0,1},{2,"x",1}))</f>
        <v/>
      </c>
      <c r="AA398" s="14">
        <f>IF(U398="","",U398&amp;"-"&amp;V398)</f>
        <v/>
      </c>
      <c r="AB398" s="63" t="n"/>
    </row>
    <row customHeight="1" ht="12" r="399" spans="1:201">
      <c r="U399" s="10" t="n"/>
      <c r="V399" s="89" t="n"/>
      <c r="W399" s="16" t="n"/>
      <c r="X399" s="25" t="n"/>
      <c r="Y399" s="80" t="n"/>
      <c r="Z399" s="27">
        <f>IF(U399="","",LOOKUP(U399-V399,{-9E+307,0,1},{2,"x",1}))</f>
        <v/>
      </c>
      <c r="AA399" s="14">
        <f>IF(U399="","",U399&amp;"-"&amp;V399)</f>
        <v/>
      </c>
      <c r="AB399" s="63" t="n"/>
    </row>
    <row customHeight="1" ht="12" r="400" spans="1:201">
      <c r="U400" s="10" t="n"/>
      <c r="V400" s="89" t="n"/>
      <c r="W400" s="16" t="n"/>
      <c r="X400" s="25" t="n"/>
      <c r="Y400" s="80" t="n"/>
      <c r="Z400" s="27">
        <f>IF(U400="","",LOOKUP(U400-V400,{-9E+307,0,1},{2,"x",1}))</f>
        <v/>
      </c>
      <c r="AA400" s="14">
        <f>IF(U400="","",U400&amp;"-"&amp;V400)</f>
        <v/>
      </c>
      <c r="AB400" s="63" t="n"/>
    </row>
    <row customHeight="1" ht="12" r="401" spans="1:201">
      <c r="U401" s="10" t="n"/>
      <c r="V401" s="89" t="n"/>
      <c r="W401" s="16" t="n"/>
      <c r="X401" s="25" t="n"/>
      <c r="Y401" s="80" t="n"/>
      <c r="Z401" s="27">
        <f>IF(U401="","",LOOKUP(U401-V401,{-9E+307,0,1},{2,"x",1}))</f>
        <v/>
      </c>
      <c r="AA401" s="14">
        <f>IF(U401="","",U401&amp;"-"&amp;V401)</f>
        <v/>
      </c>
      <c r="AB401" s="63" t="n"/>
    </row>
    <row customHeight="1" ht="12" r="402" spans="1:201">
      <c r="U402" s="10" t="n"/>
      <c r="V402" s="89" t="n"/>
      <c r="W402" s="16" t="n"/>
      <c r="X402" s="25" t="n"/>
      <c r="Y402" s="80" t="n"/>
      <c r="Z402" s="27">
        <f>IF(U402="","",LOOKUP(U402-V402,{-9E+307,0,1},{2,"x",1}))</f>
        <v/>
      </c>
      <c r="AA402" s="14">
        <f>IF(U402="","",U402&amp;"-"&amp;V402)</f>
        <v/>
      </c>
      <c r="AB402" s="63" t="n"/>
    </row>
    <row customHeight="1" ht="12" r="403" spans="1:201">
      <c r="U403" s="10" t="n"/>
      <c r="V403" s="89" t="n"/>
      <c r="W403" s="16" t="n"/>
      <c r="X403" s="25" t="n"/>
      <c r="Y403" s="80" t="n"/>
      <c r="Z403" s="27">
        <f>IF(U403="","",LOOKUP(U403-V403,{-9E+307,0,1},{2,"x",1}))</f>
        <v/>
      </c>
      <c r="AA403" s="14">
        <f>IF(U403="","",U403&amp;"-"&amp;V403)</f>
        <v/>
      </c>
      <c r="AB403" s="63" t="n"/>
    </row>
    <row customHeight="1" ht="12" r="404" spans="1:201">
      <c r="U404" s="10" t="n"/>
      <c r="V404" s="89" t="n"/>
      <c r="W404" s="16" t="n"/>
      <c r="X404" s="25" t="n"/>
      <c r="Y404" s="80" t="n"/>
      <c r="Z404" s="27">
        <f>IF(U404="","",LOOKUP(U404-V404,{-9E+307,0,1},{2,"x",1}))</f>
        <v/>
      </c>
      <c r="AA404" s="14">
        <f>IF(U404="","",U404&amp;"-"&amp;V404)</f>
        <v/>
      </c>
      <c r="AB404" s="63" t="n"/>
    </row>
    <row customHeight="1" ht="12" r="405" spans="1:201">
      <c r="U405" s="10" t="n"/>
      <c r="V405" s="89" t="n"/>
      <c r="W405" s="16" t="n"/>
      <c r="X405" s="25" t="n"/>
      <c r="Y405" s="80" t="n"/>
      <c r="Z405" s="27">
        <f>IF(U405="","",LOOKUP(U405-V405,{-9E+307,0,1},{2,"x",1}))</f>
        <v/>
      </c>
      <c r="AA405" s="14">
        <f>IF(U405="","",U405&amp;"-"&amp;V405)</f>
        <v/>
      </c>
      <c r="AB405" s="63" t="n"/>
    </row>
    <row customHeight="1" ht="12" r="406" spans="1:201">
      <c r="U406" s="10" t="n"/>
      <c r="V406" s="89" t="n"/>
      <c r="W406" s="16" t="n"/>
      <c r="X406" s="25" t="n"/>
      <c r="Y406" s="80" t="n"/>
      <c r="Z406" s="27">
        <f>IF(U406="","",LOOKUP(U406-V406,{-9E+307,0,1},{2,"x",1}))</f>
        <v/>
      </c>
      <c r="AA406" s="14">
        <f>IF(U406="","",U406&amp;"-"&amp;V406)</f>
        <v/>
      </c>
      <c r="AB406" s="63" t="n"/>
    </row>
    <row customHeight="1" ht="12" r="407" spans="1:201">
      <c r="U407" s="10" t="n"/>
      <c r="V407" s="89" t="n"/>
      <c r="W407" s="16" t="n"/>
      <c r="X407" s="25" t="n"/>
      <c r="Y407" s="80" t="n"/>
      <c r="Z407" s="27">
        <f>IF(U407="","",LOOKUP(U407-V407,{-9E+307,0,1},{2,"x",1}))</f>
        <v/>
      </c>
      <c r="AA407" s="14">
        <f>IF(U407="","",U407&amp;"-"&amp;V407)</f>
        <v/>
      </c>
      <c r="AB407" s="63" t="n"/>
    </row>
    <row customHeight="1" ht="12" r="408" spans="1:201">
      <c r="U408" s="10" t="n"/>
      <c r="V408" s="89" t="n"/>
      <c r="W408" s="16" t="n"/>
      <c r="X408" s="25" t="n"/>
      <c r="Y408" s="80" t="n"/>
      <c r="Z408" s="27">
        <f>IF(U408="","",LOOKUP(U408-V408,{-9E+307,0,1},{2,"x",1}))</f>
        <v/>
      </c>
      <c r="AA408" s="14">
        <f>IF(U408="","",U408&amp;"-"&amp;V408)</f>
        <v/>
      </c>
      <c r="AB408" s="63" t="n"/>
    </row>
    <row customHeight="1" ht="12" r="409" spans="1:201">
      <c r="U409" s="10" t="n"/>
      <c r="V409" s="89" t="n"/>
      <c r="W409" s="16" t="n"/>
      <c r="X409" s="25" t="n"/>
      <c r="Y409" s="80" t="n"/>
      <c r="Z409" s="27">
        <f>IF(U409="","",LOOKUP(U409-V409,{-9E+307,0,1},{2,"x",1}))</f>
        <v/>
      </c>
      <c r="AA409" s="14">
        <f>IF(U409="","",U409&amp;"-"&amp;V409)</f>
        <v/>
      </c>
      <c r="AB409" s="63" t="n"/>
    </row>
    <row customHeight="1" ht="12" r="410" spans="1:201">
      <c r="U410" s="10" t="n"/>
      <c r="V410" s="89" t="n"/>
      <c r="W410" s="16" t="n"/>
      <c r="X410" s="25" t="n"/>
      <c r="Y410" s="80" t="n"/>
      <c r="Z410" s="27">
        <f>IF(U410="","",LOOKUP(U410-V410,{-9E+307,0,1},{2,"x",1}))</f>
        <v/>
      </c>
      <c r="AA410" s="14">
        <f>IF(U410="","",U410&amp;"-"&amp;V410)</f>
        <v/>
      </c>
      <c r="AB410" s="63" t="n"/>
    </row>
    <row customHeight="1" ht="12" r="411" spans="1:201">
      <c r="U411" s="10" t="n"/>
      <c r="V411" s="89" t="n"/>
      <c r="W411" s="16" t="n"/>
      <c r="X411" s="25" t="n"/>
      <c r="Y411" s="80" t="n"/>
      <c r="Z411" s="27">
        <f>IF(U411="","",LOOKUP(U411-V411,{-9E+307,0,1},{2,"x",1}))</f>
        <v/>
      </c>
      <c r="AA411" s="14">
        <f>IF(U411="","",U411&amp;"-"&amp;V411)</f>
        <v/>
      </c>
      <c r="AB411" s="63" t="n"/>
    </row>
    <row customHeight="1" ht="12" r="412" spans="1:201">
      <c r="U412" s="10" t="n"/>
      <c r="V412" s="89" t="n"/>
      <c r="W412" s="16" t="n"/>
      <c r="X412" s="25" t="n"/>
      <c r="Y412" s="80" t="n"/>
      <c r="Z412" s="27">
        <f>IF(U412="","",LOOKUP(U412-V412,{-9E+307,0,1},{2,"x",1}))</f>
        <v/>
      </c>
      <c r="AA412" s="14">
        <f>IF(U412="","",U412&amp;"-"&amp;V412)</f>
        <v/>
      </c>
      <c r="AB412" s="63" t="n"/>
    </row>
    <row customHeight="1" ht="12" r="413" spans="1:201">
      <c r="U413" s="10" t="n"/>
      <c r="V413" s="89" t="n"/>
      <c r="W413" s="16" t="n"/>
      <c r="X413" s="25" t="n"/>
      <c r="Y413" s="80" t="n"/>
      <c r="Z413" s="27">
        <f>IF(U413="","",LOOKUP(U413-V413,{-9E+307,0,1},{2,"x",1}))</f>
        <v/>
      </c>
      <c r="AA413" s="14">
        <f>IF(U413="","",U413&amp;"-"&amp;V413)</f>
        <v/>
      </c>
      <c r="AB413" s="63" t="n"/>
    </row>
    <row customHeight="1" ht="12" r="414" spans="1:201">
      <c r="U414" s="10" t="n"/>
      <c r="V414" s="89" t="n"/>
      <c r="W414" s="16" t="n"/>
      <c r="X414" s="25" t="n"/>
      <c r="Y414" s="80" t="n"/>
      <c r="Z414" s="27">
        <f>IF(U414="","",LOOKUP(U414-V414,{-9E+307,0,1},{2,"x",1}))</f>
        <v/>
      </c>
      <c r="AA414" s="14">
        <f>IF(U414="","",U414&amp;"-"&amp;V414)</f>
        <v/>
      </c>
      <c r="AB414" s="63" t="n"/>
    </row>
    <row customHeight="1" ht="12" r="415" spans="1:201">
      <c r="U415" s="10" t="n"/>
      <c r="V415" s="89" t="n"/>
      <c r="W415" s="16" t="n"/>
      <c r="X415" s="25" t="n"/>
      <c r="Y415" s="80" t="n"/>
      <c r="Z415" s="27">
        <f>IF(U415="","",LOOKUP(U415-V415,{-9E+307,0,1},{2,"x",1}))</f>
        <v/>
      </c>
      <c r="AA415" s="14">
        <f>IF(U415="","",U415&amp;"-"&amp;V415)</f>
        <v/>
      </c>
      <c r="AB415" s="63" t="n"/>
    </row>
    <row customHeight="1" ht="12" r="416" spans="1:201">
      <c r="U416" s="10" t="n"/>
      <c r="V416" s="89" t="n"/>
      <c r="W416" s="16" t="n"/>
      <c r="X416" s="25" t="n"/>
      <c r="Y416" s="80" t="n"/>
      <c r="Z416" s="27">
        <f>IF(U416="","",LOOKUP(U416-V416,{-9E+307,0,1},{2,"x",1}))</f>
        <v/>
      </c>
      <c r="AA416" s="14">
        <f>IF(U416="","",U416&amp;"-"&amp;V416)</f>
        <v/>
      </c>
      <c r="AB416" s="63" t="n"/>
    </row>
    <row customHeight="1" ht="12" r="417" spans="1:201">
      <c r="U417" s="10" t="n"/>
      <c r="V417" s="89" t="n"/>
      <c r="W417" s="16" t="n"/>
      <c r="X417" s="25" t="n"/>
      <c r="Y417" s="80" t="n"/>
      <c r="Z417" s="27">
        <f>IF(U417="","",LOOKUP(U417-V417,{-9E+307,0,1},{2,"x",1}))</f>
        <v/>
      </c>
      <c r="AA417" s="14">
        <f>IF(U417="","",U417&amp;"-"&amp;V417)</f>
        <v/>
      </c>
      <c r="AB417" s="63" t="n"/>
    </row>
    <row customHeight="1" ht="12" r="418" spans="1:201">
      <c r="U418" s="10" t="n"/>
      <c r="V418" s="89" t="n"/>
      <c r="W418" s="16" t="n"/>
      <c r="X418" s="25" t="n"/>
      <c r="Y418" s="80" t="n"/>
      <c r="Z418" s="27">
        <f>IF(U418="","",LOOKUP(U418-V418,{-9E+307,0,1},{2,"x",1}))</f>
        <v/>
      </c>
      <c r="AA418" s="14">
        <f>IF(U418="","",U418&amp;"-"&amp;V418)</f>
        <v/>
      </c>
      <c r="AB418" s="63" t="n"/>
    </row>
    <row customHeight="1" ht="12" r="419" spans="1:201">
      <c r="U419" s="10" t="n"/>
      <c r="V419" s="89" t="n"/>
      <c r="W419" s="16" t="n"/>
      <c r="X419" s="25" t="n"/>
      <c r="Y419" s="80" t="n"/>
      <c r="Z419" s="27">
        <f>IF(U419="","",LOOKUP(U419-V419,{-9E+307,0,1},{2,"x",1}))</f>
        <v/>
      </c>
      <c r="AA419" s="14">
        <f>IF(U419="","",U419&amp;"-"&amp;V419)</f>
        <v/>
      </c>
      <c r="AB419" s="63" t="n"/>
    </row>
    <row customHeight="1" ht="12" r="420" spans="1:201">
      <c r="U420" s="10" t="n"/>
      <c r="V420" s="89" t="n"/>
      <c r="W420" s="16" t="n"/>
      <c r="X420" s="25" t="n"/>
      <c r="Y420" s="80" t="n"/>
      <c r="Z420" s="27">
        <f>IF(U420="","",LOOKUP(U420-V420,{-9E+307,0,1},{2,"x",1}))</f>
        <v/>
      </c>
      <c r="AA420" s="14">
        <f>IF(U420="","",U420&amp;"-"&amp;V420)</f>
        <v/>
      </c>
      <c r="AB420" s="63" t="n"/>
    </row>
    <row customHeight="1" ht="12" r="421" spans="1:201">
      <c r="U421" s="10" t="n"/>
      <c r="V421" s="89" t="n"/>
      <c r="W421" s="16" t="n"/>
      <c r="X421" s="25" t="n"/>
      <c r="Y421" s="80" t="n"/>
      <c r="Z421" s="27">
        <f>IF(U421="","",LOOKUP(U421-V421,{-9E+307,0,1},{2,"x",1}))</f>
        <v/>
      </c>
      <c r="AA421" s="14">
        <f>IF(U421="","",U421&amp;"-"&amp;V421)</f>
        <v/>
      </c>
      <c r="AB421" s="63" t="n"/>
    </row>
    <row customHeight="1" ht="12" r="422" spans="1:201">
      <c r="U422" s="10" t="n"/>
      <c r="V422" s="89" t="n"/>
      <c r="W422" s="16" t="n"/>
      <c r="X422" s="25" t="n"/>
      <c r="Y422" s="80" t="n"/>
      <c r="Z422" s="27">
        <f>IF(U422="","",LOOKUP(U422-V422,{-9E+307,0,1},{2,"x",1}))</f>
        <v/>
      </c>
      <c r="AA422" s="14">
        <f>IF(U422="","",U422&amp;"-"&amp;V422)</f>
        <v/>
      </c>
      <c r="AB422" s="63" t="n"/>
    </row>
    <row customHeight="1" ht="12" r="423" spans="1:201">
      <c r="U423" s="10" t="n"/>
      <c r="V423" s="89" t="n"/>
      <c r="W423" s="16" t="n"/>
      <c r="X423" s="25" t="n"/>
      <c r="Y423" s="80" t="n"/>
      <c r="Z423" s="27">
        <f>IF(U423="","",LOOKUP(U423-V423,{-9E+307,0,1},{2,"x",1}))</f>
        <v/>
      </c>
      <c r="AA423" s="14">
        <f>IF(U423="","",U423&amp;"-"&amp;V423)</f>
        <v/>
      </c>
      <c r="AB423" s="63" t="n"/>
    </row>
    <row customHeight="1" ht="12" r="424" spans="1:201">
      <c r="U424" s="10" t="n"/>
      <c r="V424" s="89" t="n"/>
      <c r="W424" s="16" t="n"/>
      <c r="X424" s="25" t="n"/>
      <c r="Y424" s="80" t="n"/>
      <c r="Z424" s="27">
        <f>IF(U424="","",LOOKUP(U424-V424,{-9E+307,0,1},{2,"x",1}))</f>
        <v/>
      </c>
      <c r="AA424" s="14">
        <f>IF(U424="","",U424&amp;"-"&amp;V424)</f>
        <v/>
      </c>
      <c r="AB424" s="63" t="n"/>
    </row>
    <row customHeight="1" ht="12" r="425" spans="1:201">
      <c r="U425" s="10" t="n"/>
      <c r="V425" s="89" t="n"/>
      <c r="W425" s="16" t="n"/>
      <c r="X425" s="25" t="n"/>
      <c r="Y425" s="80" t="n"/>
      <c r="Z425" s="27">
        <f>IF(U425="","",LOOKUP(U425-V425,{-9E+307,0,1},{2,"x",1}))</f>
        <v/>
      </c>
      <c r="AA425" s="14">
        <f>IF(U425="","",U425&amp;"-"&amp;V425)</f>
        <v/>
      </c>
      <c r="AB425" s="63" t="n"/>
    </row>
    <row customHeight="1" ht="12" r="426" spans="1:201">
      <c r="U426" s="10" t="n"/>
      <c r="V426" s="89" t="n"/>
      <c r="W426" s="16" t="n"/>
      <c r="X426" s="25" t="n"/>
      <c r="Y426" s="80" t="n"/>
      <c r="Z426" s="27">
        <f>IF(U426="","",LOOKUP(U426-V426,{-9E+307,0,1},{2,"x",1}))</f>
        <v/>
      </c>
      <c r="AA426" s="14">
        <f>IF(U426="","",U426&amp;"-"&amp;V426)</f>
        <v/>
      </c>
      <c r="AB426" s="63" t="n"/>
    </row>
    <row customHeight="1" ht="12" r="427" spans="1:201">
      <c r="U427" s="10" t="n"/>
      <c r="V427" s="89" t="n"/>
      <c r="W427" s="16" t="n"/>
      <c r="X427" s="25" t="n"/>
      <c r="Y427" s="80" t="n"/>
      <c r="Z427" s="27">
        <f>IF(U427="","",LOOKUP(U427-V427,{-9E+307,0,1},{2,"x",1}))</f>
        <v/>
      </c>
      <c r="AA427" s="14">
        <f>IF(U427="","",U427&amp;"-"&amp;V427)</f>
        <v/>
      </c>
      <c r="AB427" s="63" t="n"/>
    </row>
    <row customHeight="1" ht="12" r="428" spans="1:201">
      <c r="U428" s="10" t="n"/>
      <c r="V428" s="89" t="n"/>
      <c r="W428" s="16" t="n"/>
      <c r="X428" s="25" t="n"/>
      <c r="Y428" s="80" t="n"/>
      <c r="Z428" s="27">
        <f>IF(U428="","",LOOKUP(U428-V428,{-9E+307,0,1},{2,"x",1}))</f>
        <v/>
      </c>
      <c r="AA428" s="14">
        <f>IF(U428="","",U428&amp;"-"&amp;V428)</f>
        <v/>
      </c>
      <c r="AB428" s="63" t="n"/>
    </row>
    <row customHeight="1" ht="12" r="429" spans="1:201">
      <c r="U429" s="10" t="n"/>
      <c r="V429" s="89" t="n"/>
      <c r="W429" s="16" t="n"/>
      <c r="X429" s="25" t="n"/>
      <c r="Y429" s="80" t="n"/>
      <c r="Z429" s="27">
        <f>IF(U429="","",LOOKUP(U429-V429,{-9E+307,0,1},{2,"x",1}))</f>
        <v/>
      </c>
      <c r="AA429" s="14">
        <f>IF(U429="","",U429&amp;"-"&amp;V429)</f>
        <v/>
      </c>
      <c r="AB429" s="63" t="n"/>
    </row>
    <row customHeight="1" ht="12" r="430" spans="1:201">
      <c r="U430" s="10" t="n"/>
      <c r="V430" s="89" t="n"/>
      <c r="W430" s="16" t="n"/>
      <c r="X430" s="25" t="n"/>
      <c r="Y430" s="80" t="n"/>
      <c r="Z430" s="27">
        <f>IF(U430="","",LOOKUP(U430-V430,{-9E+307,0,1},{2,"x",1}))</f>
        <v/>
      </c>
      <c r="AA430" s="14">
        <f>IF(U430="","",U430&amp;"-"&amp;V430)</f>
        <v/>
      </c>
      <c r="AB430" s="63" t="n"/>
    </row>
    <row customHeight="1" ht="12" r="431" spans="1:201">
      <c r="U431" s="10" t="n"/>
      <c r="V431" s="89" t="n"/>
      <c r="W431" s="16" t="n"/>
      <c r="X431" s="25" t="n"/>
      <c r="Y431" s="80" t="n"/>
      <c r="Z431" s="27">
        <f>IF(U431="","",LOOKUP(U431-V431,{-9E+307,0,1},{2,"x",1}))</f>
        <v/>
      </c>
      <c r="AA431" s="14">
        <f>IF(U431="","",U431&amp;"-"&amp;V431)</f>
        <v/>
      </c>
      <c r="AB431" s="63" t="n"/>
    </row>
    <row customHeight="1" ht="12" r="432" spans="1:201">
      <c r="U432" s="10" t="n"/>
      <c r="V432" s="89" t="n"/>
      <c r="W432" s="16" t="n"/>
      <c r="X432" s="25" t="n"/>
      <c r="Y432" s="80" t="n"/>
      <c r="Z432" s="27">
        <f>IF(U432="","",LOOKUP(U432-V432,{-9E+307,0,1},{2,"x",1}))</f>
        <v/>
      </c>
      <c r="AA432" s="14">
        <f>IF(U432="","",U432&amp;"-"&amp;V432)</f>
        <v/>
      </c>
      <c r="AB432" s="63" t="n"/>
    </row>
    <row customHeight="1" ht="12" r="433" spans="1:201">
      <c r="U433" s="10" t="n"/>
      <c r="V433" s="89" t="n"/>
      <c r="W433" s="16" t="n"/>
      <c r="X433" s="25" t="n"/>
      <c r="Y433" s="80" t="n"/>
      <c r="Z433" s="27">
        <f>IF(U433="","",LOOKUP(U433-V433,{-9E+307,0,1},{2,"x",1}))</f>
        <v/>
      </c>
      <c r="AA433" s="14">
        <f>IF(U433="","",U433&amp;"-"&amp;V433)</f>
        <v/>
      </c>
      <c r="AB433" s="63" t="n"/>
    </row>
    <row customHeight="1" ht="12" r="434" spans="1:201">
      <c r="U434" s="10" t="n"/>
      <c r="V434" s="89" t="n"/>
      <c r="W434" s="16" t="n"/>
      <c r="X434" s="25" t="n"/>
      <c r="Y434" s="80" t="n"/>
      <c r="Z434" s="27">
        <f>IF(U434="","",LOOKUP(U434-V434,{-9E+307,0,1},{2,"x",1}))</f>
        <v/>
      </c>
      <c r="AA434" s="14">
        <f>IF(U434="","",U434&amp;"-"&amp;V434)</f>
        <v/>
      </c>
      <c r="AB434" s="63" t="n"/>
    </row>
    <row customHeight="1" ht="12" r="435" spans="1:201">
      <c r="U435" s="10" t="n"/>
      <c r="V435" s="89" t="n"/>
      <c r="W435" s="16" t="n"/>
      <c r="X435" s="25" t="n"/>
      <c r="Y435" s="80" t="n"/>
      <c r="Z435" s="27">
        <f>IF(U435="","",LOOKUP(U435-V435,{-9E+307,0,1},{2,"x",1}))</f>
        <v/>
      </c>
      <c r="AA435" s="14">
        <f>IF(U435="","",U435&amp;"-"&amp;V435)</f>
        <v/>
      </c>
      <c r="AB435" s="63" t="n"/>
    </row>
    <row customHeight="1" ht="12" r="436" spans="1:201">
      <c r="U436" s="10" t="n"/>
      <c r="V436" s="89" t="n"/>
      <c r="W436" s="16" t="n"/>
      <c r="X436" s="25" t="n"/>
      <c r="Y436" s="80" t="n"/>
      <c r="Z436" s="27">
        <f>IF(U436="","",LOOKUP(U436-V436,{-9E+307,0,1},{2,"x",1}))</f>
        <v/>
      </c>
      <c r="AA436" s="14">
        <f>IF(U436="","",U436&amp;"-"&amp;V436)</f>
        <v/>
      </c>
      <c r="AB436" s="63" t="n"/>
    </row>
    <row customHeight="1" ht="12" r="437" spans="1:201">
      <c r="U437" s="10" t="n"/>
      <c r="V437" s="89" t="n"/>
      <c r="W437" s="16" t="n"/>
      <c r="X437" s="25" t="n"/>
      <c r="Y437" s="80" t="n"/>
      <c r="Z437" s="27">
        <f>IF(U437="","",LOOKUP(U437-V437,{-9E+307,0,1},{2,"x",1}))</f>
        <v/>
      </c>
      <c r="AA437" s="14">
        <f>IF(U437="","",U437&amp;"-"&amp;V437)</f>
        <v/>
      </c>
      <c r="AB437" s="63" t="n"/>
    </row>
    <row customHeight="1" ht="12" r="438" spans="1:201">
      <c r="U438" s="10" t="n"/>
      <c r="V438" s="89" t="n"/>
      <c r="W438" s="16" t="n"/>
      <c r="X438" s="25" t="n"/>
      <c r="Y438" s="80" t="n"/>
      <c r="Z438" s="27">
        <f>IF(U438="","",LOOKUP(U438-V438,{-9E+307,0,1},{2,"x",1}))</f>
        <v/>
      </c>
      <c r="AA438" s="14">
        <f>IF(U438="","",U438&amp;"-"&amp;V438)</f>
        <v/>
      </c>
      <c r="AB438" s="63" t="n"/>
    </row>
    <row customHeight="1" ht="12" r="439" spans="1:201">
      <c r="U439" s="10" t="n"/>
      <c r="V439" s="89" t="n"/>
      <c r="W439" s="16" t="n"/>
      <c r="X439" s="25" t="n"/>
      <c r="Y439" s="80" t="n"/>
      <c r="Z439" s="27">
        <f>IF(U439="","",LOOKUP(U439-V439,{-9E+307,0,1},{2,"x",1}))</f>
        <v/>
      </c>
      <c r="AA439" s="14">
        <f>IF(U439="","",U439&amp;"-"&amp;V439)</f>
        <v/>
      </c>
      <c r="AB439" s="63" t="n"/>
    </row>
    <row customHeight="1" ht="12" r="440" spans="1:201">
      <c r="U440" s="10" t="n"/>
      <c r="V440" s="89" t="n"/>
      <c r="W440" s="16" t="n"/>
      <c r="X440" s="25" t="n"/>
      <c r="Y440" s="80" t="n"/>
      <c r="Z440" s="27">
        <f>IF(U440="","",LOOKUP(U440-V440,{-9E+307,0,1},{2,"x",1}))</f>
        <v/>
      </c>
      <c r="AA440" s="14">
        <f>IF(U440="","",U440&amp;"-"&amp;V440)</f>
        <v/>
      </c>
      <c r="AB440" s="63" t="n"/>
    </row>
    <row customHeight="1" ht="12" r="441" spans="1:201">
      <c r="U441" s="10" t="n"/>
      <c r="V441" s="89" t="n"/>
      <c r="W441" s="16" t="n"/>
      <c r="X441" s="25" t="n"/>
      <c r="Y441" s="80" t="n"/>
      <c r="Z441" s="27">
        <f>IF(U441="","",LOOKUP(U441-V441,{-9E+307,0,1},{2,"x",1}))</f>
        <v/>
      </c>
      <c r="AA441" s="14">
        <f>IF(U441="","",U441&amp;"-"&amp;V441)</f>
        <v/>
      </c>
      <c r="AB441" s="63" t="n"/>
    </row>
    <row customHeight="1" ht="12" r="442" spans="1:201">
      <c r="U442" s="10" t="n"/>
      <c r="V442" s="89" t="n"/>
      <c r="W442" s="16" t="n"/>
      <c r="X442" s="25" t="n"/>
      <c r="Y442" s="80" t="n"/>
      <c r="Z442" s="27">
        <f>IF(U442="","",LOOKUP(U442-V442,{-9E+307,0,1},{2,"x",1}))</f>
        <v/>
      </c>
      <c r="AA442" s="14">
        <f>IF(U442="","",U442&amp;"-"&amp;V442)</f>
        <v/>
      </c>
      <c r="AB442" s="63" t="n"/>
    </row>
    <row customHeight="1" ht="12" r="443" spans="1:201">
      <c r="U443" s="10" t="n"/>
      <c r="V443" s="89" t="n"/>
      <c r="W443" s="16" t="n"/>
      <c r="X443" s="25" t="n"/>
      <c r="Y443" s="80" t="n"/>
      <c r="Z443" s="27">
        <f>IF(U443="","",LOOKUP(U443-V443,{-9E+307,0,1},{2,"x",1}))</f>
        <v/>
      </c>
      <c r="AA443" s="14">
        <f>IF(U443="","",U443&amp;"-"&amp;V443)</f>
        <v/>
      </c>
      <c r="AB443" s="63" t="n"/>
    </row>
    <row customHeight="1" ht="12" r="444" spans="1:201">
      <c r="U444" s="10" t="n"/>
      <c r="V444" s="89" t="n"/>
      <c r="W444" s="16" t="n"/>
      <c r="X444" s="25" t="n"/>
      <c r="Y444" s="80" t="n"/>
      <c r="Z444" s="27">
        <f>IF(U444="","",LOOKUP(U444-V444,{-9E+307,0,1},{2,"x",1}))</f>
        <v/>
      </c>
      <c r="AA444" s="14">
        <f>IF(U444="","",U444&amp;"-"&amp;V444)</f>
        <v/>
      </c>
      <c r="AB444" s="63" t="n"/>
    </row>
    <row customHeight="1" ht="12" r="445" spans="1:201">
      <c r="U445" s="10" t="n"/>
      <c r="V445" s="89" t="n"/>
      <c r="W445" s="16" t="n"/>
      <c r="X445" s="25" t="n"/>
      <c r="Y445" s="80" t="n"/>
      <c r="Z445" s="27">
        <f>IF(U445="","",LOOKUP(U445-V445,{-9E+307,0,1},{2,"x",1}))</f>
        <v/>
      </c>
      <c r="AA445" s="14">
        <f>IF(U445="","",U445&amp;"-"&amp;V445)</f>
        <v/>
      </c>
      <c r="AB445" s="63" t="n"/>
    </row>
    <row customHeight="1" ht="12" r="446" spans="1:201">
      <c r="U446" s="10" t="n"/>
      <c r="V446" s="89" t="n"/>
      <c r="W446" s="16" t="n"/>
      <c r="X446" s="25" t="n"/>
      <c r="Y446" s="80" t="n"/>
      <c r="Z446" s="27">
        <f>IF(U446="","",LOOKUP(U446-V446,{-9E+307,0,1},{2,"x",1}))</f>
        <v/>
      </c>
      <c r="AA446" s="14">
        <f>IF(U446="","",U446&amp;"-"&amp;V446)</f>
        <v/>
      </c>
      <c r="AB446" s="63" t="n"/>
    </row>
    <row customHeight="1" ht="12" r="447" spans="1:201">
      <c r="U447" s="10" t="n"/>
      <c r="V447" s="89" t="n"/>
      <c r="W447" s="16" t="n"/>
      <c r="X447" s="25" t="n"/>
      <c r="Y447" s="80" t="n"/>
      <c r="Z447" s="27">
        <f>IF(U447="","",LOOKUP(U447-V447,{-9E+307,0,1},{2,"x",1}))</f>
        <v/>
      </c>
      <c r="AA447" s="14">
        <f>IF(U447="","",U447&amp;"-"&amp;V447)</f>
        <v/>
      </c>
      <c r="AB447" s="63" t="n"/>
    </row>
    <row customHeight="1" ht="12" r="448" spans="1:201">
      <c r="U448" s="10" t="n"/>
      <c r="V448" s="89" t="n"/>
      <c r="W448" s="16" t="n"/>
      <c r="X448" s="25" t="n"/>
      <c r="Y448" s="80" t="n"/>
      <c r="Z448" s="27">
        <f>IF(U448="","",LOOKUP(U448-V448,{-9E+307,0,1},{2,"x",1}))</f>
        <v/>
      </c>
      <c r="AA448" s="14">
        <f>IF(U448="","",U448&amp;"-"&amp;V448)</f>
        <v/>
      </c>
      <c r="AB448" s="63" t="n"/>
    </row>
    <row customHeight="1" ht="12" r="449" spans="1:201">
      <c r="U449" s="10" t="n"/>
      <c r="V449" s="89" t="n"/>
      <c r="W449" s="16" t="n"/>
      <c r="X449" s="25" t="n"/>
      <c r="Y449" s="80" t="n"/>
      <c r="Z449" s="27">
        <f>IF(U449="","",LOOKUP(U449-V449,{-9E+307,0,1},{2,"x",1}))</f>
        <v/>
      </c>
      <c r="AA449" s="14">
        <f>IF(U449="","",U449&amp;"-"&amp;V449)</f>
        <v/>
      </c>
      <c r="AB449" s="63" t="n"/>
    </row>
    <row customHeight="1" ht="12" r="450" spans="1:201">
      <c r="U450" s="10" t="n"/>
      <c r="V450" s="89" t="n"/>
      <c r="W450" s="16" t="n"/>
      <c r="X450" s="25" t="n"/>
      <c r="Y450" s="80" t="n"/>
      <c r="Z450" s="27">
        <f>IF(U450="","",LOOKUP(U450-V450,{-9E+307,0,1},{2,"x",1}))</f>
        <v/>
      </c>
      <c r="AA450" s="14">
        <f>IF(U450="","",U450&amp;"-"&amp;V450)</f>
        <v/>
      </c>
      <c r="AB450" s="63" t="n"/>
    </row>
    <row customHeight="1" ht="12" r="451" spans="1:201">
      <c r="U451" s="10" t="n"/>
      <c r="V451" s="89" t="n"/>
      <c r="W451" s="16" t="n"/>
      <c r="X451" s="25" t="n"/>
      <c r="Y451" s="80" t="n"/>
      <c r="Z451" s="27">
        <f>IF(U451="","",LOOKUP(U451-V451,{-9E+307,0,1},{2,"x",1}))</f>
        <v/>
      </c>
      <c r="AA451" s="14">
        <f>IF(U451="","",U451&amp;"-"&amp;V451)</f>
        <v/>
      </c>
      <c r="AB451" s="63" t="n"/>
    </row>
    <row customHeight="1" ht="12" r="452" spans="1:201">
      <c r="U452" s="10" t="n"/>
      <c r="V452" s="89" t="n"/>
      <c r="W452" s="16" t="n"/>
      <c r="X452" s="25" t="n"/>
      <c r="Y452" s="80" t="n"/>
      <c r="Z452" s="27">
        <f>IF(U452="","",LOOKUP(U452-V452,{-9E+307,0,1},{2,"x",1}))</f>
        <v/>
      </c>
      <c r="AA452" s="14">
        <f>IF(U452="","",U452&amp;"-"&amp;V452)</f>
        <v/>
      </c>
      <c r="AB452" s="63" t="n"/>
    </row>
    <row customHeight="1" ht="12" r="453" spans="1:201">
      <c r="U453" s="10" t="n"/>
      <c r="V453" s="89" t="n"/>
      <c r="W453" s="16" t="n"/>
      <c r="X453" s="25" t="n"/>
      <c r="Y453" s="80" t="n"/>
      <c r="Z453" s="27">
        <f>IF(U453="","",LOOKUP(U453-V453,{-9E+307,0,1},{2,"x",1}))</f>
        <v/>
      </c>
      <c r="AA453" s="14">
        <f>IF(U453="","",U453&amp;"-"&amp;V453)</f>
        <v/>
      </c>
      <c r="AB453" s="63" t="n"/>
    </row>
    <row customHeight="1" ht="12" r="454" spans="1:201">
      <c r="U454" s="10" t="n"/>
      <c r="V454" s="89" t="n"/>
      <c r="W454" s="16" t="n"/>
      <c r="X454" s="25" t="n"/>
      <c r="Y454" s="80" t="n"/>
      <c r="Z454" s="27">
        <f>IF(U454="","",LOOKUP(U454-V454,{-9E+307,0,1},{2,"x",1}))</f>
        <v/>
      </c>
      <c r="AA454" s="14">
        <f>IF(U454="","",U454&amp;"-"&amp;V454)</f>
        <v/>
      </c>
      <c r="AB454" s="63" t="n"/>
    </row>
    <row customHeight="1" ht="12" r="455" spans="1:201">
      <c r="U455" s="10" t="n"/>
      <c r="V455" s="89" t="n"/>
      <c r="W455" s="16" t="n"/>
      <c r="X455" s="25" t="n"/>
      <c r="Y455" s="80" t="n"/>
      <c r="Z455" s="27">
        <f>IF(U455="","",LOOKUP(U455-V455,{-9E+307,0,1},{2,"x",1}))</f>
        <v/>
      </c>
      <c r="AA455" s="14">
        <f>IF(U455="","",U455&amp;"-"&amp;V455)</f>
        <v/>
      </c>
      <c r="AB455" s="63" t="n"/>
    </row>
    <row customHeight="1" ht="12" r="456" spans="1:201">
      <c r="U456" s="10" t="n"/>
      <c r="V456" s="89" t="n"/>
      <c r="W456" s="16" t="n"/>
      <c r="X456" s="25" t="n"/>
      <c r="Y456" s="80" t="n"/>
      <c r="Z456" s="27">
        <f>IF(U456="","",LOOKUP(U456-V456,{-9E+307,0,1},{2,"x",1}))</f>
        <v/>
      </c>
      <c r="AA456" s="14">
        <f>IF(U456="","",U456&amp;"-"&amp;V456)</f>
        <v/>
      </c>
      <c r="AB456" s="63" t="n"/>
    </row>
    <row customHeight="1" ht="12" r="457" spans="1:201">
      <c r="U457" s="10" t="n"/>
      <c r="V457" s="89" t="n"/>
      <c r="W457" s="16" t="n"/>
      <c r="X457" s="25" t="n"/>
      <c r="Y457" s="80" t="n"/>
      <c r="Z457" s="27">
        <f>IF(U457="","",LOOKUP(U457-V457,{-9E+307,0,1},{2,"x",1}))</f>
        <v/>
      </c>
      <c r="AA457" s="14">
        <f>IF(U457="","",U457&amp;"-"&amp;V457)</f>
        <v/>
      </c>
      <c r="AB457" s="63" t="n"/>
    </row>
    <row customHeight="1" ht="12" r="458" spans="1:201">
      <c r="U458" s="10" t="n"/>
      <c r="V458" s="89" t="n"/>
      <c r="W458" s="16" t="n"/>
      <c r="X458" s="25" t="n"/>
      <c r="Y458" s="80" t="n"/>
      <c r="Z458" s="27">
        <f>IF(U458="","",LOOKUP(U458-V458,{-9E+307,0,1},{2,"x",1}))</f>
        <v/>
      </c>
      <c r="AA458" s="14">
        <f>IF(U458="","",U458&amp;"-"&amp;V458)</f>
        <v/>
      </c>
      <c r="AB458" s="63" t="n"/>
    </row>
    <row customHeight="1" ht="12" r="459" spans="1:201">
      <c r="U459" s="10" t="n"/>
      <c r="V459" s="89" t="n"/>
      <c r="W459" s="16" t="n"/>
      <c r="X459" s="25" t="n"/>
      <c r="Y459" s="80" t="n"/>
      <c r="Z459" s="27">
        <f>IF(U459="","",LOOKUP(U459-V459,{-9E+307,0,1},{2,"x",1}))</f>
        <v/>
      </c>
      <c r="AA459" s="14">
        <f>IF(U459="","",U459&amp;"-"&amp;V459)</f>
        <v/>
      </c>
      <c r="AB459" s="63" t="n"/>
    </row>
    <row customHeight="1" ht="12" r="460" spans="1:201">
      <c r="U460" s="10" t="n"/>
      <c r="V460" s="89" t="n"/>
      <c r="W460" s="16" t="n"/>
      <c r="X460" s="25" t="n"/>
      <c r="Y460" s="80" t="n"/>
      <c r="Z460" s="27">
        <f>IF(U460="","",LOOKUP(U460-V460,{-9E+307,0,1},{2,"x",1}))</f>
        <v/>
      </c>
      <c r="AA460" s="14">
        <f>IF(U460="","",U460&amp;"-"&amp;V460)</f>
        <v/>
      </c>
      <c r="AB460" s="63" t="n"/>
    </row>
    <row customHeight="1" ht="12" r="461" spans="1:201">
      <c r="U461" s="10" t="n"/>
      <c r="V461" s="89" t="n"/>
      <c r="W461" s="16" t="n"/>
      <c r="X461" s="25" t="n"/>
      <c r="Y461" s="80" t="n"/>
      <c r="Z461" s="27">
        <f>IF(U461="","",LOOKUP(U461-V461,{-9E+307,0,1},{2,"x",1}))</f>
        <v/>
      </c>
      <c r="AA461" s="14">
        <f>IF(U461="","",U461&amp;"-"&amp;V461)</f>
        <v/>
      </c>
      <c r="AB461" s="63" t="n"/>
    </row>
    <row customHeight="1" ht="12" r="462" spans="1:201">
      <c r="U462" s="10" t="n"/>
      <c r="V462" s="89" t="n"/>
      <c r="W462" s="16" t="n"/>
      <c r="X462" s="25" t="n"/>
      <c r="Y462" s="80" t="n"/>
      <c r="Z462" s="27">
        <f>IF(U462="","",LOOKUP(U462-V462,{-9E+307,0,1},{2,"x",1}))</f>
        <v/>
      </c>
      <c r="AA462" s="14">
        <f>IF(U462="","",U462&amp;"-"&amp;V462)</f>
        <v/>
      </c>
      <c r="AB462" s="63" t="n"/>
    </row>
    <row customHeight="1" ht="12" r="463" spans="1:201">
      <c r="U463" s="10" t="n"/>
      <c r="V463" s="89" t="n"/>
      <c r="W463" s="16" t="n"/>
      <c r="X463" s="25" t="n"/>
      <c r="Y463" s="80" t="n"/>
      <c r="Z463" s="27">
        <f>IF(U463="","",LOOKUP(U463-V463,{-9E+307,0,1},{2,"x",1}))</f>
        <v/>
      </c>
      <c r="AA463" s="14">
        <f>IF(U463="","",U463&amp;"-"&amp;V463)</f>
        <v/>
      </c>
      <c r="AB463" s="63" t="n"/>
    </row>
    <row customHeight="1" ht="12" r="464" spans="1:201">
      <c r="U464" s="10" t="n"/>
      <c r="V464" s="89" t="n"/>
      <c r="W464" s="16" t="n"/>
      <c r="X464" s="25" t="n"/>
      <c r="Y464" s="80" t="n"/>
      <c r="Z464" s="27">
        <f>IF(U464="","",LOOKUP(U464-V464,{-9E+307,0,1},{2,"x",1}))</f>
        <v/>
      </c>
      <c r="AA464" s="14">
        <f>IF(U464="","",U464&amp;"-"&amp;V464)</f>
        <v/>
      </c>
      <c r="AB464" s="63" t="n"/>
    </row>
    <row customHeight="1" ht="12" r="465" spans="1:201">
      <c r="U465" s="10" t="n"/>
      <c r="V465" s="89" t="n"/>
      <c r="W465" s="16" t="n"/>
      <c r="X465" s="25" t="n"/>
      <c r="Y465" s="80" t="n"/>
      <c r="Z465" s="27">
        <f>IF(U465="","",LOOKUP(U465-V465,{-9E+307,0,1},{2,"x",1}))</f>
        <v/>
      </c>
      <c r="AA465" s="14">
        <f>IF(U465="","",U465&amp;"-"&amp;V465)</f>
        <v/>
      </c>
      <c r="AB465" s="63" t="n"/>
    </row>
    <row customHeight="1" ht="12" r="466" spans="1:201">
      <c r="U466" s="10" t="n"/>
      <c r="V466" s="89" t="n"/>
      <c r="W466" s="16" t="n"/>
      <c r="X466" s="25" t="n"/>
      <c r="Y466" s="80" t="n"/>
      <c r="Z466" s="27">
        <f>IF(U466="","",LOOKUP(U466-V466,{-9E+307,0,1},{2,"x",1}))</f>
        <v/>
      </c>
      <c r="AA466" s="14">
        <f>IF(U466="","",U466&amp;"-"&amp;V466)</f>
        <v/>
      </c>
      <c r="AB466" s="63" t="n"/>
    </row>
    <row customHeight="1" ht="12" r="467" spans="1:201">
      <c r="U467" s="10" t="n"/>
      <c r="V467" s="89" t="n"/>
      <c r="W467" s="16" t="n"/>
      <c r="X467" s="25" t="n"/>
      <c r="Y467" s="80" t="n"/>
      <c r="Z467" s="27">
        <f>IF(U467="","",LOOKUP(U467-V467,{-9E+307,0,1},{2,"x",1}))</f>
        <v/>
      </c>
      <c r="AA467" s="14">
        <f>IF(U467="","",U467&amp;"-"&amp;V467)</f>
        <v/>
      </c>
      <c r="AB467" s="63" t="n"/>
    </row>
    <row customHeight="1" ht="12" r="468" spans="1:201">
      <c r="U468" s="10" t="n"/>
      <c r="V468" s="89" t="n"/>
      <c r="W468" s="16" t="n"/>
      <c r="X468" s="25" t="n"/>
      <c r="Y468" s="80" t="n"/>
      <c r="Z468" s="27">
        <f>IF(U468="","",LOOKUP(U468-V468,{-9E+307,0,1},{2,"x",1}))</f>
        <v/>
      </c>
      <c r="AA468" s="14">
        <f>IF(U468="","",U468&amp;"-"&amp;V468)</f>
        <v/>
      </c>
      <c r="AB468" s="63" t="n"/>
    </row>
    <row customHeight="1" ht="12" r="469" spans="1:201">
      <c r="U469" s="10" t="n"/>
      <c r="V469" s="89" t="n"/>
      <c r="W469" s="16" t="n"/>
      <c r="X469" s="25" t="n"/>
      <c r="Y469" s="80" t="n"/>
      <c r="Z469" s="27">
        <f>IF(U469="","",LOOKUP(U469-V469,{-9E+307,0,1},{2,"x",1}))</f>
        <v/>
      </c>
      <c r="AA469" s="14">
        <f>IF(U469="","",U469&amp;"-"&amp;V469)</f>
        <v/>
      </c>
      <c r="AB469" s="63" t="n"/>
    </row>
    <row customHeight="1" ht="12" r="470" spans="1:201">
      <c r="U470" s="10" t="n"/>
      <c r="V470" s="89" t="n"/>
      <c r="W470" s="16" t="n"/>
      <c r="X470" s="25" t="n"/>
      <c r="Y470" s="80" t="n"/>
      <c r="Z470" s="27">
        <f>IF(U470="","",LOOKUP(U470-V470,{-9E+307,0,1},{2,"x",1}))</f>
        <v/>
      </c>
      <c r="AA470" s="14">
        <f>IF(U470="","",U470&amp;"-"&amp;V470)</f>
        <v/>
      </c>
      <c r="AB470" s="63" t="n"/>
    </row>
    <row customHeight="1" ht="12" r="471" spans="1:201">
      <c r="U471" s="10" t="n"/>
      <c r="V471" s="89" t="n"/>
      <c r="W471" s="16" t="n"/>
      <c r="X471" s="25" t="n"/>
      <c r="Y471" s="80" t="n"/>
      <c r="Z471" s="27">
        <f>IF(U471="","",LOOKUP(U471-V471,{-9E+307,0,1},{2,"x",1}))</f>
        <v/>
      </c>
      <c r="AA471" s="14">
        <f>IF(U471="","",U471&amp;"-"&amp;V471)</f>
        <v/>
      </c>
      <c r="AB471" s="63" t="n"/>
    </row>
    <row customHeight="1" ht="12" r="472" spans="1:201">
      <c r="U472" s="10" t="n"/>
      <c r="V472" s="89" t="n"/>
      <c r="W472" s="16" t="n"/>
      <c r="X472" s="25" t="n"/>
      <c r="Y472" s="80" t="n"/>
      <c r="Z472" s="27">
        <f>IF(U472="","",LOOKUP(U472-V472,{-9E+307,0,1},{2,"x",1}))</f>
        <v/>
      </c>
      <c r="AA472" s="14">
        <f>IF(U472="","",U472&amp;"-"&amp;V472)</f>
        <v/>
      </c>
      <c r="AB472" s="63" t="n"/>
    </row>
    <row customHeight="1" ht="12" r="473" spans="1:201">
      <c r="U473" s="10" t="n"/>
      <c r="V473" s="89" t="n"/>
      <c r="W473" s="16" t="n"/>
      <c r="X473" s="25" t="n"/>
      <c r="Y473" s="80" t="n"/>
      <c r="Z473" s="27">
        <f>IF(U473="","",LOOKUP(U473-V473,{-9E+307,0,1},{2,"x",1}))</f>
        <v/>
      </c>
      <c r="AA473" s="14">
        <f>IF(U473="","",U473&amp;"-"&amp;V473)</f>
        <v/>
      </c>
      <c r="AB473" s="63" t="n"/>
    </row>
    <row customHeight="1" ht="12" r="474" spans="1:201">
      <c r="U474" s="10" t="n"/>
      <c r="V474" s="89" t="n"/>
      <c r="W474" s="16" t="n"/>
      <c r="X474" s="25" t="n"/>
      <c r="Y474" s="80" t="n"/>
      <c r="Z474" s="27">
        <f>IF(U474="","",LOOKUP(U474-V474,{-9E+307,0,1},{2,"x",1}))</f>
        <v/>
      </c>
      <c r="AA474" s="14">
        <f>IF(U474="","",U474&amp;"-"&amp;V474)</f>
        <v/>
      </c>
      <c r="AB474" s="63" t="n"/>
    </row>
    <row customHeight="1" ht="12" r="475" spans="1:201">
      <c r="U475" s="10" t="n"/>
      <c r="V475" s="89" t="n"/>
      <c r="W475" s="16" t="n"/>
      <c r="X475" s="25" t="n"/>
      <c r="Y475" s="80" t="n"/>
      <c r="Z475" s="27">
        <f>IF(U475="","",LOOKUP(U475-V475,{-9E+307,0,1},{2,"x",1}))</f>
        <v/>
      </c>
      <c r="AA475" s="14">
        <f>IF(U475="","",U475&amp;"-"&amp;V475)</f>
        <v/>
      </c>
      <c r="AB475" s="63" t="n"/>
    </row>
    <row customHeight="1" ht="12" r="476" spans="1:201">
      <c r="U476" s="10" t="n"/>
      <c r="V476" s="89" t="n"/>
      <c r="W476" s="16" t="n"/>
      <c r="X476" s="25" t="n"/>
      <c r="Y476" s="80" t="n"/>
      <c r="Z476" s="27">
        <f>IF(U476="","",LOOKUP(U476-V476,{-9E+307,0,1},{2,"x",1}))</f>
        <v/>
      </c>
      <c r="AA476" s="14">
        <f>IF(U476="","",U476&amp;"-"&amp;V476)</f>
        <v/>
      </c>
      <c r="AB476" s="63" t="n"/>
    </row>
    <row customHeight="1" ht="12" r="477" spans="1:201">
      <c r="U477" s="10" t="n"/>
      <c r="V477" s="89" t="n"/>
      <c r="W477" s="16" t="n"/>
      <c r="X477" s="25" t="n"/>
      <c r="Y477" s="80" t="n"/>
      <c r="Z477" s="27">
        <f>IF(U477="","",LOOKUP(U477-V477,{-9E+307,0,1},{2,"x",1}))</f>
        <v/>
      </c>
      <c r="AA477" s="14">
        <f>IF(U477="","",U477&amp;"-"&amp;V477)</f>
        <v/>
      </c>
      <c r="AB477" s="63" t="n"/>
    </row>
    <row customHeight="1" ht="12" r="478" spans="1:201">
      <c r="U478" s="10" t="n"/>
      <c r="V478" s="89" t="n"/>
      <c r="W478" s="16" t="n"/>
      <c r="X478" s="25" t="n"/>
      <c r="Y478" s="80" t="n"/>
      <c r="Z478" s="27">
        <f>IF(U478="","",LOOKUP(U478-V478,{-9E+307,0,1},{2,"x",1}))</f>
        <v/>
      </c>
      <c r="AA478" s="14">
        <f>IF(U478="","",U478&amp;"-"&amp;V478)</f>
        <v/>
      </c>
      <c r="AB478" s="63" t="n"/>
    </row>
    <row customHeight="1" ht="12" r="479" spans="1:201">
      <c r="U479" s="10" t="n"/>
      <c r="V479" s="89" t="n"/>
      <c r="W479" s="16" t="n"/>
      <c r="X479" s="25" t="n"/>
      <c r="Y479" s="80" t="n"/>
      <c r="Z479" s="27">
        <f>IF(U479="","",LOOKUP(U479-V479,{-9E+307,0,1},{2,"x",1}))</f>
        <v/>
      </c>
      <c r="AA479" s="14">
        <f>IF(U479="","",U479&amp;"-"&amp;V479)</f>
        <v/>
      </c>
      <c r="AB479" s="63" t="n"/>
    </row>
    <row customHeight="1" ht="12" r="480" spans="1:201">
      <c r="U480" s="10" t="n"/>
      <c r="V480" s="89" t="n"/>
      <c r="W480" s="16" t="n"/>
      <c r="X480" s="25" t="n"/>
      <c r="Y480" s="80" t="n"/>
      <c r="Z480" s="27">
        <f>IF(U480="","",LOOKUP(U480-V480,{-9E+307,0,1},{2,"x",1}))</f>
        <v/>
      </c>
      <c r="AA480" s="14">
        <f>IF(U480="","",U480&amp;"-"&amp;V480)</f>
        <v/>
      </c>
      <c r="AB480" s="63" t="n"/>
    </row>
    <row customHeight="1" ht="12" r="481" spans="1:201">
      <c r="U481" s="10" t="n"/>
      <c r="V481" s="89" t="n"/>
      <c r="W481" s="16" t="n"/>
      <c r="X481" s="25" t="n"/>
      <c r="Y481" s="80" t="n"/>
      <c r="Z481" s="27">
        <f>IF(U481="","",LOOKUP(U481-V481,{-9E+307,0,1},{2,"x",1}))</f>
        <v/>
      </c>
      <c r="AA481" s="14">
        <f>IF(U481="","",U481&amp;"-"&amp;V481)</f>
        <v/>
      </c>
      <c r="AB481" s="63" t="n"/>
    </row>
    <row customHeight="1" ht="12" r="482" spans="1:201">
      <c r="U482" s="10" t="n"/>
      <c r="V482" s="89" t="n"/>
      <c r="W482" s="16" t="n"/>
      <c r="X482" s="25" t="n"/>
      <c r="Y482" s="80" t="n"/>
      <c r="Z482" s="27">
        <f>IF(U482="","",LOOKUP(U482-V482,{-9E+307,0,1},{2,"x",1}))</f>
        <v/>
      </c>
      <c r="AA482" s="14">
        <f>IF(U482="","",U482&amp;"-"&amp;V482)</f>
        <v/>
      </c>
      <c r="AB482" s="63" t="n"/>
    </row>
    <row customHeight="1" ht="12" r="483" spans="1:201">
      <c r="U483" s="10" t="n"/>
      <c r="V483" s="89" t="n"/>
      <c r="W483" s="16" t="n"/>
      <c r="X483" s="25" t="n"/>
      <c r="Y483" s="80" t="n"/>
      <c r="Z483" s="27">
        <f>IF(U483="","",LOOKUP(U483-V483,{-9E+307,0,1},{2,"x",1}))</f>
        <v/>
      </c>
      <c r="AA483" s="14">
        <f>IF(U483="","",U483&amp;"-"&amp;V483)</f>
        <v/>
      </c>
      <c r="AB483" s="63" t="n"/>
    </row>
    <row customHeight="1" ht="12" r="484" spans="1:201">
      <c r="U484" s="10" t="n"/>
      <c r="V484" s="89" t="n"/>
      <c r="W484" s="16" t="n"/>
      <c r="X484" s="25" t="n"/>
      <c r="Y484" s="80" t="n"/>
      <c r="Z484" s="27">
        <f>IF(U484="","",LOOKUP(U484-V484,{-9E+307,0,1},{2,"x",1}))</f>
        <v/>
      </c>
      <c r="AA484" s="14">
        <f>IF(U484="","",U484&amp;"-"&amp;V484)</f>
        <v/>
      </c>
      <c r="AB484" s="63" t="n"/>
    </row>
    <row customHeight="1" ht="12" r="485" spans="1:201">
      <c r="U485" s="10" t="n"/>
      <c r="V485" s="89" t="n"/>
      <c r="W485" s="16" t="n"/>
      <c r="X485" s="25" t="n"/>
      <c r="Y485" s="80" t="n"/>
      <c r="Z485" s="27">
        <f>IF(U485="","",LOOKUP(U485-V485,{-9E+307,0,1},{2,"x",1}))</f>
        <v/>
      </c>
      <c r="AA485" s="14">
        <f>IF(U485="","",U485&amp;"-"&amp;V485)</f>
        <v/>
      </c>
      <c r="AB485" s="63" t="n"/>
    </row>
    <row customHeight="1" ht="12" r="486" spans="1:201">
      <c r="U486" s="10" t="n"/>
      <c r="V486" s="89" t="n"/>
      <c r="W486" s="16" t="n"/>
      <c r="X486" s="25" t="n"/>
      <c r="Y486" s="80" t="n"/>
      <c r="Z486" s="27">
        <f>IF(U486="","",LOOKUP(U486-V486,{-9E+307,0,1},{2,"x",1}))</f>
        <v/>
      </c>
      <c r="AA486" s="14">
        <f>IF(U486="","",U486&amp;"-"&amp;V486)</f>
        <v/>
      </c>
      <c r="AB486" s="63" t="n"/>
    </row>
    <row customHeight="1" ht="12" r="487" spans="1:201">
      <c r="U487" s="10" t="n"/>
      <c r="V487" s="89" t="n"/>
      <c r="W487" s="16" t="n"/>
      <c r="X487" s="25" t="n"/>
      <c r="Y487" s="80" t="n"/>
      <c r="Z487" s="27">
        <f>IF(U487="","",LOOKUP(U487-V487,{-9E+307,0,1},{2,"x",1}))</f>
        <v/>
      </c>
      <c r="AA487" s="14">
        <f>IF(U487="","",U487&amp;"-"&amp;V487)</f>
        <v/>
      </c>
      <c r="AB487" s="63" t="n"/>
    </row>
    <row customHeight="1" ht="12" r="488" spans="1:201">
      <c r="U488" s="10" t="n"/>
      <c r="V488" s="89" t="n"/>
      <c r="W488" s="16" t="n"/>
      <c r="X488" s="25" t="n"/>
      <c r="Y488" s="80" t="n"/>
      <c r="Z488" s="27">
        <f>IF(U488="","",LOOKUP(U488-V488,{-9E+307,0,1},{2,"x",1}))</f>
        <v/>
      </c>
      <c r="AA488" s="14">
        <f>IF(U488="","",U488&amp;"-"&amp;V488)</f>
        <v/>
      </c>
      <c r="AB488" s="63" t="n"/>
    </row>
    <row customHeight="1" ht="12" r="489" spans="1:201">
      <c r="U489" s="10" t="n"/>
      <c r="V489" s="89" t="n"/>
      <c r="W489" s="16" t="n"/>
      <c r="X489" s="25" t="n"/>
      <c r="Y489" s="80" t="n"/>
      <c r="Z489" s="27">
        <f>IF(U489="","",LOOKUP(U489-V489,{-9E+307,0,1},{2,"x",1}))</f>
        <v/>
      </c>
      <c r="AA489" s="14">
        <f>IF(U489="","",U489&amp;"-"&amp;V489)</f>
        <v/>
      </c>
      <c r="AB489" s="63" t="n"/>
    </row>
    <row customHeight="1" ht="12" r="490" spans="1:201">
      <c r="U490" s="10" t="n"/>
      <c r="V490" s="89" t="n"/>
      <c r="W490" s="16" t="n"/>
      <c r="X490" s="25" t="n"/>
      <c r="Y490" s="80" t="n"/>
      <c r="Z490" s="27">
        <f>IF(U490="","",LOOKUP(U490-V490,{-9E+307,0,1},{2,"x",1}))</f>
        <v/>
      </c>
      <c r="AA490" s="14">
        <f>IF(U490="","",U490&amp;"-"&amp;V490)</f>
        <v/>
      </c>
      <c r="AB490" s="63" t="n"/>
    </row>
    <row customHeight="1" ht="12" r="491" spans="1:201">
      <c r="U491" s="10" t="n"/>
      <c r="V491" s="89" t="n"/>
      <c r="W491" s="16" t="n"/>
      <c r="X491" s="25" t="n"/>
      <c r="Y491" s="80" t="n"/>
      <c r="Z491" s="27">
        <f>IF(U491="","",LOOKUP(U491-V491,{-9E+307,0,1},{2,"x",1}))</f>
        <v/>
      </c>
      <c r="AA491" s="14">
        <f>IF(U491="","",U491&amp;"-"&amp;V491)</f>
        <v/>
      </c>
      <c r="AB491" s="63" t="n"/>
    </row>
    <row customHeight="1" ht="12" r="492" spans="1:201">
      <c r="U492" s="10" t="n"/>
      <c r="V492" s="89" t="n"/>
      <c r="W492" s="16" t="n"/>
      <c r="X492" s="25" t="n"/>
      <c r="Y492" s="80" t="n"/>
      <c r="Z492" s="27">
        <f>IF(U492="","",LOOKUP(U492-V492,{-9E+307,0,1},{2,"x",1}))</f>
        <v/>
      </c>
      <c r="AA492" s="14">
        <f>IF(U492="","",U492&amp;"-"&amp;V492)</f>
        <v/>
      </c>
      <c r="AB492" s="63" t="n"/>
    </row>
    <row customHeight="1" ht="12" r="493" spans="1:201">
      <c r="U493" s="10" t="n"/>
      <c r="V493" s="89" t="n"/>
      <c r="W493" s="16" t="n"/>
      <c r="X493" s="25" t="n"/>
      <c r="Y493" s="80" t="n"/>
      <c r="Z493" s="27">
        <f>IF(U493="","",LOOKUP(U493-V493,{-9E+307,0,1},{2,"x",1}))</f>
        <v/>
      </c>
      <c r="AA493" s="14">
        <f>IF(U493="","",U493&amp;"-"&amp;V493)</f>
        <v/>
      </c>
      <c r="AB493" s="63" t="n"/>
    </row>
    <row customHeight="1" ht="12" r="494" spans="1:201">
      <c r="U494" s="10" t="n"/>
      <c r="V494" s="89" t="n"/>
      <c r="W494" s="16" t="n"/>
      <c r="X494" s="25" t="n"/>
      <c r="Y494" s="80" t="n"/>
      <c r="Z494" s="27">
        <f>IF(U494="","",LOOKUP(U494-V494,{-9E+307,0,1},{2,"x",1}))</f>
        <v/>
      </c>
      <c r="AA494" s="14">
        <f>IF(U494="","",U494&amp;"-"&amp;V494)</f>
        <v/>
      </c>
      <c r="AB494" s="63" t="n"/>
    </row>
    <row customHeight="1" ht="12" r="495" spans="1:201">
      <c r="U495" s="10" t="n"/>
      <c r="V495" s="89" t="n"/>
      <c r="W495" s="16" t="n"/>
      <c r="X495" s="25" t="n"/>
      <c r="Y495" s="80" t="n"/>
      <c r="Z495" s="27">
        <f>IF(U495="","",LOOKUP(U495-V495,{-9E+307,0,1},{2,"x",1}))</f>
        <v/>
      </c>
      <c r="AA495" s="14">
        <f>IF(U495="","",U495&amp;"-"&amp;V495)</f>
        <v/>
      </c>
      <c r="AB495" s="63" t="n"/>
    </row>
    <row customHeight="1" ht="12" r="496" spans="1:201">
      <c r="U496" s="10" t="n"/>
      <c r="V496" s="89" t="n"/>
      <c r="W496" s="16" t="n"/>
      <c r="X496" s="25" t="n"/>
      <c r="Y496" s="80" t="n"/>
      <c r="Z496" s="27">
        <f>IF(U496="","",LOOKUP(U496-V496,{-9E+307,0,1},{2,"x",1}))</f>
        <v/>
      </c>
      <c r="AA496" s="14">
        <f>IF(U496="","",U496&amp;"-"&amp;V496)</f>
        <v/>
      </c>
      <c r="AB496" s="63" t="n"/>
    </row>
    <row customHeight="1" ht="12" r="497" spans="1:201">
      <c r="U497" s="10" t="n"/>
      <c r="V497" s="89" t="n"/>
      <c r="W497" s="16" t="n"/>
      <c r="X497" s="25" t="n"/>
      <c r="Y497" s="80" t="n"/>
      <c r="Z497" s="27">
        <f>IF(U497="","",LOOKUP(U497-V497,{-9E+307,0,1},{2,"x",1}))</f>
        <v/>
      </c>
      <c r="AA497" s="14">
        <f>IF(U497="","",U497&amp;"-"&amp;V497)</f>
        <v/>
      </c>
      <c r="AB497" s="63" t="n"/>
    </row>
    <row customHeight="1" ht="12" r="498" spans="1:201">
      <c r="U498" s="10" t="n"/>
      <c r="V498" s="89" t="n"/>
      <c r="W498" s="16" t="n"/>
      <c r="X498" s="25" t="n"/>
      <c r="Y498" s="80" t="n"/>
      <c r="Z498" s="27">
        <f>IF(U498="","",LOOKUP(U498-V498,{-9E+307,0,1},{2,"x",1}))</f>
        <v/>
      </c>
      <c r="AA498" s="14">
        <f>IF(U498="","",U498&amp;"-"&amp;V498)</f>
        <v/>
      </c>
      <c r="AB498" s="63" t="n"/>
    </row>
    <row customHeight="1" ht="12" r="499" spans="1:201">
      <c r="U499" s="10" t="n"/>
      <c r="V499" s="89" t="n"/>
      <c r="W499" s="16" t="n"/>
      <c r="X499" s="25" t="n"/>
      <c r="Y499" s="80" t="n"/>
      <c r="Z499" s="27">
        <f>IF(U499="","",LOOKUP(U499-V499,{-9E+307,0,1},{2,"x",1}))</f>
        <v/>
      </c>
      <c r="AA499" s="14">
        <f>IF(U499="","",U499&amp;"-"&amp;V499)</f>
        <v/>
      </c>
      <c r="AB499" s="63" t="n"/>
    </row>
    <row customHeight="1" ht="12" r="500" spans="1:201">
      <c r="U500" s="10" t="n"/>
      <c r="V500" s="89" t="n"/>
      <c r="W500" s="16" t="n"/>
      <c r="X500" s="25" t="n"/>
      <c r="Y500" s="80" t="n"/>
      <c r="Z500" s="27">
        <f>IF(U500="","",LOOKUP(U500-V500,{-9E+307,0,1},{2,"x",1}))</f>
        <v/>
      </c>
      <c r="AA500" s="14">
        <f>IF(U500="","",U500&amp;"-"&amp;V500)</f>
        <v/>
      </c>
      <c r="AB500" s="63" t="n"/>
    </row>
    <row customHeight="1" ht="12" r="501" spans="1:201">
      <c r="U501" s="10" t="n"/>
      <c r="V501" s="89" t="n"/>
      <c r="W501" s="16" t="n"/>
      <c r="X501" s="25" t="n"/>
      <c r="Y501" s="80" t="n"/>
      <c r="Z501" s="27">
        <f>IF(U501="","",LOOKUP(U501-V501,{-9E+307,0,1},{2,"x",1}))</f>
        <v/>
      </c>
      <c r="AA501" s="14">
        <f>IF(U501="","",U501&amp;"-"&amp;V501)</f>
        <v/>
      </c>
      <c r="AB501" s="63" t="n"/>
    </row>
    <row customHeight="1" ht="12" r="502" spans="1:201">
      <c r="U502" s="10" t="n"/>
      <c r="V502" s="89" t="n"/>
      <c r="W502" s="16" t="n"/>
      <c r="X502" s="25" t="n"/>
      <c r="Y502" s="80" t="n"/>
      <c r="Z502" s="27">
        <f>IF(U502="","",LOOKUP(U502-V502,{-9E+307,0,1},{2,"x",1}))</f>
        <v/>
      </c>
      <c r="AA502" s="14">
        <f>IF(U502="","",U502&amp;"-"&amp;V502)</f>
        <v/>
      </c>
      <c r="AB502" s="63" t="n"/>
    </row>
    <row customHeight="1" ht="12" r="503" spans="1:201">
      <c r="U503" s="10" t="n"/>
      <c r="V503" s="89" t="n"/>
      <c r="W503" s="16" t="n"/>
      <c r="X503" s="25" t="n"/>
      <c r="Y503" s="80" t="n"/>
      <c r="Z503" s="27">
        <f>IF(U503="","",LOOKUP(U503-V503,{-9E+307,0,1},{2,"x",1}))</f>
        <v/>
      </c>
      <c r="AA503" s="14">
        <f>IF(U503="","",U503&amp;"-"&amp;V503)</f>
        <v/>
      </c>
      <c r="AB503" s="63" t="n"/>
    </row>
    <row customHeight="1" ht="12" r="504" spans="1:201">
      <c r="U504" s="10" t="n"/>
      <c r="V504" s="89" t="n"/>
      <c r="W504" s="16" t="n"/>
      <c r="X504" s="25" t="n"/>
      <c r="Y504" s="80" t="n"/>
      <c r="Z504" s="27">
        <f>IF(U504="","",LOOKUP(U504-V504,{-9E+307,0,1},{2,"x",1}))</f>
        <v/>
      </c>
      <c r="AA504" s="14">
        <f>IF(U504="","",U504&amp;"-"&amp;V504)</f>
        <v/>
      </c>
      <c r="AB504" s="63" t="n"/>
    </row>
    <row customHeight="1" ht="12" r="505" spans="1:201">
      <c r="U505" s="10" t="n"/>
      <c r="V505" s="89" t="n"/>
      <c r="W505" s="16" t="n"/>
      <c r="X505" s="25" t="n"/>
      <c r="Y505" s="80" t="n"/>
      <c r="Z505" s="27">
        <f>IF(U505="","",LOOKUP(U505-V505,{-9E+307,0,1},{2,"x",1}))</f>
        <v/>
      </c>
      <c r="AA505" s="14">
        <f>IF(U505="","",U505&amp;"-"&amp;V505)</f>
        <v/>
      </c>
      <c r="AB505" s="63" t="n"/>
    </row>
    <row customHeight="1" ht="12" r="506" spans="1:201">
      <c r="U506" s="10" t="n"/>
      <c r="V506" s="89" t="n"/>
      <c r="W506" s="16" t="n"/>
      <c r="X506" s="25" t="n"/>
      <c r="Y506" s="80" t="n"/>
      <c r="Z506" s="27">
        <f>IF(U506="","",LOOKUP(U506-V506,{-9E+307,0,1},{2,"x",1}))</f>
        <v/>
      </c>
      <c r="AA506" s="14">
        <f>IF(U506="","",U506&amp;"-"&amp;V506)</f>
        <v/>
      </c>
      <c r="AB506" s="63" t="n"/>
    </row>
    <row customHeight="1" ht="12" r="507" spans="1:201">
      <c r="U507" s="10" t="n"/>
      <c r="V507" s="89" t="n"/>
      <c r="W507" s="16" t="n"/>
      <c r="X507" s="25" t="n"/>
      <c r="Y507" s="80" t="n"/>
      <c r="Z507" s="27">
        <f>IF(U507="","",LOOKUP(U507-V507,{-9E+307,0,1},{2,"x",1}))</f>
        <v/>
      </c>
      <c r="AA507" s="14">
        <f>IF(U507="","",U507&amp;"-"&amp;V507)</f>
        <v/>
      </c>
      <c r="AB507" s="63" t="n"/>
    </row>
    <row customHeight="1" ht="12" r="508" spans="1:201">
      <c r="U508" s="10" t="n"/>
      <c r="V508" s="89" t="n"/>
      <c r="W508" s="16" t="n"/>
      <c r="X508" s="25" t="n"/>
      <c r="Y508" s="80" t="n"/>
      <c r="Z508" s="27">
        <f>IF(U508="","",LOOKUP(U508-V508,{-9E+307,0,1},{2,"x",1}))</f>
        <v/>
      </c>
      <c r="AA508" s="14">
        <f>IF(U508="","",U508&amp;"-"&amp;V508)</f>
        <v/>
      </c>
      <c r="AB508" s="63" t="n"/>
    </row>
    <row customHeight="1" ht="12" r="509" spans="1:201">
      <c r="U509" s="10" t="n"/>
      <c r="V509" s="89" t="n"/>
      <c r="W509" s="16" t="n"/>
      <c r="X509" s="25" t="n"/>
      <c r="Y509" s="80" t="n"/>
      <c r="Z509" s="27">
        <f>IF(U509="","",LOOKUP(U509-V509,{-9E+307,0,1},{2,"x",1}))</f>
        <v/>
      </c>
      <c r="AA509" s="14">
        <f>IF(U509="","",U509&amp;"-"&amp;V509)</f>
        <v/>
      </c>
      <c r="AB509" s="63" t="n"/>
    </row>
    <row customHeight="1" ht="12" r="510" spans="1:201">
      <c r="U510" s="10" t="n"/>
      <c r="V510" s="89" t="n"/>
      <c r="W510" s="16" t="n"/>
      <c r="X510" s="25" t="n"/>
      <c r="Y510" s="80" t="n"/>
      <c r="Z510" s="27">
        <f>IF(U510="","",LOOKUP(U510-V510,{-9E+307,0,1},{2,"x",1}))</f>
        <v/>
      </c>
      <c r="AA510" s="14">
        <f>IF(U510="","",U510&amp;"-"&amp;V510)</f>
        <v/>
      </c>
      <c r="AB510" s="63" t="n"/>
    </row>
    <row customHeight="1" ht="12" r="511" spans="1:201">
      <c r="U511" s="10" t="n"/>
      <c r="V511" s="89" t="n"/>
      <c r="W511" s="16" t="n"/>
      <c r="X511" s="25" t="n"/>
      <c r="Y511" s="80" t="n"/>
      <c r="Z511" s="27">
        <f>IF(U511="","",LOOKUP(U511-V511,{-9E+307,0,1},{2,"x",1}))</f>
        <v/>
      </c>
      <c r="AA511" s="14">
        <f>IF(U511="","",U511&amp;"-"&amp;V511)</f>
        <v/>
      </c>
      <c r="AB511" s="63" t="n"/>
    </row>
    <row customHeight="1" ht="12" r="512" spans="1:201">
      <c r="U512" s="10" t="n"/>
      <c r="V512" s="89" t="n"/>
      <c r="W512" s="16" t="n"/>
      <c r="X512" s="25" t="n"/>
      <c r="Y512" s="80" t="n"/>
      <c r="Z512" s="27">
        <f>IF(U512="","",LOOKUP(U512-V512,{-9E+307,0,1},{2,"x",1}))</f>
        <v/>
      </c>
      <c r="AA512" s="14">
        <f>IF(U512="","",U512&amp;"-"&amp;V512)</f>
        <v/>
      </c>
      <c r="AB512" s="63" t="n"/>
    </row>
    <row customHeight="1" ht="12" r="513" spans="1:201">
      <c r="U513" s="10" t="n"/>
      <c r="V513" s="89" t="n"/>
      <c r="W513" s="16" t="n"/>
      <c r="X513" s="25" t="n"/>
      <c r="Y513" s="80" t="n"/>
      <c r="Z513" s="27">
        <f>IF(U513="","",LOOKUP(U513-V513,{-9E+307,0,1},{2,"x",1}))</f>
        <v/>
      </c>
      <c r="AA513" s="14">
        <f>IF(U513="","",U513&amp;"-"&amp;V513)</f>
        <v/>
      </c>
      <c r="AB513" s="63" t="n"/>
    </row>
    <row customHeight="1" ht="12" r="514" spans="1:201">
      <c r="U514" s="10" t="n"/>
      <c r="V514" s="89" t="n"/>
      <c r="W514" s="16" t="n"/>
      <c r="X514" s="25" t="n"/>
      <c r="Y514" s="80" t="n"/>
      <c r="Z514" s="27">
        <f>IF(U514="","",LOOKUP(U514-V514,{-9E+307,0,1},{2,"x",1}))</f>
        <v/>
      </c>
      <c r="AA514" s="14">
        <f>IF(U514="","",U514&amp;"-"&amp;V514)</f>
        <v/>
      </c>
      <c r="AB514" s="63" t="n"/>
    </row>
    <row customHeight="1" ht="12" r="515" spans="1:201">
      <c r="U515" s="10" t="n"/>
      <c r="V515" s="89" t="n"/>
      <c r="W515" s="16" t="n"/>
      <c r="X515" s="25" t="n"/>
      <c r="Y515" s="80" t="n"/>
      <c r="Z515" s="27">
        <f>IF(U515="","",LOOKUP(U515-V515,{-9E+307,0,1},{2,"x",1}))</f>
        <v/>
      </c>
      <c r="AA515" s="14">
        <f>IF(U515="","",U515&amp;"-"&amp;V515)</f>
        <v/>
      </c>
      <c r="AB515" s="63" t="n"/>
    </row>
    <row customHeight="1" ht="12" r="516" spans="1:201">
      <c r="U516" s="10" t="n"/>
      <c r="V516" s="89" t="n"/>
      <c r="W516" s="16" t="n"/>
      <c r="X516" s="25" t="n"/>
      <c r="Y516" s="80" t="n"/>
      <c r="Z516" s="27">
        <f>IF(U516="","",LOOKUP(U516-V516,{-9E+307,0,1},{2,"x",1}))</f>
        <v/>
      </c>
      <c r="AA516" s="14">
        <f>IF(U516="","",U516&amp;"-"&amp;V516)</f>
        <v/>
      </c>
      <c r="AB516" s="63" t="n"/>
    </row>
    <row customHeight="1" ht="12" r="517" spans="1:201">
      <c r="U517" s="10" t="n"/>
      <c r="V517" s="89" t="n"/>
      <c r="W517" s="16" t="n"/>
      <c r="X517" s="25" t="n"/>
      <c r="Y517" s="80" t="n"/>
      <c r="Z517" s="27">
        <f>IF(U517="","",LOOKUP(U517-V517,{-9E+307,0,1},{2,"x",1}))</f>
        <v/>
      </c>
      <c r="AA517" s="14">
        <f>IF(U517="","",U517&amp;"-"&amp;V517)</f>
        <v/>
      </c>
      <c r="AB517" s="63" t="n"/>
    </row>
    <row customHeight="1" ht="12" r="518" spans="1:201">
      <c r="U518" s="10" t="n"/>
      <c r="V518" s="89" t="n"/>
      <c r="W518" s="16" t="n"/>
      <c r="X518" s="25" t="n"/>
      <c r="Y518" s="80" t="n"/>
      <c r="Z518" s="27">
        <f>IF(U518="","",LOOKUP(U518-V518,{-9E+307,0,1},{2,"x",1}))</f>
        <v/>
      </c>
      <c r="AA518" s="14">
        <f>IF(U518="","",U518&amp;"-"&amp;V518)</f>
        <v/>
      </c>
      <c r="AB518" s="63" t="n"/>
    </row>
    <row customHeight="1" ht="12" r="519" spans="1:201">
      <c r="U519" s="10" t="n"/>
      <c r="V519" s="89" t="n"/>
      <c r="W519" s="16" t="n"/>
      <c r="X519" s="25" t="n"/>
      <c r="Y519" s="80" t="n"/>
      <c r="Z519" s="27">
        <f>IF(U519="","",LOOKUP(U519-V519,{-9E+307,0,1},{2,"x",1}))</f>
        <v/>
      </c>
      <c r="AA519" s="14">
        <f>IF(U519="","",U519&amp;"-"&amp;V519)</f>
        <v/>
      </c>
      <c r="AB519" s="63" t="n"/>
    </row>
    <row customHeight="1" ht="12" r="520" spans="1:201">
      <c r="U520" s="10" t="n"/>
      <c r="V520" s="89" t="n"/>
      <c r="W520" s="16" t="n"/>
      <c r="X520" s="25" t="n"/>
      <c r="Y520" s="80" t="n"/>
      <c r="Z520" s="27">
        <f>IF(U520="","",LOOKUP(U520-V520,{-9E+307,0,1},{2,"x",1}))</f>
        <v/>
      </c>
      <c r="AA520" s="14">
        <f>IF(U520="","",U520&amp;"-"&amp;V520)</f>
        <v/>
      </c>
      <c r="AB520" s="63" t="n"/>
    </row>
    <row customHeight="1" ht="12" r="521" spans="1:201">
      <c r="U521" s="10" t="n"/>
      <c r="V521" s="89" t="n"/>
      <c r="W521" s="16" t="n"/>
      <c r="X521" s="25" t="n"/>
      <c r="Y521" s="80" t="n"/>
      <c r="Z521" s="27">
        <f>IF(U521="","",LOOKUP(U521-V521,{-9E+307,0,1},{2,"x",1}))</f>
        <v/>
      </c>
      <c r="AA521" s="14">
        <f>IF(U521="","",U521&amp;"-"&amp;V521)</f>
        <v/>
      </c>
      <c r="AB521" s="63" t="n"/>
    </row>
    <row customHeight="1" ht="12" r="522" spans="1:201">
      <c r="U522" s="10" t="n"/>
      <c r="V522" s="89" t="n"/>
      <c r="W522" s="16" t="n"/>
      <c r="X522" s="25" t="n"/>
      <c r="Y522" s="80" t="n"/>
      <c r="Z522" s="27">
        <f>IF(U522="","",LOOKUP(U522-V522,{-9E+307,0,1},{2,"x",1}))</f>
        <v/>
      </c>
      <c r="AA522" s="14">
        <f>IF(U522="","",U522&amp;"-"&amp;V522)</f>
        <v/>
      </c>
      <c r="AB522" s="63" t="n"/>
    </row>
    <row customHeight="1" ht="12" r="523" spans="1:201">
      <c r="U523" s="10" t="n"/>
      <c r="V523" s="89" t="n"/>
      <c r="W523" s="16" t="n"/>
      <c r="X523" s="25" t="n"/>
      <c r="Y523" s="80" t="n"/>
      <c r="Z523" s="27">
        <f>IF(U523="","",LOOKUP(U523-V523,{-9E+307,0,1},{2,"x",1}))</f>
        <v/>
      </c>
      <c r="AA523" s="14">
        <f>IF(U523="","",U523&amp;"-"&amp;V523)</f>
        <v/>
      </c>
      <c r="AB523" s="63" t="n"/>
    </row>
    <row customHeight="1" ht="12" r="524" spans="1:201">
      <c r="U524" s="10" t="n"/>
      <c r="V524" s="89" t="n"/>
      <c r="W524" s="16" t="n"/>
      <c r="X524" s="25" t="n"/>
      <c r="Y524" s="80" t="n"/>
      <c r="Z524" s="27">
        <f>IF(U524="","",LOOKUP(U524-V524,{-9E+307,0,1},{2,"x",1}))</f>
        <v/>
      </c>
      <c r="AA524" s="14">
        <f>IF(U524="","",U524&amp;"-"&amp;V524)</f>
        <v/>
      </c>
      <c r="AB524" s="63" t="n"/>
    </row>
    <row customHeight="1" ht="12" r="525" spans="1:201">
      <c r="U525" s="10" t="n"/>
      <c r="V525" s="89" t="n"/>
      <c r="W525" s="16" t="n"/>
      <c r="X525" s="25" t="n"/>
      <c r="Y525" s="80" t="n"/>
      <c r="Z525" s="27">
        <f>IF(U525="","",LOOKUP(U525-V525,{-9E+307,0,1},{2,"x",1}))</f>
        <v/>
      </c>
      <c r="AA525" s="14">
        <f>IF(U525="","",U525&amp;"-"&amp;V525)</f>
        <v/>
      </c>
      <c r="AB525" s="63" t="n"/>
    </row>
    <row customHeight="1" ht="12" r="526" spans="1:201">
      <c r="U526" s="10" t="n"/>
      <c r="V526" s="89" t="n"/>
      <c r="W526" s="16" t="n"/>
      <c r="X526" s="25" t="n"/>
      <c r="Y526" s="80" t="n"/>
      <c r="Z526" s="27">
        <f>IF(U526="","",LOOKUP(U526-V526,{-9E+307,0,1},{2,"x",1}))</f>
        <v/>
      </c>
      <c r="AA526" s="14">
        <f>IF(U526="","",U526&amp;"-"&amp;V526)</f>
        <v/>
      </c>
      <c r="AB526" s="63" t="n"/>
    </row>
    <row customHeight="1" ht="12" r="527" spans="1:201">
      <c r="U527" s="10" t="n"/>
      <c r="V527" s="89" t="n"/>
      <c r="W527" s="16" t="n"/>
      <c r="X527" s="25" t="n"/>
      <c r="Y527" s="80" t="n"/>
      <c r="Z527" s="27">
        <f>IF(U527="","",LOOKUP(U527-V527,{-9E+307,0,1},{2,"x",1}))</f>
        <v/>
      </c>
      <c r="AA527" s="14">
        <f>IF(U527="","",U527&amp;"-"&amp;V527)</f>
        <v/>
      </c>
      <c r="AB527" s="63" t="n"/>
    </row>
    <row customHeight="1" ht="12" r="528" spans="1:201">
      <c r="U528" s="10" t="n"/>
      <c r="V528" s="89" t="n"/>
      <c r="W528" s="16" t="n"/>
      <c r="X528" s="25" t="n"/>
      <c r="Y528" s="80" t="n"/>
      <c r="Z528" s="27">
        <f>IF(U528="","",LOOKUP(U528-V528,{-9E+307,0,1},{2,"x",1}))</f>
        <v/>
      </c>
      <c r="AA528" s="14">
        <f>IF(U528="","",U528&amp;"-"&amp;V528)</f>
        <v/>
      </c>
      <c r="AB528" s="63" t="n"/>
    </row>
    <row customHeight="1" ht="12" r="529" spans="1:201">
      <c r="U529" s="10" t="n"/>
      <c r="V529" s="89" t="n"/>
      <c r="W529" s="16" t="n"/>
      <c r="X529" s="25" t="n"/>
      <c r="Y529" s="80" t="n"/>
      <c r="Z529" s="27">
        <f>IF(U529="","",LOOKUP(U529-V529,{-9E+307,0,1},{2,"x",1}))</f>
        <v/>
      </c>
      <c r="AA529" s="14">
        <f>IF(U529="","",U529&amp;"-"&amp;V529)</f>
        <v/>
      </c>
      <c r="AB529" s="63" t="n"/>
    </row>
    <row customHeight="1" ht="12" r="530" spans="1:201">
      <c r="U530" s="10" t="n"/>
      <c r="V530" s="89" t="n"/>
      <c r="W530" s="16" t="n"/>
      <c r="X530" s="25" t="n"/>
      <c r="Y530" s="80" t="n"/>
      <c r="Z530" s="27">
        <f>IF(U530="","",LOOKUP(U530-V530,{-9E+307,0,1},{2,"x",1}))</f>
        <v/>
      </c>
      <c r="AA530" s="14">
        <f>IF(U530="","",U530&amp;"-"&amp;V530)</f>
        <v/>
      </c>
      <c r="AB530" s="63" t="n"/>
    </row>
    <row customHeight="1" ht="12" r="531" spans="1:201">
      <c r="U531" s="10" t="n"/>
      <c r="V531" s="89" t="n"/>
      <c r="W531" s="16" t="n"/>
      <c r="X531" s="25" t="n"/>
      <c r="Y531" s="80" t="n"/>
      <c r="Z531" s="27">
        <f>IF(U531="","",LOOKUP(U531-V531,{-9E+307,0,1},{2,"x",1}))</f>
        <v/>
      </c>
      <c r="AA531" s="14">
        <f>IF(U531="","",U531&amp;"-"&amp;V531)</f>
        <v/>
      </c>
      <c r="AB531" s="63" t="n"/>
    </row>
    <row customHeight="1" ht="12" r="532" spans="1:201">
      <c r="U532" s="10" t="n"/>
      <c r="V532" s="89" t="n"/>
      <c r="W532" s="16" t="n"/>
      <c r="X532" s="25" t="n"/>
      <c r="Y532" s="80" t="n"/>
      <c r="Z532" s="27">
        <f>IF(U532="","",LOOKUP(U532-V532,{-9E+307,0,1},{2,"x",1}))</f>
        <v/>
      </c>
      <c r="AA532" s="14">
        <f>IF(U532="","",U532&amp;"-"&amp;V532)</f>
        <v/>
      </c>
      <c r="AB532" s="63" t="n"/>
    </row>
    <row customHeight="1" ht="12" r="533" spans="1:201">
      <c r="U533" s="10" t="n"/>
      <c r="V533" s="89" t="n"/>
      <c r="W533" s="16" t="n"/>
      <c r="X533" s="25" t="n"/>
      <c r="Y533" s="80" t="n"/>
      <c r="Z533" s="27">
        <f>IF(U533="","",LOOKUP(U533-V533,{-9E+307,0,1},{2,"x",1}))</f>
        <v/>
      </c>
      <c r="AA533" s="14">
        <f>IF(U533="","",U533&amp;"-"&amp;V533)</f>
        <v/>
      </c>
      <c r="AB533" s="63" t="n"/>
    </row>
    <row customHeight="1" ht="12" r="534" spans="1:201">
      <c r="U534" s="10" t="n"/>
      <c r="V534" s="89" t="n"/>
      <c r="W534" s="16" t="n"/>
      <c r="X534" s="25" t="n"/>
      <c r="Y534" s="80" t="n"/>
      <c r="Z534" s="27">
        <f>IF(U534="","",LOOKUP(U534-V534,{-9E+307,0,1},{2,"x",1}))</f>
        <v/>
      </c>
      <c r="AA534" s="14">
        <f>IF(U534="","",U534&amp;"-"&amp;V534)</f>
        <v/>
      </c>
      <c r="AB534" s="63" t="n"/>
    </row>
    <row customHeight="1" ht="12" r="535" spans="1:201">
      <c r="U535" s="10" t="n"/>
      <c r="V535" s="89" t="n"/>
      <c r="W535" s="16" t="n"/>
      <c r="X535" s="25" t="n"/>
      <c r="Y535" s="80" t="n"/>
      <c r="Z535" s="27">
        <f>IF(U535="","",LOOKUP(U535-V535,{-9E+307,0,1},{2,"x",1}))</f>
        <v/>
      </c>
      <c r="AA535" s="14">
        <f>IF(U535="","",U535&amp;"-"&amp;V535)</f>
        <v/>
      </c>
      <c r="AB535" s="63" t="n"/>
    </row>
    <row customHeight="1" ht="12" r="536" spans="1:201">
      <c r="U536" s="10" t="n"/>
      <c r="V536" s="89" t="n"/>
      <c r="W536" s="16" t="n"/>
      <c r="X536" s="25" t="n"/>
      <c r="Y536" s="80" t="n"/>
      <c r="Z536" s="27">
        <f>IF(U536="","",LOOKUP(U536-V536,{-9E+307,0,1},{2,"x",1}))</f>
        <v/>
      </c>
      <c r="AA536" s="14">
        <f>IF(U536="","",U536&amp;"-"&amp;V536)</f>
        <v/>
      </c>
      <c r="AB536" s="63" t="n"/>
    </row>
    <row customHeight="1" ht="12" r="537" spans="1:201">
      <c r="U537" s="10" t="n"/>
      <c r="V537" s="89" t="n"/>
      <c r="W537" s="16" t="n"/>
      <c r="X537" s="25" t="n"/>
      <c r="Y537" s="80" t="n"/>
      <c r="Z537" s="27">
        <f>IF(U537="","",LOOKUP(U537-V537,{-9E+307,0,1},{2,"x",1}))</f>
        <v/>
      </c>
      <c r="AA537" s="14">
        <f>IF(U537="","",U537&amp;"-"&amp;V537)</f>
        <v/>
      </c>
      <c r="AB537" s="63" t="n"/>
    </row>
    <row customHeight="1" ht="12" r="538" spans="1:201">
      <c r="U538" s="10" t="n"/>
      <c r="V538" s="89" t="n"/>
      <c r="W538" s="16" t="n"/>
      <c r="X538" s="25" t="n"/>
      <c r="Y538" s="80" t="n"/>
      <c r="Z538" s="27">
        <f>IF(U538="","",LOOKUP(U538-V538,{-9E+307,0,1},{2,"x",1}))</f>
        <v/>
      </c>
      <c r="AA538" s="14">
        <f>IF(U538="","",U538&amp;"-"&amp;V538)</f>
        <v/>
      </c>
      <c r="AB538" s="63" t="n"/>
    </row>
    <row customHeight="1" ht="12" r="539" spans="1:201">
      <c r="U539" s="10" t="n"/>
      <c r="V539" s="89" t="n"/>
      <c r="W539" s="16" t="n"/>
      <c r="X539" s="25" t="n"/>
      <c r="Y539" s="80" t="n"/>
      <c r="Z539" s="27">
        <f>IF(U539="","",LOOKUP(U539-V539,{-9E+307,0,1},{2,"x",1}))</f>
        <v/>
      </c>
      <c r="AA539" s="14">
        <f>IF(U539="","",U539&amp;"-"&amp;V539)</f>
        <v/>
      </c>
      <c r="AB539" s="63" t="n"/>
    </row>
    <row customHeight="1" ht="12" r="540" spans="1:201">
      <c r="U540" s="10" t="n"/>
      <c r="V540" s="89" t="n"/>
      <c r="W540" s="16" t="n"/>
      <c r="X540" s="25" t="n"/>
      <c r="Y540" s="80" t="n"/>
      <c r="Z540" s="27">
        <f>IF(U540="","",LOOKUP(U540-V540,{-9E+307,0,1},{2,"x",1}))</f>
        <v/>
      </c>
      <c r="AA540" s="14">
        <f>IF(U540="","",U540&amp;"-"&amp;V540)</f>
        <v/>
      </c>
      <c r="AB540" s="63" t="n"/>
    </row>
    <row customHeight="1" ht="12" r="541" spans="1:201">
      <c r="U541" s="10" t="n"/>
      <c r="V541" s="89" t="n"/>
      <c r="W541" s="16" t="n"/>
      <c r="X541" s="25" t="n"/>
      <c r="Y541" s="80" t="n"/>
      <c r="Z541" s="27">
        <f>IF(U541="","",LOOKUP(U541-V541,{-9E+307,0,1},{2,"x",1}))</f>
        <v/>
      </c>
      <c r="AA541" s="14">
        <f>IF(U541="","",U541&amp;"-"&amp;V541)</f>
        <v/>
      </c>
      <c r="AB541" s="63" t="n"/>
    </row>
    <row customHeight="1" ht="12" r="542" spans="1:201">
      <c r="W542" s="16" t="n"/>
      <c r="X542" s="25" t="n"/>
      <c r="Y542" s="80" t="n"/>
      <c r="Z542" s="27">
        <f>IF(U542="","",LOOKUP(U542-V542,{-9E+307,0,1},{2,"x",1}))</f>
        <v/>
      </c>
      <c r="AA542" s="14">
        <f>IF(U542="","",U542&amp;"-"&amp;V542)</f>
        <v/>
      </c>
      <c r="AB542" s="63" t="n"/>
    </row>
    <row customHeight="1" ht="12" r="543" spans="1:201">
      <c r="W543" s="16" t="n"/>
      <c r="X543" s="25" t="n"/>
      <c r="Y543" s="80" t="n"/>
      <c r="Z543" s="27">
        <f>IF(U543="","",LOOKUP(U543-V543,{-9E+307,0,1},{2,"x",1}))</f>
        <v/>
      </c>
      <c r="AA543" s="14">
        <f>IF(U543="","",U543&amp;"-"&amp;V543)</f>
        <v/>
      </c>
      <c r="AB543" s="63" t="n"/>
    </row>
    <row customHeight="1" ht="12" r="544" spans="1:201">
      <c r="W544" s="16" t="n"/>
      <c r="X544" s="25" t="n"/>
      <c r="Y544" s="80" t="n"/>
      <c r="Z544" s="27">
        <f>IF(U544="","",LOOKUP(U544-V544,{-9E+307,0,1},{2,"x",1}))</f>
        <v/>
      </c>
      <c r="AA544" s="14">
        <f>IF(U544="","",U544&amp;"-"&amp;V544)</f>
        <v/>
      </c>
      <c r="AB544" s="63" t="n"/>
    </row>
    <row customHeight="1" ht="12" r="545" spans="1:201">
      <c r="W545" s="16" t="n"/>
      <c r="X545" s="25" t="n"/>
      <c r="Y545" s="80" t="n"/>
      <c r="Z545" s="27">
        <f>IF(U545="","",LOOKUP(U545-V545,{-9E+307,0,1},{2,"x",1}))</f>
        <v/>
      </c>
      <c r="AA545" s="14">
        <f>IF(U545="","",U545&amp;"-"&amp;V545)</f>
        <v/>
      </c>
      <c r="AB545" s="63" t="n"/>
    </row>
    <row customHeight="1" ht="12" r="546" spans="1:201">
      <c r="W546" s="16" t="n"/>
      <c r="X546" s="25" t="n"/>
      <c r="Y546" s="80" t="n"/>
      <c r="Z546" s="27">
        <f>IF(U546="","",LOOKUP(U546-V546,{-9E+307,0,1},{2,"x",1}))</f>
        <v/>
      </c>
      <c r="AA546" s="14">
        <f>IF(U546="","",U546&amp;"-"&amp;V546)</f>
        <v/>
      </c>
      <c r="AB546" s="63" t="n"/>
    </row>
    <row customHeight="1" ht="12" r="547" spans="1:201">
      <c r="W547" s="16" t="n"/>
      <c r="X547" s="25" t="n"/>
      <c r="Y547" s="80" t="n"/>
      <c r="Z547" s="27">
        <f>IF(U547="","",LOOKUP(U547-V547,{-9E+307,0,1},{2,"x",1}))</f>
        <v/>
      </c>
      <c r="AA547" s="14">
        <f>IF(U547="","",U547&amp;"-"&amp;V547)</f>
        <v/>
      </c>
      <c r="AB547" s="63" t="n"/>
    </row>
    <row customHeight="1" ht="12" r="548" spans="1:201">
      <c r="W548" s="16" t="n"/>
      <c r="X548" s="25" t="n"/>
      <c r="Y548" s="80" t="n"/>
      <c r="Z548" s="27">
        <f>IF(U548="","",LOOKUP(U548-V548,{-9E+307,0,1},{2,"x",1}))</f>
        <v/>
      </c>
      <c r="AA548" s="14">
        <f>IF(U548="","",U548&amp;"-"&amp;V548)</f>
        <v/>
      </c>
      <c r="AB548" s="63" t="n"/>
    </row>
    <row customHeight="1" ht="12" r="549" spans="1:201">
      <c r="W549" s="16" t="n"/>
      <c r="X549" s="25" t="n"/>
      <c r="Y549" s="80" t="n"/>
      <c r="Z549" s="27">
        <f>IF(U549="","",LOOKUP(U549-V549,{-9E+307,0,1},{2,"x",1}))</f>
        <v/>
      </c>
      <c r="AA549" s="14">
        <f>IF(U549="","",U549&amp;"-"&amp;V549)</f>
        <v/>
      </c>
      <c r="AB549" s="63" t="n"/>
    </row>
    <row customHeight="1" ht="12" r="550" spans="1:201">
      <c r="W550" s="16" t="n"/>
      <c r="X550" s="25" t="n"/>
      <c r="Y550" s="80" t="n"/>
      <c r="Z550" s="27">
        <f>IF(U550="","",LOOKUP(U550-V550,{-9E+307,0,1},{2,"x",1}))</f>
        <v/>
      </c>
      <c r="AA550" s="14">
        <f>IF(U550="","",U550&amp;"-"&amp;V550)</f>
        <v/>
      </c>
      <c r="AB550" s="63" t="n"/>
    </row>
    <row customHeight="1" ht="12" r="551" spans="1:201">
      <c r="W551" s="16" t="n"/>
      <c r="X551" s="25" t="n"/>
      <c r="Y551" s="80" t="n"/>
      <c r="Z551" s="27">
        <f>IF(U551="","",LOOKUP(U551-V551,{-9E+307,0,1},{2,"x",1}))</f>
        <v/>
      </c>
      <c r="AA551" s="14">
        <f>IF(U551="","",U551&amp;"-"&amp;V551)</f>
        <v/>
      </c>
      <c r="AB551" s="63" t="n"/>
    </row>
    <row customHeight="1" ht="12" r="552" spans="1:201">
      <c r="W552" s="16" t="n"/>
      <c r="X552" s="25" t="n"/>
      <c r="Y552" s="80" t="n"/>
      <c r="Z552" s="27">
        <f>IF(U552="","",LOOKUP(U552-V552,{-9E+307,0,1},{2,"x",1}))</f>
        <v/>
      </c>
      <c r="AA552" s="14">
        <f>IF(U552="","",U552&amp;"-"&amp;V552)</f>
        <v/>
      </c>
      <c r="AB552" s="63" t="n"/>
    </row>
    <row customHeight="1" ht="12" r="553" spans="1:201">
      <c r="W553" s="16" t="n"/>
      <c r="X553" s="25" t="n"/>
      <c r="Y553" s="80" t="n"/>
      <c r="Z553" s="27">
        <f>IF(U553="","",LOOKUP(U553-V553,{-9E+307,0,1},{2,"x",1}))</f>
        <v/>
      </c>
      <c r="AA553" s="14">
        <f>IF(U553="","",U553&amp;"-"&amp;V553)</f>
        <v/>
      </c>
      <c r="AB553" s="63" t="n"/>
    </row>
  </sheetData>
  <conditionalFormatting sqref="Z2:AB2 AA112:AB360 AA3:AB101 Z3:Z553">
    <cfRule dxfId="0" priority="1" stopIfTrue="1" type="expression">
      <formula>SEARCH("Jornada",$A2)</formula>
    </cfRule>
  </conditionalFormatting>
  <conditionalFormatting sqref="AA361:AB553">
    <cfRule dxfId="0" priority="2" stopIfTrue="1" type="expression">
      <formula>SEARCH("Jornada",#REF!)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Right="0"/>
    <pageSetUpPr/>
  </sheetPr>
  <dimension ref="A1:GS553"/>
  <sheetViews>
    <sheetView workbookViewId="0">
      <selection activeCell="A1" sqref="A1"/>
    </sheetView>
  </sheetViews>
  <sheetFormatPr baseColWidth="8" defaultRowHeight="12" outlineLevelCol="1"/>
  <cols>
    <col bestFit="1" customWidth="1" max="1" min="1" style="35" width="5.42578125"/>
    <col bestFit="1" customWidth="1" max="3" min="2" style="89" width="9.7109375"/>
    <col customWidth="1" max="4" min="4" style="31" width="4.7109375"/>
    <col customWidth="1" max="5" min="5" style="81" width="4.7109375"/>
    <col customWidth="1" max="6" min="6" style="25" width="4.7109375"/>
    <col customWidth="1" max="11" min="7" style="80" width="4.7109375"/>
    <col customWidth="1" max="12" min="12" style="25" width="4.7109375"/>
    <col customWidth="1" max="17" min="13" style="80" width="4.7109375"/>
    <col customWidth="1" max="18" min="18" style="16" width="4.7109375"/>
    <col customWidth="1" max="19" min="19" style="16" width="5.7109375"/>
    <col customWidth="1" max="20" min="20" style="16" width="6.140625"/>
    <col customWidth="1" max="21" min="21" style="25" width="4.7109375"/>
    <col customWidth="1" max="22" min="22" style="80" width="4.7109375"/>
    <col customWidth="1" max="23" min="23" style="13" width="4.7109375"/>
    <col customWidth="1" max="24" min="24" style="24" width="4.7109375"/>
    <col customWidth="1" max="25" min="25" style="23" width="4.7109375"/>
    <col bestFit="1" customWidth="1" max="26" min="26" style="26" width="5.7109375"/>
    <col bestFit="1" customWidth="1" max="27" min="27" style="19" width="3.28515625"/>
    <col customWidth="1" max="28" min="28" style="89" width="3.28515625"/>
    <col bestFit="1" customWidth="1" max="29" min="29" style="89" width="15.85546875"/>
    <col bestFit="1" collapsed="1" customWidth="1" max="30" min="30" style="89" width="3"/>
    <col customWidth="1" hidden="1" max="31" min="31" outlineLevel="1" style="89" width="6.42578125"/>
    <col customWidth="1" hidden="1" max="34" min="32" outlineLevel="1" style="89" width="6"/>
    <col customWidth="1" hidden="1" max="39" min="35" outlineLevel="1" style="89" width="4"/>
    <col customWidth="1" hidden="1" max="40" min="40" outlineLevel="1" style="89" width="6.85546875"/>
    <col customWidth="1" hidden="1" max="42" min="41" outlineLevel="1" style="89" width="6"/>
    <col customWidth="1" hidden="1" max="43" min="43" outlineLevel="1" style="89" width="3"/>
    <col customWidth="1" hidden="1" max="46" min="44" outlineLevel="1" style="89" width="4"/>
    <col customWidth="1" hidden="1" max="48" min="47" outlineLevel="1" style="89" width="3"/>
    <col bestFit="1" customWidth="1" max="49" min="49" style="89" width="3"/>
    <col customWidth="1" max="50" min="50" outlineLevel="1" style="89" width="5.42578125"/>
    <col customWidth="1" max="53" min="51" outlineLevel="1" style="89" width="5"/>
    <col customWidth="1" max="56" min="54" outlineLevel="1" style="89" width="3.42578125"/>
    <col customWidth="1" max="57" min="57" outlineLevel="1" style="89" width="3"/>
    <col bestFit="1" customWidth="1" max="58" min="58" outlineLevel="1" style="89" width="4"/>
    <col customWidth="1" max="59" min="59" outlineLevel="1" style="89" width="5.28515625"/>
    <col customWidth="1" max="62" min="60" outlineLevel="1" style="89" width="5"/>
    <col customWidth="1" max="65" min="63" outlineLevel="1" style="89" width="3.42578125"/>
    <col customWidth="1" max="66" min="66" outlineLevel="1" style="89" width="3"/>
    <col bestFit="1" customWidth="1" max="67" min="67" outlineLevel="1" style="89" width="4"/>
    <col customWidth="1" max="68" min="68" style="89" width="9.140625"/>
    <col bestFit="1" customWidth="1" max="69" min="69" style="35" width="5.42578125"/>
    <col bestFit="1" customWidth="1" max="71" min="70" style="89" width="15.85546875"/>
    <col bestFit="1" customWidth="1" max="73" min="72" style="89" width="4.42578125"/>
    <col customWidth="1" max="74" min="74" style="89" width="7.28515625"/>
    <col customWidth="1" max="75" min="75" style="89" width="6.42578125"/>
    <col customWidth="1" max="79" min="76" style="89" width="6"/>
    <col bestFit="1" customWidth="1" max="80" min="80" style="89" width="4.42578125"/>
    <col customWidth="1" max="85" min="81" style="89" width="4"/>
    <col customWidth="1" max="87" min="86" style="89" width="3"/>
    <col bestFit="1" customWidth="1" max="88" min="88" style="89" width="3.42578125"/>
    <col customWidth="1" max="89" min="89" style="89" width="4"/>
    <col bestFit="1" customWidth="1" max="91" min="90" style="89" width="4"/>
    <col bestFit="1" customWidth="1" max="93" min="92" style="89" width="5.42578125"/>
    <col bestFit="1" customWidth="1" max="97" min="94" style="89" width="5"/>
    <col customWidth="1" max="100" min="98" style="89" width="3.42578125"/>
    <col customWidth="1" max="101" min="101" style="89" width="3"/>
    <col bestFit="1" customWidth="1" max="103" min="102" style="89" width="3"/>
    <col bestFit="1" customWidth="1" max="104" min="104" style="89" width="3.42578125"/>
    <col bestFit="1" customWidth="1" max="107" min="105" style="89" width="3"/>
    <col customWidth="1" max="109" min="108" style="89" width="4"/>
    <col customWidth="1" max="110" min="110" style="89" width="7.140625"/>
    <col bestFit="1" customWidth="1" max="111" min="111" style="89" width="6.42578125"/>
    <col bestFit="1" customWidth="1" max="115" min="112" style="89" width="6"/>
    <col bestFit="1" customWidth="1" max="116" min="116" style="89" width="3.42578125"/>
    <col bestFit="1" customWidth="1" max="117" min="117" style="89" width="3"/>
    <col customWidth="1" max="121" min="118" style="89" width="5"/>
    <col customWidth="1" max="122" min="122" style="89" width="3.42578125"/>
    <col customWidth="1" max="123" min="123" style="89" width="3"/>
    <col bestFit="1" customWidth="1" max="124" min="124" style="89" width="3.42578125"/>
    <col customWidth="1" max="125" min="125" style="89" width="3"/>
    <col bestFit="1" customWidth="1" max="127" min="126" style="89" width="4"/>
    <col bestFit="1" customWidth="1" max="129" min="128" style="89" width="5.42578125"/>
    <col bestFit="1" collapsed="1" customWidth="1" max="130" min="130" style="89" width="5"/>
    <col bestFit="1" customWidth="1" max="133" min="131" style="89" width="5"/>
    <col bestFit="1" customWidth="1" max="134" min="134" style="89" width="2.85546875"/>
    <col bestFit="1" customWidth="1" max="135" min="135" style="89" width="3"/>
    <col bestFit="1" customWidth="1" max="136" min="136" style="89" width="4.7109375"/>
    <col bestFit="1" customWidth="1" max="139" min="137" style="89" width="4"/>
    <col bestFit="1" customWidth="1" max="140" min="140" style="89" width="4.5703125"/>
    <col bestFit="1" customWidth="1" max="145" min="141" style="89" width="4"/>
    <col customWidth="1" max="146" min="146" style="81" width="4"/>
    <col bestFit="1" customWidth="1" max="147" min="147" style="89" width="5.7109375"/>
    <col bestFit="1" customWidth="1" max="148" min="148" style="89" width="5.28515625"/>
    <col customWidth="1" max="149" min="149" style="81" width="4"/>
    <col bestFit="1" customWidth="1" max="150" min="150" style="89" width="8.7109375"/>
    <col bestFit="1" customWidth="1" max="151" min="151" style="89" width="5.28515625"/>
    <col customWidth="1" max="152" min="152" style="81" width="4"/>
    <col bestFit="1" customWidth="1" max="153" min="153" style="89" width="9.7109375"/>
    <col bestFit="1" customWidth="1" max="154" min="154" style="89" width="5.28515625"/>
    <col customWidth="1" max="155" min="155" style="81" width="4"/>
    <col bestFit="1" customWidth="1" max="157" min="156" style="89" width="5.28515625"/>
    <col customWidth="1" max="158" min="158" style="81" width="4"/>
    <col bestFit="1" customWidth="1" max="160" min="159" style="89" width="5.28515625"/>
    <col customWidth="1" max="161" min="161" style="81" width="4"/>
    <col bestFit="1" customWidth="1" max="162" min="162" style="89" width="7.140625"/>
    <col bestFit="1" customWidth="1" max="163" min="163" style="89" width="5.28515625"/>
    <col customWidth="1" max="164" min="164" style="81" width="4"/>
    <col bestFit="1" customWidth="1" max="165" min="165" style="89" width="8.140625"/>
    <col bestFit="1" customWidth="1" max="166" min="166" style="89" width="5.28515625"/>
    <col customWidth="1" max="167" min="167" style="81" width="4"/>
    <col customWidth="1" max="195" min="168" style="89" width="9.140625"/>
    <col customWidth="1" max="16384" min="196" style="89" width="9.140625"/>
  </cols>
  <sheetData>
    <row r="1" spans="1:201">
      <c r="A1" s="82" t="s">
        <v>0</v>
      </c>
      <c r="B1" s="5" t="s">
        <v>1</v>
      </c>
      <c r="C1" s="5" t="s">
        <v>2</v>
      </c>
      <c r="D1" s="84" t="s">
        <v>3</v>
      </c>
      <c r="E1" s="48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49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1" t="s">
        <v>17</v>
      </c>
      <c r="S1" s="51" t="s">
        <v>18</v>
      </c>
      <c r="T1" s="51" t="s">
        <v>19</v>
      </c>
      <c r="U1" s="49" t="s">
        <v>20</v>
      </c>
      <c r="V1" s="50" t="s">
        <v>21</v>
      </c>
      <c r="W1" s="52" t="s">
        <v>22</v>
      </c>
      <c r="X1" s="53" t="s">
        <v>23</v>
      </c>
      <c r="Y1" s="54" t="s">
        <v>24</v>
      </c>
      <c r="Z1" s="55" t="s">
        <v>25</v>
      </c>
      <c r="AA1" s="55" t="s">
        <v>26</v>
      </c>
      <c r="AD1" s="80" t="n"/>
      <c r="AE1" s="80" t="s">
        <v>27</v>
      </c>
      <c r="AF1" s="80" t="n"/>
      <c r="AG1" s="80" t="n"/>
      <c r="AH1" s="80" t="n"/>
      <c r="AI1" s="80" t="n"/>
      <c r="AJ1" s="80" t="n"/>
      <c r="AK1" s="80" t="n"/>
      <c r="AL1" s="80" t="n"/>
      <c r="AM1" s="80" t="n"/>
      <c r="AN1" s="25" t="s">
        <v>28</v>
      </c>
      <c r="AO1" s="80" t="n"/>
      <c r="AP1" s="80" t="n"/>
      <c r="AQ1" s="80" t="n"/>
      <c r="AR1" s="80" t="n"/>
      <c r="AS1" s="80" t="n"/>
      <c r="AT1" s="80" t="n"/>
      <c r="AU1" s="80" t="n"/>
      <c r="AV1" s="80" t="n"/>
      <c r="AW1" s="12" t="n"/>
      <c r="AX1" s="80" t="s">
        <v>27</v>
      </c>
      <c r="AY1" s="80" t="n"/>
      <c r="AZ1" s="80" t="n"/>
      <c r="BA1" s="80" t="n"/>
      <c r="BB1" s="80" t="n"/>
      <c r="BC1" s="80" t="n"/>
      <c r="BD1" s="80" t="n"/>
      <c r="BE1" s="80" t="n"/>
      <c r="BF1" s="80" t="n"/>
      <c r="BG1" s="25" t="s">
        <v>28</v>
      </c>
      <c r="BH1" s="80" t="n"/>
      <c r="BI1" s="80" t="n"/>
      <c r="BJ1" s="80" t="n"/>
      <c r="BK1" s="80" t="n"/>
      <c r="BL1" s="80" t="n"/>
      <c r="BM1" s="80" t="n"/>
      <c r="BN1" s="80" t="n"/>
      <c r="BO1" s="80" t="n"/>
      <c r="BV1" s="80" t="s">
        <v>29</v>
      </c>
      <c r="BW1" s="80" t="n"/>
      <c r="BX1" s="80" t="n"/>
      <c r="BY1" s="80" t="n"/>
      <c r="BZ1" s="80" t="n"/>
      <c r="CA1" s="80" t="n"/>
      <c r="CB1" s="80" t="n"/>
      <c r="CC1" s="80" t="n"/>
      <c r="CD1" s="80" t="n"/>
      <c r="CE1" s="80" t="n"/>
      <c r="CF1" s="80" t="n"/>
      <c r="CG1" s="80" t="n"/>
      <c r="CH1" s="80" t="n"/>
      <c r="CI1" s="80" t="n"/>
      <c r="CJ1" s="80" t="n"/>
      <c r="CK1" s="80" t="n"/>
      <c r="CL1" s="80" t="n"/>
      <c r="CM1" s="80" t="n"/>
      <c r="CN1" s="80" t="n"/>
      <c r="CO1" s="80" t="n"/>
      <c r="CP1" s="80" t="n"/>
      <c r="CQ1" s="80" t="n"/>
      <c r="CR1" s="80" t="n"/>
      <c r="CS1" s="80" t="n"/>
      <c r="CT1" s="80" t="n"/>
      <c r="CU1" s="80" t="n"/>
      <c r="CV1" s="80" t="n"/>
      <c r="CW1" s="80" t="n"/>
      <c r="CX1" s="80" t="n"/>
      <c r="CY1" s="80" t="n"/>
      <c r="CZ1" s="80" t="n"/>
      <c r="DA1" s="80" t="n"/>
      <c r="DB1" s="80" t="n"/>
      <c r="DC1" s="80" t="n"/>
      <c r="DD1" s="80" t="n"/>
      <c r="DE1" s="80" t="n"/>
      <c r="DF1" s="12" t="s">
        <v>30</v>
      </c>
      <c r="DG1" s="80" t="n"/>
      <c r="DH1" s="80" t="n"/>
      <c r="DI1" s="80" t="n"/>
      <c r="DJ1" s="80" t="n"/>
      <c r="DK1" s="80" t="n"/>
      <c r="DL1" s="80" t="n"/>
      <c r="DM1" s="80" t="n"/>
      <c r="DN1" s="80" t="n"/>
      <c r="DO1" s="80" t="n"/>
      <c r="DP1" s="80" t="n"/>
      <c r="DQ1" s="80" t="n"/>
      <c r="DR1" s="80" t="n"/>
      <c r="DS1" s="80" t="n"/>
      <c r="DT1" s="80" t="n"/>
      <c r="DU1" s="80" t="n"/>
      <c r="DV1" s="80" t="n"/>
      <c r="DW1" s="80" t="n"/>
      <c r="DX1" s="80" t="n"/>
      <c r="DY1" s="80" t="n"/>
      <c r="DZ1" s="80" t="n"/>
      <c r="EA1" s="80" t="n"/>
      <c r="EB1" s="80" t="n"/>
      <c r="EC1" s="80" t="n"/>
      <c r="ED1" s="80" t="n"/>
      <c r="EE1" s="80" t="n"/>
      <c r="EF1" s="80" t="n"/>
      <c r="EG1" s="80" t="n"/>
      <c r="EH1" s="80" t="n"/>
      <c r="EI1" s="80" t="n"/>
      <c r="EJ1" s="80" t="n"/>
      <c r="EK1" s="80" t="n"/>
      <c r="EL1" s="81" t="n"/>
      <c r="EM1" s="81" t="n"/>
      <c r="EN1" s="81" t="n"/>
      <c r="EO1" s="81" t="n"/>
      <c r="EQ1" s="81" t="n"/>
      <c r="ER1" s="81" t="n"/>
      <c r="ET1" s="81" t="n"/>
      <c r="EU1" s="81" t="n"/>
      <c r="EW1" s="81" t="n"/>
      <c r="EX1" s="81" t="n"/>
      <c r="EY1" s="56" t="n"/>
      <c r="EZ1" s="81" t="n"/>
      <c r="FA1" s="81" t="n"/>
      <c r="FC1" s="81" t="n"/>
      <c r="FD1" s="81" t="n"/>
      <c r="FF1" s="81" t="n"/>
      <c r="FG1" s="81" t="n"/>
      <c r="FH1" s="71" t="n"/>
      <c r="FI1" s="71" t="n"/>
      <c r="FJ1" s="81" t="n"/>
      <c r="FK1" s="89" t="n"/>
      <c r="FM1" s="81" t="n"/>
      <c r="FN1" s="71" t="n"/>
      <c r="FO1" s="71" t="n"/>
      <c r="FP1" s="81" t="n"/>
      <c r="FQ1" s="71" t="n"/>
      <c r="FR1" s="71" t="n"/>
      <c r="FS1" s="81" t="n"/>
      <c r="FT1" s="71" t="n"/>
      <c r="FU1" s="71" t="n"/>
      <c r="FV1" s="81" t="n"/>
      <c r="FW1" s="71" t="n"/>
      <c r="FX1" s="71" t="n"/>
      <c r="FY1" s="81" t="n"/>
      <c r="FZ1" s="71" t="n"/>
      <c r="GA1" s="71" t="n"/>
      <c r="GB1" s="81" t="n"/>
      <c r="GC1" s="71" t="n"/>
      <c r="GD1" s="71" t="n"/>
      <c r="GE1" s="81" t="n"/>
    </row>
    <row customHeight="1" ht="12" r="2" spans="1:201">
      <c r="A2" s="35" t="n">
        <v>43322</v>
      </c>
      <c r="B2" s="89" t="s">
        <v>93</v>
      </c>
      <c r="C2" s="89" t="s">
        <v>94</v>
      </c>
      <c r="D2" s="31" t="n">
        <v>7.46</v>
      </c>
      <c r="E2" s="81" t="n">
        <v>6.07</v>
      </c>
      <c r="F2" s="25" t="n">
        <v>494</v>
      </c>
      <c r="G2" s="80" t="n">
        <v>319</v>
      </c>
      <c r="H2" s="80" t="n">
        <v>418</v>
      </c>
      <c r="I2" s="80" t="n">
        <v>253</v>
      </c>
      <c r="J2" s="80" t="n">
        <v>14</v>
      </c>
      <c r="K2" s="80" t="n">
        <v>3</v>
      </c>
      <c r="L2" s="25" t="n">
        <v>1</v>
      </c>
      <c r="M2" s="80" t="n">
        <v>0</v>
      </c>
      <c r="N2" s="80" t="n">
        <v>7</v>
      </c>
      <c r="O2" s="80" t="n">
        <v>1</v>
      </c>
      <c r="P2" s="80" t="n">
        <v>2</v>
      </c>
      <c r="Q2" s="80" t="n">
        <v>0</v>
      </c>
      <c r="R2" s="16" t="n">
        <v>10</v>
      </c>
      <c r="S2" s="16" t="n">
        <v>1</v>
      </c>
      <c r="T2" s="16" t="n">
        <v>11</v>
      </c>
      <c r="U2" s="25" t="n">
        <v>4</v>
      </c>
      <c r="V2" s="80" t="n">
        <v>0</v>
      </c>
      <c r="W2" s="16" t="n">
        <v>4</v>
      </c>
      <c r="X2" s="25" t="n">
        <v>13</v>
      </c>
      <c r="Y2" s="80" t="n">
        <v>20</v>
      </c>
      <c r="Z2" s="27">
        <f>IF(U2="","",LOOKUP(U2-V2,{-9E+307,0,1},{2,"x",1}))</f>
        <v/>
      </c>
      <c r="AA2" s="14">
        <f>IF(U2="","",U2&amp;"-"&amp;V2)</f>
        <v/>
      </c>
      <c r="AB2" s="63" t="n"/>
      <c r="AC2" s="83" t="s">
        <v>33</v>
      </c>
      <c r="AD2" s="80" t="s">
        <v>34</v>
      </c>
      <c r="AE2" s="80" t="s">
        <v>35</v>
      </c>
      <c r="AF2" s="80" t="s">
        <v>36</v>
      </c>
      <c r="AG2" s="80" t="s">
        <v>37</v>
      </c>
      <c r="AH2" s="80" t="s">
        <v>38</v>
      </c>
      <c r="AI2" s="25" t="s">
        <v>39</v>
      </c>
      <c r="AJ2" s="80" t="s">
        <v>40</v>
      </c>
      <c r="AK2" s="80" t="s">
        <v>41</v>
      </c>
      <c r="AL2" s="80" t="s">
        <v>42</v>
      </c>
      <c r="AM2" s="29" t="s">
        <v>43</v>
      </c>
      <c r="AN2" s="25" t="s">
        <v>35</v>
      </c>
      <c r="AO2" s="80" t="s">
        <v>36</v>
      </c>
      <c r="AP2" s="80" t="s">
        <v>37</v>
      </c>
      <c r="AQ2" s="80" t="s">
        <v>38</v>
      </c>
      <c r="AR2" s="25" t="s">
        <v>39</v>
      </c>
      <c r="AS2" s="80" t="s">
        <v>40</v>
      </c>
      <c r="AT2" s="80" t="s">
        <v>41</v>
      </c>
      <c r="AU2" s="80" t="s">
        <v>42</v>
      </c>
      <c r="AV2" s="28" t="s">
        <v>43</v>
      </c>
      <c r="AW2" s="12" t="s">
        <v>34</v>
      </c>
      <c r="AX2" s="80" t="s">
        <v>35</v>
      </c>
      <c r="AY2" s="80" t="s">
        <v>36</v>
      </c>
      <c r="AZ2" s="80" t="s">
        <v>37</v>
      </c>
      <c r="BA2" s="80" t="s">
        <v>38</v>
      </c>
      <c r="BB2" s="25" t="s">
        <v>39</v>
      </c>
      <c r="BC2" s="80" t="s">
        <v>40</v>
      </c>
      <c r="BD2" s="80" t="s">
        <v>41</v>
      </c>
      <c r="BE2" s="80" t="s">
        <v>42</v>
      </c>
      <c r="BF2" s="29" t="s">
        <v>43</v>
      </c>
      <c r="BG2" s="25" t="s">
        <v>35</v>
      </c>
      <c r="BH2" s="80" t="s">
        <v>36</v>
      </c>
      <c r="BI2" s="80" t="s">
        <v>37</v>
      </c>
      <c r="BJ2" s="80" t="s">
        <v>38</v>
      </c>
      <c r="BK2" s="25" t="s">
        <v>39</v>
      </c>
      <c r="BL2" s="80" t="s">
        <v>40</v>
      </c>
      <c r="BM2" s="80" t="s">
        <v>41</v>
      </c>
      <c r="BN2" s="80" t="s">
        <v>42</v>
      </c>
      <c r="BO2" s="25" t="s">
        <v>43</v>
      </c>
      <c r="BV2" s="80" t="s">
        <v>44</v>
      </c>
      <c r="BW2" s="80" t="n"/>
      <c r="BX2" s="80" t="n"/>
      <c r="BY2" s="80" t="n"/>
      <c r="BZ2" s="80" t="n"/>
      <c r="CA2" s="80" t="n"/>
      <c r="CB2" s="80" t="n"/>
      <c r="CC2" s="80" t="n"/>
      <c r="CD2" s="80" t="n"/>
      <c r="CE2" s="80" t="n"/>
      <c r="CF2" s="80" t="n"/>
      <c r="CG2" s="80" t="n"/>
      <c r="CH2" s="80" t="n"/>
      <c r="CI2" s="80" t="n"/>
      <c r="CJ2" s="80" t="n"/>
      <c r="CK2" s="80" t="n"/>
      <c r="CL2" s="80" t="n"/>
      <c r="CM2" s="80" t="n"/>
      <c r="CN2" s="25" t="s">
        <v>45</v>
      </c>
      <c r="CO2" s="80" t="n"/>
      <c r="CP2" s="80" t="n"/>
      <c r="CQ2" s="80" t="n"/>
      <c r="CR2" s="80" t="n"/>
      <c r="CS2" s="80" t="n"/>
      <c r="CT2" s="80" t="n"/>
      <c r="CU2" s="80" t="n"/>
      <c r="CV2" s="80" t="n"/>
      <c r="CW2" s="80" t="n"/>
      <c r="CX2" s="80" t="n"/>
      <c r="CY2" s="80" t="n"/>
      <c r="CZ2" s="80" t="n"/>
      <c r="DA2" s="80" t="n"/>
      <c r="DB2" s="80" t="n"/>
      <c r="DC2" s="80" t="n"/>
      <c r="DD2" s="80" t="n"/>
      <c r="DE2" s="80" t="n"/>
      <c r="DF2" s="12" t="s">
        <v>44</v>
      </c>
      <c r="DG2" s="80" t="n"/>
      <c r="DH2" s="80" t="n"/>
      <c r="DI2" s="80" t="n"/>
      <c r="DJ2" s="80" t="n"/>
      <c r="DK2" s="80" t="n"/>
      <c r="DL2" s="80" t="n"/>
      <c r="DM2" s="80" t="n"/>
      <c r="DN2" s="80" t="n"/>
      <c r="DO2" s="80" t="n"/>
      <c r="DP2" s="80" t="n"/>
      <c r="DQ2" s="80" t="n"/>
      <c r="DR2" s="80" t="n"/>
      <c r="DS2" s="80" t="n"/>
      <c r="DT2" s="80" t="n"/>
      <c r="DU2" s="80" t="n"/>
      <c r="DV2" s="80" t="n"/>
      <c r="DW2" s="80" t="n"/>
      <c r="DX2" s="25" t="s">
        <v>45</v>
      </c>
      <c r="DY2" s="80" t="n"/>
      <c r="DZ2" s="80" t="n"/>
      <c r="EA2" s="80" t="n"/>
      <c r="EB2" s="80" t="n"/>
      <c r="EC2" s="80" t="n"/>
      <c r="ED2" s="80" t="n"/>
      <c r="EE2" s="80" t="n"/>
      <c r="EF2" s="80" t="n"/>
      <c r="EG2" s="80" t="n"/>
      <c r="EH2" s="80" t="n"/>
      <c r="EI2" s="80" t="n"/>
      <c r="EJ2" s="80" t="n"/>
      <c r="EK2" s="80" t="n"/>
      <c r="EL2" s="81" t="n"/>
      <c r="EM2" s="81" t="n"/>
      <c r="EN2" s="81" t="n"/>
      <c r="EO2" s="81" t="n"/>
      <c r="EQ2" s="81" t="n"/>
      <c r="ER2" s="81" t="n"/>
      <c r="ET2" s="81" t="n"/>
      <c r="EU2" s="81" t="n"/>
      <c r="EW2" s="81" t="n"/>
      <c r="EX2" s="81" t="n"/>
      <c r="EY2" s="56" t="n"/>
      <c r="EZ2" s="81" t="n"/>
      <c r="FA2" s="81" t="n"/>
      <c r="FC2" s="81" t="n"/>
      <c r="FD2" s="81" t="n"/>
      <c r="FF2" s="81" t="n"/>
      <c r="FG2" s="81" t="n"/>
      <c r="FH2" s="71" t="n"/>
      <c r="FI2" s="71" t="n"/>
      <c r="FJ2" s="81" t="n"/>
      <c r="FK2" s="89" t="n"/>
      <c r="FM2" s="81" t="n"/>
      <c r="FN2" s="71" t="n"/>
      <c r="FO2" s="71" t="n"/>
      <c r="FP2" s="81" t="n"/>
      <c r="FQ2" s="71" t="n"/>
      <c r="FR2" s="71" t="n"/>
      <c r="FS2" s="81" t="n"/>
      <c r="FT2" s="71" t="n"/>
      <c r="FU2" s="71" t="n"/>
      <c r="FV2" s="81" t="n"/>
      <c r="FW2" s="71" t="n"/>
      <c r="FX2" s="71" t="n"/>
      <c r="FY2" s="81" t="n"/>
      <c r="FZ2" s="71" t="n"/>
      <c r="GA2" s="71" t="n"/>
      <c r="GB2" s="81" t="n"/>
      <c r="GC2" s="71" t="n"/>
      <c r="GD2" s="71" t="n"/>
      <c r="GE2" s="81" t="n"/>
    </row>
    <row customHeight="1" ht="12" r="3" spans="1:201">
      <c r="A3" s="35" t="n">
        <v>43323</v>
      </c>
      <c r="B3" s="89" t="s">
        <v>95</v>
      </c>
      <c r="C3" s="89" t="s">
        <v>96</v>
      </c>
      <c r="D3" s="31" t="n">
        <v>6.61</v>
      </c>
      <c r="E3" s="81" t="n">
        <v>6.99</v>
      </c>
      <c r="F3" s="25" t="n">
        <v>444</v>
      </c>
      <c r="G3" s="80" t="n">
        <v>347</v>
      </c>
      <c r="H3" s="80" t="n">
        <v>342</v>
      </c>
      <c r="I3" s="80" t="n">
        <v>240</v>
      </c>
      <c r="J3" s="80" t="n">
        <v>13</v>
      </c>
      <c r="K3" s="80" t="n">
        <v>10</v>
      </c>
      <c r="L3" s="25" t="n">
        <v>1</v>
      </c>
      <c r="M3" s="80" t="n">
        <v>0</v>
      </c>
      <c r="N3" s="80" t="n">
        <v>4</v>
      </c>
      <c r="O3" s="80" t="n">
        <v>4</v>
      </c>
      <c r="P3" s="80" t="n">
        <v>2</v>
      </c>
      <c r="Q3" s="80" t="n">
        <v>1</v>
      </c>
      <c r="R3" s="16" t="n">
        <v>7</v>
      </c>
      <c r="S3" s="16" t="n">
        <v>5</v>
      </c>
      <c r="T3" s="16" t="n">
        <v>12</v>
      </c>
      <c r="U3" s="25" t="n">
        <v>3</v>
      </c>
      <c r="V3" s="80" t="n">
        <v>4</v>
      </c>
      <c r="W3" s="16" t="n">
        <v>7</v>
      </c>
      <c r="X3" s="25" t="n">
        <v>16</v>
      </c>
      <c r="Y3" s="80" t="n">
        <v>21</v>
      </c>
      <c r="Z3" s="27">
        <f>IF(U3="","",LOOKUP(U3-V3,{-9E+307,0,1},{2,"x",1}))</f>
        <v/>
      </c>
      <c r="AA3" s="14">
        <f>IF(U3="","",U3&amp;"-"&amp;V3)</f>
        <v/>
      </c>
      <c r="AB3" s="63" t="n"/>
      <c r="AC3" s="89" t="s">
        <v>97</v>
      </c>
      <c r="AD3" s="80">
        <f>SUMPRODUCT(($B$2:$C$1001=$AC3)*($Z$2:$Z$1001&lt;&gt;""))</f>
        <v/>
      </c>
      <c r="AE3" s="81">
        <f>SUMIF($B$2:$B$1001,$AC3,$D$2:$D$1001)+SUMIF($C$2:$C$1001,$AC3,$E$2:$E$1001)</f>
        <v/>
      </c>
      <c r="AF3" s="80">
        <f>SUMIF($B$2:$B$1001,$AC3,$F$2:$F$1001)+SUMIF($C$2:$C$1001,$AC3,$G$2:$G$1001)</f>
        <v/>
      </c>
      <c r="AG3" s="80">
        <f>SUMIF($B$2:$B$1001,$AC3,$H$2:$H$1001)+SUMIF($C$2:$C$1001,$AC3,$I$2:$I$1001)</f>
        <v/>
      </c>
      <c r="AH3" s="80">
        <f>SUMIF($B$2:$B$1001,$AC3,$J$2:$J$1001)+SUMIF($C$2:$C$1001,$AC3,$K$2:$K$1001)</f>
        <v/>
      </c>
      <c r="AI3" s="25">
        <f>SUMIF($B$2:$B$1001,$AC3,$L$2:$L$1001)+SUMIF($C$2:$C$1001,$AC3,$M$2:$M$1001)</f>
        <v/>
      </c>
      <c r="AJ3" s="80">
        <f>SUMIF($B$2:$B$1001,$AC3,$N$2:$N$1001)+SUMIF($C$2:$C$1001,$AC3,$O$2:$O$1001)</f>
        <v/>
      </c>
      <c r="AK3" s="80">
        <f>SUMIF($B$2:$B$1001,$AC3,$P$2:$P$1001)+SUMIF($C$2:$C$1001,$AC3,$Q$2:$Q$1001)</f>
        <v/>
      </c>
      <c r="AL3" s="80">
        <f>SUMIF($B$2:$B$1001,$AC3,$U$2:$U$1001)+SUMIF($C$2:$C$1001,$AC3,$V$2:$V$1001)</f>
        <v/>
      </c>
      <c r="AM3" s="29">
        <f>SUMIF($B$2:$B$1001,$AC3,$X$2:$X$1001)+SUMIF($C$2:$C$1001,$AC3,$Y$2:$Y$1001)</f>
        <v/>
      </c>
      <c r="AN3" s="31">
        <f>SUMIF($C$2:$C$1001,$AC3,$D$2:$D$1001)+SUMIF($B$2:$B$1001,$AC3,$E$2:$E$1001)</f>
        <v/>
      </c>
      <c r="AO3" s="80">
        <f>SUMIF($C$2:$C$1001,$AC3,$F$2:$F$1001)+SUMIF($B$2:$B$1001,$AC3,$G$2:$G$1001)</f>
        <v/>
      </c>
      <c r="AP3" s="80">
        <f>SUMIF($C$2:$C$1001,$AC3,$H$2:$H$1001)+SUMIF($B$2:$B$1001,$AC3,$I$2:$I$1001)</f>
        <v/>
      </c>
      <c r="AQ3" s="80">
        <f>SUMIF($C$2:$C$1001,$AC3,$J$2:$J$1001)+SUMIF($B$2:$B$1001,$AC3,$K$2:$K$1001)</f>
        <v/>
      </c>
      <c r="AR3" s="25">
        <f>SUMIF($C$2:$C$1001,$AC3,$L$2:$L$1001)+SUMIF($B$2:$B$1001,$AC3,$M$2:$M$1001)</f>
        <v/>
      </c>
      <c r="AS3" s="80">
        <f>SUMIF($C$2:$C$1001,$AC3,$N$2:$N$1001)+SUMIF($B$2:$B$1001,$AC3,$O$2:$O$1001)</f>
        <v/>
      </c>
      <c r="AT3" s="80">
        <f>SUMIF($C$2:$C$1001,$AC3,$P$2:$P$1001)+SUMIF($B$2:$B$1001,$AC3,$Q$2:$Q$1001)</f>
        <v/>
      </c>
      <c r="AU3" s="80">
        <f>SUMIF($C$2:$C$1001,$AC3,$U$2:$U$1001)+SUMIF($B$2:$B$1001,$AC3,$V$2:$V$1001)</f>
        <v/>
      </c>
      <c r="AV3" s="28">
        <f>SUMIF($C$2:$C$1001,$AC3,$X$2:$X$1001)+SUMIF($B$2:$B$1001,$AC3,$Y$2:$Y$1001)</f>
        <v/>
      </c>
      <c r="AW3" s="12" t="n">
        <v>5</v>
      </c>
      <c r="AX3" s="81" t="n">
        <v>32.84</v>
      </c>
      <c r="AY3" s="80" t="n">
        <v>2083</v>
      </c>
      <c r="AZ3" s="80" t="n">
        <v>1598</v>
      </c>
      <c r="BA3" s="80" t="n">
        <v>43</v>
      </c>
      <c r="BB3" s="25" t="n">
        <v>2</v>
      </c>
      <c r="BC3" s="80" t="n">
        <v>19</v>
      </c>
      <c r="BD3" s="80" t="n">
        <v>5</v>
      </c>
      <c r="BE3" s="80" t="n">
        <v>4</v>
      </c>
      <c r="BF3" s="29" t="n">
        <v>143</v>
      </c>
      <c r="BG3" s="31" t="n">
        <v>34.51</v>
      </c>
      <c r="BH3" s="80" t="n">
        <v>2035</v>
      </c>
      <c r="BI3" s="80" t="n">
        <v>1564</v>
      </c>
      <c r="BJ3" s="80" t="n">
        <v>65</v>
      </c>
      <c r="BK3" s="25" t="n">
        <v>4</v>
      </c>
      <c r="BL3" s="80" t="n">
        <v>5</v>
      </c>
      <c r="BM3" s="80" t="n">
        <v>4</v>
      </c>
      <c r="BN3" s="80" t="n">
        <v>9</v>
      </c>
      <c r="BO3" s="25" t="n">
        <v>79</v>
      </c>
      <c r="BT3" s="89" t="s">
        <v>34</v>
      </c>
      <c r="BV3" s="80" t="s">
        <v>35</v>
      </c>
      <c r="BW3" s="80" t="n"/>
      <c r="BX3" s="80" t="s">
        <v>36</v>
      </c>
      <c r="BY3" s="80" t="n"/>
      <c r="BZ3" s="80" t="s">
        <v>37</v>
      </c>
      <c r="CA3" s="80" t="n"/>
      <c r="CB3" s="80" t="s">
        <v>38</v>
      </c>
      <c r="CC3" s="80" t="n"/>
      <c r="CD3" s="25" t="s">
        <v>39</v>
      </c>
      <c r="CE3" s="80" t="n"/>
      <c r="CF3" s="80" t="s">
        <v>40</v>
      </c>
      <c r="CG3" s="80" t="n"/>
      <c r="CH3" s="80" t="s">
        <v>41</v>
      </c>
      <c r="CI3" s="80" t="n"/>
      <c r="CJ3" s="80" t="s">
        <v>42</v>
      </c>
      <c r="CK3" s="80" t="n"/>
      <c r="CL3" s="25" t="s">
        <v>43</v>
      </c>
      <c r="CM3" s="80" t="n"/>
      <c r="CN3" s="25" t="s">
        <v>35</v>
      </c>
      <c r="CO3" s="80" t="n"/>
      <c r="CP3" s="80" t="s">
        <v>36</v>
      </c>
      <c r="CQ3" s="80" t="n"/>
      <c r="CR3" s="80" t="s">
        <v>37</v>
      </c>
      <c r="CS3" s="80" t="n"/>
      <c r="CT3" s="80" t="s">
        <v>38</v>
      </c>
      <c r="CU3" s="80" t="n"/>
      <c r="CV3" s="25" t="s">
        <v>39</v>
      </c>
      <c r="CW3" s="80" t="n"/>
      <c r="CX3" s="80" t="s">
        <v>40</v>
      </c>
      <c r="CY3" s="80" t="n"/>
      <c r="CZ3" s="80" t="s">
        <v>41</v>
      </c>
      <c r="DA3" s="80" t="n"/>
      <c r="DB3" s="80" t="s">
        <v>42</v>
      </c>
      <c r="DC3" s="80" t="n"/>
      <c r="DD3" s="25" t="s">
        <v>43</v>
      </c>
      <c r="DE3" s="80" t="n"/>
      <c r="DF3" s="12" t="s">
        <v>35</v>
      </c>
      <c r="DG3" s="80" t="n"/>
      <c r="DH3" s="80" t="s">
        <v>36</v>
      </c>
      <c r="DI3" s="80" t="n"/>
      <c r="DJ3" s="80" t="s">
        <v>37</v>
      </c>
      <c r="DK3" s="80" t="n"/>
      <c r="DL3" s="80" t="s">
        <v>38</v>
      </c>
      <c r="DM3" s="80" t="n"/>
      <c r="DN3" s="25" t="s">
        <v>39</v>
      </c>
      <c r="DO3" s="80" t="n"/>
      <c r="DP3" s="80" t="s">
        <v>40</v>
      </c>
      <c r="DQ3" s="80" t="n"/>
      <c r="DR3" s="80" t="s">
        <v>41</v>
      </c>
      <c r="DS3" s="80" t="n"/>
      <c r="DT3" s="80" t="s">
        <v>42</v>
      </c>
      <c r="DU3" s="80" t="n"/>
      <c r="DV3" s="25" t="s">
        <v>43</v>
      </c>
      <c r="DW3" s="80" t="n"/>
      <c r="DX3" s="25" t="s">
        <v>35</v>
      </c>
      <c r="DY3" s="80" t="n"/>
      <c r="DZ3" s="80" t="s">
        <v>36</v>
      </c>
      <c r="EA3" s="80" t="n"/>
      <c r="EB3" s="80" t="s">
        <v>37</v>
      </c>
      <c r="EC3" s="80" t="n"/>
      <c r="ED3" s="80" t="s">
        <v>38</v>
      </c>
      <c r="EE3" s="80" t="n"/>
      <c r="EF3" s="25" t="s">
        <v>39</v>
      </c>
      <c r="EG3" s="80" t="n"/>
      <c r="EH3" s="80" t="s">
        <v>40</v>
      </c>
      <c r="EI3" s="80" t="n"/>
      <c r="EJ3" s="80" t="s">
        <v>41</v>
      </c>
      <c r="EK3" s="80" t="n"/>
      <c r="EL3" s="80" t="s">
        <v>42</v>
      </c>
      <c r="EM3" s="80" t="n"/>
      <c r="EN3" s="31" t="s">
        <v>43</v>
      </c>
      <c r="EO3" s="81" t="n"/>
      <c r="EQ3" s="81" t="n"/>
      <c r="ER3" s="81" t="n"/>
      <c r="ET3" s="81" t="n"/>
      <c r="EU3" s="81" t="n"/>
      <c r="EW3" s="81" t="n"/>
      <c r="EX3" s="81" t="n"/>
      <c r="EZ3" s="81" t="n"/>
      <c r="FA3" s="81" t="n"/>
      <c r="FB3" s="56" t="n"/>
      <c r="FC3" s="81" t="n"/>
      <c r="FD3" s="81" t="n"/>
      <c r="FF3" s="81" t="n"/>
      <c r="FG3" s="81" t="n"/>
      <c r="FI3" s="81" t="n"/>
      <c r="FJ3" s="81" t="n"/>
      <c r="FK3" s="71" t="n"/>
      <c r="FL3" s="71" t="n"/>
      <c r="FM3" s="81" t="n"/>
      <c r="FN3" s="71" t="n"/>
      <c r="FO3" s="71" t="n"/>
      <c r="FP3" s="81" t="n"/>
      <c r="FQ3" s="71" t="n"/>
      <c r="FR3" s="71" t="n"/>
      <c r="FS3" s="81" t="n"/>
      <c r="FT3" s="71" t="n"/>
      <c r="FU3" s="71" t="n"/>
      <c r="FV3" s="81" t="n"/>
      <c r="FW3" s="71" t="n"/>
      <c r="FX3" s="71" t="n"/>
      <c r="FY3" s="81" t="n"/>
      <c r="FZ3" s="71" t="n"/>
      <c r="GA3" s="71" t="n"/>
      <c r="GB3" s="81" t="n"/>
      <c r="GC3" s="71" t="n"/>
      <c r="GD3" s="71" t="n"/>
      <c r="GE3" s="81" t="n"/>
      <c r="GF3" s="71" t="n"/>
      <c r="GG3" s="71" t="n"/>
      <c r="GH3" s="81" t="n"/>
    </row>
    <row customHeight="1" ht="12" r="4" spans="1:201">
      <c r="A4" s="35" t="n">
        <v>43323</v>
      </c>
      <c r="B4" s="89" t="s">
        <v>98</v>
      </c>
      <c r="C4" s="89" t="s">
        <v>99</v>
      </c>
      <c r="D4" s="31" t="n">
        <v>7</v>
      </c>
      <c r="E4" s="81" t="n">
        <v>6.33</v>
      </c>
      <c r="F4" s="25" t="n">
        <v>482</v>
      </c>
      <c r="G4" s="80" t="n">
        <v>341</v>
      </c>
      <c r="H4" s="80" t="n">
        <v>399</v>
      </c>
      <c r="I4" s="80" t="n">
        <v>262</v>
      </c>
      <c r="J4" s="80" t="n">
        <v>11</v>
      </c>
      <c r="K4" s="80" t="n">
        <v>6</v>
      </c>
      <c r="L4" s="25" t="n">
        <v>0</v>
      </c>
      <c r="M4" s="80" t="n">
        <v>0</v>
      </c>
      <c r="N4" s="80" t="n">
        <v>5</v>
      </c>
      <c r="O4" s="80" t="n">
        <v>1</v>
      </c>
      <c r="P4" s="80" t="n">
        <v>1</v>
      </c>
      <c r="Q4" s="80" t="n">
        <v>1</v>
      </c>
      <c r="R4" s="16" t="n">
        <v>6</v>
      </c>
      <c r="S4" s="16" t="n">
        <v>2</v>
      </c>
      <c r="T4" s="16" t="n">
        <v>8</v>
      </c>
      <c r="U4" s="25" t="n">
        <v>3</v>
      </c>
      <c r="V4" s="80" t="n">
        <v>1</v>
      </c>
      <c r="W4" s="16" t="n">
        <v>4</v>
      </c>
      <c r="X4" s="25" t="n">
        <v>16</v>
      </c>
      <c r="Y4" s="80" t="n">
        <v>9</v>
      </c>
      <c r="Z4" s="27">
        <f>IF(U4="","",LOOKUP(U4-V4,{-9E+307,0,1},{2,"x",1}))</f>
        <v/>
      </c>
      <c r="AA4" s="14">
        <f>IF(U4="","",U4&amp;"-"&amp;V4)</f>
        <v/>
      </c>
      <c r="AB4" s="63" t="n"/>
      <c r="AC4" s="89" t="s">
        <v>95</v>
      </c>
      <c r="AD4" s="80">
        <f>SUMPRODUCT(($B$2:$C$1001=$AC4)*($Z$2:$Z$1001&lt;&gt;""))</f>
        <v/>
      </c>
      <c r="AE4" s="81">
        <f>SUMIF($B$2:$B$1001,$AC4,$D$2:$D$1001)+SUMIF($C$2:$C$1001,$AC4,$E$2:$E$1001)</f>
        <v/>
      </c>
      <c r="AF4" s="80">
        <f>SUMIF($B$2:$B$1001,$AC4,$F$2:$F$1001)+SUMIF($C$2:$C$1001,$AC4,$G$2:$G$1001)</f>
        <v/>
      </c>
      <c r="AG4" s="80">
        <f>SUMIF($B$2:$B$1001,$AC4,$H$2:$H$1001)+SUMIF($C$2:$C$1001,$AC4,$I$2:$I$1001)</f>
        <v/>
      </c>
      <c r="AH4" s="80">
        <f>SUMIF($B$2:$B$1001,$AC4,$J$2:$J$1001)+SUMIF($C$2:$C$1001,$AC4,$K$2:$K$1001)</f>
        <v/>
      </c>
      <c r="AI4" s="25">
        <f>SUMIF($B$2:$B$1001,$AC4,$L$2:$L$1001)+SUMIF($C$2:$C$1001,$AC4,$M$2:$M$1001)</f>
        <v/>
      </c>
      <c r="AJ4" s="80">
        <f>SUMIF($B$2:$B$1001,$AC4,$N$2:$N$1001)+SUMIF($C$2:$C$1001,$AC4,$O$2:$O$1001)</f>
        <v/>
      </c>
      <c r="AK4" s="80">
        <f>SUMIF($B$2:$B$1001,$AC4,$P$2:$P$1001)+SUMIF($C$2:$C$1001,$AC4,$Q$2:$Q$1001)</f>
        <v/>
      </c>
      <c r="AL4" s="80">
        <f>SUMIF($B$2:$B$1001,$AC4,$U$2:$U$1001)+SUMIF($C$2:$C$1001,$AC4,$V$2:$V$1001)</f>
        <v/>
      </c>
      <c r="AM4" s="29">
        <f>SUMIF($B$2:$B$1001,$AC4,$X$2:$X$1001)+SUMIF($C$2:$C$1001,$AC4,$Y$2:$Y$1001)</f>
        <v/>
      </c>
      <c r="AN4" s="31">
        <f>SUMIF($C$2:$C$1001,$AC4,$D$2:$D$1001)+SUMIF($B$2:$B$1001,$AC4,$E$2:$E$1001)</f>
        <v/>
      </c>
      <c r="AO4" s="80">
        <f>SUMIF($C$2:$C$1001,$AC4,$F$2:$F$1001)+SUMIF($B$2:$B$1001,$AC4,$G$2:$G$1001)</f>
        <v/>
      </c>
      <c r="AP4" s="80">
        <f>SUMIF($C$2:$C$1001,$AC4,$H$2:$H$1001)+SUMIF($B$2:$B$1001,$AC4,$I$2:$I$1001)</f>
        <v/>
      </c>
      <c r="AQ4" s="80">
        <f>SUMIF($C$2:$C$1001,$AC4,$J$2:$J$1001)+SUMIF($B$2:$B$1001,$AC4,$K$2:$K$1001)</f>
        <v/>
      </c>
      <c r="AR4" s="25">
        <f>SUMIF($C$2:$C$1001,$AC4,$L$2:$L$1001)+SUMIF($B$2:$B$1001,$AC4,$M$2:$M$1001)</f>
        <v/>
      </c>
      <c r="AS4" s="80">
        <f>SUMIF($C$2:$C$1001,$AC4,$N$2:$N$1001)+SUMIF($B$2:$B$1001,$AC4,$O$2:$O$1001)</f>
        <v/>
      </c>
      <c r="AT4" s="80">
        <f>SUMIF($C$2:$C$1001,$AC4,$P$2:$P$1001)+SUMIF($B$2:$B$1001,$AC4,$Q$2:$Q$1001)</f>
        <v/>
      </c>
      <c r="AU4" s="80">
        <f>SUMIF($C$2:$C$1001,$AC4,$U$2:$U$1001)+SUMIF($B$2:$B$1001,$AC4,$V$2:$V$1001)</f>
        <v/>
      </c>
      <c r="AV4" s="28">
        <f>SUMIF($C$2:$C$1001,$AC4,$X$2:$X$1001)+SUMIF($B$2:$B$1001,$AC4,$Y$2:$Y$1001)</f>
        <v/>
      </c>
      <c r="AW4" s="12" t="n">
        <v>5</v>
      </c>
      <c r="AX4" s="81" t="n">
        <v>33.46</v>
      </c>
      <c r="AY4" s="80" t="n">
        <v>1854</v>
      </c>
      <c r="AZ4" s="80" t="n">
        <v>1459</v>
      </c>
      <c r="BA4" s="80" t="n">
        <v>37</v>
      </c>
      <c r="BB4" s="25" t="n">
        <v>3</v>
      </c>
      <c r="BC4" s="80" t="n">
        <v>16</v>
      </c>
      <c r="BD4" s="80" t="n">
        <v>7</v>
      </c>
      <c r="BE4" s="80" t="n">
        <v>6</v>
      </c>
      <c r="BF4" s="29" t="n">
        <v>112</v>
      </c>
      <c r="BG4" s="31" t="n">
        <v>33.77</v>
      </c>
      <c r="BH4" s="80" t="n">
        <v>2984</v>
      </c>
      <c r="BI4" s="80" t="n">
        <v>2587</v>
      </c>
      <c r="BJ4" s="80" t="n">
        <v>63</v>
      </c>
      <c r="BK4" s="25" t="n">
        <v>5</v>
      </c>
      <c r="BL4" s="80" t="n">
        <v>8</v>
      </c>
      <c r="BM4" s="80" t="n">
        <v>5</v>
      </c>
      <c r="BN4" s="80" t="n">
        <v>6</v>
      </c>
      <c r="BO4" s="25" t="n">
        <v>67</v>
      </c>
      <c r="BQ4" s="35">
        <f>BQ30</f>
        <v/>
      </c>
      <c r="BR4" s="35">
        <f>BR30</f>
        <v/>
      </c>
      <c r="BS4" s="35">
        <f>BS30</f>
        <v/>
      </c>
      <c r="BT4" s="89">
        <f>VLOOKUP(BR4,$AC$3:$BO$22,2,FALSE)</f>
        <v/>
      </c>
      <c r="BU4" s="89">
        <f>VLOOKUP(BS4,$AC$3:$BO$22,2,FALSE)</f>
        <v/>
      </c>
      <c r="BV4" s="31">
        <f>VLOOKUP(BR4,$AC$3:$BO$22,3,FALSE)</f>
        <v/>
      </c>
      <c r="BW4" s="81">
        <f>VLOOKUP(BS4,$AC$3:$BO$22,3,FALSE)</f>
        <v/>
      </c>
      <c r="BX4" s="80">
        <f>VLOOKUP(BR4,$AC$3:$BO$22,4,FALSE)</f>
        <v/>
      </c>
      <c r="BY4" s="80">
        <f>VLOOKUP(BS4,$AC$3:$BO$22,4,FALSE)</f>
        <v/>
      </c>
      <c r="BZ4" s="80">
        <f>VLOOKUP(BR4,$AC$3:$BO$22,5,FALSE)</f>
        <v/>
      </c>
      <c r="CA4" s="80">
        <f>VLOOKUP(BS4,$AC$3:$BO$22,5,FALSE)</f>
        <v/>
      </c>
      <c r="CB4" s="80">
        <f>VLOOKUP(BR4,$AC$3:$BO$22,6,FALSE)</f>
        <v/>
      </c>
      <c r="CC4" s="80">
        <f>VLOOKUP(BS4,$AC$3:$BO$22,6,FALSE)</f>
        <v/>
      </c>
      <c r="CD4" s="25">
        <f>VLOOKUP(BR4,$AC$3:$BO$22,7,FALSE)</f>
        <v/>
      </c>
      <c r="CE4" s="80">
        <f>VLOOKUP(BS4,$AC$3:$BO$22,7,FALSE)</f>
        <v/>
      </c>
      <c r="CF4" s="80">
        <f>VLOOKUP(BR4,$AC$3:$BO$22,8,FALSE)</f>
        <v/>
      </c>
      <c r="CG4" s="80">
        <f>VLOOKUP(BS4,$AC$3:$BO$22,8,FALSE)</f>
        <v/>
      </c>
      <c r="CH4" s="80">
        <f>VLOOKUP(BR4,$AC$3:$BO$22,9,FALSE)</f>
        <v/>
      </c>
      <c r="CI4" s="80">
        <f>VLOOKUP(BS4,$AC$3:$BO$22,9,FALSE)</f>
        <v/>
      </c>
      <c r="CJ4" s="80">
        <f>VLOOKUP(BR4,$AC$3:$BO$22,10,FALSE)</f>
        <v/>
      </c>
      <c r="CK4" s="80">
        <f>VLOOKUP(BS4,$AC$3:$BO$22,10,FALSE)</f>
        <v/>
      </c>
      <c r="CL4" s="25">
        <f>VLOOKUP(BR4,$AC$3:$BO$22,11,FALSE)</f>
        <v/>
      </c>
      <c r="CM4" s="80">
        <f>VLOOKUP(BS4,$AC$3:$BO$22,11,FALSE)</f>
        <v/>
      </c>
      <c r="CN4" s="31">
        <f>VLOOKUP(BR4,$AC$3:$BO$22,22,FALSE)</f>
        <v/>
      </c>
      <c r="CO4" s="81">
        <f>VLOOKUP(BS4,$AC$3:$BO$22,22,FALSE)</f>
        <v/>
      </c>
      <c r="CP4" s="80">
        <f>VLOOKUP(BR4,$AC$3:$BO$22,23,FALSE)</f>
        <v/>
      </c>
      <c r="CQ4" s="80">
        <f>VLOOKUP(BS4,$AC$3:$BO$22,23,FALSE)</f>
        <v/>
      </c>
      <c r="CR4" s="80">
        <f>VLOOKUP(BR4,$AC$3:$BO$22,24,FALSE)</f>
        <v/>
      </c>
      <c r="CS4" s="80">
        <f>VLOOKUP(BS4,$AC$3:$BO$22,24,FALSE)</f>
        <v/>
      </c>
      <c r="CT4" s="80">
        <f>VLOOKUP(BR4,$AC$3:$BO$22,25,FALSE)</f>
        <v/>
      </c>
      <c r="CU4" s="80">
        <f>VLOOKUP(BS4,$AC$3:$BO$22,25,FALSE)</f>
        <v/>
      </c>
      <c r="CV4" s="25">
        <f>VLOOKUP(BR4,$AC$3:$BO$22,26,FALSE)</f>
        <v/>
      </c>
      <c r="CW4" s="80">
        <f>VLOOKUP(BS4,$AC$3:$BO$22,26,FALSE)</f>
        <v/>
      </c>
      <c r="CX4" s="80">
        <f>VLOOKUP(BR4,$AC$3:$BO$22,27,FALSE)</f>
        <v/>
      </c>
      <c r="CY4" s="80">
        <f>VLOOKUP(BS4,$AC$3:$BO$22,27,FALSE)</f>
        <v/>
      </c>
      <c r="CZ4" s="80">
        <f>VLOOKUP(BR4,$AC$3:$BO$22,28,FALSE)</f>
        <v/>
      </c>
      <c r="DA4" s="80">
        <f>VLOOKUP(BS4,$AC$3:$BO$22,28,FALSE)</f>
        <v/>
      </c>
      <c r="DB4" s="80">
        <f>VLOOKUP(BR4,$AC$3:$BO$22,29,FALSE)</f>
        <v/>
      </c>
      <c r="DC4" s="80">
        <f>VLOOKUP(BS4,$AC$3:$BO$22,29,FALSE)</f>
        <v/>
      </c>
      <c r="DD4" s="25">
        <f>VLOOKUP(BR4,$AC$3:$BO$22,30,FALSE)</f>
        <v/>
      </c>
      <c r="DE4" s="80">
        <f>VLOOKUP(BS4,$AC$3:$BO$22,30,FALSE)</f>
        <v/>
      </c>
      <c r="DF4" s="30">
        <f>VLOOKUP(BR4,$AC$3:$BO$22,12,FALSE)</f>
        <v/>
      </c>
      <c r="DG4" s="81">
        <f>VLOOKUP(BS4,$AC$3:$BO$22,12,FALSE)</f>
        <v/>
      </c>
      <c r="DH4" s="80">
        <f>VLOOKUP(BR4,$AC$3:$BO$22,13,FALSE)</f>
        <v/>
      </c>
      <c r="DI4" s="80">
        <f>VLOOKUP(BS4,$AC$3:$BO$22,13,FALSE)</f>
        <v/>
      </c>
      <c r="DJ4" s="80">
        <f>VLOOKUP(BR4,$AC$3:$BO$22,14,FALSE)</f>
        <v/>
      </c>
      <c r="DK4" s="80">
        <f>VLOOKUP(BS4,$AC$3:$BO$22,14,FALSE)</f>
        <v/>
      </c>
      <c r="DL4" s="80">
        <f>VLOOKUP(BR4,$AC$3:$BO$22,15,FALSE)</f>
        <v/>
      </c>
      <c r="DM4" s="80">
        <f>VLOOKUP(BS4,$AC$3:$BO$22,15,FALSE)</f>
        <v/>
      </c>
      <c r="DN4" s="25">
        <f>VLOOKUP(BR4,$AC$3:$BO$22,16,FALSE)</f>
        <v/>
      </c>
      <c r="DO4" s="80">
        <f>VLOOKUP(BS4,$AC$3:$BO$22,16,FALSE)</f>
        <v/>
      </c>
      <c r="DP4" s="80">
        <f>VLOOKUP(BR4,$AC$3:$BO$22,17,FALSE)</f>
        <v/>
      </c>
      <c r="DQ4" s="80">
        <f>VLOOKUP(BS4,$AC$3:$BO$22,17,FALSE)</f>
        <v/>
      </c>
      <c r="DR4" s="80">
        <f>VLOOKUP(BR4,$AC$3:$BO$22,18,FALSE)</f>
        <v/>
      </c>
      <c r="DS4" s="80">
        <f>VLOOKUP(BS4,$AC$3:$BO$22,18,FALSE)</f>
        <v/>
      </c>
      <c r="DT4" s="80">
        <f>VLOOKUP(BR4,$AC$3:$BO$22,19,FALSE)</f>
        <v/>
      </c>
      <c r="DU4" s="80">
        <f>VLOOKUP(BS4,$AC$3:$BO$22,19,FALSE)</f>
        <v/>
      </c>
      <c r="DV4" s="25">
        <f>VLOOKUP(BR4,$AC$3:$BO$22,20,FALSE)</f>
        <v/>
      </c>
      <c r="DW4" s="80">
        <f>VLOOKUP(BS4,$AC$3:$BO$22,20,FALSE)</f>
        <v/>
      </c>
      <c r="DX4" s="31">
        <f>VLOOKUP(BR4,$AC$3:$BO$22,31,FALSE)</f>
        <v/>
      </c>
      <c r="DY4" s="81">
        <f>VLOOKUP(BS4,$AC$3:$BO$22,31,FALSE)</f>
        <v/>
      </c>
      <c r="DZ4" s="80">
        <f>VLOOKUP(BR4,$AC$3:$BO$22,32,FALSE)</f>
        <v/>
      </c>
      <c r="EA4" s="80">
        <f>VLOOKUP(BS4,$AC$3:$BO$22,32,FALSE)</f>
        <v/>
      </c>
      <c r="EB4" s="80">
        <f>VLOOKUP(BR4,$AC$3:$BO$22,33,FALSE)</f>
        <v/>
      </c>
      <c r="EC4" s="80">
        <f>VLOOKUP(BS4,$AC$3:$BO$22,33,FALSE)</f>
        <v/>
      </c>
      <c r="ED4" s="80">
        <f>VLOOKUP(BR4,$AC$3:$BO$22,34,FALSE)</f>
        <v/>
      </c>
      <c r="EE4" s="80">
        <f>VLOOKUP(BS4,$AC$3:$BO$22,34,FALSE)</f>
        <v/>
      </c>
      <c r="EF4" s="25">
        <f>VLOOKUP(BR4,$AC$3:$BO$22,35,FALSE)</f>
        <v/>
      </c>
      <c r="EG4" s="80">
        <f>VLOOKUP(BS4,$AC$3:$BO$22,35,FALSE)</f>
        <v/>
      </c>
      <c r="EH4" s="80">
        <f>VLOOKUP(BR4,$AC$3:$BO$22,36,FALSE)</f>
        <v/>
      </c>
      <c r="EI4" s="80">
        <f>VLOOKUP(BS4,$AC$3:$BO$22,36,FALSE)</f>
        <v/>
      </c>
      <c r="EJ4" s="80">
        <f>VLOOKUP(BR4,$AC$3:$BO$22,37,FALSE)</f>
        <v/>
      </c>
      <c r="EK4" s="80">
        <f>VLOOKUP(BS4,$AC$3:$BO$22,37,FALSE)</f>
        <v/>
      </c>
      <c r="EL4" s="80">
        <f>VLOOKUP(BR4,$AC$3:$BO$22,38,FALSE)</f>
        <v/>
      </c>
      <c r="EM4" s="80">
        <f>VLOOKUP(BS4,$AC$3:$BO$22,38,FALSE)</f>
        <v/>
      </c>
      <c r="EN4" s="25">
        <f>VLOOKUP(BR4,$AC$3:$BO$22,39,FALSE)</f>
        <v/>
      </c>
      <c r="EO4" s="80">
        <f>VLOOKUP(BS4,$AC$3:$BO$22,39,FALSE)</f>
        <v/>
      </c>
      <c r="EQ4" s="81" t="n"/>
      <c r="ER4" s="81" t="n"/>
      <c r="ET4" s="81" t="n"/>
      <c r="EU4" s="81" t="n"/>
      <c r="EW4" s="81" t="n"/>
      <c r="EX4" s="81" t="n"/>
      <c r="EZ4" s="81" t="n"/>
      <c r="FA4" s="56" t="n"/>
      <c r="FC4" s="81" t="n"/>
      <c r="FD4" s="81" t="n"/>
      <c r="FF4" s="81" t="n"/>
      <c r="FG4" s="81" t="n"/>
      <c r="FI4" s="81" t="n"/>
      <c r="FJ4" s="71" t="n"/>
      <c r="FK4" s="71" t="n"/>
      <c r="FL4" s="81" t="n"/>
      <c r="FM4" s="71" t="n"/>
      <c r="FN4" s="71" t="n"/>
      <c r="FO4" s="81" t="n"/>
      <c r="FP4" s="71" t="n"/>
      <c r="FQ4" s="71" t="n"/>
      <c r="FR4" s="81" t="n"/>
      <c r="FS4" s="71" t="n"/>
      <c r="FT4" s="71" t="n"/>
      <c r="FU4" s="81" t="n"/>
      <c r="FV4" s="71" t="n"/>
      <c r="FW4" s="71" t="n"/>
      <c r="FX4" s="81" t="n"/>
      <c r="FY4" s="71" t="n"/>
      <c r="FZ4" s="71" t="n"/>
      <c r="GA4" s="81" t="n"/>
      <c r="GB4" s="71" t="n"/>
      <c r="GC4" s="71" t="n"/>
      <c r="GD4" s="81" t="n"/>
      <c r="GE4" s="71" t="n"/>
      <c r="GF4" s="71" t="n"/>
      <c r="GG4" s="81" t="n"/>
    </row>
    <row customHeight="1" ht="12" r="5" spans="1:201">
      <c r="A5" s="35" t="n">
        <v>43323</v>
      </c>
      <c r="B5" s="89" t="s">
        <v>100</v>
      </c>
      <c r="C5" s="89" t="s">
        <v>101</v>
      </c>
      <c r="D5" s="31" t="n">
        <v>6.61</v>
      </c>
      <c r="E5" s="81" t="n">
        <v>6.72</v>
      </c>
      <c r="F5" s="25" t="n">
        <v>449</v>
      </c>
      <c r="G5" s="80" t="n">
        <v>383</v>
      </c>
      <c r="H5" s="80" t="n">
        <v>362</v>
      </c>
      <c r="I5" s="80" t="n">
        <v>291</v>
      </c>
      <c r="J5" s="80" t="n">
        <v>12</v>
      </c>
      <c r="K5" s="80" t="n">
        <v>5</v>
      </c>
      <c r="L5" s="25" t="n">
        <v>0</v>
      </c>
      <c r="M5" s="80" t="n">
        <v>0</v>
      </c>
      <c r="N5" s="80" t="n">
        <v>3</v>
      </c>
      <c r="O5" s="80" t="n">
        <v>3</v>
      </c>
      <c r="P5" s="80" t="n">
        <v>4</v>
      </c>
      <c r="Q5" s="80" t="n">
        <v>1</v>
      </c>
      <c r="R5" s="16" t="n">
        <v>7</v>
      </c>
      <c r="S5" s="16" t="n">
        <v>4</v>
      </c>
      <c r="T5" s="16" t="n">
        <v>11</v>
      </c>
      <c r="U5" s="25" t="n">
        <v>1</v>
      </c>
      <c r="V5" s="80" t="n">
        <v>2</v>
      </c>
      <c r="W5" s="16" t="n">
        <v>3</v>
      </c>
      <c r="X5" s="25" t="n">
        <v>14</v>
      </c>
      <c r="Y5" s="80" t="n">
        <v>30</v>
      </c>
      <c r="Z5" s="27">
        <f>IF(U5="","",LOOKUP(U5-V5,{-9E+307,0,1},{2,"x",1}))</f>
        <v/>
      </c>
      <c r="AA5" s="14">
        <f>IF(U5="","",U5&amp;"-"&amp;V5)</f>
        <v/>
      </c>
      <c r="AB5" s="63" t="n"/>
      <c r="AC5" s="89" t="s">
        <v>102</v>
      </c>
      <c r="AD5" s="80">
        <f>SUMPRODUCT(($B$2:$C$1001=$AC5)*($Z$2:$Z$1001&lt;&gt;""))</f>
        <v/>
      </c>
      <c r="AE5" s="81">
        <f>SUMIF($B$2:$B$1001,$AC5,$D$2:$D$1001)+SUMIF($C$2:$C$1001,$AC5,$E$2:$E$1001)</f>
        <v/>
      </c>
      <c r="AF5" s="80">
        <f>SUMIF($B$2:$B$1001,$AC5,$F$2:$F$1001)+SUMIF($C$2:$C$1001,$AC5,$G$2:$G$1001)</f>
        <v/>
      </c>
      <c r="AG5" s="80">
        <f>SUMIF($B$2:$B$1001,$AC5,$H$2:$H$1001)+SUMIF($C$2:$C$1001,$AC5,$I$2:$I$1001)</f>
        <v/>
      </c>
      <c r="AH5" s="80">
        <f>SUMIF($B$2:$B$1001,$AC5,$J$2:$J$1001)+SUMIF($C$2:$C$1001,$AC5,$K$2:$K$1001)</f>
        <v/>
      </c>
      <c r="AI5" s="25">
        <f>SUMIF($B$2:$B$1001,$AC5,$L$2:$L$1001)+SUMIF($C$2:$C$1001,$AC5,$M$2:$M$1001)</f>
        <v/>
      </c>
      <c r="AJ5" s="80">
        <f>SUMIF($B$2:$B$1001,$AC5,$N$2:$N$1001)+SUMIF($C$2:$C$1001,$AC5,$O$2:$O$1001)</f>
        <v/>
      </c>
      <c r="AK5" s="80">
        <f>SUMIF($B$2:$B$1001,$AC5,$P$2:$P$1001)+SUMIF($C$2:$C$1001,$AC5,$Q$2:$Q$1001)</f>
        <v/>
      </c>
      <c r="AL5" s="80">
        <f>SUMIF($B$2:$B$1001,$AC5,$U$2:$U$1001)+SUMIF($C$2:$C$1001,$AC5,$V$2:$V$1001)</f>
        <v/>
      </c>
      <c r="AM5" s="29">
        <f>SUMIF($B$2:$B$1001,$AC5,$X$2:$X$1001)+SUMIF($C$2:$C$1001,$AC5,$Y$2:$Y$1001)</f>
        <v/>
      </c>
      <c r="AN5" s="31">
        <f>SUMIF($C$2:$C$1001,$AC5,$D$2:$D$1001)+SUMIF($B$2:$B$1001,$AC5,$E$2:$E$1001)</f>
        <v/>
      </c>
      <c r="AO5" s="80">
        <f>SUMIF($C$2:$C$1001,$AC5,$F$2:$F$1001)+SUMIF($B$2:$B$1001,$AC5,$G$2:$G$1001)</f>
        <v/>
      </c>
      <c r="AP5" s="80">
        <f>SUMIF($C$2:$C$1001,$AC5,$H$2:$H$1001)+SUMIF($B$2:$B$1001,$AC5,$I$2:$I$1001)</f>
        <v/>
      </c>
      <c r="AQ5" s="80">
        <f>SUMIF($C$2:$C$1001,$AC5,$J$2:$J$1001)+SUMIF($B$2:$B$1001,$AC5,$K$2:$K$1001)</f>
        <v/>
      </c>
      <c r="AR5" s="25">
        <f>SUMIF($C$2:$C$1001,$AC5,$L$2:$L$1001)+SUMIF($B$2:$B$1001,$AC5,$M$2:$M$1001)</f>
        <v/>
      </c>
      <c r="AS5" s="80">
        <f>SUMIF($C$2:$C$1001,$AC5,$N$2:$N$1001)+SUMIF($B$2:$B$1001,$AC5,$O$2:$O$1001)</f>
        <v/>
      </c>
      <c r="AT5" s="80">
        <f>SUMIF($C$2:$C$1001,$AC5,$P$2:$P$1001)+SUMIF($B$2:$B$1001,$AC5,$Q$2:$Q$1001)</f>
        <v/>
      </c>
      <c r="AU5" s="80">
        <f>SUMIF($C$2:$C$1001,$AC5,$U$2:$U$1001)+SUMIF($B$2:$B$1001,$AC5,$V$2:$V$1001)</f>
        <v/>
      </c>
      <c r="AV5" s="28">
        <f>SUMIF($C$2:$C$1001,$AC5,$X$2:$X$1001)+SUMIF($B$2:$B$1001,$AC5,$Y$2:$Y$1001)</f>
        <v/>
      </c>
      <c r="AW5" s="12" t="n">
        <v>5</v>
      </c>
      <c r="AX5" s="81" t="n">
        <v>33.64</v>
      </c>
      <c r="AY5" s="80" t="n">
        <v>2214</v>
      </c>
      <c r="AZ5" s="80" t="n">
        <v>1771</v>
      </c>
      <c r="BA5" s="80" t="n">
        <v>55</v>
      </c>
      <c r="BB5" s="25" t="n">
        <v>1</v>
      </c>
      <c r="BC5" s="80" t="n">
        <v>7</v>
      </c>
      <c r="BD5" s="80" t="n">
        <v>4</v>
      </c>
      <c r="BE5" s="80" t="n">
        <v>6</v>
      </c>
      <c r="BF5" s="29" t="n">
        <v>103</v>
      </c>
      <c r="BG5" s="31" t="n">
        <v>33.7</v>
      </c>
      <c r="BH5" s="80" t="n">
        <v>2498</v>
      </c>
      <c r="BI5" s="80" t="n">
        <v>2061</v>
      </c>
      <c r="BJ5" s="80" t="n">
        <v>40</v>
      </c>
      <c r="BK5" s="25" t="n">
        <v>2</v>
      </c>
      <c r="BL5" s="80" t="n">
        <v>11</v>
      </c>
      <c r="BM5" s="80" t="n">
        <v>6</v>
      </c>
      <c r="BN5" s="80" t="n">
        <v>5</v>
      </c>
      <c r="BO5" s="25" t="n">
        <v>106</v>
      </c>
      <c r="BQ5" s="35">
        <f>BQ31</f>
        <v/>
      </c>
      <c r="BR5" s="35">
        <f>BR31</f>
        <v/>
      </c>
      <c r="BS5" s="35">
        <f>BS31</f>
        <v/>
      </c>
      <c r="BT5" s="89">
        <f>VLOOKUP(BR5,$AC$3:$BO$22,2,FALSE)</f>
        <v/>
      </c>
      <c r="BU5" s="89">
        <f>VLOOKUP(BS5,$AC$3:$BO$22,2,FALSE)</f>
        <v/>
      </c>
      <c r="BV5" s="31">
        <f>VLOOKUP(BR5,$AC$3:$BO$22,3,FALSE)</f>
        <v/>
      </c>
      <c r="BW5" s="81">
        <f>VLOOKUP(BS5,$AC$3:$BO$22,3,FALSE)</f>
        <v/>
      </c>
      <c r="BX5" s="80">
        <f>VLOOKUP(BR5,$AC$3:$BO$22,4,FALSE)</f>
        <v/>
      </c>
      <c r="BY5" s="80">
        <f>VLOOKUP(BS5,$AC$3:$BO$22,4,FALSE)</f>
        <v/>
      </c>
      <c r="BZ5" s="80">
        <f>VLOOKUP(BR5,$AC$3:$BO$22,5,FALSE)</f>
        <v/>
      </c>
      <c r="CA5" s="80">
        <f>VLOOKUP(BS5,$AC$3:$BO$22,5,FALSE)</f>
        <v/>
      </c>
      <c r="CB5" s="80">
        <f>VLOOKUP(BR5,$AC$3:$BO$22,6,FALSE)</f>
        <v/>
      </c>
      <c r="CC5" s="80">
        <f>VLOOKUP(BS5,$AC$3:$BO$22,6,FALSE)</f>
        <v/>
      </c>
      <c r="CD5" s="25">
        <f>VLOOKUP(BR5,$AC$3:$BO$22,7,FALSE)</f>
        <v/>
      </c>
      <c r="CE5" s="80">
        <f>VLOOKUP(BS5,$AC$3:$BO$22,7,FALSE)</f>
        <v/>
      </c>
      <c r="CF5" s="80">
        <f>VLOOKUP(BR5,$AC$3:$BO$22,8,FALSE)</f>
        <v/>
      </c>
      <c r="CG5" s="80">
        <f>VLOOKUP(BS5,$AC$3:$BO$22,8,FALSE)</f>
        <v/>
      </c>
      <c r="CH5" s="80">
        <f>VLOOKUP(BR5,$AC$3:$BO$22,9,FALSE)</f>
        <v/>
      </c>
      <c r="CI5" s="80">
        <f>VLOOKUP(BS5,$AC$3:$BO$22,9,FALSE)</f>
        <v/>
      </c>
      <c r="CJ5" s="80">
        <f>VLOOKUP(BR5,$AC$3:$BO$22,10,FALSE)</f>
        <v/>
      </c>
      <c r="CK5" s="80">
        <f>VLOOKUP(BS5,$AC$3:$BO$22,10,FALSE)</f>
        <v/>
      </c>
      <c r="CL5" s="25">
        <f>VLOOKUP(BR5,$AC$3:$BO$22,11,FALSE)</f>
        <v/>
      </c>
      <c r="CM5" s="80">
        <f>VLOOKUP(BS5,$AC$3:$BO$22,11,FALSE)</f>
        <v/>
      </c>
      <c r="CN5" s="31">
        <f>VLOOKUP(BR5,$AC$3:$BO$22,22,FALSE)</f>
        <v/>
      </c>
      <c r="CO5" s="81">
        <f>VLOOKUP(BS5,$AC$3:$BO$22,22,FALSE)</f>
        <v/>
      </c>
      <c r="CP5" s="80">
        <f>VLOOKUP(BR5,$AC$3:$BO$22,23,FALSE)</f>
        <v/>
      </c>
      <c r="CQ5" s="80">
        <f>VLOOKUP(BS5,$AC$3:$BO$22,23,FALSE)</f>
        <v/>
      </c>
      <c r="CR5" s="80">
        <f>VLOOKUP(BR5,$AC$3:$BO$22,24,FALSE)</f>
        <v/>
      </c>
      <c r="CS5" s="80">
        <f>VLOOKUP(BS5,$AC$3:$BO$22,24,FALSE)</f>
        <v/>
      </c>
      <c r="CT5" s="80">
        <f>VLOOKUP(BR5,$AC$3:$BO$22,25,FALSE)</f>
        <v/>
      </c>
      <c r="CU5" s="80">
        <f>VLOOKUP(BS5,$AC$3:$BO$22,25,FALSE)</f>
        <v/>
      </c>
      <c r="CV5" s="25">
        <f>VLOOKUP(BR5,$AC$3:$BO$22,26,FALSE)</f>
        <v/>
      </c>
      <c r="CW5" s="80">
        <f>VLOOKUP(BS5,$AC$3:$BO$22,26,FALSE)</f>
        <v/>
      </c>
      <c r="CX5" s="80">
        <f>VLOOKUP(BR5,$AC$3:$BO$22,27,FALSE)</f>
        <v/>
      </c>
      <c r="CY5" s="80">
        <f>VLOOKUP(BS5,$AC$3:$BO$22,27,FALSE)</f>
        <v/>
      </c>
      <c r="CZ5" s="80">
        <f>VLOOKUP(BR5,$AC$3:$BO$22,28,FALSE)</f>
        <v/>
      </c>
      <c r="DA5" s="80">
        <f>VLOOKUP(BS5,$AC$3:$BO$22,28,FALSE)</f>
        <v/>
      </c>
      <c r="DB5" s="80">
        <f>VLOOKUP(BR5,$AC$3:$BO$22,29,FALSE)</f>
        <v/>
      </c>
      <c r="DC5" s="80">
        <f>VLOOKUP(BS5,$AC$3:$BO$22,29,FALSE)</f>
        <v/>
      </c>
      <c r="DD5" s="25">
        <f>VLOOKUP(BR5,$AC$3:$BO$22,30,FALSE)</f>
        <v/>
      </c>
      <c r="DE5" s="80">
        <f>VLOOKUP(BS5,$AC$3:$BO$22,30,FALSE)</f>
        <v/>
      </c>
      <c r="DF5" s="30">
        <f>VLOOKUP(BR5,$AC$3:$BO$22,12,FALSE)</f>
        <v/>
      </c>
      <c r="DG5" s="81">
        <f>VLOOKUP(BS5,$AC$3:$BO$22,12,FALSE)</f>
        <v/>
      </c>
      <c r="DH5" s="80">
        <f>VLOOKUP(BR5,$AC$3:$BO$22,13,FALSE)</f>
        <v/>
      </c>
      <c r="DI5" s="80">
        <f>VLOOKUP(BS5,$AC$3:$BO$22,13,FALSE)</f>
        <v/>
      </c>
      <c r="DJ5" s="80">
        <f>VLOOKUP(BR5,$AC$3:$BO$22,14,FALSE)</f>
        <v/>
      </c>
      <c r="DK5" s="80">
        <f>VLOOKUP(BS5,$AC$3:$BO$22,14,FALSE)</f>
        <v/>
      </c>
      <c r="DL5" s="80">
        <f>VLOOKUP(BR5,$AC$3:$BO$22,15,FALSE)</f>
        <v/>
      </c>
      <c r="DM5" s="80">
        <f>VLOOKUP(BS5,$AC$3:$BO$22,15,FALSE)</f>
        <v/>
      </c>
      <c r="DN5" s="25">
        <f>VLOOKUP(BR5,$AC$3:$BO$22,16,FALSE)</f>
        <v/>
      </c>
      <c r="DO5" s="80">
        <f>VLOOKUP(BS5,$AC$3:$BO$22,16,FALSE)</f>
        <v/>
      </c>
      <c r="DP5" s="80">
        <f>VLOOKUP(BR5,$AC$3:$BO$22,17,FALSE)</f>
        <v/>
      </c>
      <c r="DQ5" s="80">
        <f>VLOOKUP(BS5,$AC$3:$BO$22,17,FALSE)</f>
        <v/>
      </c>
      <c r="DR5" s="80">
        <f>VLOOKUP(BR5,$AC$3:$BO$22,18,FALSE)</f>
        <v/>
      </c>
      <c r="DS5" s="80">
        <f>VLOOKUP(BS5,$AC$3:$BO$22,18,FALSE)</f>
        <v/>
      </c>
      <c r="DT5" s="80">
        <f>VLOOKUP(BR5,$AC$3:$BO$22,19,FALSE)</f>
        <v/>
      </c>
      <c r="DU5" s="80">
        <f>VLOOKUP(BS5,$AC$3:$BO$22,19,FALSE)</f>
        <v/>
      </c>
      <c r="DV5" s="25">
        <f>VLOOKUP(BR5,$AC$3:$BO$22,20,FALSE)</f>
        <v/>
      </c>
      <c r="DW5" s="80">
        <f>VLOOKUP(BS5,$AC$3:$BO$22,20,FALSE)</f>
        <v/>
      </c>
      <c r="DX5" s="31">
        <f>VLOOKUP(BR5,$AC$3:$BO$22,31,FALSE)</f>
        <v/>
      </c>
      <c r="DY5" s="81">
        <f>VLOOKUP(BS5,$AC$3:$BO$22,31,FALSE)</f>
        <v/>
      </c>
      <c r="DZ5" s="80">
        <f>VLOOKUP(BR5,$AC$3:$BO$22,32,FALSE)</f>
        <v/>
      </c>
      <c r="EA5" s="80">
        <f>VLOOKUP(BS5,$AC$3:$BO$22,32,FALSE)</f>
        <v/>
      </c>
      <c r="EB5" s="80">
        <f>VLOOKUP(BR5,$AC$3:$BO$22,33,FALSE)</f>
        <v/>
      </c>
      <c r="EC5" s="80">
        <f>VLOOKUP(BS5,$AC$3:$BO$22,33,FALSE)</f>
        <v/>
      </c>
      <c r="ED5" s="80">
        <f>VLOOKUP(BR5,$AC$3:$BO$22,34,FALSE)</f>
        <v/>
      </c>
      <c r="EE5" s="80">
        <f>VLOOKUP(BS5,$AC$3:$BO$22,34,FALSE)</f>
        <v/>
      </c>
      <c r="EF5" s="25">
        <f>VLOOKUP(BR5,$AC$3:$BO$22,35,FALSE)</f>
        <v/>
      </c>
      <c r="EG5" s="80">
        <f>VLOOKUP(BS5,$AC$3:$BO$22,35,FALSE)</f>
        <v/>
      </c>
      <c r="EH5" s="80">
        <f>VLOOKUP(BR5,$AC$3:$BO$22,36,FALSE)</f>
        <v/>
      </c>
      <c r="EI5" s="80">
        <f>VLOOKUP(BS5,$AC$3:$BO$22,36,FALSE)</f>
        <v/>
      </c>
      <c r="EJ5" s="80">
        <f>VLOOKUP(BR5,$AC$3:$BO$22,37,FALSE)</f>
        <v/>
      </c>
      <c r="EK5" s="80">
        <f>VLOOKUP(BS5,$AC$3:$BO$22,37,FALSE)</f>
        <v/>
      </c>
      <c r="EL5" s="80">
        <f>VLOOKUP(BR5,$AC$3:$BO$22,38,FALSE)</f>
        <v/>
      </c>
      <c r="EM5" s="80">
        <f>VLOOKUP(BS5,$AC$3:$BO$22,38,FALSE)</f>
        <v/>
      </c>
      <c r="EN5" s="25">
        <f>VLOOKUP(BR5,$AC$3:$BO$22,39,FALSE)</f>
        <v/>
      </c>
      <c r="EO5" s="80">
        <f>VLOOKUP(BS5,$AC$3:$BO$22,39,FALSE)</f>
        <v/>
      </c>
      <c r="EQ5" s="81" t="n"/>
      <c r="ER5" s="81" t="n"/>
      <c r="ET5" s="81" t="n"/>
      <c r="EU5" s="81" t="n"/>
      <c r="EW5" s="81" t="n"/>
      <c r="EX5" s="81" t="n"/>
      <c r="EZ5" s="81" t="n"/>
      <c r="FA5" s="56" t="n"/>
      <c r="FC5" s="81" t="n"/>
      <c r="FD5" s="81" t="n"/>
      <c r="FF5" s="81" t="n"/>
      <c r="FG5" s="81" t="n"/>
      <c r="FI5" s="81" t="n"/>
      <c r="FJ5" s="71" t="n"/>
      <c r="FK5" s="71" t="n"/>
      <c r="FL5" s="81" t="n"/>
      <c r="FM5" s="71" t="n"/>
      <c r="FN5" s="71" t="n"/>
      <c r="FO5" s="81" t="n"/>
      <c r="FP5" s="71" t="n"/>
      <c r="FQ5" s="71" t="n"/>
      <c r="FR5" s="81" t="n"/>
      <c r="FS5" s="71" t="n"/>
      <c r="FT5" s="71" t="n"/>
      <c r="FU5" s="81" t="n"/>
      <c r="FV5" s="71" t="n"/>
      <c r="FW5" s="71" t="n"/>
      <c r="FX5" s="81" t="n"/>
      <c r="FY5" s="71" t="n"/>
      <c r="FZ5" s="71" t="n"/>
      <c r="GA5" s="81" t="n"/>
      <c r="GB5" s="71" t="n"/>
      <c r="GC5" s="71" t="n"/>
      <c r="GD5" s="81" t="n"/>
      <c r="GE5" s="71" t="n"/>
      <c r="GF5" s="71" t="n"/>
      <c r="GG5" s="81" t="n"/>
    </row>
    <row customHeight="1" ht="12" r="6" spans="1:201">
      <c r="A6" s="35" t="n">
        <v>43323</v>
      </c>
      <c r="B6" s="89" t="s">
        <v>103</v>
      </c>
      <c r="C6" s="89" t="s">
        <v>104</v>
      </c>
      <c r="D6" s="31" t="n">
        <v>6.36</v>
      </c>
      <c r="E6" s="81" t="n">
        <v>7.01</v>
      </c>
      <c r="F6" s="25" t="n">
        <v>491</v>
      </c>
      <c r="G6" s="80" t="n">
        <v>243</v>
      </c>
      <c r="H6" s="80" t="n">
        <v>401</v>
      </c>
      <c r="I6" s="80" t="n">
        <v>160</v>
      </c>
      <c r="J6" s="80" t="n">
        <v>11</v>
      </c>
      <c r="K6" s="80" t="n">
        <v>8</v>
      </c>
      <c r="L6" s="25" t="n">
        <v>0</v>
      </c>
      <c r="M6" s="80" t="n">
        <v>2</v>
      </c>
      <c r="N6" s="80" t="n">
        <v>3</v>
      </c>
      <c r="O6" s="80" t="n">
        <v>3</v>
      </c>
      <c r="P6" s="80" t="n">
        <v>1</v>
      </c>
      <c r="Q6" s="80" t="n">
        <v>1</v>
      </c>
      <c r="R6" s="16" t="n">
        <v>4</v>
      </c>
      <c r="S6" s="16" t="n">
        <v>6</v>
      </c>
      <c r="T6" s="16" t="n">
        <v>10</v>
      </c>
      <c r="U6" s="25" t="n">
        <v>1</v>
      </c>
      <c r="V6" s="80" t="n">
        <v>3</v>
      </c>
      <c r="W6" s="16" t="n">
        <v>4</v>
      </c>
      <c r="X6" s="25" t="n">
        <v>14</v>
      </c>
      <c r="Y6" s="80" t="n">
        <v>30</v>
      </c>
      <c r="Z6" s="27">
        <f>IF(U6="","",LOOKUP(U6-V6,{-9E+307,0,1},{2,"x",1}))</f>
        <v/>
      </c>
      <c r="AA6" s="14">
        <f>IF(U6="","",U6&amp;"-"&amp;V6)</f>
        <v/>
      </c>
      <c r="AB6" s="63" t="n"/>
      <c r="AC6" s="89" t="s">
        <v>105</v>
      </c>
      <c r="AD6" s="80">
        <f>SUMPRODUCT(($B$2:$C$1001=$AC6)*($Z$2:$Z$1001&lt;&gt;""))</f>
        <v/>
      </c>
      <c r="AE6" s="81">
        <f>SUMIF($B$2:$B$1001,$AC6,$D$2:$D$1001)+SUMIF($C$2:$C$1001,$AC6,$E$2:$E$1001)</f>
        <v/>
      </c>
      <c r="AF6" s="80">
        <f>SUMIF($B$2:$B$1001,$AC6,$F$2:$F$1001)+SUMIF($C$2:$C$1001,$AC6,$G$2:$G$1001)</f>
        <v/>
      </c>
      <c r="AG6" s="80">
        <f>SUMIF($B$2:$B$1001,$AC6,$H$2:$H$1001)+SUMIF($C$2:$C$1001,$AC6,$I$2:$I$1001)</f>
        <v/>
      </c>
      <c r="AH6" s="80">
        <f>SUMIF($B$2:$B$1001,$AC6,$J$2:$J$1001)+SUMIF($C$2:$C$1001,$AC6,$K$2:$K$1001)</f>
        <v/>
      </c>
      <c r="AI6" s="25">
        <f>SUMIF($B$2:$B$1001,$AC6,$L$2:$L$1001)+SUMIF($C$2:$C$1001,$AC6,$M$2:$M$1001)</f>
        <v/>
      </c>
      <c r="AJ6" s="80">
        <f>SUMIF($B$2:$B$1001,$AC6,$N$2:$N$1001)+SUMIF($C$2:$C$1001,$AC6,$O$2:$O$1001)</f>
        <v/>
      </c>
      <c r="AK6" s="80">
        <f>SUMIF($B$2:$B$1001,$AC6,$P$2:$P$1001)+SUMIF($C$2:$C$1001,$AC6,$Q$2:$Q$1001)</f>
        <v/>
      </c>
      <c r="AL6" s="80">
        <f>SUMIF($B$2:$B$1001,$AC6,$U$2:$U$1001)+SUMIF($C$2:$C$1001,$AC6,$V$2:$V$1001)</f>
        <v/>
      </c>
      <c r="AM6" s="29">
        <f>SUMIF($B$2:$B$1001,$AC6,$X$2:$X$1001)+SUMIF($C$2:$C$1001,$AC6,$Y$2:$Y$1001)</f>
        <v/>
      </c>
      <c r="AN6" s="31">
        <f>SUMIF($C$2:$C$1001,$AC6,$D$2:$D$1001)+SUMIF($B$2:$B$1001,$AC6,$E$2:$E$1001)</f>
        <v/>
      </c>
      <c r="AO6" s="80">
        <f>SUMIF($C$2:$C$1001,$AC6,$F$2:$F$1001)+SUMIF($B$2:$B$1001,$AC6,$G$2:$G$1001)</f>
        <v/>
      </c>
      <c r="AP6" s="80">
        <f>SUMIF($C$2:$C$1001,$AC6,$H$2:$H$1001)+SUMIF($B$2:$B$1001,$AC6,$I$2:$I$1001)</f>
        <v/>
      </c>
      <c r="AQ6" s="80">
        <f>SUMIF($C$2:$C$1001,$AC6,$J$2:$J$1001)+SUMIF($B$2:$B$1001,$AC6,$K$2:$K$1001)</f>
        <v/>
      </c>
      <c r="AR6" s="25">
        <f>SUMIF($C$2:$C$1001,$AC6,$L$2:$L$1001)+SUMIF($B$2:$B$1001,$AC6,$M$2:$M$1001)</f>
        <v/>
      </c>
      <c r="AS6" s="80">
        <f>SUMIF($C$2:$C$1001,$AC6,$N$2:$N$1001)+SUMIF($B$2:$B$1001,$AC6,$O$2:$O$1001)</f>
        <v/>
      </c>
      <c r="AT6" s="80">
        <f>SUMIF($C$2:$C$1001,$AC6,$P$2:$P$1001)+SUMIF($B$2:$B$1001,$AC6,$Q$2:$Q$1001)</f>
        <v/>
      </c>
      <c r="AU6" s="80">
        <f>SUMIF($C$2:$C$1001,$AC6,$U$2:$U$1001)+SUMIF($B$2:$B$1001,$AC6,$V$2:$V$1001)</f>
        <v/>
      </c>
      <c r="AV6" s="28">
        <f>SUMIF($C$2:$C$1001,$AC6,$X$2:$X$1001)+SUMIF($B$2:$B$1001,$AC6,$Y$2:$Y$1001)</f>
        <v/>
      </c>
      <c r="AW6" s="12" t="n">
        <v>5</v>
      </c>
      <c r="AX6" s="81" t="n">
        <v>33.23</v>
      </c>
      <c r="AY6" s="80" t="n">
        <v>2047</v>
      </c>
      <c r="AZ6" s="80" t="n">
        <v>1638</v>
      </c>
      <c r="BA6" s="80" t="n">
        <v>33</v>
      </c>
      <c r="BB6" s="25" t="n">
        <v>2</v>
      </c>
      <c r="BC6" s="80" t="n">
        <v>10</v>
      </c>
      <c r="BD6" s="80" t="n">
        <v>8</v>
      </c>
      <c r="BE6" s="80" t="n">
        <v>6</v>
      </c>
      <c r="BF6" s="29" t="n">
        <v>107</v>
      </c>
      <c r="BG6" s="31" t="n">
        <v>33.16</v>
      </c>
      <c r="BH6" s="80" t="n">
        <v>2352</v>
      </c>
      <c r="BI6" s="80" t="n">
        <v>1906</v>
      </c>
      <c r="BJ6" s="80" t="n">
        <v>40</v>
      </c>
      <c r="BK6" s="25" t="n">
        <v>3</v>
      </c>
      <c r="BL6" s="80" t="n">
        <v>12</v>
      </c>
      <c r="BM6" s="80" t="n">
        <v>3</v>
      </c>
      <c r="BN6" s="80" t="n">
        <v>7</v>
      </c>
      <c r="BO6" s="25" t="n">
        <v>93</v>
      </c>
      <c r="BQ6" s="35">
        <f>BQ32</f>
        <v/>
      </c>
      <c r="BR6" s="35">
        <f>BR32</f>
        <v/>
      </c>
      <c r="BS6" s="35">
        <f>BS32</f>
        <v/>
      </c>
      <c r="BT6" s="89">
        <f>VLOOKUP(BR6,$AC$3:$BO$22,2,FALSE)</f>
        <v/>
      </c>
      <c r="BU6" s="89">
        <f>VLOOKUP(BS6,$AC$3:$BO$22,2,FALSE)</f>
        <v/>
      </c>
      <c r="BV6" s="31">
        <f>VLOOKUP(BR6,$AC$3:$BO$22,3,FALSE)</f>
        <v/>
      </c>
      <c r="BW6" s="81">
        <f>VLOOKUP(BS6,$AC$3:$BO$22,3,FALSE)</f>
        <v/>
      </c>
      <c r="BX6" s="80">
        <f>VLOOKUP(BR6,$AC$3:$BO$22,4,FALSE)</f>
        <v/>
      </c>
      <c r="BY6" s="80">
        <f>VLOOKUP(BS6,$AC$3:$BO$22,4,FALSE)</f>
        <v/>
      </c>
      <c r="BZ6" s="80">
        <f>VLOOKUP(BR6,$AC$3:$BO$22,5,FALSE)</f>
        <v/>
      </c>
      <c r="CA6" s="80">
        <f>VLOOKUP(BS6,$AC$3:$BO$22,5,FALSE)</f>
        <v/>
      </c>
      <c r="CB6" s="80">
        <f>VLOOKUP(BR6,$AC$3:$BO$22,6,FALSE)</f>
        <v/>
      </c>
      <c r="CC6" s="80">
        <f>VLOOKUP(BS6,$AC$3:$BO$22,6,FALSE)</f>
        <v/>
      </c>
      <c r="CD6" s="25">
        <f>VLOOKUP(BR6,$AC$3:$BO$22,7,FALSE)</f>
        <v/>
      </c>
      <c r="CE6" s="80">
        <f>VLOOKUP(BS6,$AC$3:$BO$22,7,FALSE)</f>
        <v/>
      </c>
      <c r="CF6" s="80">
        <f>VLOOKUP(BR6,$AC$3:$BO$22,8,FALSE)</f>
        <v/>
      </c>
      <c r="CG6" s="80">
        <f>VLOOKUP(BS6,$AC$3:$BO$22,8,FALSE)</f>
        <v/>
      </c>
      <c r="CH6" s="80">
        <f>VLOOKUP(BR6,$AC$3:$BO$22,9,FALSE)</f>
        <v/>
      </c>
      <c r="CI6" s="80">
        <f>VLOOKUP(BS6,$AC$3:$BO$22,9,FALSE)</f>
        <v/>
      </c>
      <c r="CJ6" s="80">
        <f>VLOOKUP(BR6,$AC$3:$BO$22,10,FALSE)</f>
        <v/>
      </c>
      <c r="CK6" s="80">
        <f>VLOOKUP(BS6,$AC$3:$BO$22,10,FALSE)</f>
        <v/>
      </c>
      <c r="CL6" s="25">
        <f>VLOOKUP(BR6,$AC$3:$BO$22,11,FALSE)</f>
        <v/>
      </c>
      <c r="CM6" s="80">
        <f>VLOOKUP(BS6,$AC$3:$BO$22,11,FALSE)</f>
        <v/>
      </c>
      <c r="CN6" s="31">
        <f>VLOOKUP(BR6,$AC$3:$BO$22,22,FALSE)</f>
        <v/>
      </c>
      <c r="CO6" s="81">
        <f>VLOOKUP(BS6,$AC$3:$BO$22,22,FALSE)</f>
        <v/>
      </c>
      <c r="CP6" s="80">
        <f>VLOOKUP(BR6,$AC$3:$BO$22,23,FALSE)</f>
        <v/>
      </c>
      <c r="CQ6" s="80">
        <f>VLOOKUP(BS6,$AC$3:$BO$22,23,FALSE)</f>
        <v/>
      </c>
      <c r="CR6" s="80">
        <f>VLOOKUP(BR6,$AC$3:$BO$22,24,FALSE)</f>
        <v/>
      </c>
      <c r="CS6" s="80">
        <f>VLOOKUP(BS6,$AC$3:$BO$22,24,FALSE)</f>
        <v/>
      </c>
      <c r="CT6" s="80">
        <f>VLOOKUP(BR6,$AC$3:$BO$22,25,FALSE)</f>
        <v/>
      </c>
      <c r="CU6" s="80">
        <f>VLOOKUP(BS6,$AC$3:$BO$22,25,FALSE)</f>
        <v/>
      </c>
      <c r="CV6" s="25">
        <f>VLOOKUP(BR6,$AC$3:$BO$22,26,FALSE)</f>
        <v/>
      </c>
      <c r="CW6" s="80">
        <f>VLOOKUP(BS6,$AC$3:$BO$22,26,FALSE)</f>
        <v/>
      </c>
      <c r="CX6" s="80">
        <f>VLOOKUP(BR6,$AC$3:$BO$22,27,FALSE)</f>
        <v/>
      </c>
      <c r="CY6" s="80">
        <f>VLOOKUP(BS6,$AC$3:$BO$22,27,FALSE)</f>
        <v/>
      </c>
      <c r="CZ6" s="80">
        <f>VLOOKUP(BR6,$AC$3:$BO$22,28,FALSE)</f>
        <v/>
      </c>
      <c r="DA6" s="80">
        <f>VLOOKUP(BS6,$AC$3:$BO$22,28,FALSE)</f>
        <v/>
      </c>
      <c r="DB6" s="80">
        <f>VLOOKUP(BR6,$AC$3:$BO$22,29,FALSE)</f>
        <v/>
      </c>
      <c r="DC6" s="80">
        <f>VLOOKUP(BS6,$AC$3:$BO$22,29,FALSE)</f>
        <v/>
      </c>
      <c r="DD6" s="25">
        <f>VLOOKUP(BR6,$AC$3:$BO$22,30,FALSE)</f>
        <v/>
      </c>
      <c r="DE6" s="80">
        <f>VLOOKUP(BS6,$AC$3:$BO$22,30,FALSE)</f>
        <v/>
      </c>
      <c r="DF6" s="30">
        <f>VLOOKUP(BR6,$AC$3:$BO$22,12,FALSE)</f>
        <v/>
      </c>
      <c r="DG6" s="81">
        <f>VLOOKUP(BS6,$AC$3:$BO$22,12,FALSE)</f>
        <v/>
      </c>
      <c r="DH6" s="80">
        <f>VLOOKUP(BR6,$AC$3:$BO$22,13,FALSE)</f>
        <v/>
      </c>
      <c r="DI6" s="80">
        <f>VLOOKUP(BS6,$AC$3:$BO$22,13,FALSE)</f>
        <v/>
      </c>
      <c r="DJ6" s="80">
        <f>VLOOKUP(BR6,$AC$3:$BO$22,14,FALSE)</f>
        <v/>
      </c>
      <c r="DK6" s="80">
        <f>VLOOKUP(BS6,$AC$3:$BO$22,14,FALSE)</f>
        <v/>
      </c>
      <c r="DL6" s="80">
        <f>VLOOKUP(BR6,$AC$3:$BO$22,15,FALSE)</f>
        <v/>
      </c>
      <c r="DM6" s="80">
        <f>VLOOKUP(BS6,$AC$3:$BO$22,15,FALSE)</f>
        <v/>
      </c>
      <c r="DN6" s="25">
        <f>VLOOKUP(BR6,$AC$3:$BO$22,16,FALSE)</f>
        <v/>
      </c>
      <c r="DO6" s="80">
        <f>VLOOKUP(BS6,$AC$3:$BO$22,16,FALSE)</f>
        <v/>
      </c>
      <c r="DP6" s="80">
        <f>VLOOKUP(BR6,$AC$3:$BO$22,17,FALSE)</f>
        <v/>
      </c>
      <c r="DQ6" s="80">
        <f>VLOOKUP(BS6,$AC$3:$BO$22,17,FALSE)</f>
        <v/>
      </c>
      <c r="DR6" s="80">
        <f>VLOOKUP(BR6,$AC$3:$BO$22,18,FALSE)</f>
        <v/>
      </c>
      <c r="DS6" s="80">
        <f>VLOOKUP(BS6,$AC$3:$BO$22,18,FALSE)</f>
        <v/>
      </c>
      <c r="DT6" s="80">
        <f>VLOOKUP(BR6,$AC$3:$BO$22,19,FALSE)</f>
        <v/>
      </c>
      <c r="DU6" s="80">
        <f>VLOOKUP(BS6,$AC$3:$BO$22,19,FALSE)</f>
        <v/>
      </c>
      <c r="DV6" s="25">
        <f>VLOOKUP(BR6,$AC$3:$BO$22,20,FALSE)</f>
        <v/>
      </c>
      <c r="DW6" s="80">
        <f>VLOOKUP(BS6,$AC$3:$BO$22,20,FALSE)</f>
        <v/>
      </c>
      <c r="DX6" s="31">
        <f>VLOOKUP(BR6,$AC$3:$BO$22,31,FALSE)</f>
        <v/>
      </c>
      <c r="DY6" s="81">
        <f>VLOOKUP(BS6,$AC$3:$BO$22,31,FALSE)</f>
        <v/>
      </c>
      <c r="DZ6" s="80">
        <f>VLOOKUP(BR6,$AC$3:$BO$22,32,FALSE)</f>
        <v/>
      </c>
      <c r="EA6" s="80">
        <f>VLOOKUP(BS6,$AC$3:$BO$22,32,FALSE)</f>
        <v/>
      </c>
      <c r="EB6" s="80">
        <f>VLOOKUP(BR6,$AC$3:$BO$22,33,FALSE)</f>
        <v/>
      </c>
      <c r="EC6" s="80">
        <f>VLOOKUP(BS6,$AC$3:$BO$22,33,FALSE)</f>
        <v/>
      </c>
      <c r="ED6" s="80">
        <f>VLOOKUP(BR6,$AC$3:$BO$22,34,FALSE)</f>
        <v/>
      </c>
      <c r="EE6" s="80">
        <f>VLOOKUP(BS6,$AC$3:$BO$22,34,FALSE)</f>
        <v/>
      </c>
      <c r="EF6" s="25">
        <f>VLOOKUP(BR6,$AC$3:$BO$22,35,FALSE)</f>
        <v/>
      </c>
      <c r="EG6" s="80">
        <f>VLOOKUP(BS6,$AC$3:$BO$22,35,FALSE)</f>
        <v/>
      </c>
      <c r="EH6" s="80">
        <f>VLOOKUP(BR6,$AC$3:$BO$22,36,FALSE)</f>
        <v/>
      </c>
      <c r="EI6" s="80">
        <f>VLOOKUP(BS6,$AC$3:$BO$22,36,FALSE)</f>
        <v/>
      </c>
      <c r="EJ6" s="80">
        <f>VLOOKUP(BR6,$AC$3:$BO$22,37,FALSE)</f>
        <v/>
      </c>
      <c r="EK6" s="80">
        <f>VLOOKUP(BS6,$AC$3:$BO$22,37,FALSE)</f>
        <v/>
      </c>
      <c r="EL6" s="80">
        <f>VLOOKUP(BR6,$AC$3:$BO$22,38,FALSE)</f>
        <v/>
      </c>
      <c r="EM6" s="80">
        <f>VLOOKUP(BS6,$AC$3:$BO$22,38,FALSE)</f>
        <v/>
      </c>
      <c r="EN6" s="25">
        <f>VLOOKUP(BR6,$AC$3:$BO$22,39,FALSE)</f>
        <v/>
      </c>
      <c r="EO6" s="80">
        <f>VLOOKUP(BS6,$AC$3:$BO$22,39,FALSE)</f>
        <v/>
      </c>
      <c r="EQ6" s="81" t="n"/>
      <c r="ER6" s="81" t="n"/>
      <c r="ET6" s="81" t="n"/>
      <c r="EU6" s="81" t="n"/>
      <c r="EW6" s="81" t="n"/>
      <c r="EX6" s="81" t="n"/>
      <c r="EZ6" s="81" t="n"/>
      <c r="FA6" s="56" t="n"/>
      <c r="FC6" s="81" t="n"/>
      <c r="FD6" s="81" t="n"/>
      <c r="FF6" s="81" t="n"/>
      <c r="FG6" s="81" t="n"/>
      <c r="FI6" s="81" t="n"/>
      <c r="FJ6" s="71" t="n"/>
      <c r="FK6" s="71" t="n"/>
      <c r="FL6" s="81" t="n"/>
      <c r="FM6" s="71" t="n"/>
      <c r="FN6" s="71" t="n"/>
      <c r="FO6" s="81" t="n"/>
      <c r="FP6" s="71" t="n"/>
      <c r="FQ6" s="71" t="n"/>
      <c r="FR6" s="81" t="n"/>
      <c r="FS6" s="71" t="n"/>
      <c r="FT6" s="71" t="n"/>
      <c r="FU6" s="81" t="n"/>
      <c r="FV6" s="71" t="n"/>
      <c r="FW6" s="71" t="n"/>
      <c r="FX6" s="81" t="n"/>
      <c r="FY6" s="71" t="n"/>
      <c r="FZ6" s="71" t="n"/>
      <c r="GA6" s="81" t="n"/>
      <c r="GB6" s="71" t="n"/>
      <c r="GC6" s="71" t="n"/>
      <c r="GD6" s="81" t="n"/>
      <c r="GE6" s="71" t="n"/>
      <c r="GF6" s="71" t="n"/>
      <c r="GG6" s="81" t="n"/>
    </row>
    <row customHeight="1" ht="12" r="7" spans="1:201">
      <c r="A7" s="35" t="n">
        <v>43323</v>
      </c>
      <c r="B7" s="89" t="s">
        <v>106</v>
      </c>
      <c r="C7" s="89" t="s">
        <v>107</v>
      </c>
      <c r="D7" s="31" t="n">
        <v>6.54</v>
      </c>
      <c r="E7" s="81" t="n">
        <v>6.74</v>
      </c>
      <c r="F7" s="25" t="n">
        <v>623</v>
      </c>
      <c r="G7" s="80" t="n">
        <v>265</v>
      </c>
      <c r="H7" s="80" t="n">
        <v>555</v>
      </c>
      <c r="I7" s="80" t="n">
        <v>183</v>
      </c>
      <c r="J7" s="80" t="n">
        <v>14</v>
      </c>
      <c r="K7" s="80" t="n">
        <v>5</v>
      </c>
      <c r="L7" s="25" t="n">
        <v>1</v>
      </c>
      <c r="M7" s="80" t="n">
        <v>0</v>
      </c>
      <c r="N7" s="80" t="n">
        <v>0</v>
      </c>
      <c r="O7" s="80" t="n">
        <v>2</v>
      </c>
      <c r="P7" s="80" t="n">
        <v>0</v>
      </c>
      <c r="Q7" s="80" t="n">
        <v>1</v>
      </c>
      <c r="R7" s="16" t="n">
        <v>1</v>
      </c>
      <c r="S7" s="16" t="n">
        <v>3</v>
      </c>
      <c r="T7" s="16" t="n">
        <v>4</v>
      </c>
      <c r="U7" s="25" t="n">
        <v>0</v>
      </c>
      <c r="V7" s="80" t="n">
        <v>1</v>
      </c>
      <c r="W7" s="16" t="n">
        <v>1</v>
      </c>
      <c r="X7" s="25" t="n">
        <v>7</v>
      </c>
      <c r="Y7" s="80" t="n">
        <v>20</v>
      </c>
      <c r="Z7" s="27">
        <f>IF(U7="","",LOOKUP(U7-V7,{-9E+307,0,1},{2,"x",1}))</f>
        <v/>
      </c>
      <c r="AA7" s="14">
        <f>IF(U7="","",U7&amp;"-"&amp;V7)</f>
        <v/>
      </c>
      <c r="AB7" s="63" t="n"/>
      <c r="AC7" s="89" t="s">
        <v>101</v>
      </c>
      <c r="AD7" s="80">
        <f>SUMPRODUCT(($B$2:$C$1001=$AC7)*($Z$2:$Z$1001&lt;&gt;""))</f>
        <v/>
      </c>
      <c r="AE7" s="81">
        <f>SUMIF($B$2:$B$1001,$AC7,$D$2:$D$1001)+SUMIF($C$2:$C$1001,$AC7,$E$2:$E$1001)</f>
        <v/>
      </c>
      <c r="AF7" s="80">
        <f>SUMIF($B$2:$B$1001,$AC7,$F$2:$F$1001)+SUMIF($C$2:$C$1001,$AC7,$G$2:$G$1001)</f>
        <v/>
      </c>
      <c r="AG7" s="80">
        <f>SUMIF($B$2:$B$1001,$AC7,$H$2:$H$1001)+SUMIF($C$2:$C$1001,$AC7,$I$2:$I$1001)</f>
        <v/>
      </c>
      <c r="AH7" s="80">
        <f>SUMIF($B$2:$B$1001,$AC7,$J$2:$J$1001)+SUMIF($C$2:$C$1001,$AC7,$K$2:$K$1001)</f>
        <v/>
      </c>
      <c r="AI7" s="25">
        <f>SUMIF($B$2:$B$1001,$AC7,$L$2:$L$1001)+SUMIF($C$2:$C$1001,$AC7,$M$2:$M$1001)</f>
        <v/>
      </c>
      <c r="AJ7" s="80">
        <f>SUMIF($B$2:$B$1001,$AC7,$N$2:$N$1001)+SUMIF($C$2:$C$1001,$AC7,$O$2:$O$1001)</f>
        <v/>
      </c>
      <c r="AK7" s="80">
        <f>SUMIF($B$2:$B$1001,$AC7,$P$2:$P$1001)+SUMIF($C$2:$C$1001,$AC7,$Q$2:$Q$1001)</f>
        <v/>
      </c>
      <c r="AL7" s="80">
        <f>SUMIF($B$2:$B$1001,$AC7,$U$2:$U$1001)+SUMIF($C$2:$C$1001,$AC7,$V$2:$V$1001)</f>
        <v/>
      </c>
      <c r="AM7" s="29">
        <f>SUMIF($B$2:$B$1001,$AC7,$X$2:$X$1001)+SUMIF($C$2:$C$1001,$AC7,$Y$2:$Y$1001)</f>
        <v/>
      </c>
      <c r="AN7" s="31">
        <f>SUMIF($C$2:$C$1001,$AC7,$D$2:$D$1001)+SUMIF($B$2:$B$1001,$AC7,$E$2:$E$1001)</f>
        <v/>
      </c>
      <c r="AO7" s="80">
        <f>SUMIF($C$2:$C$1001,$AC7,$F$2:$F$1001)+SUMIF($B$2:$B$1001,$AC7,$G$2:$G$1001)</f>
        <v/>
      </c>
      <c r="AP7" s="80">
        <f>SUMIF($C$2:$C$1001,$AC7,$H$2:$H$1001)+SUMIF($B$2:$B$1001,$AC7,$I$2:$I$1001)</f>
        <v/>
      </c>
      <c r="AQ7" s="80">
        <f>SUMIF($C$2:$C$1001,$AC7,$J$2:$J$1001)+SUMIF($B$2:$B$1001,$AC7,$K$2:$K$1001)</f>
        <v/>
      </c>
      <c r="AR7" s="25">
        <f>SUMIF($C$2:$C$1001,$AC7,$L$2:$L$1001)+SUMIF($B$2:$B$1001,$AC7,$M$2:$M$1001)</f>
        <v/>
      </c>
      <c r="AS7" s="80">
        <f>SUMIF($C$2:$C$1001,$AC7,$N$2:$N$1001)+SUMIF($B$2:$B$1001,$AC7,$O$2:$O$1001)</f>
        <v/>
      </c>
      <c r="AT7" s="80">
        <f>SUMIF($C$2:$C$1001,$AC7,$P$2:$P$1001)+SUMIF($B$2:$B$1001,$AC7,$Q$2:$Q$1001)</f>
        <v/>
      </c>
      <c r="AU7" s="80">
        <f>SUMIF($C$2:$C$1001,$AC7,$U$2:$U$1001)+SUMIF($B$2:$B$1001,$AC7,$V$2:$V$1001)</f>
        <v/>
      </c>
      <c r="AV7" s="28">
        <f>SUMIF($C$2:$C$1001,$AC7,$X$2:$X$1001)+SUMIF($B$2:$B$1001,$AC7,$Y$2:$Y$1001)</f>
        <v/>
      </c>
      <c r="AW7" s="12" t="n">
        <v>5</v>
      </c>
      <c r="AX7" s="81" t="n">
        <v>33.19</v>
      </c>
      <c r="AY7" s="80" t="n">
        <v>2276</v>
      </c>
      <c r="AZ7" s="80" t="n">
        <v>1824</v>
      </c>
      <c r="BA7" s="80" t="n">
        <v>41</v>
      </c>
      <c r="BB7" s="25" t="n">
        <v>2</v>
      </c>
      <c r="BC7" s="80" t="n">
        <v>13</v>
      </c>
      <c r="BD7" s="80" t="n">
        <v>7</v>
      </c>
      <c r="BE7" s="80" t="n">
        <v>4</v>
      </c>
      <c r="BF7" s="29" t="n">
        <v>93</v>
      </c>
      <c r="BG7" s="31" t="n">
        <v>34.27</v>
      </c>
      <c r="BH7" s="80" t="n">
        <v>1958</v>
      </c>
      <c r="BI7" s="80" t="n">
        <v>1537</v>
      </c>
      <c r="BJ7" s="80" t="n">
        <v>61</v>
      </c>
      <c r="BK7" s="25" t="n">
        <v>4</v>
      </c>
      <c r="BL7" s="80" t="n">
        <v>6</v>
      </c>
      <c r="BM7" s="80" t="n">
        <v>11</v>
      </c>
      <c r="BN7" s="80" t="n">
        <v>7</v>
      </c>
      <c r="BO7" s="25" t="n">
        <v>78</v>
      </c>
      <c r="BQ7" s="35">
        <f>BQ33</f>
        <v/>
      </c>
      <c r="BR7" s="35">
        <f>BR33</f>
        <v/>
      </c>
      <c r="BS7" s="35">
        <f>BS33</f>
        <v/>
      </c>
      <c r="BT7" s="89">
        <f>VLOOKUP(BR7,$AC$3:$BO$22,2,FALSE)</f>
        <v/>
      </c>
      <c r="BU7" s="89">
        <f>VLOOKUP(BS7,$AC$3:$BO$22,2,FALSE)</f>
        <v/>
      </c>
      <c r="BV7" s="31">
        <f>VLOOKUP(BR7,$AC$3:$BO$22,3,FALSE)</f>
        <v/>
      </c>
      <c r="BW7" s="81">
        <f>VLOOKUP(BS7,$AC$3:$BO$22,3,FALSE)</f>
        <v/>
      </c>
      <c r="BX7" s="80">
        <f>VLOOKUP(BR7,$AC$3:$BO$22,4,FALSE)</f>
        <v/>
      </c>
      <c r="BY7" s="80">
        <f>VLOOKUP(BS7,$AC$3:$BO$22,4,FALSE)</f>
        <v/>
      </c>
      <c r="BZ7" s="80">
        <f>VLOOKUP(BR7,$AC$3:$BO$22,5,FALSE)</f>
        <v/>
      </c>
      <c r="CA7" s="80">
        <f>VLOOKUP(BS7,$AC$3:$BO$22,5,FALSE)</f>
        <v/>
      </c>
      <c r="CB7" s="80">
        <f>VLOOKUP(BR7,$AC$3:$BO$22,6,FALSE)</f>
        <v/>
      </c>
      <c r="CC7" s="80">
        <f>VLOOKUP(BS7,$AC$3:$BO$22,6,FALSE)</f>
        <v/>
      </c>
      <c r="CD7" s="25">
        <f>VLOOKUP(BR7,$AC$3:$BO$22,7,FALSE)</f>
        <v/>
      </c>
      <c r="CE7" s="80">
        <f>VLOOKUP(BS7,$AC$3:$BO$22,7,FALSE)</f>
        <v/>
      </c>
      <c r="CF7" s="80">
        <f>VLOOKUP(BR7,$AC$3:$BO$22,8,FALSE)</f>
        <v/>
      </c>
      <c r="CG7" s="80">
        <f>VLOOKUP(BS7,$AC$3:$BO$22,8,FALSE)</f>
        <v/>
      </c>
      <c r="CH7" s="80">
        <f>VLOOKUP(BR7,$AC$3:$BO$22,9,FALSE)</f>
        <v/>
      </c>
      <c r="CI7" s="80">
        <f>VLOOKUP(BS7,$AC$3:$BO$22,9,FALSE)</f>
        <v/>
      </c>
      <c r="CJ7" s="80">
        <f>VLOOKUP(BR7,$AC$3:$BO$22,10,FALSE)</f>
        <v/>
      </c>
      <c r="CK7" s="80">
        <f>VLOOKUP(BS7,$AC$3:$BO$22,10,FALSE)</f>
        <v/>
      </c>
      <c r="CL7" s="25">
        <f>VLOOKUP(BR7,$AC$3:$BO$22,11,FALSE)</f>
        <v/>
      </c>
      <c r="CM7" s="80">
        <f>VLOOKUP(BS7,$AC$3:$BO$22,11,FALSE)</f>
        <v/>
      </c>
      <c r="CN7" s="31">
        <f>VLOOKUP(BR7,$AC$3:$BO$22,22,FALSE)</f>
        <v/>
      </c>
      <c r="CO7" s="81">
        <f>VLOOKUP(BS7,$AC$3:$BO$22,22,FALSE)</f>
        <v/>
      </c>
      <c r="CP7" s="80">
        <f>VLOOKUP(BR7,$AC$3:$BO$22,23,FALSE)</f>
        <v/>
      </c>
      <c r="CQ7" s="80">
        <f>VLOOKUP(BS7,$AC$3:$BO$22,23,FALSE)</f>
        <v/>
      </c>
      <c r="CR7" s="80">
        <f>VLOOKUP(BR7,$AC$3:$BO$22,24,FALSE)</f>
        <v/>
      </c>
      <c r="CS7" s="80">
        <f>VLOOKUP(BS7,$AC$3:$BO$22,24,FALSE)</f>
        <v/>
      </c>
      <c r="CT7" s="80">
        <f>VLOOKUP(BR7,$AC$3:$BO$22,25,FALSE)</f>
        <v/>
      </c>
      <c r="CU7" s="80">
        <f>VLOOKUP(BS7,$AC$3:$BO$22,25,FALSE)</f>
        <v/>
      </c>
      <c r="CV7" s="25">
        <f>VLOOKUP(BR7,$AC$3:$BO$22,26,FALSE)</f>
        <v/>
      </c>
      <c r="CW7" s="80">
        <f>VLOOKUP(BS7,$AC$3:$BO$22,26,FALSE)</f>
        <v/>
      </c>
      <c r="CX7" s="80">
        <f>VLOOKUP(BR7,$AC$3:$BO$22,27,FALSE)</f>
        <v/>
      </c>
      <c r="CY7" s="80">
        <f>VLOOKUP(BS7,$AC$3:$BO$22,27,FALSE)</f>
        <v/>
      </c>
      <c r="CZ7" s="80">
        <f>VLOOKUP(BR7,$AC$3:$BO$22,28,FALSE)</f>
        <v/>
      </c>
      <c r="DA7" s="80">
        <f>VLOOKUP(BS7,$AC$3:$BO$22,28,FALSE)</f>
        <v/>
      </c>
      <c r="DB7" s="80">
        <f>VLOOKUP(BR7,$AC$3:$BO$22,29,FALSE)</f>
        <v/>
      </c>
      <c r="DC7" s="80">
        <f>VLOOKUP(BS7,$AC$3:$BO$22,29,FALSE)</f>
        <v/>
      </c>
      <c r="DD7" s="25">
        <f>VLOOKUP(BR7,$AC$3:$BO$22,30,FALSE)</f>
        <v/>
      </c>
      <c r="DE7" s="80">
        <f>VLOOKUP(BS7,$AC$3:$BO$22,30,FALSE)</f>
        <v/>
      </c>
      <c r="DF7" s="30">
        <f>VLOOKUP(BR7,$AC$3:$BO$22,12,FALSE)</f>
        <v/>
      </c>
      <c r="DG7" s="81">
        <f>VLOOKUP(BS7,$AC$3:$BO$22,12,FALSE)</f>
        <v/>
      </c>
      <c r="DH7" s="80">
        <f>VLOOKUP(BR7,$AC$3:$BO$22,13,FALSE)</f>
        <v/>
      </c>
      <c r="DI7" s="80">
        <f>VLOOKUP(BS7,$AC$3:$BO$22,13,FALSE)</f>
        <v/>
      </c>
      <c r="DJ7" s="80">
        <f>VLOOKUP(BR7,$AC$3:$BO$22,14,FALSE)</f>
        <v/>
      </c>
      <c r="DK7" s="80">
        <f>VLOOKUP(BS7,$AC$3:$BO$22,14,FALSE)</f>
        <v/>
      </c>
      <c r="DL7" s="80">
        <f>VLOOKUP(BR7,$AC$3:$BO$22,15,FALSE)</f>
        <v/>
      </c>
      <c r="DM7" s="80">
        <f>VLOOKUP(BS7,$AC$3:$BO$22,15,FALSE)</f>
        <v/>
      </c>
      <c r="DN7" s="25">
        <f>VLOOKUP(BR7,$AC$3:$BO$22,16,FALSE)</f>
        <v/>
      </c>
      <c r="DO7" s="80">
        <f>VLOOKUP(BS7,$AC$3:$BO$22,16,FALSE)</f>
        <v/>
      </c>
      <c r="DP7" s="80">
        <f>VLOOKUP(BR7,$AC$3:$BO$22,17,FALSE)</f>
        <v/>
      </c>
      <c r="DQ7" s="80">
        <f>VLOOKUP(BS7,$AC$3:$BO$22,17,FALSE)</f>
        <v/>
      </c>
      <c r="DR7" s="80">
        <f>VLOOKUP(BR7,$AC$3:$BO$22,18,FALSE)</f>
        <v/>
      </c>
      <c r="DS7" s="80">
        <f>VLOOKUP(BS7,$AC$3:$BO$22,18,FALSE)</f>
        <v/>
      </c>
      <c r="DT7" s="80">
        <f>VLOOKUP(BR7,$AC$3:$BO$22,19,FALSE)</f>
        <v/>
      </c>
      <c r="DU7" s="80">
        <f>VLOOKUP(BS7,$AC$3:$BO$22,19,FALSE)</f>
        <v/>
      </c>
      <c r="DV7" s="25">
        <f>VLOOKUP(BR7,$AC$3:$BO$22,20,FALSE)</f>
        <v/>
      </c>
      <c r="DW7" s="80">
        <f>VLOOKUP(BS7,$AC$3:$BO$22,20,FALSE)</f>
        <v/>
      </c>
      <c r="DX7" s="31">
        <f>VLOOKUP(BR7,$AC$3:$BO$22,31,FALSE)</f>
        <v/>
      </c>
      <c r="DY7" s="81">
        <f>VLOOKUP(BS7,$AC$3:$BO$22,31,FALSE)</f>
        <v/>
      </c>
      <c r="DZ7" s="80">
        <f>VLOOKUP(BR7,$AC$3:$BO$22,32,FALSE)</f>
        <v/>
      </c>
      <c r="EA7" s="80">
        <f>VLOOKUP(BS7,$AC$3:$BO$22,32,FALSE)</f>
        <v/>
      </c>
      <c r="EB7" s="80">
        <f>VLOOKUP(BR7,$AC$3:$BO$22,33,FALSE)</f>
        <v/>
      </c>
      <c r="EC7" s="80">
        <f>VLOOKUP(BS7,$AC$3:$BO$22,33,FALSE)</f>
        <v/>
      </c>
      <c r="ED7" s="80">
        <f>VLOOKUP(BR7,$AC$3:$BO$22,34,FALSE)</f>
        <v/>
      </c>
      <c r="EE7" s="80">
        <f>VLOOKUP(BS7,$AC$3:$BO$22,34,FALSE)</f>
        <v/>
      </c>
      <c r="EF7" s="25">
        <f>VLOOKUP(BR7,$AC$3:$BO$22,35,FALSE)</f>
        <v/>
      </c>
      <c r="EG7" s="80">
        <f>VLOOKUP(BS7,$AC$3:$BO$22,35,FALSE)</f>
        <v/>
      </c>
      <c r="EH7" s="80">
        <f>VLOOKUP(BR7,$AC$3:$BO$22,36,FALSE)</f>
        <v/>
      </c>
      <c r="EI7" s="80">
        <f>VLOOKUP(BS7,$AC$3:$BO$22,36,FALSE)</f>
        <v/>
      </c>
      <c r="EJ7" s="80">
        <f>VLOOKUP(BR7,$AC$3:$BO$22,37,FALSE)</f>
        <v/>
      </c>
      <c r="EK7" s="80">
        <f>VLOOKUP(BS7,$AC$3:$BO$22,37,FALSE)</f>
        <v/>
      </c>
      <c r="EL7" s="80">
        <f>VLOOKUP(BR7,$AC$3:$BO$22,38,FALSE)</f>
        <v/>
      </c>
      <c r="EM7" s="80">
        <f>VLOOKUP(BS7,$AC$3:$BO$22,38,FALSE)</f>
        <v/>
      </c>
      <c r="EN7" s="25">
        <f>VLOOKUP(BR7,$AC$3:$BO$22,39,FALSE)</f>
        <v/>
      </c>
      <c r="EO7" s="80">
        <f>VLOOKUP(BS7,$AC$3:$BO$22,39,FALSE)</f>
        <v/>
      </c>
      <c r="EQ7" s="81" t="n"/>
      <c r="ER7" s="81" t="n"/>
      <c r="ET7" s="81" t="n"/>
      <c r="EU7" s="81" t="n"/>
      <c r="EW7" s="81" t="n"/>
      <c r="EX7" s="81" t="n"/>
      <c r="EZ7" s="81" t="n"/>
      <c r="FA7" s="56" t="n"/>
      <c r="FC7" s="81" t="n"/>
      <c r="FD7" s="81" t="n"/>
      <c r="FF7" s="81" t="n"/>
      <c r="FG7" s="81" t="n"/>
      <c r="FI7" s="81" t="n"/>
      <c r="FJ7" s="71" t="n"/>
      <c r="FK7" s="71" t="n"/>
      <c r="FL7" s="81" t="n"/>
      <c r="FM7" s="71" t="n"/>
      <c r="FN7" s="71" t="n"/>
      <c r="FO7" s="81" t="n"/>
      <c r="FP7" s="71" t="n"/>
      <c r="FQ7" s="71" t="n"/>
      <c r="FR7" s="81" t="n"/>
      <c r="FS7" s="71" t="n"/>
      <c r="FT7" s="71" t="n"/>
      <c r="FU7" s="81" t="n"/>
      <c r="FV7" s="71" t="n"/>
      <c r="FW7" s="71" t="n"/>
      <c r="FX7" s="81" t="n"/>
      <c r="FY7" s="71" t="n"/>
      <c r="FZ7" s="71" t="n"/>
      <c r="GA7" s="81" t="n"/>
      <c r="GB7" s="71" t="n"/>
      <c r="GC7" s="71" t="n"/>
      <c r="GD7" s="81" t="n"/>
      <c r="GE7" s="71" t="n"/>
      <c r="GF7" s="71" t="n"/>
      <c r="GG7" s="81" t="n"/>
    </row>
    <row customHeight="1" ht="12" r="8" spans="1:201">
      <c r="A8" s="35" t="n">
        <v>43323</v>
      </c>
      <c r="B8" s="89" t="s">
        <v>108</v>
      </c>
      <c r="C8" s="89" t="s">
        <v>109</v>
      </c>
      <c r="D8" s="31" t="n">
        <v>6.81</v>
      </c>
      <c r="E8" s="81" t="n">
        <v>6.62</v>
      </c>
      <c r="F8" s="25" t="n">
        <v>344</v>
      </c>
      <c r="G8" s="80" t="n">
        <v>471</v>
      </c>
      <c r="H8" s="80" t="n">
        <v>261</v>
      </c>
      <c r="I8" s="80" t="n">
        <v>362</v>
      </c>
      <c r="J8" s="80" t="n">
        <v>10</v>
      </c>
      <c r="K8" s="80" t="n">
        <v>9</v>
      </c>
      <c r="L8" s="25" t="n">
        <v>0</v>
      </c>
      <c r="M8" s="80" t="n">
        <v>0</v>
      </c>
      <c r="N8" s="80" t="n">
        <v>4</v>
      </c>
      <c r="O8" s="80" t="n">
        <v>4</v>
      </c>
      <c r="P8" s="80" t="n">
        <v>2</v>
      </c>
      <c r="Q8" s="80" t="n">
        <v>1</v>
      </c>
      <c r="R8" s="16" t="n">
        <v>6</v>
      </c>
      <c r="S8" s="16" t="n">
        <v>5</v>
      </c>
      <c r="T8" s="16" t="n">
        <v>11</v>
      </c>
      <c r="U8" s="25" t="n">
        <v>2</v>
      </c>
      <c r="V8" s="80" t="n">
        <v>1</v>
      </c>
      <c r="W8" s="16" t="n">
        <v>3</v>
      </c>
      <c r="X8" s="25" t="n">
        <v>30</v>
      </c>
      <c r="Y8" s="80" t="n">
        <v>26</v>
      </c>
      <c r="Z8" s="27">
        <f>IF(U8="","",LOOKUP(U8-V8,{-9E+307,0,1},{2,"x",1}))</f>
        <v/>
      </c>
      <c r="AA8" s="14">
        <f>IF(U8="","",U8&amp;"-"&amp;V8)</f>
        <v/>
      </c>
      <c r="AB8" s="63" t="n"/>
      <c r="AC8" s="89" t="s">
        <v>109</v>
      </c>
      <c r="AD8" s="80">
        <f>SUMPRODUCT(($B$2:$C$1001=$AC8)*($Z$2:$Z$1001&lt;&gt;""))</f>
        <v/>
      </c>
      <c r="AE8" s="81">
        <f>SUMIF($B$2:$B$1001,$AC8,$D$2:$D$1001)+SUMIF($C$2:$C$1001,$AC8,$E$2:$E$1001)</f>
        <v/>
      </c>
      <c r="AF8" s="80">
        <f>SUMIF($B$2:$B$1001,$AC8,$F$2:$F$1001)+SUMIF($C$2:$C$1001,$AC8,$G$2:$G$1001)</f>
        <v/>
      </c>
      <c r="AG8" s="80">
        <f>SUMIF($B$2:$B$1001,$AC8,$H$2:$H$1001)+SUMIF($C$2:$C$1001,$AC8,$I$2:$I$1001)</f>
        <v/>
      </c>
      <c r="AH8" s="80">
        <f>SUMIF($B$2:$B$1001,$AC8,$J$2:$J$1001)+SUMIF($C$2:$C$1001,$AC8,$K$2:$K$1001)</f>
        <v/>
      </c>
      <c r="AI8" s="25">
        <f>SUMIF($B$2:$B$1001,$AC8,$L$2:$L$1001)+SUMIF($C$2:$C$1001,$AC8,$M$2:$M$1001)</f>
        <v/>
      </c>
      <c r="AJ8" s="80">
        <f>SUMIF($B$2:$B$1001,$AC8,$N$2:$N$1001)+SUMIF($C$2:$C$1001,$AC8,$O$2:$O$1001)</f>
        <v/>
      </c>
      <c r="AK8" s="80">
        <f>SUMIF($B$2:$B$1001,$AC8,$P$2:$P$1001)+SUMIF($C$2:$C$1001,$AC8,$Q$2:$Q$1001)</f>
        <v/>
      </c>
      <c r="AL8" s="80">
        <f>SUMIF($B$2:$B$1001,$AC8,$U$2:$U$1001)+SUMIF($C$2:$C$1001,$AC8,$V$2:$V$1001)</f>
        <v/>
      </c>
      <c r="AM8" s="29">
        <f>SUMIF($B$2:$B$1001,$AC8,$X$2:$X$1001)+SUMIF($C$2:$C$1001,$AC8,$Y$2:$Y$1001)</f>
        <v/>
      </c>
      <c r="AN8" s="31">
        <f>SUMIF($C$2:$C$1001,$AC8,$D$2:$D$1001)+SUMIF($B$2:$B$1001,$AC8,$E$2:$E$1001)</f>
        <v/>
      </c>
      <c r="AO8" s="80">
        <f>SUMIF($C$2:$C$1001,$AC8,$F$2:$F$1001)+SUMIF($B$2:$B$1001,$AC8,$G$2:$G$1001)</f>
        <v/>
      </c>
      <c r="AP8" s="80">
        <f>SUMIF($C$2:$C$1001,$AC8,$H$2:$H$1001)+SUMIF($B$2:$B$1001,$AC8,$I$2:$I$1001)</f>
        <v/>
      </c>
      <c r="AQ8" s="80">
        <f>SUMIF($C$2:$C$1001,$AC8,$J$2:$J$1001)+SUMIF($B$2:$B$1001,$AC8,$K$2:$K$1001)</f>
        <v/>
      </c>
      <c r="AR8" s="25">
        <f>SUMIF($C$2:$C$1001,$AC8,$L$2:$L$1001)+SUMIF($B$2:$B$1001,$AC8,$M$2:$M$1001)</f>
        <v/>
      </c>
      <c r="AS8" s="80">
        <f>SUMIF($C$2:$C$1001,$AC8,$N$2:$N$1001)+SUMIF($B$2:$B$1001,$AC8,$O$2:$O$1001)</f>
        <v/>
      </c>
      <c r="AT8" s="80">
        <f>SUMIF($C$2:$C$1001,$AC8,$P$2:$P$1001)+SUMIF($B$2:$B$1001,$AC8,$Q$2:$Q$1001)</f>
        <v/>
      </c>
      <c r="AU8" s="80">
        <f>SUMIF($C$2:$C$1001,$AC8,$U$2:$U$1001)+SUMIF($B$2:$B$1001,$AC8,$V$2:$V$1001)</f>
        <v/>
      </c>
      <c r="AV8" s="28">
        <f>SUMIF($C$2:$C$1001,$AC8,$X$2:$X$1001)+SUMIF($B$2:$B$1001,$AC8,$Y$2:$Y$1001)</f>
        <v/>
      </c>
      <c r="AW8" s="12" t="n">
        <v>5</v>
      </c>
      <c r="AX8" s="81" t="n">
        <v>32.58</v>
      </c>
      <c r="AY8" s="80" t="n">
        <v>1696</v>
      </c>
      <c r="AZ8" s="80" t="n">
        <v>1227</v>
      </c>
      <c r="BA8" s="80" t="n">
        <v>49</v>
      </c>
      <c r="BB8" s="25" t="n">
        <v>1</v>
      </c>
      <c r="BC8" s="80" t="n">
        <v>5</v>
      </c>
      <c r="BD8" s="80" t="n">
        <v>9</v>
      </c>
      <c r="BE8" s="80" t="n">
        <v>5</v>
      </c>
      <c r="BF8" s="29" t="n">
        <v>51</v>
      </c>
      <c r="BG8" s="31" t="n">
        <v>34.46</v>
      </c>
      <c r="BH8" s="80" t="n">
        <v>2347</v>
      </c>
      <c r="BI8" s="80" t="n">
        <v>1852</v>
      </c>
      <c r="BJ8" s="80" t="n">
        <v>46</v>
      </c>
      <c r="BK8" s="25" t="n">
        <v>2</v>
      </c>
      <c r="BL8" s="80" t="n">
        <v>14</v>
      </c>
      <c r="BM8" s="80" t="n">
        <v>3</v>
      </c>
      <c r="BN8" s="80" t="n">
        <v>10</v>
      </c>
      <c r="BO8" s="25" t="n">
        <v>156</v>
      </c>
      <c r="BQ8" s="35">
        <f>BQ34</f>
        <v/>
      </c>
      <c r="BR8" s="35">
        <f>BR34</f>
        <v/>
      </c>
      <c r="BS8" s="35">
        <f>BS34</f>
        <v/>
      </c>
      <c r="BT8" s="89">
        <f>VLOOKUP(BR8,$AC$3:$BO$22,2,FALSE)</f>
        <v/>
      </c>
      <c r="BU8" s="89">
        <f>VLOOKUP(BS8,$AC$3:$BO$22,2,FALSE)</f>
        <v/>
      </c>
      <c r="BV8" s="31">
        <f>VLOOKUP(BR8,$AC$3:$BO$22,3,FALSE)</f>
        <v/>
      </c>
      <c r="BW8" s="81">
        <f>VLOOKUP(BS8,$AC$3:$BO$22,3,FALSE)</f>
        <v/>
      </c>
      <c r="BX8" s="80">
        <f>VLOOKUP(BR8,$AC$3:$BO$22,4,FALSE)</f>
        <v/>
      </c>
      <c r="BY8" s="80">
        <f>VLOOKUP(BS8,$AC$3:$BO$22,4,FALSE)</f>
        <v/>
      </c>
      <c r="BZ8" s="80">
        <f>VLOOKUP(BR8,$AC$3:$BO$22,5,FALSE)</f>
        <v/>
      </c>
      <c r="CA8" s="80">
        <f>VLOOKUP(BS8,$AC$3:$BO$22,5,FALSE)</f>
        <v/>
      </c>
      <c r="CB8" s="80">
        <f>VLOOKUP(BR8,$AC$3:$BO$22,6,FALSE)</f>
        <v/>
      </c>
      <c r="CC8" s="80">
        <f>VLOOKUP(BS8,$AC$3:$BO$22,6,FALSE)</f>
        <v/>
      </c>
      <c r="CD8" s="25">
        <f>VLOOKUP(BR8,$AC$3:$BO$22,7,FALSE)</f>
        <v/>
      </c>
      <c r="CE8" s="80">
        <f>VLOOKUP(BS8,$AC$3:$BO$22,7,FALSE)</f>
        <v/>
      </c>
      <c r="CF8" s="80">
        <f>VLOOKUP(BR8,$AC$3:$BO$22,8,FALSE)</f>
        <v/>
      </c>
      <c r="CG8" s="80">
        <f>VLOOKUP(BS8,$AC$3:$BO$22,8,FALSE)</f>
        <v/>
      </c>
      <c r="CH8" s="80">
        <f>VLOOKUP(BR8,$AC$3:$BO$22,9,FALSE)</f>
        <v/>
      </c>
      <c r="CI8" s="80">
        <f>VLOOKUP(BS8,$AC$3:$BO$22,9,FALSE)</f>
        <v/>
      </c>
      <c r="CJ8" s="80">
        <f>VLOOKUP(BR8,$AC$3:$BO$22,10,FALSE)</f>
        <v/>
      </c>
      <c r="CK8" s="80">
        <f>VLOOKUP(BS8,$AC$3:$BO$22,10,FALSE)</f>
        <v/>
      </c>
      <c r="CL8" s="25">
        <f>VLOOKUP(BR8,$AC$3:$BO$22,11,FALSE)</f>
        <v/>
      </c>
      <c r="CM8" s="80">
        <f>VLOOKUP(BS8,$AC$3:$BO$22,11,FALSE)</f>
        <v/>
      </c>
      <c r="CN8" s="31">
        <f>VLOOKUP(BR8,$AC$3:$BO$22,22,FALSE)</f>
        <v/>
      </c>
      <c r="CO8" s="81">
        <f>VLOOKUP(BS8,$AC$3:$BO$22,22,FALSE)</f>
        <v/>
      </c>
      <c r="CP8" s="80">
        <f>VLOOKUP(BR8,$AC$3:$BO$22,23,FALSE)</f>
        <v/>
      </c>
      <c r="CQ8" s="80">
        <f>VLOOKUP(BS8,$AC$3:$BO$22,23,FALSE)</f>
        <v/>
      </c>
      <c r="CR8" s="80">
        <f>VLOOKUP(BR8,$AC$3:$BO$22,24,FALSE)</f>
        <v/>
      </c>
      <c r="CS8" s="80">
        <f>VLOOKUP(BS8,$AC$3:$BO$22,24,FALSE)</f>
        <v/>
      </c>
      <c r="CT8" s="80">
        <f>VLOOKUP(BR8,$AC$3:$BO$22,25,FALSE)</f>
        <v/>
      </c>
      <c r="CU8" s="80">
        <f>VLOOKUP(BS8,$AC$3:$BO$22,25,FALSE)</f>
        <v/>
      </c>
      <c r="CV8" s="25">
        <f>VLOOKUP(BR8,$AC$3:$BO$22,26,FALSE)</f>
        <v/>
      </c>
      <c r="CW8" s="80">
        <f>VLOOKUP(BS8,$AC$3:$BO$22,26,FALSE)</f>
        <v/>
      </c>
      <c r="CX8" s="80">
        <f>VLOOKUP(BR8,$AC$3:$BO$22,27,FALSE)</f>
        <v/>
      </c>
      <c r="CY8" s="80">
        <f>VLOOKUP(BS8,$AC$3:$BO$22,27,FALSE)</f>
        <v/>
      </c>
      <c r="CZ8" s="80">
        <f>VLOOKUP(BR8,$AC$3:$BO$22,28,FALSE)</f>
        <v/>
      </c>
      <c r="DA8" s="80">
        <f>VLOOKUP(BS8,$AC$3:$BO$22,28,FALSE)</f>
        <v/>
      </c>
      <c r="DB8" s="80">
        <f>VLOOKUP(BR8,$AC$3:$BO$22,29,FALSE)</f>
        <v/>
      </c>
      <c r="DC8" s="80">
        <f>VLOOKUP(BS8,$AC$3:$BO$22,29,FALSE)</f>
        <v/>
      </c>
      <c r="DD8" s="25">
        <f>VLOOKUP(BR8,$AC$3:$BO$22,30,FALSE)</f>
        <v/>
      </c>
      <c r="DE8" s="80">
        <f>VLOOKUP(BS8,$AC$3:$BO$22,30,FALSE)</f>
        <v/>
      </c>
      <c r="DF8" s="30">
        <f>VLOOKUP(BR8,$AC$3:$BO$22,12,FALSE)</f>
        <v/>
      </c>
      <c r="DG8" s="81">
        <f>VLOOKUP(BS8,$AC$3:$BO$22,12,FALSE)</f>
        <v/>
      </c>
      <c r="DH8" s="80">
        <f>VLOOKUP(BR8,$AC$3:$BO$22,13,FALSE)</f>
        <v/>
      </c>
      <c r="DI8" s="80">
        <f>VLOOKUP(BS8,$AC$3:$BO$22,13,FALSE)</f>
        <v/>
      </c>
      <c r="DJ8" s="80">
        <f>VLOOKUP(BR8,$AC$3:$BO$22,14,FALSE)</f>
        <v/>
      </c>
      <c r="DK8" s="80">
        <f>VLOOKUP(BS8,$AC$3:$BO$22,14,FALSE)</f>
        <v/>
      </c>
      <c r="DL8" s="80">
        <f>VLOOKUP(BR8,$AC$3:$BO$22,15,FALSE)</f>
        <v/>
      </c>
      <c r="DM8" s="80">
        <f>VLOOKUP(BS8,$AC$3:$BO$22,15,FALSE)</f>
        <v/>
      </c>
      <c r="DN8" s="25">
        <f>VLOOKUP(BR8,$AC$3:$BO$22,16,FALSE)</f>
        <v/>
      </c>
      <c r="DO8" s="80">
        <f>VLOOKUP(BS8,$AC$3:$BO$22,16,FALSE)</f>
        <v/>
      </c>
      <c r="DP8" s="80">
        <f>VLOOKUP(BR8,$AC$3:$BO$22,17,FALSE)</f>
        <v/>
      </c>
      <c r="DQ8" s="80">
        <f>VLOOKUP(BS8,$AC$3:$BO$22,17,FALSE)</f>
        <v/>
      </c>
      <c r="DR8" s="80">
        <f>VLOOKUP(BR8,$AC$3:$BO$22,18,FALSE)</f>
        <v/>
      </c>
      <c r="DS8" s="80">
        <f>VLOOKUP(BS8,$AC$3:$BO$22,18,FALSE)</f>
        <v/>
      </c>
      <c r="DT8" s="80">
        <f>VLOOKUP(BR8,$AC$3:$BO$22,19,FALSE)</f>
        <v/>
      </c>
      <c r="DU8" s="80">
        <f>VLOOKUP(BS8,$AC$3:$BO$22,19,FALSE)</f>
        <v/>
      </c>
      <c r="DV8" s="25">
        <f>VLOOKUP(BR8,$AC$3:$BO$22,20,FALSE)</f>
        <v/>
      </c>
      <c r="DW8" s="80">
        <f>VLOOKUP(BS8,$AC$3:$BO$22,20,FALSE)</f>
        <v/>
      </c>
      <c r="DX8" s="31">
        <f>VLOOKUP(BR8,$AC$3:$BO$22,31,FALSE)</f>
        <v/>
      </c>
      <c r="DY8" s="81">
        <f>VLOOKUP(BS8,$AC$3:$BO$22,31,FALSE)</f>
        <v/>
      </c>
      <c r="DZ8" s="80">
        <f>VLOOKUP(BR8,$AC$3:$BO$22,32,FALSE)</f>
        <v/>
      </c>
      <c r="EA8" s="80">
        <f>VLOOKUP(BS8,$AC$3:$BO$22,32,FALSE)</f>
        <v/>
      </c>
      <c r="EB8" s="80">
        <f>VLOOKUP(BR8,$AC$3:$BO$22,33,FALSE)</f>
        <v/>
      </c>
      <c r="EC8" s="80">
        <f>VLOOKUP(BS8,$AC$3:$BO$22,33,FALSE)</f>
        <v/>
      </c>
      <c r="ED8" s="80">
        <f>VLOOKUP(BR8,$AC$3:$BO$22,34,FALSE)</f>
        <v/>
      </c>
      <c r="EE8" s="80">
        <f>VLOOKUP(BS8,$AC$3:$BO$22,34,FALSE)</f>
        <v/>
      </c>
      <c r="EF8" s="25">
        <f>VLOOKUP(BR8,$AC$3:$BO$22,35,FALSE)</f>
        <v/>
      </c>
      <c r="EG8" s="80">
        <f>VLOOKUP(BS8,$AC$3:$BO$22,35,FALSE)</f>
        <v/>
      </c>
      <c r="EH8" s="80">
        <f>VLOOKUP(BR8,$AC$3:$BO$22,36,FALSE)</f>
        <v/>
      </c>
      <c r="EI8" s="80">
        <f>VLOOKUP(BS8,$AC$3:$BO$22,36,FALSE)</f>
        <v/>
      </c>
      <c r="EJ8" s="80">
        <f>VLOOKUP(BR8,$AC$3:$BO$22,37,FALSE)</f>
        <v/>
      </c>
      <c r="EK8" s="80">
        <f>VLOOKUP(BS8,$AC$3:$BO$22,37,FALSE)</f>
        <v/>
      </c>
      <c r="EL8" s="80">
        <f>VLOOKUP(BR8,$AC$3:$BO$22,38,FALSE)</f>
        <v/>
      </c>
      <c r="EM8" s="80">
        <f>VLOOKUP(BS8,$AC$3:$BO$22,38,FALSE)</f>
        <v/>
      </c>
      <c r="EN8" s="25">
        <f>VLOOKUP(BR8,$AC$3:$BO$22,39,FALSE)</f>
        <v/>
      </c>
      <c r="EO8" s="80">
        <f>VLOOKUP(BS8,$AC$3:$BO$22,39,FALSE)</f>
        <v/>
      </c>
      <c r="EQ8" s="81" t="n"/>
      <c r="ER8" s="81" t="n"/>
      <c r="ET8" s="81" t="n"/>
      <c r="EU8" s="81" t="n"/>
      <c r="EW8" s="81" t="n"/>
      <c r="EX8" s="81" t="n"/>
      <c r="EZ8" s="81" t="n"/>
      <c r="FA8" s="56" t="n"/>
      <c r="FC8" s="81" t="n"/>
      <c r="FD8" s="81" t="n"/>
      <c r="FF8" s="81" t="n"/>
      <c r="FG8" s="81" t="n"/>
      <c r="FI8" s="81" t="n"/>
      <c r="FJ8" s="71" t="n"/>
      <c r="FK8" s="71" t="n"/>
      <c r="FL8" s="81" t="n"/>
      <c r="FM8" s="71" t="n"/>
      <c r="FN8" s="71" t="n"/>
      <c r="FO8" s="81" t="n"/>
      <c r="FP8" s="71" t="n"/>
      <c r="FQ8" s="71" t="n"/>
      <c r="FR8" s="81" t="n"/>
      <c r="FS8" s="71" t="n"/>
      <c r="FT8" s="71" t="n"/>
      <c r="FU8" s="81" t="n"/>
      <c r="FV8" s="71" t="n"/>
      <c r="FW8" s="71" t="n"/>
      <c r="FX8" s="81" t="n"/>
      <c r="FY8" s="71" t="n"/>
      <c r="FZ8" s="71" t="n"/>
      <c r="GA8" s="81" t="n"/>
      <c r="GB8" s="71" t="n"/>
      <c r="GC8" s="71" t="n"/>
      <c r="GD8" s="81" t="n"/>
      <c r="GE8" s="71" t="n"/>
      <c r="GF8" s="71" t="n"/>
      <c r="GG8" s="81" t="n"/>
    </row>
    <row customHeight="1" ht="12" r="9" spans="1:201">
      <c r="A9" s="35" t="n">
        <v>43324</v>
      </c>
      <c r="B9" s="89" t="s">
        <v>102</v>
      </c>
      <c r="C9" s="89" t="s">
        <v>110</v>
      </c>
      <c r="D9" s="31" t="n">
        <v>6.36</v>
      </c>
      <c r="E9" s="81" t="n">
        <v>7.18</v>
      </c>
      <c r="F9" s="25" t="n">
        <v>288</v>
      </c>
      <c r="G9" s="80" t="n">
        <v>574</v>
      </c>
      <c r="H9" s="80" t="n">
        <v>210</v>
      </c>
      <c r="I9" s="80" t="n">
        <v>493</v>
      </c>
      <c r="J9" s="80" t="n">
        <v>4</v>
      </c>
      <c r="K9" s="80" t="n">
        <v>12</v>
      </c>
      <c r="L9" s="25" t="n">
        <v>0</v>
      </c>
      <c r="M9" s="80" t="n">
        <v>1</v>
      </c>
      <c r="N9" s="80" t="n">
        <v>0</v>
      </c>
      <c r="O9" s="80" t="n">
        <v>2</v>
      </c>
      <c r="P9" s="80" t="n">
        <v>2</v>
      </c>
      <c r="Q9" s="80" t="n">
        <v>3</v>
      </c>
      <c r="R9" s="16" t="n">
        <v>2</v>
      </c>
      <c r="S9" s="16" t="n">
        <v>6</v>
      </c>
      <c r="T9" s="16" t="n">
        <v>8</v>
      </c>
      <c r="U9" s="25" t="n">
        <v>0</v>
      </c>
      <c r="V9" s="80" t="n">
        <v>2</v>
      </c>
      <c r="W9" s="16" t="n">
        <v>2</v>
      </c>
      <c r="X9" s="25" t="n">
        <v>31</v>
      </c>
      <c r="Y9" s="80" t="n">
        <v>16</v>
      </c>
      <c r="Z9" s="27">
        <f>IF(U9="","",LOOKUP(U9-V9,{-9E+307,0,1},{2,"x",1}))</f>
        <v/>
      </c>
      <c r="AA9" s="14">
        <f>IF(U9="","",U9&amp;"-"&amp;V9)</f>
        <v/>
      </c>
      <c r="AB9" s="63" t="n"/>
      <c r="AC9" s="89" t="s">
        <v>98</v>
      </c>
      <c r="AD9" s="80">
        <f>SUMPRODUCT(($B$2:$C$1001=$AC9)*($Z$2:$Z$1001&lt;&gt;""))</f>
        <v/>
      </c>
      <c r="AE9" s="81">
        <f>SUMIF($B$2:$B$1001,$AC9,$D$2:$D$1001)+SUMIF($C$2:$C$1001,$AC9,$E$2:$E$1001)</f>
        <v/>
      </c>
      <c r="AF9" s="80">
        <f>SUMIF($B$2:$B$1001,$AC9,$F$2:$F$1001)+SUMIF($C$2:$C$1001,$AC9,$G$2:$G$1001)</f>
        <v/>
      </c>
      <c r="AG9" s="80">
        <f>SUMIF($B$2:$B$1001,$AC9,$H$2:$H$1001)+SUMIF($C$2:$C$1001,$AC9,$I$2:$I$1001)</f>
        <v/>
      </c>
      <c r="AH9" s="80">
        <f>SUMIF($B$2:$B$1001,$AC9,$J$2:$J$1001)+SUMIF($C$2:$C$1001,$AC9,$K$2:$K$1001)</f>
        <v/>
      </c>
      <c r="AI9" s="25">
        <f>SUMIF($B$2:$B$1001,$AC9,$L$2:$L$1001)+SUMIF($C$2:$C$1001,$AC9,$M$2:$M$1001)</f>
        <v/>
      </c>
      <c r="AJ9" s="80">
        <f>SUMIF($B$2:$B$1001,$AC9,$N$2:$N$1001)+SUMIF($C$2:$C$1001,$AC9,$O$2:$O$1001)</f>
        <v/>
      </c>
      <c r="AK9" s="80">
        <f>SUMIF($B$2:$B$1001,$AC9,$P$2:$P$1001)+SUMIF($C$2:$C$1001,$AC9,$Q$2:$Q$1001)</f>
        <v/>
      </c>
      <c r="AL9" s="80">
        <f>SUMIF($B$2:$B$1001,$AC9,$U$2:$U$1001)+SUMIF($C$2:$C$1001,$AC9,$V$2:$V$1001)</f>
        <v/>
      </c>
      <c r="AM9" s="29">
        <f>SUMIF($B$2:$B$1001,$AC9,$X$2:$X$1001)+SUMIF($C$2:$C$1001,$AC9,$Y$2:$Y$1001)</f>
        <v/>
      </c>
      <c r="AN9" s="31">
        <f>SUMIF($C$2:$C$1001,$AC9,$D$2:$D$1001)+SUMIF($B$2:$B$1001,$AC9,$E$2:$E$1001)</f>
        <v/>
      </c>
      <c r="AO9" s="80">
        <f>SUMIF($C$2:$C$1001,$AC9,$F$2:$F$1001)+SUMIF($B$2:$B$1001,$AC9,$G$2:$G$1001)</f>
        <v/>
      </c>
      <c r="AP9" s="80">
        <f>SUMIF($C$2:$C$1001,$AC9,$H$2:$H$1001)+SUMIF($B$2:$B$1001,$AC9,$I$2:$I$1001)</f>
        <v/>
      </c>
      <c r="AQ9" s="80">
        <f>SUMIF($C$2:$C$1001,$AC9,$J$2:$J$1001)+SUMIF($B$2:$B$1001,$AC9,$K$2:$K$1001)</f>
        <v/>
      </c>
      <c r="AR9" s="25">
        <f>SUMIF($C$2:$C$1001,$AC9,$L$2:$L$1001)+SUMIF($B$2:$B$1001,$AC9,$M$2:$M$1001)</f>
        <v/>
      </c>
      <c r="AS9" s="80">
        <f>SUMIF($C$2:$C$1001,$AC9,$N$2:$N$1001)+SUMIF($B$2:$B$1001,$AC9,$O$2:$O$1001)</f>
        <v/>
      </c>
      <c r="AT9" s="80">
        <f>SUMIF($C$2:$C$1001,$AC9,$P$2:$P$1001)+SUMIF($B$2:$B$1001,$AC9,$Q$2:$Q$1001)</f>
        <v/>
      </c>
      <c r="AU9" s="80">
        <f>SUMIF($C$2:$C$1001,$AC9,$U$2:$U$1001)+SUMIF($B$2:$B$1001,$AC9,$V$2:$V$1001)</f>
        <v/>
      </c>
      <c r="AV9" s="28">
        <f>SUMIF($C$2:$C$1001,$AC9,$X$2:$X$1001)+SUMIF($B$2:$B$1001,$AC9,$Y$2:$Y$1001)</f>
        <v/>
      </c>
      <c r="AW9" s="12" t="n">
        <v>5</v>
      </c>
      <c r="AX9" s="81" t="n">
        <v>33.33</v>
      </c>
      <c r="AY9" s="80" t="n">
        <v>1834</v>
      </c>
      <c r="AZ9" s="80" t="n">
        <v>1359</v>
      </c>
      <c r="BA9" s="80" t="n">
        <v>47</v>
      </c>
      <c r="BB9" s="25" t="n">
        <v>2</v>
      </c>
      <c r="BC9" s="80" t="n">
        <v>12</v>
      </c>
      <c r="BD9" s="80" t="n">
        <v>8</v>
      </c>
      <c r="BE9" s="80" t="n">
        <v>7</v>
      </c>
      <c r="BF9" s="29" t="n">
        <v>114</v>
      </c>
      <c r="BG9" s="31" t="n">
        <v>33.93</v>
      </c>
      <c r="BH9" s="80" t="n">
        <v>2273</v>
      </c>
      <c r="BI9" s="80" t="n">
        <v>1848</v>
      </c>
      <c r="BJ9" s="80" t="n">
        <v>46</v>
      </c>
      <c r="BK9" s="25" t="n">
        <v>2</v>
      </c>
      <c r="BL9" s="80" t="n">
        <v>13</v>
      </c>
      <c r="BM9" s="80" t="n">
        <v>8</v>
      </c>
      <c r="BN9" s="80" t="n">
        <v>7</v>
      </c>
      <c r="BO9" s="25" t="n">
        <v>65</v>
      </c>
      <c r="BQ9" s="35">
        <f>BQ35</f>
        <v/>
      </c>
      <c r="BR9" s="35">
        <f>BR35</f>
        <v/>
      </c>
      <c r="BS9" s="35">
        <f>BS35</f>
        <v/>
      </c>
      <c r="BT9" s="89">
        <f>VLOOKUP(BR9,$AC$3:$BO$22,2,FALSE)</f>
        <v/>
      </c>
      <c r="BU9" s="89">
        <f>VLOOKUP(BS9,$AC$3:$BO$22,2,FALSE)</f>
        <v/>
      </c>
      <c r="BV9" s="31">
        <f>VLOOKUP(BR9,$AC$3:$BO$22,3,FALSE)</f>
        <v/>
      </c>
      <c r="BW9" s="81">
        <f>VLOOKUP(BS9,$AC$3:$BO$22,3,FALSE)</f>
        <v/>
      </c>
      <c r="BX9" s="80">
        <f>VLOOKUP(BR9,$AC$3:$BO$22,4,FALSE)</f>
        <v/>
      </c>
      <c r="BY9" s="80">
        <f>VLOOKUP(BS9,$AC$3:$BO$22,4,FALSE)</f>
        <v/>
      </c>
      <c r="BZ9" s="80">
        <f>VLOOKUP(BR9,$AC$3:$BO$22,5,FALSE)</f>
        <v/>
      </c>
      <c r="CA9" s="80">
        <f>VLOOKUP(BS9,$AC$3:$BO$22,5,FALSE)</f>
        <v/>
      </c>
      <c r="CB9" s="80">
        <f>VLOOKUP(BR9,$AC$3:$BO$22,6,FALSE)</f>
        <v/>
      </c>
      <c r="CC9" s="80">
        <f>VLOOKUP(BS9,$AC$3:$BO$22,6,FALSE)</f>
        <v/>
      </c>
      <c r="CD9" s="25">
        <f>VLOOKUP(BR9,$AC$3:$BO$22,7,FALSE)</f>
        <v/>
      </c>
      <c r="CE9" s="80">
        <f>VLOOKUP(BS9,$AC$3:$BO$22,7,FALSE)</f>
        <v/>
      </c>
      <c r="CF9" s="80">
        <f>VLOOKUP(BR9,$AC$3:$BO$22,8,FALSE)</f>
        <v/>
      </c>
      <c r="CG9" s="80">
        <f>VLOOKUP(BS9,$AC$3:$BO$22,8,FALSE)</f>
        <v/>
      </c>
      <c r="CH9" s="80">
        <f>VLOOKUP(BR9,$AC$3:$BO$22,9,FALSE)</f>
        <v/>
      </c>
      <c r="CI9" s="80">
        <f>VLOOKUP(BS9,$AC$3:$BO$22,9,FALSE)</f>
        <v/>
      </c>
      <c r="CJ9" s="80">
        <f>VLOOKUP(BR9,$AC$3:$BO$22,10,FALSE)</f>
        <v/>
      </c>
      <c r="CK9" s="80">
        <f>VLOOKUP(BS9,$AC$3:$BO$22,10,FALSE)</f>
        <v/>
      </c>
      <c r="CL9" s="25">
        <f>VLOOKUP(BR9,$AC$3:$BO$22,11,FALSE)</f>
        <v/>
      </c>
      <c r="CM9" s="80">
        <f>VLOOKUP(BS9,$AC$3:$BO$22,11,FALSE)</f>
        <v/>
      </c>
      <c r="CN9" s="31">
        <f>VLOOKUP(BR9,$AC$3:$BO$22,22,FALSE)</f>
        <v/>
      </c>
      <c r="CO9" s="81">
        <f>VLOOKUP(BS9,$AC$3:$BO$22,22,FALSE)</f>
        <v/>
      </c>
      <c r="CP9" s="80">
        <f>VLOOKUP(BR9,$AC$3:$BO$22,23,FALSE)</f>
        <v/>
      </c>
      <c r="CQ9" s="80">
        <f>VLOOKUP(BS9,$AC$3:$BO$22,23,FALSE)</f>
        <v/>
      </c>
      <c r="CR9" s="80">
        <f>VLOOKUP(BR9,$AC$3:$BO$22,24,FALSE)</f>
        <v/>
      </c>
      <c r="CS9" s="80">
        <f>VLOOKUP(BS9,$AC$3:$BO$22,24,FALSE)</f>
        <v/>
      </c>
      <c r="CT9" s="80">
        <f>VLOOKUP(BR9,$AC$3:$BO$22,25,FALSE)</f>
        <v/>
      </c>
      <c r="CU9" s="80">
        <f>VLOOKUP(BS9,$AC$3:$BO$22,25,FALSE)</f>
        <v/>
      </c>
      <c r="CV9" s="25">
        <f>VLOOKUP(BR9,$AC$3:$BO$22,26,FALSE)</f>
        <v/>
      </c>
      <c r="CW9" s="80">
        <f>VLOOKUP(BS9,$AC$3:$BO$22,26,FALSE)</f>
        <v/>
      </c>
      <c r="CX9" s="80">
        <f>VLOOKUP(BR9,$AC$3:$BO$22,27,FALSE)</f>
        <v/>
      </c>
      <c r="CY9" s="80">
        <f>VLOOKUP(BS9,$AC$3:$BO$22,27,FALSE)</f>
        <v/>
      </c>
      <c r="CZ9" s="80">
        <f>VLOOKUP(BR9,$AC$3:$BO$22,28,FALSE)</f>
        <v/>
      </c>
      <c r="DA9" s="80">
        <f>VLOOKUP(BS9,$AC$3:$BO$22,28,FALSE)</f>
        <v/>
      </c>
      <c r="DB9" s="80">
        <f>VLOOKUP(BR9,$AC$3:$BO$22,29,FALSE)</f>
        <v/>
      </c>
      <c r="DC9" s="80">
        <f>VLOOKUP(BS9,$AC$3:$BO$22,29,FALSE)</f>
        <v/>
      </c>
      <c r="DD9" s="25">
        <f>VLOOKUP(BR9,$AC$3:$BO$22,30,FALSE)</f>
        <v/>
      </c>
      <c r="DE9" s="80">
        <f>VLOOKUP(BS9,$AC$3:$BO$22,30,FALSE)</f>
        <v/>
      </c>
      <c r="DF9" s="30">
        <f>VLOOKUP(BR9,$AC$3:$BO$22,12,FALSE)</f>
        <v/>
      </c>
      <c r="DG9" s="81">
        <f>VLOOKUP(BS9,$AC$3:$BO$22,12,FALSE)</f>
        <v/>
      </c>
      <c r="DH9" s="80">
        <f>VLOOKUP(BR9,$AC$3:$BO$22,13,FALSE)</f>
        <v/>
      </c>
      <c r="DI9" s="80">
        <f>VLOOKUP(BS9,$AC$3:$BO$22,13,FALSE)</f>
        <v/>
      </c>
      <c r="DJ9" s="80">
        <f>VLOOKUP(BR9,$AC$3:$BO$22,14,FALSE)</f>
        <v/>
      </c>
      <c r="DK9" s="80">
        <f>VLOOKUP(BS9,$AC$3:$BO$22,14,FALSE)</f>
        <v/>
      </c>
      <c r="DL9" s="80">
        <f>VLOOKUP(BR9,$AC$3:$BO$22,15,FALSE)</f>
        <v/>
      </c>
      <c r="DM9" s="80">
        <f>VLOOKUP(BS9,$AC$3:$BO$22,15,FALSE)</f>
        <v/>
      </c>
      <c r="DN9" s="25">
        <f>VLOOKUP(BR9,$AC$3:$BO$22,16,FALSE)</f>
        <v/>
      </c>
      <c r="DO9" s="80">
        <f>VLOOKUP(BS9,$AC$3:$BO$22,16,FALSE)</f>
        <v/>
      </c>
      <c r="DP9" s="80">
        <f>VLOOKUP(BR9,$AC$3:$BO$22,17,FALSE)</f>
        <v/>
      </c>
      <c r="DQ9" s="80">
        <f>VLOOKUP(BS9,$AC$3:$BO$22,17,FALSE)</f>
        <v/>
      </c>
      <c r="DR9" s="80">
        <f>VLOOKUP(BR9,$AC$3:$BO$22,18,FALSE)</f>
        <v/>
      </c>
      <c r="DS9" s="80">
        <f>VLOOKUP(BS9,$AC$3:$BO$22,18,FALSE)</f>
        <v/>
      </c>
      <c r="DT9" s="80">
        <f>VLOOKUP(BR9,$AC$3:$BO$22,19,FALSE)</f>
        <v/>
      </c>
      <c r="DU9" s="80">
        <f>VLOOKUP(BS9,$AC$3:$BO$22,19,FALSE)</f>
        <v/>
      </c>
      <c r="DV9" s="25">
        <f>VLOOKUP(BR9,$AC$3:$BO$22,20,FALSE)</f>
        <v/>
      </c>
      <c r="DW9" s="80">
        <f>VLOOKUP(BS9,$AC$3:$BO$22,20,FALSE)</f>
        <v/>
      </c>
      <c r="DX9" s="31">
        <f>VLOOKUP(BR9,$AC$3:$BO$22,31,FALSE)</f>
        <v/>
      </c>
      <c r="DY9" s="81">
        <f>VLOOKUP(BS9,$AC$3:$BO$22,31,FALSE)</f>
        <v/>
      </c>
      <c r="DZ9" s="80">
        <f>VLOOKUP(BR9,$AC$3:$BO$22,32,FALSE)</f>
        <v/>
      </c>
      <c r="EA9" s="80">
        <f>VLOOKUP(BS9,$AC$3:$BO$22,32,FALSE)</f>
        <v/>
      </c>
      <c r="EB9" s="80">
        <f>VLOOKUP(BR9,$AC$3:$BO$22,33,FALSE)</f>
        <v/>
      </c>
      <c r="EC9" s="80">
        <f>VLOOKUP(BS9,$AC$3:$BO$22,33,FALSE)</f>
        <v/>
      </c>
      <c r="ED9" s="80">
        <f>VLOOKUP(BR9,$AC$3:$BO$22,34,FALSE)</f>
        <v/>
      </c>
      <c r="EE9" s="80">
        <f>VLOOKUP(BS9,$AC$3:$BO$22,34,FALSE)</f>
        <v/>
      </c>
      <c r="EF9" s="25">
        <f>VLOOKUP(BR9,$AC$3:$BO$22,35,FALSE)</f>
        <v/>
      </c>
      <c r="EG9" s="80">
        <f>VLOOKUP(BS9,$AC$3:$BO$22,35,FALSE)</f>
        <v/>
      </c>
      <c r="EH9" s="80">
        <f>VLOOKUP(BR9,$AC$3:$BO$22,36,FALSE)</f>
        <v/>
      </c>
      <c r="EI9" s="80">
        <f>VLOOKUP(BS9,$AC$3:$BO$22,36,FALSE)</f>
        <v/>
      </c>
      <c r="EJ9" s="80">
        <f>VLOOKUP(BR9,$AC$3:$BO$22,37,FALSE)</f>
        <v/>
      </c>
      <c r="EK9" s="80">
        <f>VLOOKUP(BS9,$AC$3:$BO$22,37,FALSE)</f>
        <v/>
      </c>
      <c r="EL9" s="80">
        <f>VLOOKUP(BR9,$AC$3:$BO$22,38,FALSE)</f>
        <v/>
      </c>
      <c r="EM9" s="80">
        <f>VLOOKUP(BS9,$AC$3:$BO$22,38,FALSE)</f>
        <v/>
      </c>
      <c r="EN9" s="25">
        <f>VLOOKUP(BR9,$AC$3:$BO$22,39,FALSE)</f>
        <v/>
      </c>
      <c r="EO9" s="80">
        <f>VLOOKUP(BS9,$AC$3:$BO$22,39,FALSE)</f>
        <v/>
      </c>
      <c r="EQ9" s="81" t="n"/>
      <c r="ER9" s="81" t="n"/>
      <c r="ET9" s="81" t="n"/>
      <c r="EU9" s="81" t="n"/>
      <c r="EW9" s="81" t="n"/>
      <c r="EX9" s="81" t="n"/>
      <c r="EZ9" s="81" t="n"/>
      <c r="FA9" s="56" t="n"/>
      <c r="FC9" s="81" t="n"/>
      <c r="FD9" s="81" t="n"/>
      <c r="FF9" s="81" t="n"/>
      <c r="FG9" s="81" t="n"/>
      <c r="FI9" s="81" t="n"/>
      <c r="FJ9" s="71" t="n"/>
      <c r="FK9" s="71" t="n"/>
      <c r="FL9" s="81" t="n"/>
      <c r="FM9" s="71" t="n"/>
      <c r="FN9" s="71" t="n"/>
      <c r="FO9" s="81" t="n"/>
      <c r="FP9" s="71" t="n"/>
      <c r="FQ9" s="71" t="n"/>
      <c r="FR9" s="81" t="n"/>
      <c r="FS9" s="71" t="n"/>
      <c r="FT9" s="71" t="n"/>
      <c r="FU9" s="81" t="n"/>
      <c r="FV9" s="71" t="n"/>
      <c r="FW9" s="71" t="n"/>
      <c r="FX9" s="81" t="n"/>
      <c r="FY9" s="71" t="n"/>
      <c r="FZ9" s="71" t="n"/>
      <c r="GA9" s="81" t="n"/>
      <c r="GB9" s="71" t="n"/>
      <c r="GC9" s="71" t="n"/>
      <c r="GD9" s="81" t="n"/>
      <c r="GE9" s="71" t="n"/>
      <c r="GF9" s="71" t="n"/>
      <c r="GG9" s="81" t="n"/>
    </row>
    <row customHeight="1" ht="12" r="10" spans="1:201">
      <c r="A10" s="35" t="n">
        <v>43324</v>
      </c>
      <c r="B10" s="89" t="s">
        <v>111</v>
      </c>
      <c r="C10" s="89" t="s">
        <v>97</v>
      </c>
      <c r="D10" s="31" t="n">
        <v>7.14</v>
      </c>
      <c r="E10" s="81" t="n">
        <v>6.32</v>
      </c>
      <c r="F10" s="25" t="n">
        <v>570</v>
      </c>
      <c r="G10" s="80" t="n">
        <v>262</v>
      </c>
      <c r="H10" s="80" t="n">
        <v>499</v>
      </c>
      <c r="I10" s="80" t="n">
        <v>195</v>
      </c>
      <c r="J10" s="80" t="n">
        <v>10</v>
      </c>
      <c r="K10" s="80" t="n">
        <v>7</v>
      </c>
      <c r="L10" s="25" t="n">
        <v>0</v>
      </c>
      <c r="M10" s="80" t="n">
        <v>0</v>
      </c>
      <c r="N10" s="80" t="n">
        <v>4</v>
      </c>
      <c r="O10" s="80" t="n">
        <v>0</v>
      </c>
      <c r="P10" s="80" t="n">
        <v>3</v>
      </c>
      <c r="Q10" s="80" t="n">
        <v>1</v>
      </c>
      <c r="R10" s="16" t="n">
        <v>7</v>
      </c>
      <c r="S10" s="16" t="n">
        <v>1</v>
      </c>
      <c r="T10" s="16" t="n">
        <v>8</v>
      </c>
      <c r="U10" s="25" t="n">
        <v>2</v>
      </c>
      <c r="V10" s="80" t="n">
        <v>0</v>
      </c>
      <c r="W10" s="16" t="n">
        <v>2</v>
      </c>
      <c r="X10" s="25" t="n">
        <v>13</v>
      </c>
      <c r="Y10" s="80" t="n">
        <v>15</v>
      </c>
      <c r="Z10" s="27">
        <f>IF(U10="","",LOOKUP(U10-V10,{-9E+307,0,1},{2,"x",1}))</f>
        <v/>
      </c>
      <c r="AA10" s="14">
        <f>IF(U10="","",U10&amp;"-"&amp;V10)</f>
        <v/>
      </c>
      <c r="AB10" s="63" t="n"/>
      <c r="AC10" s="89" t="s">
        <v>111</v>
      </c>
      <c r="AD10" s="80">
        <f>SUMPRODUCT(($B$2:$C$1001=$AC10)*($Z$2:$Z$1001&lt;&gt;""))</f>
        <v/>
      </c>
      <c r="AE10" s="81">
        <f>SUMIF($B$2:$B$1001,$AC10,$D$2:$D$1001)+SUMIF($C$2:$C$1001,$AC10,$E$2:$E$1001)</f>
        <v/>
      </c>
      <c r="AF10" s="80">
        <f>SUMIF($B$2:$B$1001,$AC10,$F$2:$F$1001)+SUMIF($C$2:$C$1001,$AC10,$G$2:$G$1001)</f>
        <v/>
      </c>
      <c r="AG10" s="80">
        <f>SUMIF($B$2:$B$1001,$AC10,$H$2:$H$1001)+SUMIF($C$2:$C$1001,$AC10,$I$2:$I$1001)</f>
        <v/>
      </c>
      <c r="AH10" s="80">
        <f>SUMIF($B$2:$B$1001,$AC10,$J$2:$J$1001)+SUMIF($C$2:$C$1001,$AC10,$K$2:$K$1001)</f>
        <v/>
      </c>
      <c r="AI10" s="25">
        <f>SUMIF($B$2:$B$1001,$AC10,$L$2:$L$1001)+SUMIF($C$2:$C$1001,$AC10,$M$2:$M$1001)</f>
        <v/>
      </c>
      <c r="AJ10" s="80">
        <f>SUMIF($B$2:$B$1001,$AC10,$N$2:$N$1001)+SUMIF($C$2:$C$1001,$AC10,$O$2:$O$1001)</f>
        <v/>
      </c>
      <c r="AK10" s="80">
        <f>SUMIF($B$2:$B$1001,$AC10,$P$2:$P$1001)+SUMIF($C$2:$C$1001,$AC10,$Q$2:$Q$1001)</f>
        <v/>
      </c>
      <c r="AL10" s="80">
        <f>SUMIF($B$2:$B$1001,$AC10,$U$2:$U$1001)+SUMIF($C$2:$C$1001,$AC10,$V$2:$V$1001)</f>
        <v/>
      </c>
      <c r="AM10" s="29">
        <f>SUMIF($B$2:$B$1001,$AC10,$X$2:$X$1001)+SUMIF($C$2:$C$1001,$AC10,$Y$2:$Y$1001)</f>
        <v/>
      </c>
      <c r="AN10" s="31">
        <f>SUMIF($C$2:$C$1001,$AC10,$D$2:$D$1001)+SUMIF($B$2:$B$1001,$AC10,$E$2:$E$1001)</f>
        <v/>
      </c>
      <c r="AO10" s="80">
        <f>SUMIF($C$2:$C$1001,$AC10,$F$2:$F$1001)+SUMIF($B$2:$B$1001,$AC10,$G$2:$G$1001)</f>
        <v/>
      </c>
      <c r="AP10" s="80">
        <f>SUMIF($C$2:$C$1001,$AC10,$H$2:$H$1001)+SUMIF($B$2:$B$1001,$AC10,$I$2:$I$1001)</f>
        <v/>
      </c>
      <c r="AQ10" s="80">
        <f>SUMIF($C$2:$C$1001,$AC10,$J$2:$J$1001)+SUMIF($B$2:$B$1001,$AC10,$K$2:$K$1001)</f>
        <v/>
      </c>
      <c r="AR10" s="25">
        <f>SUMIF($C$2:$C$1001,$AC10,$L$2:$L$1001)+SUMIF($B$2:$B$1001,$AC10,$M$2:$M$1001)</f>
        <v/>
      </c>
      <c r="AS10" s="80">
        <f>SUMIF($C$2:$C$1001,$AC10,$N$2:$N$1001)+SUMIF($B$2:$B$1001,$AC10,$O$2:$O$1001)</f>
        <v/>
      </c>
      <c r="AT10" s="80">
        <f>SUMIF($C$2:$C$1001,$AC10,$P$2:$P$1001)+SUMIF($B$2:$B$1001,$AC10,$Q$2:$Q$1001)</f>
        <v/>
      </c>
      <c r="AU10" s="80">
        <f>SUMIF($C$2:$C$1001,$AC10,$U$2:$U$1001)+SUMIF($B$2:$B$1001,$AC10,$V$2:$V$1001)</f>
        <v/>
      </c>
      <c r="AV10" s="28">
        <f>SUMIF($C$2:$C$1001,$AC10,$X$2:$X$1001)+SUMIF($B$2:$B$1001,$AC10,$Y$2:$Y$1001)</f>
        <v/>
      </c>
      <c r="AW10" s="12" t="n">
        <v>5</v>
      </c>
      <c r="AX10" s="81" t="n">
        <v>34.71</v>
      </c>
      <c r="AY10" s="80" t="n">
        <v>3002</v>
      </c>
      <c r="AZ10" s="80" t="n">
        <v>2605</v>
      </c>
      <c r="BA10" s="80" t="n">
        <v>66</v>
      </c>
      <c r="BB10" s="25" t="n">
        <v>3</v>
      </c>
      <c r="BC10" s="80" t="n">
        <v>10</v>
      </c>
      <c r="BD10" s="80" t="n">
        <v>3</v>
      </c>
      <c r="BE10" s="80" t="n">
        <v>10</v>
      </c>
      <c r="BF10" s="29" t="n">
        <v>72</v>
      </c>
      <c r="BG10" s="31" t="n">
        <v>32.8</v>
      </c>
      <c r="BH10" s="80" t="n">
        <v>1528</v>
      </c>
      <c r="BI10" s="80" t="n">
        <v>1110</v>
      </c>
      <c r="BJ10" s="80" t="n">
        <v>37</v>
      </c>
      <c r="BK10" s="25" t="n">
        <v>1</v>
      </c>
      <c r="BL10" s="80" t="n">
        <v>20</v>
      </c>
      <c r="BM10" s="80" t="n">
        <v>8</v>
      </c>
      <c r="BN10" s="80" t="n">
        <v>6</v>
      </c>
      <c r="BO10" s="25" t="n">
        <v>107</v>
      </c>
      <c r="BQ10" s="35">
        <f>BQ36</f>
        <v/>
      </c>
      <c r="BR10" s="35">
        <f>BR36</f>
        <v/>
      </c>
      <c r="BS10" s="35">
        <f>BS36</f>
        <v/>
      </c>
      <c r="BT10" s="89">
        <f>VLOOKUP(BR10,$AC$3:$BO$22,2,FALSE)</f>
        <v/>
      </c>
      <c r="BU10" s="89">
        <f>VLOOKUP(BS10,$AC$3:$BO$22,2,FALSE)</f>
        <v/>
      </c>
      <c r="BV10" s="31">
        <f>VLOOKUP(BR10,$AC$3:$BO$22,3,FALSE)</f>
        <v/>
      </c>
      <c r="BW10" s="81">
        <f>VLOOKUP(BS10,$AC$3:$BO$22,3,FALSE)</f>
        <v/>
      </c>
      <c r="BX10" s="80">
        <f>VLOOKUP(BR10,$AC$3:$BO$22,4,FALSE)</f>
        <v/>
      </c>
      <c r="BY10" s="80">
        <f>VLOOKUP(BS10,$AC$3:$BO$22,4,FALSE)</f>
        <v/>
      </c>
      <c r="BZ10" s="80">
        <f>VLOOKUP(BR10,$AC$3:$BO$22,5,FALSE)</f>
        <v/>
      </c>
      <c r="CA10" s="80">
        <f>VLOOKUP(BS10,$AC$3:$BO$22,5,FALSE)</f>
        <v/>
      </c>
      <c r="CB10" s="80">
        <f>VLOOKUP(BR10,$AC$3:$BO$22,6,FALSE)</f>
        <v/>
      </c>
      <c r="CC10" s="80">
        <f>VLOOKUP(BS10,$AC$3:$BO$22,6,FALSE)</f>
        <v/>
      </c>
      <c r="CD10" s="25">
        <f>VLOOKUP(BR10,$AC$3:$BO$22,7,FALSE)</f>
        <v/>
      </c>
      <c r="CE10" s="80">
        <f>VLOOKUP(BS10,$AC$3:$BO$22,7,FALSE)</f>
        <v/>
      </c>
      <c r="CF10" s="80">
        <f>VLOOKUP(BR10,$AC$3:$BO$22,8,FALSE)</f>
        <v/>
      </c>
      <c r="CG10" s="80">
        <f>VLOOKUP(BS10,$AC$3:$BO$22,8,FALSE)</f>
        <v/>
      </c>
      <c r="CH10" s="80">
        <f>VLOOKUP(BR10,$AC$3:$BO$22,9,FALSE)</f>
        <v/>
      </c>
      <c r="CI10" s="80">
        <f>VLOOKUP(BS10,$AC$3:$BO$22,9,FALSE)</f>
        <v/>
      </c>
      <c r="CJ10" s="80">
        <f>VLOOKUP(BR10,$AC$3:$BO$22,10,FALSE)</f>
        <v/>
      </c>
      <c r="CK10" s="80">
        <f>VLOOKUP(BS10,$AC$3:$BO$22,10,FALSE)</f>
        <v/>
      </c>
      <c r="CL10" s="25">
        <f>VLOOKUP(BR10,$AC$3:$BO$22,11,FALSE)</f>
        <v/>
      </c>
      <c r="CM10" s="80">
        <f>VLOOKUP(BS10,$AC$3:$BO$22,11,FALSE)</f>
        <v/>
      </c>
      <c r="CN10" s="31">
        <f>VLOOKUP(BR10,$AC$3:$BO$22,22,FALSE)</f>
        <v/>
      </c>
      <c r="CO10" s="81">
        <f>VLOOKUP(BS10,$AC$3:$BO$22,22,FALSE)</f>
        <v/>
      </c>
      <c r="CP10" s="80">
        <f>VLOOKUP(BR10,$AC$3:$BO$22,23,FALSE)</f>
        <v/>
      </c>
      <c r="CQ10" s="80">
        <f>VLOOKUP(BS10,$AC$3:$BO$22,23,FALSE)</f>
        <v/>
      </c>
      <c r="CR10" s="80">
        <f>VLOOKUP(BR10,$AC$3:$BO$22,24,FALSE)</f>
        <v/>
      </c>
      <c r="CS10" s="80">
        <f>VLOOKUP(BS10,$AC$3:$BO$22,24,FALSE)</f>
        <v/>
      </c>
      <c r="CT10" s="80">
        <f>VLOOKUP(BR10,$AC$3:$BO$22,25,FALSE)</f>
        <v/>
      </c>
      <c r="CU10" s="80">
        <f>VLOOKUP(BS10,$AC$3:$BO$22,25,FALSE)</f>
        <v/>
      </c>
      <c r="CV10" s="25">
        <f>VLOOKUP(BR10,$AC$3:$BO$22,26,FALSE)</f>
        <v/>
      </c>
      <c r="CW10" s="80">
        <f>VLOOKUP(BS10,$AC$3:$BO$22,26,FALSE)</f>
        <v/>
      </c>
      <c r="CX10" s="80">
        <f>VLOOKUP(BR10,$AC$3:$BO$22,27,FALSE)</f>
        <v/>
      </c>
      <c r="CY10" s="80">
        <f>VLOOKUP(BS10,$AC$3:$BO$22,27,FALSE)</f>
        <v/>
      </c>
      <c r="CZ10" s="80">
        <f>VLOOKUP(BR10,$AC$3:$BO$22,28,FALSE)</f>
        <v/>
      </c>
      <c r="DA10" s="80">
        <f>VLOOKUP(BS10,$AC$3:$BO$22,28,FALSE)</f>
        <v/>
      </c>
      <c r="DB10" s="80">
        <f>VLOOKUP(BR10,$AC$3:$BO$22,29,FALSE)</f>
        <v/>
      </c>
      <c r="DC10" s="80">
        <f>VLOOKUP(BS10,$AC$3:$BO$22,29,FALSE)</f>
        <v/>
      </c>
      <c r="DD10" s="25">
        <f>VLOOKUP(BR10,$AC$3:$BO$22,30,FALSE)</f>
        <v/>
      </c>
      <c r="DE10" s="80">
        <f>VLOOKUP(BS10,$AC$3:$BO$22,30,FALSE)</f>
        <v/>
      </c>
      <c r="DF10" s="30">
        <f>VLOOKUP(BR10,$AC$3:$BO$22,12,FALSE)</f>
        <v/>
      </c>
      <c r="DG10" s="81">
        <f>VLOOKUP(BS10,$AC$3:$BO$22,12,FALSE)</f>
        <v/>
      </c>
      <c r="DH10" s="80">
        <f>VLOOKUP(BR10,$AC$3:$BO$22,13,FALSE)</f>
        <v/>
      </c>
      <c r="DI10" s="80">
        <f>VLOOKUP(BS10,$AC$3:$BO$22,13,FALSE)</f>
        <v/>
      </c>
      <c r="DJ10" s="80">
        <f>VLOOKUP(BR10,$AC$3:$BO$22,14,FALSE)</f>
        <v/>
      </c>
      <c r="DK10" s="80">
        <f>VLOOKUP(BS10,$AC$3:$BO$22,14,FALSE)</f>
        <v/>
      </c>
      <c r="DL10" s="80">
        <f>VLOOKUP(BR10,$AC$3:$BO$22,15,FALSE)</f>
        <v/>
      </c>
      <c r="DM10" s="80">
        <f>VLOOKUP(BS10,$AC$3:$BO$22,15,FALSE)</f>
        <v/>
      </c>
      <c r="DN10" s="25">
        <f>VLOOKUP(BR10,$AC$3:$BO$22,16,FALSE)</f>
        <v/>
      </c>
      <c r="DO10" s="80">
        <f>VLOOKUP(BS10,$AC$3:$BO$22,16,FALSE)</f>
        <v/>
      </c>
      <c r="DP10" s="80">
        <f>VLOOKUP(BR10,$AC$3:$BO$22,17,FALSE)</f>
        <v/>
      </c>
      <c r="DQ10" s="80">
        <f>VLOOKUP(BS10,$AC$3:$BO$22,17,FALSE)</f>
        <v/>
      </c>
      <c r="DR10" s="80">
        <f>VLOOKUP(BR10,$AC$3:$BO$22,18,FALSE)</f>
        <v/>
      </c>
      <c r="DS10" s="80">
        <f>VLOOKUP(BS10,$AC$3:$BO$22,18,FALSE)</f>
        <v/>
      </c>
      <c r="DT10" s="80">
        <f>VLOOKUP(BR10,$AC$3:$BO$22,19,FALSE)</f>
        <v/>
      </c>
      <c r="DU10" s="80">
        <f>VLOOKUP(BS10,$AC$3:$BO$22,19,FALSE)</f>
        <v/>
      </c>
      <c r="DV10" s="25">
        <f>VLOOKUP(BR10,$AC$3:$BO$22,20,FALSE)</f>
        <v/>
      </c>
      <c r="DW10" s="80">
        <f>VLOOKUP(BS10,$AC$3:$BO$22,20,FALSE)</f>
        <v/>
      </c>
      <c r="DX10" s="31">
        <f>VLOOKUP(BR10,$AC$3:$BO$22,31,FALSE)</f>
        <v/>
      </c>
      <c r="DY10" s="81">
        <f>VLOOKUP(BS10,$AC$3:$BO$22,31,FALSE)</f>
        <v/>
      </c>
      <c r="DZ10" s="80">
        <f>VLOOKUP(BR10,$AC$3:$BO$22,32,FALSE)</f>
        <v/>
      </c>
      <c r="EA10" s="80">
        <f>VLOOKUP(BS10,$AC$3:$BO$22,32,FALSE)</f>
        <v/>
      </c>
      <c r="EB10" s="80">
        <f>VLOOKUP(BR10,$AC$3:$BO$22,33,FALSE)</f>
        <v/>
      </c>
      <c r="EC10" s="80">
        <f>VLOOKUP(BS10,$AC$3:$BO$22,33,FALSE)</f>
        <v/>
      </c>
      <c r="ED10" s="80">
        <f>VLOOKUP(BR10,$AC$3:$BO$22,34,FALSE)</f>
        <v/>
      </c>
      <c r="EE10" s="80">
        <f>VLOOKUP(BS10,$AC$3:$BO$22,34,FALSE)</f>
        <v/>
      </c>
      <c r="EF10" s="25">
        <f>VLOOKUP(BR10,$AC$3:$BO$22,35,FALSE)</f>
        <v/>
      </c>
      <c r="EG10" s="80">
        <f>VLOOKUP(BS10,$AC$3:$BO$22,35,FALSE)</f>
        <v/>
      </c>
      <c r="EH10" s="80">
        <f>VLOOKUP(BR10,$AC$3:$BO$22,36,FALSE)</f>
        <v/>
      </c>
      <c r="EI10" s="80">
        <f>VLOOKUP(BS10,$AC$3:$BO$22,36,FALSE)</f>
        <v/>
      </c>
      <c r="EJ10" s="80">
        <f>VLOOKUP(BR10,$AC$3:$BO$22,37,FALSE)</f>
        <v/>
      </c>
      <c r="EK10" s="80">
        <f>VLOOKUP(BS10,$AC$3:$BO$22,37,FALSE)</f>
        <v/>
      </c>
      <c r="EL10" s="80">
        <f>VLOOKUP(BR10,$AC$3:$BO$22,38,FALSE)</f>
        <v/>
      </c>
      <c r="EM10" s="80">
        <f>VLOOKUP(BS10,$AC$3:$BO$22,38,FALSE)</f>
        <v/>
      </c>
      <c r="EN10" s="25">
        <f>VLOOKUP(BR10,$AC$3:$BO$22,39,FALSE)</f>
        <v/>
      </c>
      <c r="EO10" s="80">
        <f>VLOOKUP(BS10,$AC$3:$BO$22,39,FALSE)</f>
        <v/>
      </c>
      <c r="EQ10" s="81" t="n"/>
      <c r="ER10" s="81" t="n"/>
      <c r="ET10" s="81" t="n"/>
      <c r="EU10" s="81" t="n"/>
      <c r="EW10" s="81" t="n"/>
      <c r="EX10" s="81" t="n"/>
      <c r="EZ10" s="81" t="n"/>
      <c r="FA10" s="56" t="n"/>
      <c r="FC10" s="81" t="n"/>
      <c r="FD10" s="81" t="n"/>
      <c r="FF10" s="81" t="n"/>
      <c r="FG10" s="81" t="n"/>
      <c r="FI10" s="81" t="n"/>
      <c r="FJ10" s="71" t="n"/>
      <c r="FK10" s="71" t="n"/>
      <c r="FL10" s="81" t="n"/>
      <c r="FM10" s="71" t="n"/>
      <c r="FN10" s="71" t="n"/>
      <c r="FO10" s="81" t="n"/>
      <c r="FP10" s="71" t="n"/>
      <c r="FQ10" s="71" t="n"/>
      <c r="FR10" s="81" t="n"/>
      <c r="FS10" s="71" t="n"/>
      <c r="FT10" s="71" t="n"/>
      <c r="FU10" s="81" t="n"/>
      <c r="FV10" s="71" t="n"/>
      <c r="FW10" s="71" t="n"/>
      <c r="FX10" s="81" t="n"/>
      <c r="FY10" s="71" t="n"/>
      <c r="FZ10" s="71" t="n"/>
      <c r="GA10" s="81" t="n"/>
      <c r="GB10" s="71" t="n"/>
      <c r="GC10" s="71" t="n"/>
      <c r="GD10" s="81" t="n"/>
      <c r="GE10" s="71" t="n"/>
      <c r="GF10" s="71" t="n"/>
      <c r="GG10" s="81" t="n"/>
    </row>
    <row customHeight="1" ht="12" r="11" spans="1:201">
      <c r="A11" s="35" t="n">
        <v>43324</v>
      </c>
      <c r="B11" s="89" t="s">
        <v>112</v>
      </c>
      <c r="C11" s="89" t="s">
        <v>105</v>
      </c>
      <c r="D11" s="31" t="n">
        <v>7.28</v>
      </c>
      <c r="E11" s="81" t="n">
        <v>6.19</v>
      </c>
      <c r="F11" s="25" t="n">
        <v>781</v>
      </c>
      <c r="G11" s="80" t="n">
        <v>399</v>
      </c>
      <c r="H11" s="80" t="n">
        <v>719</v>
      </c>
      <c r="I11" s="80" t="n">
        <v>335</v>
      </c>
      <c r="J11" s="80" t="n">
        <v>6</v>
      </c>
      <c r="K11" s="80" t="n">
        <v>3</v>
      </c>
      <c r="L11" s="25" t="n">
        <v>3</v>
      </c>
      <c r="M11" s="80" t="n">
        <v>0</v>
      </c>
      <c r="N11" s="80" t="n">
        <v>4</v>
      </c>
      <c r="O11" s="80" t="n">
        <v>1</v>
      </c>
      <c r="P11" s="80" t="n">
        <v>1</v>
      </c>
      <c r="Q11" s="80" t="n">
        <v>0</v>
      </c>
      <c r="R11" s="16" t="n">
        <v>8</v>
      </c>
      <c r="S11" s="16" t="n">
        <v>1</v>
      </c>
      <c r="T11" s="16" t="n">
        <v>9</v>
      </c>
      <c r="U11" s="25" t="n">
        <v>3</v>
      </c>
      <c r="V11" s="80" t="n">
        <v>0</v>
      </c>
      <c r="W11" s="16" t="n">
        <v>3</v>
      </c>
      <c r="X11" s="25" t="n">
        <v>11</v>
      </c>
      <c r="Y11" s="80" t="n">
        <v>19</v>
      </c>
      <c r="Z11" s="27">
        <f>IF(U11="","",LOOKUP(U11-V11,{-9E+307,0,1},{2,"x",1}))</f>
        <v/>
      </c>
      <c r="AA11" s="14">
        <f>IF(U11="","",U11&amp;"-"&amp;V11)</f>
        <v/>
      </c>
      <c r="AB11" s="63" t="n"/>
      <c r="AC11" s="89" t="s">
        <v>93</v>
      </c>
      <c r="AD11" s="80">
        <f>SUMPRODUCT(($B$2:$C$1001=$AC11)*($Z$2:$Z$1001&lt;&gt;""))</f>
        <v/>
      </c>
      <c r="AE11" s="81">
        <f>SUMIF($B$2:$B$1001,$AC11,$D$2:$D$1001)+SUMIF($C$2:$C$1001,$AC11,$E$2:$E$1001)</f>
        <v/>
      </c>
      <c r="AF11" s="80">
        <f>SUMIF($B$2:$B$1001,$AC11,$F$2:$F$1001)+SUMIF($C$2:$C$1001,$AC11,$G$2:$G$1001)</f>
        <v/>
      </c>
      <c r="AG11" s="80">
        <f>SUMIF($B$2:$B$1001,$AC11,$H$2:$H$1001)+SUMIF($C$2:$C$1001,$AC11,$I$2:$I$1001)</f>
        <v/>
      </c>
      <c r="AH11" s="80">
        <f>SUMIF($B$2:$B$1001,$AC11,$J$2:$J$1001)+SUMIF($C$2:$C$1001,$AC11,$K$2:$K$1001)</f>
        <v/>
      </c>
      <c r="AI11" s="25">
        <f>SUMIF($B$2:$B$1001,$AC11,$L$2:$L$1001)+SUMIF($C$2:$C$1001,$AC11,$M$2:$M$1001)</f>
        <v/>
      </c>
      <c r="AJ11" s="80">
        <f>SUMIF($B$2:$B$1001,$AC11,$N$2:$N$1001)+SUMIF($C$2:$C$1001,$AC11,$O$2:$O$1001)</f>
        <v/>
      </c>
      <c r="AK11" s="80">
        <f>SUMIF($B$2:$B$1001,$AC11,$P$2:$P$1001)+SUMIF($C$2:$C$1001,$AC11,$Q$2:$Q$1001)</f>
        <v/>
      </c>
      <c r="AL11" s="80">
        <f>SUMIF($B$2:$B$1001,$AC11,$U$2:$U$1001)+SUMIF($C$2:$C$1001,$AC11,$V$2:$V$1001)</f>
        <v/>
      </c>
      <c r="AM11" s="29">
        <f>SUMIF($B$2:$B$1001,$AC11,$X$2:$X$1001)+SUMIF($C$2:$C$1001,$AC11,$Y$2:$Y$1001)</f>
        <v/>
      </c>
      <c r="AN11" s="31">
        <f>SUMIF($C$2:$C$1001,$AC11,$D$2:$D$1001)+SUMIF($B$2:$B$1001,$AC11,$E$2:$E$1001)</f>
        <v/>
      </c>
      <c r="AO11" s="80">
        <f>SUMIF($C$2:$C$1001,$AC11,$F$2:$F$1001)+SUMIF($B$2:$B$1001,$AC11,$G$2:$G$1001)</f>
        <v/>
      </c>
      <c r="AP11" s="80">
        <f>SUMIF($C$2:$C$1001,$AC11,$H$2:$H$1001)+SUMIF($B$2:$B$1001,$AC11,$I$2:$I$1001)</f>
        <v/>
      </c>
      <c r="AQ11" s="80">
        <f>SUMIF($C$2:$C$1001,$AC11,$J$2:$J$1001)+SUMIF($B$2:$B$1001,$AC11,$K$2:$K$1001)</f>
        <v/>
      </c>
      <c r="AR11" s="25">
        <f>SUMIF($C$2:$C$1001,$AC11,$L$2:$L$1001)+SUMIF($B$2:$B$1001,$AC11,$M$2:$M$1001)</f>
        <v/>
      </c>
      <c r="AS11" s="80">
        <f>SUMIF($C$2:$C$1001,$AC11,$N$2:$N$1001)+SUMIF($B$2:$B$1001,$AC11,$O$2:$O$1001)</f>
        <v/>
      </c>
      <c r="AT11" s="80">
        <f>SUMIF($C$2:$C$1001,$AC11,$P$2:$P$1001)+SUMIF($B$2:$B$1001,$AC11,$Q$2:$Q$1001)</f>
        <v/>
      </c>
      <c r="AU11" s="80">
        <f>SUMIF($C$2:$C$1001,$AC11,$U$2:$U$1001)+SUMIF($B$2:$B$1001,$AC11,$V$2:$V$1001)</f>
        <v/>
      </c>
      <c r="AV11" s="28">
        <f>SUMIF($C$2:$C$1001,$AC11,$X$2:$X$1001)+SUMIF($B$2:$B$1001,$AC11,$Y$2:$Y$1001)</f>
        <v/>
      </c>
      <c r="AW11" s="12" t="n">
        <v>5</v>
      </c>
      <c r="AX11" s="81" t="n">
        <v>34.05</v>
      </c>
      <c r="AY11" s="80" t="n">
        <v>2418</v>
      </c>
      <c r="AZ11" s="80" t="n">
        <v>1980</v>
      </c>
      <c r="BA11" s="80" t="n">
        <v>56</v>
      </c>
      <c r="BB11" s="25" t="n">
        <v>3</v>
      </c>
      <c r="BC11" s="80" t="n">
        <v>11</v>
      </c>
      <c r="BD11" s="80" t="n">
        <v>7</v>
      </c>
      <c r="BE11" s="80" t="n">
        <v>7</v>
      </c>
      <c r="BF11" s="29" t="n">
        <v>66</v>
      </c>
      <c r="BG11" s="31" t="n">
        <v>34.16</v>
      </c>
      <c r="BH11" s="80" t="n">
        <v>1788</v>
      </c>
      <c r="BI11" s="80" t="n">
        <v>1338</v>
      </c>
      <c r="BJ11" s="80" t="n">
        <v>43</v>
      </c>
      <c r="BK11" s="25" t="n">
        <v>2</v>
      </c>
      <c r="BL11" s="80" t="n">
        <v>13</v>
      </c>
      <c r="BM11" s="80" t="n">
        <v>6</v>
      </c>
      <c r="BN11" s="80" t="n">
        <v>7</v>
      </c>
      <c r="BO11" s="25" t="n">
        <v>131</v>
      </c>
      <c r="BQ11" s="35">
        <f>BQ37</f>
        <v/>
      </c>
      <c r="BR11" s="35">
        <f>BR37</f>
        <v/>
      </c>
      <c r="BS11" s="35">
        <f>BS37</f>
        <v/>
      </c>
      <c r="BT11" s="89">
        <f>VLOOKUP(BR11,$AC$3:$BO$22,2,FALSE)</f>
        <v/>
      </c>
      <c r="BU11" s="89">
        <f>VLOOKUP(BS11,$AC$3:$BO$22,2,FALSE)</f>
        <v/>
      </c>
      <c r="BV11" s="31">
        <f>VLOOKUP(BR11,$AC$3:$BO$22,3,FALSE)</f>
        <v/>
      </c>
      <c r="BW11" s="81">
        <f>VLOOKUP(BS11,$AC$3:$BO$22,3,FALSE)</f>
        <v/>
      </c>
      <c r="BX11" s="80">
        <f>VLOOKUP(BR11,$AC$3:$BO$22,4,FALSE)</f>
        <v/>
      </c>
      <c r="BY11" s="80">
        <f>VLOOKUP(BS11,$AC$3:$BO$22,4,FALSE)</f>
        <v/>
      </c>
      <c r="BZ11" s="80">
        <f>VLOOKUP(BR11,$AC$3:$BO$22,5,FALSE)</f>
        <v/>
      </c>
      <c r="CA11" s="80">
        <f>VLOOKUP(BS11,$AC$3:$BO$22,5,FALSE)</f>
        <v/>
      </c>
      <c r="CB11" s="80">
        <f>VLOOKUP(BR11,$AC$3:$BO$22,6,FALSE)</f>
        <v/>
      </c>
      <c r="CC11" s="80">
        <f>VLOOKUP(BS11,$AC$3:$BO$22,6,FALSE)</f>
        <v/>
      </c>
      <c r="CD11" s="25">
        <f>VLOOKUP(BR11,$AC$3:$BO$22,7,FALSE)</f>
        <v/>
      </c>
      <c r="CE11" s="80">
        <f>VLOOKUP(BS11,$AC$3:$BO$22,7,FALSE)</f>
        <v/>
      </c>
      <c r="CF11" s="80">
        <f>VLOOKUP(BR11,$AC$3:$BO$22,8,FALSE)</f>
        <v/>
      </c>
      <c r="CG11" s="80">
        <f>VLOOKUP(BS11,$AC$3:$BO$22,8,FALSE)</f>
        <v/>
      </c>
      <c r="CH11" s="80">
        <f>VLOOKUP(BR11,$AC$3:$BO$22,9,FALSE)</f>
        <v/>
      </c>
      <c r="CI11" s="80">
        <f>VLOOKUP(BS11,$AC$3:$BO$22,9,FALSE)</f>
        <v/>
      </c>
      <c r="CJ11" s="80">
        <f>VLOOKUP(BR11,$AC$3:$BO$22,10,FALSE)</f>
        <v/>
      </c>
      <c r="CK11" s="80">
        <f>VLOOKUP(BS11,$AC$3:$BO$22,10,FALSE)</f>
        <v/>
      </c>
      <c r="CL11" s="25">
        <f>VLOOKUP(BR11,$AC$3:$BO$22,11,FALSE)</f>
        <v/>
      </c>
      <c r="CM11" s="80">
        <f>VLOOKUP(BS11,$AC$3:$BO$22,11,FALSE)</f>
        <v/>
      </c>
      <c r="CN11" s="31">
        <f>VLOOKUP(BR11,$AC$3:$BO$22,22,FALSE)</f>
        <v/>
      </c>
      <c r="CO11" s="81">
        <f>VLOOKUP(BS11,$AC$3:$BO$22,22,FALSE)</f>
        <v/>
      </c>
      <c r="CP11" s="80">
        <f>VLOOKUP(BR11,$AC$3:$BO$22,23,FALSE)</f>
        <v/>
      </c>
      <c r="CQ11" s="80">
        <f>VLOOKUP(BS11,$AC$3:$BO$22,23,FALSE)</f>
        <v/>
      </c>
      <c r="CR11" s="80">
        <f>VLOOKUP(BR11,$AC$3:$BO$22,24,FALSE)</f>
        <v/>
      </c>
      <c r="CS11" s="80">
        <f>VLOOKUP(BS11,$AC$3:$BO$22,24,FALSE)</f>
        <v/>
      </c>
      <c r="CT11" s="80">
        <f>VLOOKUP(BR11,$AC$3:$BO$22,25,FALSE)</f>
        <v/>
      </c>
      <c r="CU11" s="80">
        <f>VLOOKUP(BS11,$AC$3:$BO$22,25,FALSE)</f>
        <v/>
      </c>
      <c r="CV11" s="25">
        <f>VLOOKUP(BR11,$AC$3:$BO$22,26,FALSE)</f>
        <v/>
      </c>
      <c r="CW11" s="80">
        <f>VLOOKUP(BS11,$AC$3:$BO$22,26,FALSE)</f>
        <v/>
      </c>
      <c r="CX11" s="80">
        <f>VLOOKUP(BR11,$AC$3:$BO$22,27,FALSE)</f>
        <v/>
      </c>
      <c r="CY11" s="80">
        <f>VLOOKUP(BS11,$AC$3:$BO$22,27,FALSE)</f>
        <v/>
      </c>
      <c r="CZ11" s="80">
        <f>VLOOKUP(BR11,$AC$3:$BO$22,28,FALSE)</f>
        <v/>
      </c>
      <c r="DA11" s="80">
        <f>VLOOKUP(BS11,$AC$3:$BO$22,28,FALSE)</f>
        <v/>
      </c>
      <c r="DB11" s="80">
        <f>VLOOKUP(BR11,$AC$3:$BO$22,29,FALSE)</f>
        <v/>
      </c>
      <c r="DC11" s="80">
        <f>VLOOKUP(BS11,$AC$3:$BO$22,29,FALSE)</f>
        <v/>
      </c>
      <c r="DD11" s="25">
        <f>VLOOKUP(BR11,$AC$3:$BO$22,30,FALSE)</f>
        <v/>
      </c>
      <c r="DE11" s="80">
        <f>VLOOKUP(BS11,$AC$3:$BO$22,30,FALSE)</f>
        <v/>
      </c>
      <c r="DF11" s="30">
        <f>VLOOKUP(BR11,$AC$3:$BO$22,12,FALSE)</f>
        <v/>
      </c>
      <c r="DG11" s="81">
        <f>VLOOKUP(BS11,$AC$3:$BO$22,12,FALSE)</f>
        <v/>
      </c>
      <c r="DH11" s="80">
        <f>VLOOKUP(BR11,$AC$3:$BO$22,13,FALSE)</f>
        <v/>
      </c>
      <c r="DI11" s="80">
        <f>VLOOKUP(BS11,$AC$3:$BO$22,13,FALSE)</f>
        <v/>
      </c>
      <c r="DJ11" s="80">
        <f>VLOOKUP(BR11,$AC$3:$BO$22,14,FALSE)</f>
        <v/>
      </c>
      <c r="DK11" s="80">
        <f>VLOOKUP(BS11,$AC$3:$BO$22,14,FALSE)</f>
        <v/>
      </c>
      <c r="DL11" s="80">
        <f>VLOOKUP(BR11,$AC$3:$BO$22,15,FALSE)</f>
        <v/>
      </c>
      <c r="DM11" s="80">
        <f>VLOOKUP(BS11,$AC$3:$BO$22,15,FALSE)</f>
        <v/>
      </c>
      <c r="DN11" s="25">
        <f>VLOOKUP(BR11,$AC$3:$BO$22,16,FALSE)</f>
        <v/>
      </c>
      <c r="DO11" s="80">
        <f>VLOOKUP(BS11,$AC$3:$BO$22,16,FALSE)</f>
        <v/>
      </c>
      <c r="DP11" s="80">
        <f>VLOOKUP(BR11,$AC$3:$BO$22,17,FALSE)</f>
        <v/>
      </c>
      <c r="DQ11" s="80">
        <f>VLOOKUP(BS11,$AC$3:$BO$22,17,FALSE)</f>
        <v/>
      </c>
      <c r="DR11" s="80">
        <f>VLOOKUP(BR11,$AC$3:$BO$22,18,FALSE)</f>
        <v/>
      </c>
      <c r="DS11" s="80">
        <f>VLOOKUP(BS11,$AC$3:$BO$22,18,FALSE)</f>
        <v/>
      </c>
      <c r="DT11" s="80">
        <f>VLOOKUP(BR11,$AC$3:$BO$22,19,FALSE)</f>
        <v/>
      </c>
      <c r="DU11" s="80">
        <f>VLOOKUP(BS11,$AC$3:$BO$22,19,FALSE)</f>
        <v/>
      </c>
      <c r="DV11" s="25">
        <f>VLOOKUP(BR11,$AC$3:$BO$22,20,FALSE)</f>
        <v/>
      </c>
      <c r="DW11" s="80">
        <f>VLOOKUP(BS11,$AC$3:$BO$22,20,FALSE)</f>
        <v/>
      </c>
      <c r="DX11" s="31">
        <f>VLOOKUP(BR11,$AC$3:$BO$22,31,FALSE)</f>
        <v/>
      </c>
      <c r="DY11" s="81">
        <f>VLOOKUP(BS11,$AC$3:$BO$22,31,FALSE)</f>
        <v/>
      </c>
      <c r="DZ11" s="80">
        <f>VLOOKUP(BR11,$AC$3:$BO$22,32,FALSE)</f>
        <v/>
      </c>
      <c r="EA11" s="80">
        <f>VLOOKUP(BS11,$AC$3:$BO$22,32,FALSE)</f>
        <v/>
      </c>
      <c r="EB11" s="80">
        <f>VLOOKUP(BR11,$AC$3:$BO$22,33,FALSE)</f>
        <v/>
      </c>
      <c r="EC11" s="80">
        <f>VLOOKUP(BS11,$AC$3:$BO$22,33,FALSE)</f>
        <v/>
      </c>
      <c r="ED11" s="80">
        <f>VLOOKUP(BR11,$AC$3:$BO$22,34,FALSE)</f>
        <v/>
      </c>
      <c r="EE11" s="80">
        <f>VLOOKUP(BS11,$AC$3:$BO$22,34,FALSE)</f>
        <v/>
      </c>
      <c r="EF11" s="25">
        <f>VLOOKUP(BR11,$AC$3:$BO$22,35,FALSE)</f>
        <v/>
      </c>
      <c r="EG11" s="80">
        <f>VLOOKUP(BS11,$AC$3:$BO$22,35,FALSE)</f>
        <v/>
      </c>
      <c r="EH11" s="80">
        <f>VLOOKUP(BR11,$AC$3:$BO$22,36,FALSE)</f>
        <v/>
      </c>
      <c r="EI11" s="80">
        <f>VLOOKUP(BS11,$AC$3:$BO$22,36,FALSE)</f>
        <v/>
      </c>
      <c r="EJ11" s="80">
        <f>VLOOKUP(BR11,$AC$3:$BO$22,37,FALSE)</f>
        <v/>
      </c>
      <c r="EK11" s="80">
        <f>VLOOKUP(BS11,$AC$3:$BO$22,37,FALSE)</f>
        <v/>
      </c>
      <c r="EL11" s="80">
        <f>VLOOKUP(BR11,$AC$3:$BO$22,38,FALSE)</f>
        <v/>
      </c>
      <c r="EM11" s="80">
        <f>VLOOKUP(BS11,$AC$3:$BO$22,38,FALSE)</f>
        <v/>
      </c>
      <c r="EN11" s="25">
        <f>VLOOKUP(BR11,$AC$3:$BO$22,39,FALSE)</f>
        <v/>
      </c>
      <c r="EO11" s="80">
        <f>VLOOKUP(BS11,$AC$3:$BO$22,39,FALSE)</f>
        <v/>
      </c>
      <c r="EQ11" s="81" t="n"/>
      <c r="ER11" s="81" t="n"/>
      <c r="ET11" s="81" t="n"/>
      <c r="EU11" s="81" t="n"/>
      <c r="EW11" s="81" t="n"/>
      <c r="EX11" s="81" t="n"/>
      <c r="EZ11" s="81" t="n"/>
      <c r="FA11" s="56" t="n"/>
      <c r="FC11" s="81" t="n"/>
      <c r="FD11" s="81" t="n"/>
      <c r="FF11" s="81" t="n"/>
      <c r="FG11" s="81" t="n"/>
      <c r="FI11" s="81" t="n"/>
      <c r="FJ11" s="71" t="n"/>
      <c r="FK11" s="71" t="n"/>
      <c r="FL11" s="81" t="n"/>
      <c r="FM11" s="71" t="n"/>
      <c r="FN11" s="71" t="n"/>
      <c r="FO11" s="81" t="n"/>
      <c r="FP11" s="71" t="n"/>
      <c r="FQ11" s="71" t="n"/>
      <c r="FR11" s="81" t="n"/>
      <c r="FS11" s="71" t="n"/>
      <c r="FT11" s="71" t="n"/>
      <c r="FU11" s="81" t="n"/>
      <c r="FV11" s="71" t="n"/>
      <c r="FW11" s="71" t="n"/>
      <c r="FX11" s="81" t="n"/>
      <c r="FY11" s="71" t="n"/>
      <c r="FZ11" s="71" t="n"/>
      <c r="GA11" s="81" t="n"/>
      <c r="GB11" s="71" t="n"/>
      <c r="GC11" s="71" t="n"/>
      <c r="GD11" s="81" t="n"/>
      <c r="GE11" s="71" t="n"/>
      <c r="GF11" s="71" t="n"/>
      <c r="GG11" s="81" t="n"/>
    </row>
    <row customHeight="1" ht="12" r="12" spans="1:201">
      <c r="A12" s="35" t="n">
        <v>43329</v>
      </c>
      <c r="B12" s="89" t="s">
        <v>107</v>
      </c>
      <c r="C12" s="89" t="s">
        <v>111</v>
      </c>
      <c r="D12" s="31" t="n">
        <v>7.02</v>
      </c>
      <c r="E12" s="81" t="n">
        <v>6.51</v>
      </c>
      <c r="F12" s="25" t="n">
        <v>335</v>
      </c>
      <c r="G12" s="80" t="n">
        <v>644</v>
      </c>
      <c r="H12" s="80" t="n">
        <v>260</v>
      </c>
      <c r="I12" s="80" t="n">
        <v>564</v>
      </c>
      <c r="J12" s="80" t="n">
        <v>6</v>
      </c>
      <c r="K12" s="80" t="n">
        <v>13</v>
      </c>
      <c r="L12" s="25" t="n">
        <v>0</v>
      </c>
      <c r="M12" s="80" t="n">
        <v>0</v>
      </c>
      <c r="N12" s="80" t="n">
        <v>2</v>
      </c>
      <c r="O12" s="80" t="n">
        <v>2</v>
      </c>
      <c r="P12" s="80" t="n">
        <v>0</v>
      </c>
      <c r="Q12" s="80" t="n">
        <v>3</v>
      </c>
      <c r="R12" s="16" t="n">
        <v>2</v>
      </c>
      <c r="S12" s="16" t="n">
        <v>5</v>
      </c>
      <c r="T12" s="16" t="n">
        <v>7</v>
      </c>
      <c r="U12" s="25" t="n">
        <v>1</v>
      </c>
      <c r="V12" s="80" t="n">
        <v>0</v>
      </c>
      <c r="W12" s="16" t="n">
        <v>1</v>
      </c>
      <c r="X12" s="25" t="n">
        <v>34</v>
      </c>
      <c r="Y12" s="80" t="n">
        <v>5</v>
      </c>
      <c r="Z12" s="27">
        <f>IF(U12="","",LOOKUP(U12-V12,{-9E+307,0,1},{2,"x",1}))</f>
        <v/>
      </c>
      <c r="AA12" s="14">
        <f>IF(U12="","",U12&amp;"-"&amp;V12)</f>
        <v/>
      </c>
      <c r="AB12" s="63" t="n"/>
      <c r="AC12" s="89" t="s">
        <v>104</v>
      </c>
      <c r="AD12" s="80">
        <f>SUMPRODUCT(($B$2:$C$1001=$AC12)*($Z$2:$Z$1001&lt;&gt;""))</f>
        <v/>
      </c>
      <c r="AE12" s="81">
        <f>SUMIF($B$2:$B$1001,$AC12,$D$2:$D$1001)+SUMIF($C$2:$C$1001,$AC12,$E$2:$E$1001)</f>
        <v/>
      </c>
      <c r="AF12" s="80">
        <f>SUMIF($B$2:$B$1001,$AC12,$F$2:$F$1001)+SUMIF($C$2:$C$1001,$AC12,$G$2:$G$1001)</f>
        <v/>
      </c>
      <c r="AG12" s="80">
        <f>SUMIF($B$2:$B$1001,$AC12,$H$2:$H$1001)+SUMIF($C$2:$C$1001,$AC12,$I$2:$I$1001)</f>
        <v/>
      </c>
      <c r="AH12" s="80">
        <f>SUMIF($B$2:$B$1001,$AC12,$J$2:$J$1001)+SUMIF($C$2:$C$1001,$AC12,$K$2:$K$1001)</f>
        <v/>
      </c>
      <c r="AI12" s="25">
        <f>SUMIF($B$2:$B$1001,$AC12,$L$2:$L$1001)+SUMIF($C$2:$C$1001,$AC12,$M$2:$M$1001)</f>
        <v/>
      </c>
      <c r="AJ12" s="80">
        <f>SUMIF($B$2:$B$1001,$AC12,$N$2:$N$1001)+SUMIF($C$2:$C$1001,$AC12,$O$2:$O$1001)</f>
        <v/>
      </c>
      <c r="AK12" s="80">
        <f>SUMIF($B$2:$B$1001,$AC12,$P$2:$P$1001)+SUMIF($C$2:$C$1001,$AC12,$Q$2:$Q$1001)</f>
        <v/>
      </c>
      <c r="AL12" s="80">
        <f>SUMIF($B$2:$B$1001,$AC12,$U$2:$U$1001)+SUMIF($C$2:$C$1001,$AC12,$V$2:$V$1001)</f>
        <v/>
      </c>
      <c r="AM12" s="29">
        <f>SUMIF($B$2:$B$1001,$AC12,$X$2:$X$1001)+SUMIF($C$2:$C$1001,$AC12,$Y$2:$Y$1001)</f>
        <v/>
      </c>
      <c r="AN12" s="31">
        <f>SUMIF($C$2:$C$1001,$AC12,$D$2:$D$1001)+SUMIF($B$2:$B$1001,$AC12,$E$2:$E$1001)</f>
        <v/>
      </c>
      <c r="AO12" s="80">
        <f>SUMIF($C$2:$C$1001,$AC12,$F$2:$F$1001)+SUMIF($B$2:$B$1001,$AC12,$G$2:$G$1001)</f>
        <v/>
      </c>
      <c r="AP12" s="80">
        <f>SUMIF($C$2:$C$1001,$AC12,$H$2:$H$1001)+SUMIF($B$2:$B$1001,$AC12,$I$2:$I$1001)</f>
        <v/>
      </c>
      <c r="AQ12" s="80">
        <f>SUMIF($C$2:$C$1001,$AC12,$J$2:$J$1001)+SUMIF($B$2:$B$1001,$AC12,$K$2:$K$1001)</f>
        <v/>
      </c>
      <c r="AR12" s="25">
        <f>SUMIF($C$2:$C$1001,$AC12,$L$2:$L$1001)+SUMIF($B$2:$B$1001,$AC12,$M$2:$M$1001)</f>
        <v/>
      </c>
      <c r="AS12" s="80">
        <f>SUMIF($C$2:$C$1001,$AC12,$N$2:$N$1001)+SUMIF($B$2:$B$1001,$AC12,$O$2:$O$1001)</f>
        <v/>
      </c>
      <c r="AT12" s="80">
        <f>SUMIF($C$2:$C$1001,$AC12,$P$2:$P$1001)+SUMIF($B$2:$B$1001,$AC12,$Q$2:$Q$1001)</f>
        <v/>
      </c>
      <c r="AU12" s="80">
        <f>SUMIF($C$2:$C$1001,$AC12,$U$2:$U$1001)+SUMIF($B$2:$B$1001,$AC12,$V$2:$V$1001)</f>
        <v/>
      </c>
      <c r="AV12" s="28">
        <f>SUMIF($C$2:$C$1001,$AC12,$X$2:$X$1001)+SUMIF($B$2:$B$1001,$AC12,$Y$2:$Y$1001)</f>
        <v/>
      </c>
      <c r="AW12" s="12" t="n">
        <v>5</v>
      </c>
      <c r="AX12" s="81" t="n">
        <v>32.55</v>
      </c>
      <c r="AY12" s="80" t="n">
        <v>1823</v>
      </c>
      <c r="AZ12" s="80" t="n">
        <v>1478</v>
      </c>
      <c r="BA12" s="80" t="n">
        <v>28</v>
      </c>
      <c r="BB12" s="25" t="n">
        <v>0</v>
      </c>
      <c r="BC12" s="80" t="n">
        <v>17</v>
      </c>
      <c r="BD12" s="80" t="n">
        <v>5</v>
      </c>
      <c r="BE12" s="80" t="n">
        <v>4</v>
      </c>
      <c r="BF12" s="29" t="n">
        <v>140</v>
      </c>
      <c r="BG12" s="31" t="n">
        <v>34.28</v>
      </c>
      <c r="BH12" s="80" t="n">
        <v>2716</v>
      </c>
      <c r="BI12" s="80" t="n">
        <v>2413</v>
      </c>
      <c r="BJ12" s="80" t="n">
        <v>57</v>
      </c>
      <c r="BK12" s="25" t="n">
        <v>4</v>
      </c>
      <c r="BL12" s="80" t="n">
        <v>7</v>
      </c>
      <c r="BM12" s="80" t="n">
        <v>6</v>
      </c>
      <c r="BN12" s="80" t="n">
        <v>9</v>
      </c>
      <c r="BO12" s="25" t="n">
        <v>63</v>
      </c>
      <c r="BQ12" s="35">
        <f>BQ38</f>
        <v/>
      </c>
      <c r="BR12" s="35">
        <f>BR38</f>
        <v/>
      </c>
      <c r="BS12" s="35">
        <f>BS38</f>
        <v/>
      </c>
      <c r="BT12" s="89">
        <f>VLOOKUP(BR12,$AC$3:$BO$22,2,FALSE)</f>
        <v/>
      </c>
      <c r="BU12" s="89">
        <f>VLOOKUP(BS12,$AC$3:$BO$22,2,FALSE)</f>
        <v/>
      </c>
      <c r="BV12" s="31">
        <f>VLOOKUP(BR12,$AC$3:$BO$22,3,FALSE)</f>
        <v/>
      </c>
      <c r="BW12" s="81">
        <f>VLOOKUP(BS12,$AC$3:$BO$22,3,FALSE)</f>
        <v/>
      </c>
      <c r="BX12" s="80">
        <f>VLOOKUP(BR12,$AC$3:$BO$22,4,FALSE)</f>
        <v/>
      </c>
      <c r="BY12" s="80">
        <f>VLOOKUP(BS12,$AC$3:$BO$22,4,FALSE)</f>
        <v/>
      </c>
      <c r="BZ12" s="80">
        <f>VLOOKUP(BR12,$AC$3:$BO$22,5,FALSE)</f>
        <v/>
      </c>
      <c r="CA12" s="80">
        <f>VLOOKUP(BS12,$AC$3:$BO$22,5,FALSE)</f>
        <v/>
      </c>
      <c r="CB12" s="80">
        <f>VLOOKUP(BR12,$AC$3:$BO$22,6,FALSE)</f>
        <v/>
      </c>
      <c r="CC12" s="80">
        <f>VLOOKUP(BS12,$AC$3:$BO$22,6,FALSE)</f>
        <v/>
      </c>
      <c r="CD12" s="25">
        <f>VLOOKUP(BR12,$AC$3:$BO$22,7,FALSE)</f>
        <v/>
      </c>
      <c r="CE12" s="80">
        <f>VLOOKUP(BS12,$AC$3:$BO$22,7,FALSE)</f>
        <v/>
      </c>
      <c r="CF12" s="80">
        <f>VLOOKUP(BR12,$AC$3:$BO$22,8,FALSE)</f>
        <v/>
      </c>
      <c r="CG12" s="80">
        <f>VLOOKUP(BS12,$AC$3:$BO$22,8,FALSE)</f>
        <v/>
      </c>
      <c r="CH12" s="80">
        <f>VLOOKUP(BR12,$AC$3:$BO$22,9,FALSE)</f>
        <v/>
      </c>
      <c r="CI12" s="80">
        <f>VLOOKUP(BS12,$AC$3:$BO$22,9,FALSE)</f>
        <v/>
      </c>
      <c r="CJ12" s="80">
        <f>VLOOKUP(BR12,$AC$3:$BO$22,10,FALSE)</f>
        <v/>
      </c>
      <c r="CK12" s="80">
        <f>VLOOKUP(BS12,$AC$3:$BO$22,10,FALSE)</f>
        <v/>
      </c>
      <c r="CL12" s="25">
        <f>VLOOKUP(BR12,$AC$3:$BO$22,11,FALSE)</f>
        <v/>
      </c>
      <c r="CM12" s="80">
        <f>VLOOKUP(BS12,$AC$3:$BO$22,11,FALSE)</f>
        <v/>
      </c>
      <c r="CN12" s="31">
        <f>VLOOKUP(BR12,$AC$3:$BO$22,22,FALSE)</f>
        <v/>
      </c>
      <c r="CO12" s="81">
        <f>VLOOKUP(BS12,$AC$3:$BO$22,22,FALSE)</f>
        <v/>
      </c>
      <c r="CP12" s="80">
        <f>VLOOKUP(BR12,$AC$3:$BO$22,23,FALSE)</f>
        <v/>
      </c>
      <c r="CQ12" s="80">
        <f>VLOOKUP(BS12,$AC$3:$BO$22,23,FALSE)</f>
        <v/>
      </c>
      <c r="CR12" s="80">
        <f>VLOOKUP(BR12,$AC$3:$BO$22,24,FALSE)</f>
        <v/>
      </c>
      <c r="CS12" s="80">
        <f>VLOOKUP(BS12,$AC$3:$BO$22,24,FALSE)</f>
        <v/>
      </c>
      <c r="CT12" s="80">
        <f>VLOOKUP(BR12,$AC$3:$BO$22,25,FALSE)</f>
        <v/>
      </c>
      <c r="CU12" s="80">
        <f>VLOOKUP(BS12,$AC$3:$BO$22,25,FALSE)</f>
        <v/>
      </c>
      <c r="CV12" s="25">
        <f>VLOOKUP(BR12,$AC$3:$BO$22,26,FALSE)</f>
        <v/>
      </c>
      <c r="CW12" s="80">
        <f>VLOOKUP(BS12,$AC$3:$BO$22,26,FALSE)</f>
        <v/>
      </c>
      <c r="CX12" s="80">
        <f>VLOOKUP(BR12,$AC$3:$BO$22,27,FALSE)</f>
        <v/>
      </c>
      <c r="CY12" s="80">
        <f>VLOOKUP(BS12,$AC$3:$BO$22,27,FALSE)</f>
        <v/>
      </c>
      <c r="CZ12" s="80">
        <f>VLOOKUP(BR12,$AC$3:$BO$22,28,FALSE)</f>
        <v/>
      </c>
      <c r="DA12" s="80">
        <f>VLOOKUP(BS12,$AC$3:$BO$22,28,FALSE)</f>
        <v/>
      </c>
      <c r="DB12" s="80">
        <f>VLOOKUP(BR12,$AC$3:$BO$22,29,FALSE)</f>
        <v/>
      </c>
      <c r="DC12" s="80">
        <f>VLOOKUP(BS12,$AC$3:$BO$22,29,FALSE)</f>
        <v/>
      </c>
      <c r="DD12" s="25">
        <f>VLOOKUP(BR12,$AC$3:$BO$22,30,FALSE)</f>
        <v/>
      </c>
      <c r="DE12" s="80">
        <f>VLOOKUP(BS12,$AC$3:$BO$22,30,FALSE)</f>
        <v/>
      </c>
      <c r="DF12" s="30">
        <f>VLOOKUP(BR12,$AC$3:$BO$22,12,FALSE)</f>
        <v/>
      </c>
      <c r="DG12" s="81">
        <f>VLOOKUP(BS12,$AC$3:$BO$22,12,FALSE)</f>
        <v/>
      </c>
      <c r="DH12" s="80">
        <f>VLOOKUP(BR12,$AC$3:$BO$22,13,FALSE)</f>
        <v/>
      </c>
      <c r="DI12" s="80">
        <f>VLOOKUP(BS12,$AC$3:$BO$22,13,FALSE)</f>
        <v/>
      </c>
      <c r="DJ12" s="80">
        <f>VLOOKUP(BR12,$AC$3:$BO$22,14,FALSE)</f>
        <v/>
      </c>
      <c r="DK12" s="80">
        <f>VLOOKUP(BS12,$AC$3:$BO$22,14,FALSE)</f>
        <v/>
      </c>
      <c r="DL12" s="80">
        <f>VLOOKUP(BR12,$AC$3:$BO$22,15,FALSE)</f>
        <v/>
      </c>
      <c r="DM12" s="80">
        <f>VLOOKUP(BS12,$AC$3:$BO$22,15,FALSE)</f>
        <v/>
      </c>
      <c r="DN12" s="25">
        <f>VLOOKUP(BR12,$AC$3:$BO$22,16,FALSE)</f>
        <v/>
      </c>
      <c r="DO12" s="80">
        <f>VLOOKUP(BS12,$AC$3:$BO$22,16,FALSE)</f>
        <v/>
      </c>
      <c r="DP12" s="80">
        <f>VLOOKUP(BR12,$AC$3:$BO$22,17,FALSE)</f>
        <v/>
      </c>
      <c r="DQ12" s="80">
        <f>VLOOKUP(BS12,$AC$3:$BO$22,17,FALSE)</f>
        <v/>
      </c>
      <c r="DR12" s="80">
        <f>VLOOKUP(BR12,$AC$3:$BO$22,18,FALSE)</f>
        <v/>
      </c>
      <c r="DS12" s="80">
        <f>VLOOKUP(BS12,$AC$3:$BO$22,18,FALSE)</f>
        <v/>
      </c>
      <c r="DT12" s="80">
        <f>VLOOKUP(BR12,$AC$3:$BO$22,19,FALSE)</f>
        <v/>
      </c>
      <c r="DU12" s="80">
        <f>VLOOKUP(BS12,$AC$3:$BO$22,19,FALSE)</f>
        <v/>
      </c>
      <c r="DV12" s="25">
        <f>VLOOKUP(BR12,$AC$3:$BO$22,20,FALSE)</f>
        <v/>
      </c>
      <c r="DW12" s="80">
        <f>VLOOKUP(BS12,$AC$3:$BO$22,20,FALSE)</f>
        <v/>
      </c>
      <c r="DX12" s="31">
        <f>VLOOKUP(BR12,$AC$3:$BO$22,31,FALSE)</f>
        <v/>
      </c>
      <c r="DY12" s="81">
        <f>VLOOKUP(BS12,$AC$3:$BO$22,31,FALSE)</f>
        <v/>
      </c>
      <c r="DZ12" s="80">
        <f>VLOOKUP(BR12,$AC$3:$BO$22,32,FALSE)</f>
        <v/>
      </c>
      <c r="EA12" s="80">
        <f>VLOOKUP(BS12,$AC$3:$BO$22,32,FALSE)</f>
        <v/>
      </c>
      <c r="EB12" s="80">
        <f>VLOOKUP(BR12,$AC$3:$BO$22,33,FALSE)</f>
        <v/>
      </c>
      <c r="EC12" s="80">
        <f>VLOOKUP(BS12,$AC$3:$BO$22,33,FALSE)</f>
        <v/>
      </c>
      <c r="ED12" s="80">
        <f>VLOOKUP(BR12,$AC$3:$BO$22,34,FALSE)</f>
        <v/>
      </c>
      <c r="EE12" s="80">
        <f>VLOOKUP(BS12,$AC$3:$BO$22,34,FALSE)</f>
        <v/>
      </c>
      <c r="EF12" s="25">
        <f>VLOOKUP(BR12,$AC$3:$BO$22,35,FALSE)</f>
        <v/>
      </c>
      <c r="EG12" s="80">
        <f>VLOOKUP(BS12,$AC$3:$BO$22,35,FALSE)</f>
        <v/>
      </c>
      <c r="EH12" s="80">
        <f>VLOOKUP(BR12,$AC$3:$BO$22,36,FALSE)</f>
        <v/>
      </c>
      <c r="EI12" s="80">
        <f>VLOOKUP(BS12,$AC$3:$BO$22,36,FALSE)</f>
        <v/>
      </c>
      <c r="EJ12" s="80">
        <f>VLOOKUP(BR12,$AC$3:$BO$22,37,FALSE)</f>
        <v/>
      </c>
      <c r="EK12" s="80">
        <f>VLOOKUP(BS12,$AC$3:$BO$22,37,FALSE)</f>
        <v/>
      </c>
      <c r="EL12" s="80">
        <f>VLOOKUP(BR12,$AC$3:$BO$22,38,FALSE)</f>
        <v/>
      </c>
      <c r="EM12" s="80">
        <f>VLOOKUP(BS12,$AC$3:$BO$22,38,FALSE)</f>
        <v/>
      </c>
      <c r="EN12" s="25">
        <f>VLOOKUP(BR12,$AC$3:$BO$22,39,FALSE)</f>
        <v/>
      </c>
      <c r="EO12" s="80">
        <f>VLOOKUP(BS12,$AC$3:$BO$22,39,FALSE)</f>
        <v/>
      </c>
      <c r="EQ12" s="81" t="n"/>
      <c r="ER12" s="81" t="n"/>
      <c r="ET12" s="81" t="n"/>
      <c r="EU12" s="81" t="n"/>
      <c r="EW12" s="81" t="n"/>
      <c r="EX12" s="81" t="n"/>
      <c r="EZ12" s="81" t="n"/>
      <c r="FA12" s="56" t="n"/>
      <c r="FC12" s="81" t="n"/>
      <c r="FD12" s="81" t="n"/>
      <c r="FF12" s="81" t="n"/>
      <c r="FG12" s="81" t="n"/>
      <c r="FI12" s="81" t="n"/>
      <c r="FJ12" s="71" t="n"/>
      <c r="FK12" s="71" t="n"/>
      <c r="FL12" s="81" t="n"/>
      <c r="FM12" s="71" t="n"/>
      <c r="FN12" s="71" t="n"/>
      <c r="FO12" s="81" t="n"/>
      <c r="FP12" s="71" t="n"/>
      <c r="FQ12" s="71" t="n"/>
      <c r="FR12" s="81" t="n"/>
      <c r="FS12" s="71" t="n"/>
      <c r="FT12" s="71" t="n"/>
      <c r="FU12" s="81" t="n"/>
      <c r="FV12" s="71" t="n"/>
      <c r="FW12" s="71" t="n"/>
      <c r="FX12" s="81" t="n"/>
      <c r="FY12" s="71" t="n"/>
      <c r="FZ12" s="71" t="n"/>
      <c r="GA12" s="81" t="n"/>
      <c r="GB12" s="71" t="n"/>
      <c r="GC12" s="71" t="n"/>
      <c r="GD12" s="81" t="n"/>
      <c r="GE12" s="71" t="n"/>
      <c r="GF12" s="71" t="n"/>
      <c r="GG12" s="81" t="n"/>
    </row>
    <row customHeight="1" ht="12" r="13" spans="1:201">
      <c r="A13" s="35" t="n">
        <v>43330</v>
      </c>
      <c r="B13" s="89" t="s">
        <v>97</v>
      </c>
      <c r="C13" s="89" t="s">
        <v>100</v>
      </c>
      <c r="D13" s="31" t="n">
        <v>6.37</v>
      </c>
      <c r="E13" s="81" t="n">
        <v>6.71</v>
      </c>
      <c r="F13" s="25" t="n">
        <v>472</v>
      </c>
      <c r="G13" s="80" t="n">
        <v>347</v>
      </c>
      <c r="H13" s="80" t="n">
        <v>386</v>
      </c>
      <c r="I13" s="80" t="n">
        <v>266</v>
      </c>
      <c r="J13" s="80" t="n">
        <v>5</v>
      </c>
      <c r="K13" s="80" t="n">
        <v>6</v>
      </c>
      <c r="L13" s="25" t="n">
        <v>0</v>
      </c>
      <c r="M13" s="80" t="n">
        <v>0</v>
      </c>
      <c r="N13" s="80" t="n">
        <v>2</v>
      </c>
      <c r="O13" s="80" t="n">
        <v>2</v>
      </c>
      <c r="P13" s="80" t="n">
        <v>0</v>
      </c>
      <c r="Q13" s="80" t="n">
        <v>1</v>
      </c>
      <c r="R13" s="16" t="n">
        <v>2</v>
      </c>
      <c r="S13" s="16" t="n">
        <v>3</v>
      </c>
      <c r="T13" s="16" t="n">
        <v>5</v>
      </c>
      <c r="U13" s="25" t="n">
        <v>1</v>
      </c>
      <c r="V13" s="80" t="n">
        <v>2</v>
      </c>
      <c r="W13" s="16" t="n">
        <v>3</v>
      </c>
      <c r="X13" s="25" t="n">
        <v>16</v>
      </c>
      <c r="Y13" s="80" t="n">
        <v>26</v>
      </c>
      <c r="Z13" s="27">
        <f>IF(U13="","",LOOKUP(U13-V13,{-9E+307,0,1},{2,"x",1}))</f>
        <v/>
      </c>
      <c r="AA13" s="14">
        <f>IF(U13="","",U13&amp;"-"&amp;V13)</f>
        <v/>
      </c>
      <c r="AB13" s="63" t="n"/>
      <c r="AC13" s="89" t="s">
        <v>100</v>
      </c>
      <c r="AD13" s="80">
        <f>SUMPRODUCT(($B$2:$C$1001=$AC13)*($Z$2:$Z$1001&lt;&gt;""))</f>
        <v/>
      </c>
      <c r="AE13" s="81">
        <f>SUMIF($B$2:$B$1001,$AC13,$D$2:$D$1001)+SUMIF($C$2:$C$1001,$AC13,$E$2:$E$1001)</f>
        <v/>
      </c>
      <c r="AF13" s="80">
        <f>SUMIF($B$2:$B$1001,$AC13,$F$2:$F$1001)+SUMIF($C$2:$C$1001,$AC13,$G$2:$G$1001)</f>
        <v/>
      </c>
      <c r="AG13" s="80">
        <f>SUMIF($B$2:$B$1001,$AC13,$H$2:$H$1001)+SUMIF($C$2:$C$1001,$AC13,$I$2:$I$1001)</f>
        <v/>
      </c>
      <c r="AH13" s="80">
        <f>SUMIF($B$2:$B$1001,$AC13,$J$2:$J$1001)+SUMIF($C$2:$C$1001,$AC13,$K$2:$K$1001)</f>
        <v/>
      </c>
      <c r="AI13" s="25">
        <f>SUMIF($B$2:$B$1001,$AC13,$L$2:$L$1001)+SUMIF($C$2:$C$1001,$AC13,$M$2:$M$1001)</f>
        <v/>
      </c>
      <c r="AJ13" s="80">
        <f>SUMIF($B$2:$B$1001,$AC13,$N$2:$N$1001)+SUMIF($C$2:$C$1001,$AC13,$O$2:$O$1001)</f>
        <v/>
      </c>
      <c r="AK13" s="80">
        <f>SUMIF($B$2:$B$1001,$AC13,$P$2:$P$1001)+SUMIF($C$2:$C$1001,$AC13,$Q$2:$Q$1001)</f>
        <v/>
      </c>
      <c r="AL13" s="80">
        <f>SUMIF($B$2:$B$1001,$AC13,$U$2:$U$1001)+SUMIF($C$2:$C$1001,$AC13,$V$2:$V$1001)</f>
        <v/>
      </c>
      <c r="AM13" s="29">
        <f>SUMIF($B$2:$B$1001,$AC13,$X$2:$X$1001)+SUMIF($C$2:$C$1001,$AC13,$Y$2:$Y$1001)</f>
        <v/>
      </c>
      <c r="AN13" s="31">
        <f>SUMIF($C$2:$C$1001,$AC13,$D$2:$D$1001)+SUMIF($B$2:$B$1001,$AC13,$E$2:$E$1001)</f>
        <v/>
      </c>
      <c r="AO13" s="80">
        <f>SUMIF($C$2:$C$1001,$AC13,$F$2:$F$1001)+SUMIF($B$2:$B$1001,$AC13,$G$2:$G$1001)</f>
        <v/>
      </c>
      <c r="AP13" s="80">
        <f>SUMIF($C$2:$C$1001,$AC13,$H$2:$H$1001)+SUMIF($B$2:$B$1001,$AC13,$I$2:$I$1001)</f>
        <v/>
      </c>
      <c r="AQ13" s="80">
        <f>SUMIF($C$2:$C$1001,$AC13,$J$2:$J$1001)+SUMIF($B$2:$B$1001,$AC13,$K$2:$K$1001)</f>
        <v/>
      </c>
      <c r="AR13" s="25">
        <f>SUMIF($C$2:$C$1001,$AC13,$L$2:$L$1001)+SUMIF($B$2:$B$1001,$AC13,$M$2:$M$1001)</f>
        <v/>
      </c>
      <c r="AS13" s="80">
        <f>SUMIF($C$2:$C$1001,$AC13,$N$2:$N$1001)+SUMIF($B$2:$B$1001,$AC13,$O$2:$O$1001)</f>
        <v/>
      </c>
      <c r="AT13" s="80">
        <f>SUMIF($C$2:$C$1001,$AC13,$P$2:$P$1001)+SUMIF($B$2:$B$1001,$AC13,$Q$2:$Q$1001)</f>
        <v/>
      </c>
      <c r="AU13" s="80">
        <f>SUMIF($C$2:$C$1001,$AC13,$U$2:$U$1001)+SUMIF($B$2:$B$1001,$AC13,$V$2:$V$1001)</f>
        <v/>
      </c>
      <c r="AV13" s="28">
        <f>SUMIF($C$2:$C$1001,$AC13,$X$2:$X$1001)+SUMIF($B$2:$B$1001,$AC13,$Y$2:$Y$1001)</f>
        <v/>
      </c>
      <c r="AW13" s="12" t="n">
        <v>5</v>
      </c>
      <c r="AX13" s="81" t="n">
        <v>34.09</v>
      </c>
      <c r="AY13" s="80" t="n">
        <v>2415</v>
      </c>
      <c r="AZ13" s="80" t="n">
        <v>1982</v>
      </c>
      <c r="BA13" s="80" t="n">
        <v>44</v>
      </c>
      <c r="BB13" s="25" t="n">
        <v>1</v>
      </c>
      <c r="BC13" s="80" t="n">
        <v>7</v>
      </c>
      <c r="BD13" s="80" t="n">
        <v>10</v>
      </c>
      <c r="BE13" s="80" t="n">
        <v>7</v>
      </c>
      <c r="BF13" s="29" t="n">
        <v>84</v>
      </c>
      <c r="BG13" s="31" t="n">
        <v>33.35</v>
      </c>
      <c r="BH13" s="80" t="n">
        <v>1913</v>
      </c>
      <c r="BI13" s="80" t="n">
        <v>1455</v>
      </c>
      <c r="BJ13" s="80" t="n">
        <v>41</v>
      </c>
      <c r="BK13" s="25" t="n">
        <v>3</v>
      </c>
      <c r="BL13" s="80" t="n">
        <v>15</v>
      </c>
      <c r="BM13" s="80" t="n">
        <v>4</v>
      </c>
      <c r="BN13" s="80" t="n">
        <v>5</v>
      </c>
      <c r="BO13" s="25" t="n">
        <v>116</v>
      </c>
      <c r="BQ13" s="35">
        <f>BQ39</f>
        <v/>
      </c>
      <c r="BR13" s="35">
        <f>BR39</f>
        <v/>
      </c>
      <c r="BS13" s="35">
        <f>BS39</f>
        <v/>
      </c>
      <c r="BT13" s="89">
        <f>VLOOKUP(BR13,$AC$3:$BO$22,2,FALSE)</f>
        <v/>
      </c>
      <c r="BU13" s="89">
        <f>VLOOKUP(BS13,$AC$3:$BO$22,2,FALSE)</f>
        <v/>
      </c>
      <c r="BV13" s="31">
        <f>VLOOKUP(BR13,$AC$3:$BO$22,3,FALSE)</f>
        <v/>
      </c>
      <c r="BW13" s="81">
        <f>VLOOKUP(BS13,$AC$3:$BO$22,3,FALSE)</f>
        <v/>
      </c>
      <c r="BX13" s="80">
        <f>VLOOKUP(BR13,$AC$3:$BO$22,4,FALSE)</f>
        <v/>
      </c>
      <c r="BY13" s="80">
        <f>VLOOKUP(BS13,$AC$3:$BO$22,4,FALSE)</f>
        <v/>
      </c>
      <c r="BZ13" s="80">
        <f>VLOOKUP(BR13,$AC$3:$BO$22,5,FALSE)</f>
        <v/>
      </c>
      <c r="CA13" s="80">
        <f>VLOOKUP(BS13,$AC$3:$BO$22,5,FALSE)</f>
        <v/>
      </c>
      <c r="CB13" s="80">
        <f>VLOOKUP(BR13,$AC$3:$BO$22,6,FALSE)</f>
        <v/>
      </c>
      <c r="CC13" s="80">
        <f>VLOOKUP(BS13,$AC$3:$BO$22,6,FALSE)</f>
        <v/>
      </c>
      <c r="CD13" s="25">
        <f>VLOOKUP(BR13,$AC$3:$BO$22,7,FALSE)</f>
        <v/>
      </c>
      <c r="CE13" s="80">
        <f>VLOOKUP(BS13,$AC$3:$BO$22,7,FALSE)</f>
        <v/>
      </c>
      <c r="CF13" s="80">
        <f>VLOOKUP(BR13,$AC$3:$BO$22,8,FALSE)</f>
        <v/>
      </c>
      <c r="CG13" s="80">
        <f>VLOOKUP(BS13,$AC$3:$BO$22,8,FALSE)</f>
        <v/>
      </c>
      <c r="CH13" s="80">
        <f>VLOOKUP(BR13,$AC$3:$BO$22,9,FALSE)</f>
        <v/>
      </c>
      <c r="CI13" s="80">
        <f>VLOOKUP(BS13,$AC$3:$BO$22,9,FALSE)</f>
        <v/>
      </c>
      <c r="CJ13" s="80">
        <f>VLOOKUP(BR13,$AC$3:$BO$22,10,FALSE)</f>
        <v/>
      </c>
      <c r="CK13" s="80">
        <f>VLOOKUP(BS13,$AC$3:$BO$22,10,FALSE)</f>
        <v/>
      </c>
      <c r="CL13" s="25">
        <f>VLOOKUP(BR13,$AC$3:$BO$22,11,FALSE)</f>
        <v/>
      </c>
      <c r="CM13" s="80">
        <f>VLOOKUP(BS13,$AC$3:$BO$22,11,FALSE)</f>
        <v/>
      </c>
      <c r="CN13" s="31">
        <f>VLOOKUP(BR13,$AC$3:$BO$22,22,FALSE)</f>
        <v/>
      </c>
      <c r="CO13" s="81">
        <f>VLOOKUP(BS13,$AC$3:$BO$22,22,FALSE)</f>
        <v/>
      </c>
      <c r="CP13" s="80">
        <f>VLOOKUP(BR13,$AC$3:$BO$22,23,FALSE)</f>
        <v/>
      </c>
      <c r="CQ13" s="80">
        <f>VLOOKUP(BS13,$AC$3:$BO$22,23,FALSE)</f>
        <v/>
      </c>
      <c r="CR13" s="80">
        <f>VLOOKUP(BR13,$AC$3:$BO$22,24,FALSE)</f>
        <v/>
      </c>
      <c r="CS13" s="80">
        <f>VLOOKUP(BS13,$AC$3:$BO$22,24,FALSE)</f>
        <v/>
      </c>
      <c r="CT13" s="80">
        <f>VLOOKUP(BR13,$AC$3:$BO$22,25,FALSE)</f>
        <v/>
      </c>
      <c r="CU13" s="80">
        <f>VLOOKUP(BS13,$AC$3:$BO$22,25,FALSE)</f>
        <v/>
      </c>
      <c r="CV13" s="25">
        <f>VLOOKUP(BR13,$AC$3:$BO$22,26,FALSE)</f>
        <v/>
      </c>
      <c r="CW13" s="80">
        <f>VLOOKUP(BS13,$AC$3:$BO$22,26,FALSE)</f>
        <v/>
      </c>
      <c r="CX13" s="80">
        <f>VLOOKUP(BR13,$AC$3:$BO$22,27,FALSE)</f>
        <v/>
      </c>
      <c r="CY13" s="80">
        <f>VLOOKUP(BS13,$AC$3:$BO$22,27,FALSE)</f>
        <v/>
      </c>
      <c r="CZ13" s="80">
        <f>VLOOKUP(BR13,$AC$3:$BO$22,28,FALSE)</f>
        <v/>
      </c>
      <c r="DA13" s="80">
        <f>VLOOKUP(BS13,$AC$3:$BO$22,28,FALSE)</f>
        <v/>
      </c>
      <c r="DB13" s="80">
        <f>VLOOKUP(BR13,$AC$3:$BO$22,29,FALSE)</f>
        <v/>
      </c>
      <c r="DC13" s="80">
        <f>VLOOKUP(BS13,$AC$3:$BO$22,29,FALSE)</f>
        <v/>
      </c>
      <c r="DD13" s="25">
        <f>VLOOKUP(BR13,$AC$3:$BO$22,30,FALSE)</f>
        <v/>
      </c>
      <c r="DE13" s="80">
        <f>VLOOKUP(BS13,$AC$3:$BO$22,30,FALSE)</f>
        <v/>
      </c>
      <c r="DF13" s="30">
        <f>VLOOKUP(BR13,$AC$3:$BO$22,12,FALSE)</f>
        <v/>
      </c>
      <c r="DG13" s="81">
        <f>VLOOKUP(BS13,$AC$3:$BO$22,12,FALSE)</f>
        <v/>
      </c>
      <c r="DH13" s="80">
        <f>VLOOKUP(BR13,$AC$3:$BO$22,13,FALSE)</f>
        <v/>
      </c>
      <c r="DI13" s="80">
        <f>VLOOKUP(BS13,$AC$3:$BO$22,13,FALSE)</f>
        <v/>
      </c>
      <c r="DJ13" s="80">
        <f>VLOOKUP(BR13,$AC$3:$BO$22,14,FALSE)</f>
        <v/>
      </c>
      <c r="DK13" s="80">
        <f>VLOOKUP(BS13,$AC$3:$BO$22,14,FALSE)</f>
        <v/>
      </c>
      <c r="DL13" s="80">
        <f>VLOOKUP(BR13,$AC$3:$BO$22,15,FALSE)</f>
        <v/>
      </c>
      <c r="DM13" s="80">
        <f>VLOOKUP(BS13,$AC$3:$BO$22,15,FALSE)</f>
        <v/>
      </c>
      <c r="DN13" s="25">
        <f>VLOOKUP(BR13,$AC$3:$BO$22,16,FALSE)</f>
        <v/>
      </c>
      <c r="DO13" s="80">
        <f>VLOOKUP(BS13,$AC$3:$BO$22,16,FALSE)</f>
        <v/>
      </c>
      <c r="DP13" s="80">
        <f>VLOOKUP(BR13,$AC$3:$BO$22,17,FALSE)</f>
        <v/>
      </c>
      <c r="DQ13" s="80">
        <f>VLOOKUP(BS13,$AC$3:$BO$22,17,FALSE)</f>
        <v/>
      </c>
      <c r="DR13" s="80">
        <f>VLOOKUP(BR13,$AC$3:$BO$22,18,FALSE)</f>
        <v/>
      </c>
      <c r="DS13" s="80">
        <f>VLOOKUP(BS13,$AC$3:$BO$22,18,FALSE)</f>
        <v/>
      </c>
      <c r="DT13" s="80">
        <f>VLOOKUP(BR13,$AC$3:$BO$22,19,FALSE)</f>
        <v/>
      </c>
      <c r="DU13" s="80">
        <f>VLOOKUP(BS13,$AC$3:$BO$22,19,FALSE)</f>
        <v/>
      </c>
      <c r="DV13" s="25">
        <f>VLOOKUP(BR13,$AC$3:$BO$22,20,FALSE)</f>
        <v/>
      </c>
      <c r="DW13" s="80">
        <f>VLOOKUP(BS13,$AC$3:$BO$22,20,FALSE)</f>
        <v/>
      </c>
      <c r="DX13" s="31">
        <f>VLOOKUP(BR13,$AC$3:$BO$22,31,FALSE)</f>
        <v/>
      </c>
      <c r="DY13" s="81">
        <f>VLOOKUP(BS13,$AC$3:$BO$22,31,FALSE)</f>
        <v/>
      </c>
      <c r="DZ13" s="80">
        <f>VLOOKUP(BR13,$AC$3:$BO$22,32,FALSE)</f>
        <v/>
      </c>
      <c r="EA13" s="80">
        <f>VLOOKUP(BS13,$AC$3:$BO$22,32,FALSE)</f>
        <v/>
      </c>
      <c r="EB13" s="80">
        <f>VLOOKUP(BR13,$AC$3:$BO$22,33,FALSE)</f>
        <v/>
      </c>
      <c r="EC13" s="80">
        <f>VLOOKUP(BS13,$AC$3:$BO$22,33,FALSE)</f>
        <v/>
      </c>
      <c r="ED13" s="80">
        <f>VLOOKUP(BR13,$AC$3:$BO$22,34,FALSE)</f>
        <v/>
      </c>
      <c r="EE13" s="80">
        <f>VLOOKUP(BS13,$AC$3:$BO$22,34,FALSE)</f>
        <v/>
      </c>
      <c r="EF13" s="25">
        <f>VLOOKUP(BR13,$AC$3:$BO$22,35,FALSE)</f>
        <v/>
      </c>
      <c r="EG13" s="80">
        <f>VLOOKUP(BS13,$AC$3:$BO$22,35,FALSE)</f>
        <v/>
      </c>
      <c r="EH13" s="80">
        <f>VLOOKUP(BR13,$AC$3:$BO$22,36,FALSE)</f>
        <v/>
      </c>
      <c r="EI13" s="80">
        <f>VLOOKUP(BS13,$AC$3:$BO$22,36,FALSE)</f>
        <v/>
      </c>
      <c r="EJ13" s="80">
        <f>VLOOKUP(BR13,$AC$3:$BO$22,37,FALSE)</f>
        <v/>
      </c>
      <c r="EK13" s="80">
        <f>VLOOKUP(BS13,$AC$3:$BO$22,37,FALSE)</f>
        <v/>
      </c>
      <c r="EL13" s="80">
        <f>VLOOKUP(BR13,$AC$3:$BO$22,38,FALSE)</f>
        <v/>
      </c>
      <c r="EM13" s="80">
        <f>VLOOKUP(BS13,$AC$3:$BO$22,38,FALSE)</f>
        <v/>
      </c>
      <c r="EN13" s="25">
        <f>VLOOKUP(BR13,$AC$3:$BO$22,39,FALSE)</f>
        <v/>
      </c>
      <c r="EO13" s="80">
        <f>VLOOKUP(BS13,$AC$3:$BO$22,39,FALSE)</f>
        <v/>
      </c>
      <c r="EP13" s="89" t="n"/>
      <c r="ES13" s="89" t="n"/>
      <c r="EV13" s="89" t="n"/>
      <c r="EY13" s="89" t="n"/>
      <c r="FB13" s="89" t="n"/>
      <c r="FE13" s="89" t="n"/>
      <c r="FH13" s="89" t="n"/>
      <c r="FK13" s="89" t="n"/>
      <c r="FL13" s="81" t="n"/>
      <c r="FO13" s="81" t="n"/>
      <c r="FR13" s="81" t="n"/>
      <c r="FU13" s="81" t="n"/>
      <c r="FX13" s="81" t="n"/>
      <c r="GA13" s="81" t="n"/>
      <c r="GD13" s="81" t="n"/>
      <c r="GG13" s="81" t="n"/>
    </row>
    <row customHeight="1" ht="12" r="14" spans="1:201">
      <c r="A14" s="35" t="n">
        <v>43330</v>
      </c>
      <c r="B14" s="89" t="s">
        <v>105</v>
      </c>
      <c r="C14" s="89" t="s">
        <v>106</v>
      </c>
      <c r="D14" s="31" t="n">
        <v>6.71</v>
      </c>
      <c r="E14" s="81" t="n">
        <v>6.69</v>
      </c>
      <c r="F14" s="25" t="n">
        <v>315</v>
      </c>
      <c r="G14" s="80" t="n">
        <v>557</v>
      </c>
      <c r="H14" s="80" t="n">
        <v>242</v>
      </c>
      <c r="I14" s="80" t="n">
        <v>479</v>
      </c>
      <c r="J14" s="80" t="n">
        <v>10</v>
      </c>
      <c r="K14" s="80" t="n">
        <v>14</v>
      </c>
      <c r="L14" s="25" t="n">
        <v>0</v>
      </c>
      <c r="M14" s="80" t="n">
        <v>0</v>
      </c>
      <c r="N14" s="80" t="n">
        <v>3</v>
      </c>
      <c r="O14" s="80" t="n">
        <v>2</v>
      </c>
      <c r="P14" s="80" t="n">
        <v>1</v>
      </c>
      <c r="Q14" s="80" t="n">
        <v>3</v>
      </c>
      <c r="R14" s="16" t="n">
        <v>4</v>
      </c>
      <c r="S14" s="16" t="n">
        <v>5</v>
      </c>
      <c r="T14" s="16" t="n">
        <v>9</v>
      </c>
      <c r="U14" s="25" t="n">
        <v>1</v>
      </c>
      <c r="V14" s="80" t="n">
        <v>1</v>
      </c>
      <c r="W14" s="16" t="n">
        <v>2</v>
      </c>
      <c r="X14" s="25" t="n">
        <v>23</v>
      </c>
      <c r="Y14" s="80" t="n">
        <v>20</v>
      </c>
      <c r="Z14" s="27">
        <f>IF(U14="","",LOOKUP(U14-V14,{-9E+307,0,1},{2,"x",1}))</f>
        <v/>
      </c>
      <c r="AA14" s="14">
        <f>IF(U14="","",U14&amp;"-"&amp;V14)</f>
        <v/>
      </c>
      <c r="AB14" s="63" t="n"/>
      <c r="AC14" s="89" t="s">
        <v>103</v>
      </c>
      <c r="AD14" s="80">
        <f>SUMPRODUCT(($B$2:$C$1001=$AC14)*($Z$2:$Z$1001&lt;&gt;""))</f>
        <v/>
      </c>
      <c r="AE14" s="81">
        <f>SUMIF($B$2:$B$1001,$AC14,$D$2:$D$1001)+SUMIF($C$2:$C$1001,$AC14,$E$2:$E$1001)</f>
        <v/>
      </c>
      <c r="AF14" s="80">
        <f>SUMIF($B$2:$B$1001,$AC14,$F$2:$F$1001)+SUMIF($C$2:$C$1001,$AC14,$G$2:$G$1001)</f>
        <v/>
      </c>
      <c r="AG14" s="80">
        <f>SUMIF($B$2:$B$1001,$AC14,$H$2:$H$1001)+SUMIF($C$2:$C$1001,$AC14,$I$2:$I$1001)</f>
        <v/>
      </c>
      <c r="AH14" s="80">
        <f>SUMIF($B$2:$B$1001,$AC14,$J$2:$J$1001)+SUMIF($C$2:$C$1001,$AC14,$K$2:$K$1001)</f>
        <v/>
      </c>
      <c r="AI14" s="25">
        <f>SUMIF($B$2:$B$1001,$AC14,$L$2:$L$1001)+SUMIF($C$2:$C$1001,$AC14,$M$2:$M$1001)</f>
        <v/>
      </c>
      <c r="AJ14" s="80">
        <f>SUMIF($B$2:$B$1001,$AC14,$N$2:$N$1001)+SUMIF($C$2:$C$1001,$AC14,$O$2:$O$1001)</f>
        <v/>
      </c>
      <c r="AK14" s="80">
        <f>SUMIF($B$2:$B$1001,$AC14,$P$2:$P$1001)+SUMIF($C$2:$C$1001,$AC14,$Q$2:$Q$1001)</f>
        <v/>
      </c>
      <c r="AL14" s="80">
        <f>SUMIF($B$2:$B$1001,$AC14,$U$2:$U$1001)+SUMIF($C$2:$C$1001,$AC14,$V$2:$V$1001)</f>
        <v/>
      </c>
      <c r="AM14" s="29">
        <f>SUMIF($B$2:$B$1001,$AC14,$X$2:$X$1001)+SUMIF($C$2:$C$1001,$AC14,$Y$2:$Y$1001)</f>
        <v/>
      </c>
      <c r="AN14" s="31">
        <f>SUMIF($C$2:$C$1001,$AC14,$D$2:$D$1001)+SUMIF($B$2:$B$1001,$AC14,$E$2:$E$1001)</f>
        <v/>
      </c>
      <c r="AO14" s="80">
        <f>SUMIF($C$2:$C$1001,$AC14,$F$2:$F$1001)+SUMIF($B$2:$B$1001,$AC14,$G$2:$G$1001)</f>
        <v/>
      </c>
      <c r="AP14" s="80">
        <f>SUMIF($C$2:$C$1001,$AC14,$H$2:$H$1001)+SUMIF($B$2:$B$1001,$AC14,$I$2:$I$1001)</f>
        <v/>
      </c>
      <c r="AQ14" s="80">
        <f>SUMIF($C$2:$C$1001,$AC14,$J$2:$J$1001)+SUMIF($B$2:$B$1001,$AC14,$K$2:$K$1001)</f>
        <v/>
      </c>
      <c r="AR14" s="25">
        <f>SUMIF($C$2:$C$1001,$AC14,$L$2:$L$1001)+SUMIF($B$2:$B$1001,$AC14,$M$2:$M$1001)</f>
        <v/>
      </c>
      <c r="AS14" s="80">
        <f>SUMIF($C$2:$C$1001,$AC14,$N$2:$N$1001)+SUMIF($B$2:$B$1001,$AC14,$O$2:$O$1001)</f>
        <v/>
      </c>
      <c r="AT14" s="80">
        <f>SUMIF($C$2:$C$1001,$AC14,$P$2:$P$1001)+SUMIF($B$2:$B$1001,$AC14,$Q$2:$Q$1001)</f>
        <v/>
      </c>
      <c r="AU14" s="80">
        <f>SUMIF($C$2:$C$1001,$AC14,$U$2:$U$1001)+SUMIF($B$2:$B$1001,$AC14,$V$2:$V$1001)</f>
        <v/>
      </c>
      <c r="AV14" s="28">
        <f>SUMIF($C$2:$C$1001,$AC14,$X$2:$X$1001)+SUMIF($B$2:$B$1001,$AC14,$Y$2:$Y$1001)</f>
        <v/>
      </c>
      <c r="AW14" s="12" t="n">
        <v>5</v>
      </c>
      <c r="AX14" s="81" t="n">
        <v>34.14</v>
      </c>
      <c r="AY14" s="80" t="n">
        <v>1894</v>
      </c>
      <c r="AZ14" s="80" t="n">
        <v>1361</v>
      </c>
      <c r="BA14" s="80" t="n">
        <v>53</v>
      </c>
      <c r="BB14" s="25" t="n">
        <v>3</v>
      </c>
      <c r="BC14" s="80" t="n">
        <v>8</v>
      </c>
      <c r="BD14" s="80" t="n">
        <v>3</v>
      </c>
      <c r="BE14" s="80" t="n">
        <v>10</v>
      </c>
      <c r="BF14" s="29" t="n">
        <v>126</v>
      </c>
      <c r="BG14" s="31" t="n">
        <v>33.05</v>
      </c>
      <c r="BH14" s="80" t="n">
        <v>2019</v>
      </c>
      <c r="BI14" s="80" t="n">
        <v>1521</v>
      </c>
      <c r="BJ14" s="80" t="n">
        <v>29</v>
      </c>
      <c r="BK14" s="25" t="n">
        <v>1</v>
      </c>
      <c r="BL14" s="80" t="n">
        <v>13</v>
      </c>
      <c r="BM14" s="80" t="n">
        <v>10</v>
      </c>
      <c r="BN14" s="80" t="n">
        <v>7</v>
      </c>
      <c r="BO14" s="25" t="n">
        <v>139</v>
      </c>
      <c r="BR14" s="35" t="n"/>
      <c r="BS14" s="35" t="n"/>
      <c r="BV14" s="81" t="n"/>
      <c r="BW14" s="81" t="n"/>
      <c r="BX14" s="80" t="n"/>
      <c r="BY14" s="80" t="n"/>
      <c r="BZ14" s="80" t="n"/>
      <c r="CA14" s="80" t="n"/>
      <c r="CB14" s="80" t="n"/>
      <c r="CC14" s="80" t="n"/>
      <c r="CD14" s="80" t="n"/>
      <c r="CE14" s="80" t="n"/>
      <c r="CF14" s="80" t="n"/>
      <c r="CG14" s="80" t="n"/>
      <c r="CH14" s="80" t="n"/>
      <c r="CI14" s="80" t="n"/>
      <c r="CJ14" s="81" t="n"/>
      <c r="CK14" s="81" t="n"/>
      <c r="CL14" s="80" t="n"/>
      <c r="CM14" s="80" t="n"/>
      <c r="CN14" s="80" t="n"/>
      <c r="CO14" s="80" t="n"/>
      <c r="CP14" s="80" t="n"/>
      <c r="CQ14" s="80" t="n"/>
      <c r="CR14" s="80" t="n"/>
      <c r="CS14" s="80" t="n"/>
      <c r="CT14" s="80" t="n"/>
      <c r="CU14" s="80" t="n"/>
      <c r="CV14" s="80" t="n"/>
      <c r="CW14" s="80" t="n"/>
      <c r="CX14" s="81" t="n"/>
      <c r="CY14" s="81" t="n"/>
      <c r="CZ14" s="80" t="n"/>
      <c r="DA14" s="80" t="n"/>
      <c r="DB14" s="80" t="n"/>
      <c r="DC14" s="80" t="n"/>
      <c r="DD14" s="80" t="n"/>
      <c r="DE14" s="80" t="n"/>
      <c r="DF14" s="80" t="n"/>
      <c r="DG14" s="80" t="n"/>
      <c r="DH14" s="80" t="n"/>
      <c r="DI14" s="80" t="n"/>
      <c r="DJ14" s="80" t="n"/>
      <c r="DK14" s="80" t="n"/>
      <c r="DL14" s="81" t="n"/>
      <c r="DM14" s="81" t="n"/>
      <c r="DN14" s="80" t="n"/>
      <c r="DO14" s="80" t="n"/>
      <c r="DP14" s="80" t="n"/>
      <c r="DQ14" s="80" t="n"/>
      <c r="DR14" s="80" t="n"/>
      <c r="DS14" s="80" t="n"/>
      <c r="DT14" s="80" t="n"/>
      <c r="DU14" s="80" t="n"/>
      <c r="DV14" s="80" t="n"/>
      <c r="DW14" s="80" t="n"/>
      <c r="DX14" s="80" t="n"/>
      <c r="DY14" s="80" t="n"/>
    </row>
    <row customHeight="1" ht="12" r="15" spans="1:201">
      <c r="A15" s="35" t="n">
        <v>43330</v>
      </c>
      <c r="B15" s="89" t="s">
        <v>101</v>
      </c>
      <c r="C15" s="89" t="s">
        <v>103</v>
      </c>
      <c r="D15" s="31" t="n">
        <v>7.29</v>
      </c>
      <c r="E15" s="81" t="n">
        <v>6.2</v>
      </c>
      <c r="F15" s="25" t="n">
        <v>278</v>
      </c>
      <c r="G15" s="80" t="n">
        <v>596</v>
      </c>
      <c r="H15" s="80" t="n">
        <v>190</v>
      </c>
      <c r="I15" s="80" t="n">
        <v>508</v>
      </c>
      <c r="J15" s="80" t="n">
        <v>9</v>
      </c>
      <c r="K15" s="80" t="n">
        <v>5</v>
      </c>
      <c r="L15" s="25" t="n">
        <v>2</v>
      </c>
      <c r="M15" s="80" t="n">
        <v>0</v>
      </c>
      <c r="N15" s="80" t="n">
        <v>2</v>
      </c>
      <c r="O15" s="80" t="n">
        <v>0</v>
      </c>
      <c r="P15" s="80" t="n">
        <v>3</v>
      </c>
      <c r="Q15" s="80" t="n">
        <v>0</v>
      </c>
      <c r="R15" s="16" t="n">
        <v>7</v>
      </c>
      <c r="S15" s="16" t="n">
        <v>0</v>
      </c>
      <c r="T15" s="16" t="n">
        <v>7</v>
      </c>
      <c r="U15" s="25" t="n">
        <v>2</v>
      </c>
      <c r="V15" s="80" t="n">
        <v>0</v>
      </c>
      <c r="W15" s="16" t="n">
        <v>2</v>
      </c>
      <c r="X15" s="25" t="n">
        <v>23</v>
      </c>
      <c r="Y15" s="80" t="n">
        <v>6</v>
      </c>
      <c r="Z15" s="27">
        <f>IF(U15="","",LOOKUP(U15-V15,{-9E+307,0,1},{2,"x",1}))</f>
        <v/>
      </c>
      <c r="AA15" s="14">
        <f>IF(U15="","",U15&amp;"-"&amp;V15)</f>
        <v/>
      </c>
      <c r="AB15" s="63" t="n"/>
      <c r="AC15" s="89" t="s">
        <v>106</v>
      </c>
      <c r="AD15" s="80">
        <f>SUMPRODUCT(($B$2:$C$1001=$AC15)*($Z$2:$Z$1001&lt;&gt;""))</f>
        <v/>
      </c>
      <c r="AE15" s="81">
        <f>SUMIF($B$2:$B$1001,$AC15,$D$2:$D$1001)+SUMIF($C$2:$C$1001,$AC15,$E$2:$E$1001)</f>
        <v/>
      </c>
      <c r="AF15" s="80">
        <f>SUMIF($B$2:$B$1001,$AC15,$F$2:$F$1001)+SUMIF($C$2:$C$1001,$AC15,$G$2:$G$1001)</f>
        <v/>
      </c>
      <c r="AG15" s="80">
        <f>SUMIF($B$2:$B$1001,$AC15,$H$2:$H$1001)+SUMIF($C$2:$C$1001,$AC15,$I$2:$I$1001)</f>
        <v/>
      </c>
      <c r="AH15" s="80">
        <f>SUMIF($B$2:$B$1001,$AC15,$J$2:$J$1001)+SUMIF($C$2:$C$1001,$AC15,$K$2:$K$1001)</f>
        <v/>
      </c>
      <c r="AI15" s="25">
        <f>SUMIF($B$2:$B$1001,$AC15,$L$2:$L$1001)+SUMIF($C$2:$C$1001,$AC15,$M$2:$M$1001)</f>
        <v/>
      </c>
      <c r="AJ15" s="80">
        <f>SUMIF($B$2:$B$1001,$AC15,$N$2:$N$1001)+SUMIF($C$2:$C$1001,$AC15,$O$2:$O$1001)</f>
        <v/>
      </c>
      <c r="AK15" s="80">
        <f>SUMIF($B$2:$B$1001,$AC15,$P$2:$P$1001)+SUMIF($C$2:$C$1001,$AC15,$Q$2:$Q$1001)</f>
        <v/>
      </c>
      <c r="AL15" s="80">
        <f>SUMIF($B$2:$B$1001,$AC15,$U$2:$U$1001)+SUMIF($C$2:$C$1001,$AC15,$V$2:$V$1001)</f>
        <v/>
      </c>
      <c r="AM15" s="29">
        <f>SUMIF($B$2:$B$1001,$AC15,$X$2:$X$1001)+SUMIF($C$2:$C$1001,$AC15,$Y$2:$Y$1001)</f>
        <v/>
      </c>
      <c r="AN15" s="31">
        <f>SUMIF($C$2:$C$1001,$AC15,$D$2:$D$1001)+SUMIF($B$2:$B$1001,$AC15,$E$2:$E$1001)</f>
        <v/>
      </c>
      <c r="AO15" s="80">
        <f>SUMIF($C$2:$C$1001,$AC15,$F$2:$F$1001)+SUMIF($B$2:$B$1001,$AC15,$G$2:$G$1001)</f>
        <v/>
      </c>
      <c r="AP15" s="80">
        <f>SUMIF($C$2:$C$1001,$AC15,$H$2:$H$1001)+SUMIF($B$2:$B$1001,$AC15,$I$2:$I$1001)</f>
        <v/>
      </c>
      <c r="AQ15" s="80">
        <f>SUMIF($C$2:$C$1001,$AC15,$J$2:$J$1001)+SUMIF($B$2:$B$1001,$AC15,$K$2:$K$1001)</f>
        <v/>
      </c>
      <c r="AR15" s="25">
        <f>SUMIF($C$2:$C$1001,$AC15,$L$2:$L$1001)+SUMIF($B$2:$B$1001,$AC15,$M$2:$M$1001)</f>
        <v/>
      </c>
      <c r="AS15" s="80">
        <f>SUMIF($C$2:$C$1001,$AC15,$N$2:$N$1001)+SUMIF($B$2:$B$1001,$AC15,$O$2:$O$1001)</f>
        <v/>
      </c>
      <c r="AT15" s="80">
        <f>SUMIF($C$2:$C$1001,$AC15,$P$2:$P$1001)+SUMIF($B$2:$B$1001,$AC15,$Q$2:$Q$1001)</f>
        <v/>
      </c>
      <c r="AU15" s="80">
        <f>SUMIF($C$2:$C$1001,$AC15,$U$2:$U$1001)+SUMIF($B$2:$B$1001,$AC15,$V$2:$V$1001)</f>
        <v/>
      </c>
      <c r="AV15" s="28">
        <f>SUMIF($C$2:$C$1001,$AC15,$X$2:$X$1001)+SUMIF($B$2:$B$1001,$AC15,$Y$2:$Y$1001)</f>
        <v/>
      </c>
      <c r="AW15" s="12" t="n">
        <v>5</v>
      </c>
      <c r="AX15" s="81" t="n">
        <v>34.85</v>
      </c>
      <c r="AY15" s="80" t="n">
        <v>2920</v>
      </c>
      <c r="AZ15" s="80" t="n">
        <v>2567</v>
      </c>
      <c r="BA15" s="80" t="n">
        <v>56</v>
      </c>
      <c r="BB15" s="25" t="n">
        <v>2</v>
      </c>
      <c r="BC15" s="80" t="n">
        <v>10</v>
      </c>
      <c r="BD15" s="80" t="n">
        <v>2</v>
      </c>
      <c r="BE15" s="80" t="n">
        <v>4</v>
      </c>
      <c r="BF15" s="29" t="n">
        <v>88</v>
      </c>
      <c r="BG15" s="31" t="n">
        <v>32.47</v>
      </c>
      <c r="BH15" s="80" t="n">
        <v>1719</v>
      </c>
      <c r="BI15" s="80" t="n">
        <v>1336</v>
      </c>
      <c r="BJ15" s="80" t="n">
        <v>34</v>
      </c>
      <c r="BK15" s="25" t="n">
        <v>1</v>
      </c>
      <c r="BL15" s="80" t="n">
        <v>10</v>
      </c>
      <c r="BM15" s="80" t="n">
        <v>13</v>
      </c>
      <c r="BN15" s="80" t="n">
        <v>1</v>
      </c>
      <c r="BO15" s="25" t="n">
        <v>79</v>
      </c>
      <c r="BV15" s="81" t="n"/>
      <c r="BW15" s="81" t="n"/>
      <c r="BX15" s="81" t="n"/>
      <c r="BY15" s="81" t="n"/>
      <c r="BZ15" s="81" t="n"/>
      <c r="CA15" s="81" t="n"/>
      <c r="CB15" s="81" t="n"/>
      <c r="CC15" s="81" t="n"/>
      <c r="CD15" s="81" t="n"/>
      <c r="CE15" s="81" t="n"/>
      <c r="CF15" s="80" t="n"/>
      <c r="CG15" s="80" t="n"/>
      <c r="CH15" s="80" t="n"/>
      <c r="CI15" s="80" t="n"/>
      <c r="CJ15" s="80" t="n"/>
      <c r="CK15" s="80" t="n"/>
      <c r="CL15" s="80" t="n"/>
      <c r="CM15" s="80" t="n"/>
      <c r="CN15" s="80" t="n"/>
      <c r="CO15" s="80" t="n"/>
      <c r="CP15" s="80" t="n"/>
      <c r="CQ15" s="80" t="n"/>
      <c r="CS15" s="80" t="n"/>
      <c r="CT15" s="80" t="n"/>
      <c r="CU15" s="80" t="n"/>
      <c r="CV15" s="80" t="s">
        <v>29</v>
      </c>
      <c r="CW15" s="80" t="n"/>
      <c r="CX15" s="80" t="n"/>
      <c r="CY15" s="80" t="n"/>
      <c r="CZ15" s="80" t="n"/>
      <c r="DA15" s="80" t="n"/>
      <c r="DB15" s="80" t="n"/>
      <c r="DC15" s="80" t="n"/>
      <c r="DD15" s="80" t="n"/>
      <c r="DE15" s="80" t="n"/>
      <c r="DF15" s="80" t="n"/>
      <c r="DG15" s="80" t="n"/>
      <c r="DH15" s="80" t="n"/>
      <c r="DI15" s="80" t="n"/>
      <c r="DJ15" s="81" t="n"/>
      <c r="DK15" s="81" t="n"/>
      <c r="DL15" s="80" t="n"/>
      <c r="DM15" s="80" t="n"/>
      <c r="DN15" s="80" t="n"/>
      <c r="DO15" s="80" t="n"/>
      <c r="DP15" s="80" t="n"/>
      <c r="DQ15" s="80" t="n"/>
      <c r="DR15" s="80" t="n"/>
      <c r="DS15" s="80" t="n"/>
      <c r="DT15" s="80" t="s">
        <v>30</v>
      </c>
      <c r="DU15" s="80" t="n"/>
      <c r="DV15" s="80" t="n"/>
      <c r="DW15" s="80" t="n"/>
      <c r="DX15" s="80" t="n"/>
      <c r="DY15" s="80" t="n"/>
      <c r="DZ15" s="80" t="n"/>
      <c r="EA15" s="80" t="n"/>
      <c r="EB15" s="80" t="n"/>
      <c r="EC15" s="80" t="n"/>
      <c r="ED15" s="80" t="n"/>
      <c r="EE15" s="80" t="n"/>
      <c r="EF15" s="80" t="n"/>
      <c r="EG15" s="80" t="n"/>
      <c r="EH15" s="80" t="n"/>
      <c r="EI15" s="80" t="n"/>
      <c r="EJ15" s="81" t="n"/>
      <c r="EK15" s="81" t="n"/>
      <c r="EL15" s="80" t="n"/>
      <c r="EM15" s="80" t="n"/>
      <c r="EN15" s="80" t="n"/>
      <c r="EO15" s="80" t="n"/>
      <c r="EP15" s="80" t="n"/>
      <c r="EQ15" s="80" t="n"/>
      <c r="ER15" s="80" t="n"/>
      <c r="ES15" s="80" t="n"/>
      <c r="ET15" s="80" t="n"/>
      <c r="EU15" s="80" t="n"/>
      <c r="EV15" s="80" t="n"/>
      <c r="EW15" s="80" t="n"/>
      <c r="EY15" s="89" t="n"/>
      <c r="FB15" s="89" t="n"/>
      <c r="FE15" s="89" t="n"/>
      <c r="FH15" s="89" t="n"/>
      <c r="FJ15" s="81" t="n"/>
      <c r="FK15" s="89" t="n"/>
      <c r="FM15" s="81" t="n"/>
      <c r="FP15" s="81" t="n"/>
      <c r="FS15" s="81" t="n"/>
      <c r="FV15" s="81" t="n"/>
      <c r="FY15" s="81" t="n"/>
      <c r="GB15" s="81" t="n"/>
      <c r="GE15" s="81" t="n"/>
    </row>
    <row customHeight="1" ht="12" r="16" spans="1:201">
      <c r="A16" s="35" t="n">
        <v>43330</v>
      </c>
      <c r="B16" s="89" t="s">
        <v>109</v>
      </c>
      <c r="C16" s="89" t="s">
        <v>112</v>
      </c>
      <c r="D16" s="31" t="n">
        <v>6.39</v>
      </c>
      <c r="E16" s="81" t="n">
        <v>7.06</v>
      </c>
      <c r="F16" s="25" t="n">
        <v>304</v>
      </c>
      <c r="G16" s="80" t="n">
        <v>607</v>
      </c>
      <c r="H16" s="80" t="n">
        <v>227</v>
      </c>
      <c r="I16" s="80" t="n">
        <v>525</v>
      </c>
      <c r="J16" s="80" t="n">
        <v>8</v>
      </c>
      <c r="K16" s="80" t="n">
        <v>13</v>
      </c>
      <c r="L16" s="25" t="n">
        <v>0</v>
      </c>
      <c r="M16" s="80" t="n">
        <v>0</v>
      </c>
      <c r="N16" s="80" t="n">
        <v>2</v>
      </c>
      <c r="O16" s="80" t="n">
        <v>6</v>
      </c>
      <c r="P16" s="80" t="n">
        <v>1</v>
      </c>
      <c r="Q16" s="80" t="n">
        <v>1</v>
      </c>
      <c r="R16" s="16" t="n">
        <v>3</v>
      </c>
      <c r="S16" s="16" t="n">
        <v>7</v>
      </c>
      <c r="T16" s="16" t="n">
        <v>10</v>
      </c>
      <c r="U16" s="25" t="n">
        <v>1</v>
      </c>
      <c r="V16" s="80" t="n">
        <v>3</v>
      </c>
      <c r="W16" s="16" t="n">
        <v>4</v>
      </c>
      <c r="X16" s="25" t="n">
        <v>24</v>
      </c>
      <c r="Y16" s="80" t="n">
        <v>14</v>
      </c>
      <c r="Z16" s="27">
        <f>IF(U16="","",LOOKUP(U16-V16,{-9E+307,0,1},{2,"x",1}))</f>
        <v/>
      </c>
      <c r="AA16" s="14">
        <f>IF(U16="","",U16&amp;"-"&amp;V16)</f>
        <v/>
      </c>
      <c r="AB16" s="63" t="n"/>
      <c r="AC16" s="89" t="s">
        <v>96</v>
      </c>
      <c r="AD16" s="80">
        <f>SUMPRODUCT(($B$2:$C$1001=$AC16)*($Z$2:$Z$1001&lt;&gt;""))</f>
        <v/>
      </c>
      <c r="AE16" s="81">
        <f>SUMIF($B$2:$B$1001,$AC16,$D$2:$D$1001)+SUMIF($C$2:$C$1001,$AC16,$E$2:$E$1001)</f>
        <v/>
      </c>
      <c r="AF16" s="80">
        <f>SUMIF($B$2:$B$1001,$AC16,$F$2:$F$1001)+SUMIF($C$2:$C$1001,$AC16,$G$2:$G$1001)</f>
        <v/>
      </c>
      <c r="AG16" s="80">
        <f>SUMIF($B$2:$B$1001,$AC16,$H$2:$H$1001)+SUMIF($C$2:$C$1001,$AC16,$I$2:$I$1001)</f>
        <v/>
      </c>
      <c r="AH16" s="80">
        <f>SUMIF($B$2:$B$1001,$AC16,$J$2:$J$1001)+SUMIF($C$2:$C$1001,$AC16,$K$2:$K$1001)</f>
        <v/>
      </c>
      <c r="AI16" s="25">
        <f>SUMIF($B$2:$B$1001,$AC16,$L$2:$L$1001)+SUMIF($C$2:$C$1001,$AC16,$M$2:$M$1001)</f>
        <v/>
      </c>
      <c r="AJ16" s="80">
        <f>SUMIF($B$2:$B$1001,$AC16,$N$2:$N$1001)+SUMIF($C$2:$C$1001,$AC16,$O$2:$O$1001)</f>
        <v/>
      </c>
      <c r="AK16" s="80">
        <f>SUMIF($B$2:$B$1001,$AC16,$P$2:$P$1001)+SUMIF($C$2:$C$1001,$AC16,$Q$2:$Q$1001)</f>
        <v/>
      </c>
      <c r="AL16" s="80">
        <f>SUMIF($B$2:$B$1001,$AC16,$U$2:$U$1001)+SUMIF($C$2:$C$1001,$AC16,$V$2:$V$1001)</f>
        <v/>
      </c>
      <c r="AM16" s="29">
        <f>SUMIF($B$2:$B$1001,$AC16,$X$2:$X$1001)+SUMIF($C$2:$C$1001,$AC16,$Y$2:$Y$1001)</f>
        <v/>
      </c>
      <c r="AN16" s="31">
        <f>SUMIF($C$2:$C$1001,$AC16,$D$2:$D$1001)+SUMIF($B$2:$B$1001,$AC16,$E$2:$E$1001)</f>
        <v/>
      </c>
      <c r="AO16" s="80">
        <f>SUMIF($C$2:$C$1001,$AC16,$F$2:$F$1001)+SUMIF($B$2:$B$1001,$AC16,$G$2:$G$1001)</f>
        <v/>
      </c>
      <c r="AP16" s="80">
        <f>SUMIF($C$2:$C$1001,$AC16,$H$2:$H$1001)+SUMIF($B$2:$B$1001,$AC16,$I$2:$I$1001)</f>
        <v/>
      </c>
      <c r="AQ16" s="80">
        <f>SUMIF($C$2:$C$1001,$AC16,$J$2:$J$1001)+SUMIF($B$2:$B$1001,$AC16,$K$2:$K$1001)</f>
        <v/>
      </c>
      <c r="AR16" s="25">
        <f>SUMIF($C$2:$C$1001,$AC16,$L$2:$L$1001)+SUMIF($B$2:$B$1001,$AC16,$M$2:$M$1001)</f>
        <v/>
      </c>
      <c r="AS16" s="80">
        <f>SUMIF($C$2:$C$1001,$AC16,$N$2:$N$1001)+SUMIF($B$2:$B$1001,$AC16,$O$2:$O$1001)</f>
        <v/>
      </c>
      <c r="AT16" s="80">
        <f>SUMIF($C$2:$C$1001,$AC16,$P$2:$P$1001)+SUMIF($B$2:$B$1001,$AC16,$Q$2:$Q$1001)</f>
        <v/>
      </c>
      <c r="AU16" s="80">
        <f>SUMIF($C$2:$C$1001,$AC16,$U$2:$U$1001)+SUMIF($B$2:$B$1001,$AC16,$V$2:$V$1001)</f>
        <v/>
      </c>
      <c r="AV16" s="28">
        <f>SUMIF($C$2:$C$1001,$AC16,$X$2:$X$1001)+SUMIF($B$2:$B$1001,$AC16,$Y$2:$Y$1001)</f>
        <v/>
      </c>
      <c r="AW16" s="12" t="n">
        <v>5</v>
      </c>
      <c r="AX16" s="81" t="n">
        <v>34.15</v>
      </c>
      <c r="AY16" s="80" t="n">
        <v>1910</v>
      </c>
      <c r="AZ16" s="80" t="n">
        <v>1437</v>
      </c>
      <c r="BA16" s="80" t="n">
        <v>56</v>
      </c>
      <c r="BB16" s="25" t="n">
        <v>3</v>
      </c>
      <c r="BC16" s="80" t="n">
        <v>14</v>
      </c>
      <c r="BD16" s="80" t="n">
        <v>7</v>
      </c>
      <c r="BE16" s="80" t="n">
        <v>8</v>
      </c>
      <c r="BF16" s="29" t="n">
        <v>91</v>
      </c>
      <c r="BG16" s="31" t="n">
        <v>33.34</v>
      </c>
      <c r="BH16" s="80" t="n">
        <v>2227</v>
      </c>
      <c r="BI16" s="80" t="n">
        <v>1770</v>
      </c>
      <c r="BJ16" s="80" t="n">
        <v>40</v>
      </c>
      <c r="BK16" s="25" t="n">
        <v>1</v>
      </c>
      <c r="BL16" s="80" t="n">
        <v>14</v>
      </c>
      <c r="BM16" s="80" t="n">
        <v>9</v>
      </c>
      <c r="BN16" s="80" t="n">
        <v>5</v>
      </c>
      <c r="BO16" s="25" t="n">
        <v>110</v>
      </c>
      <c r="BT16" s="89" t="s">
        <v>64</v>
      </c>
      <c r="CF16" s="89" t="s">
        <v>42</v>
      </c>
      <c r="CV16" s="11" t="s">
        <v>64</v>
      </c>
      <c r="DH16" s="89" t="s">
        <v>42</v>
      </c>
      <c r="DR16" s="80" t="n"/>
      <c r="DS16" s="80" t="n"/>
      <c r="DT16" s="12" t="s">
        <v>64</v>
      </c>
      <c r="DU16" s="80" t="n"/>
      <c r="DV16" s="80" t="n"/>
      <c r="DW16" s="80" t="n"/>
      <c r="DX16" s="80" t="n"/>
      <c r="DY16" s="80" t="n"/>
      <c r="DZ16" s="80" t="n"/>
      <c r="EA16" s="80" t="n"/>
      <c r="EB16" s="80" t="n"/>
      <c r="EC16" s="80" t="n"/>
      <c r="ED16" s="80" t="n"/>
      <c r="EE16" s="80" t="n"/>
      <c r="EF16" s="80" t="s">
        <v>42</v>
      </c>
      <c r="EG16" s="80" t="n"/>
      <c r="EH16" s="80" t="n"/>
      <c r="EI16" s="80" t="n"/>
      <c r="EJ16" s="80" t="n"/>
      <c r="EK16" s="81" t="n"/>
      <c r="EL16" s="81" t="n"/>
      <c r="EM16" s="81" t="n"/>
      <c r="EN16" s="81" t="n"/>
      <c r="EO16" s="81" t="n"/>
      <c r="EQ16" s="80" t="n"/>
      <c r="ER16" s="80" t="n"/>
      <c r="ES16" s="80" t="n"/>
      <c r="ET16" s="80" t="n"/>
      <c r="EU16" s="80" t="n"/>
      <c r="EV16" s="80" t="n"/>
      <c r="EW16" s="80" t="n"/>
      <c r="EY16" s="89" t="n"/>
      <c r="FB16" s="89" t="n"/>
      <c r="FE16" s="89" t="n"/>
      <c r="FH16" s="89" t="n"/>
      <c r="FK16" s="89" t="n"/>
      <c r="FN16" s="81" t="n"/>
      <c r="FQ16" s="81" t="n"/>
      <c r="FT16" s="81" t="n"/>
      <c r="FW16" s="81" t="n"/>
      <c r="FZ16" s="81" t="n"/>
      <c r="GC16" s="81" t="n"/>
      <c r="GF16" s="81" t="n"/>
      <c r="GI16" s="81" t="n"/>
    </row>
    <row r="17" spans="1:201">
      <c r="A17" s="35" t="n">
        <v>43330</v>
      </c>
      <c r="B17" s="89" t="s">
        <v>104</v>
      </c>
      <c r="C17" s="89" t="s">
        <v>98</v>
      </c>
      <c r="D17" s="31" t="n">
        <v>6.76</v>
      </c>
      <c r="E17" s="81" t="n">
        <v>6.67</v>
      </c>
      <c r="F17" s="25" t="n">
        <v>357</v>
      </c>
      <c r="G17" s="80" t="n">
        <v>405</v>
      </c>
      <c r="H17" s="80" t="n">
        <v>283</v>
      </c>
      <c r="I17" s="80" t="n">
        <v>322</v>
      </c>
      <c r="J17" s="80" t="n">
        <v>6</v>
      </c>
      <c r="K17" s="80" t="n">
        <v>12</v>
      </c>
      <c r="L17" s="25" t="n">
        <v>0</v>
      </c>
      <c r="M17" s="80" t="n">
        <v>0</v>
      </c>
      <c r="N17" s="80" t="n">
        <v>1</v>
      </c>
      <c r="O17" s="80" t="n">
        <v>2</v>
      </c>
      <c r="P17" s="80" t="n">
        <v>0</v>
      </c>
      <c r="Q17" s="80" t="n">
        <v>2</v>
      </c>
      <c r="R17" s="16" t="n">
        <v>1</v>
      </c>
      <c r="S17" s="16" t="n">
        <v>4</v>
      </c>
      <c r="T17" s="16" t="n">
        <v>5</v>
      </c>
      <c r="U17" s="25" t="n">
        <v>0</v>
      </c>
      <c r="V17" s="80" t="n">
        <v>0</v>
      </c>
      <c r="W17" s="16" t="n">
        <v>0</v>
      </c>
      <c r="X17" s="25" t="n">
        <v>18</v>
      </c>
      <c r="Y17" s="80" t="n">
        <v>15</v>
      </c>
      <c r="Z17" s="27">
        <f>IF(U17="","",LOOKUP(U17-V17,{-9E+307,0,1},{2,"x",1}))</f>
        <v/>
      </c>
      <c r="AA17" s="14">
        <f>IF(U17="","",U17&amp;"-"&amp;V17)</f>
        <v/>
      </c>
      <c r="AB17" s="63" t="n"/>
      <c r="AC17" s="89" t="s">
        <v>112</v>
      </c>
      <c r="AD17" s="80">
        <f>SUMPRODUCT(($B$2:$C$1001=$AC17)*($Z$2:$Z$1001&lt;&gt;""))</f>
        <v/>
      </c>
      <c r="AE17" s="81">
        <f>SUMIF($B$2:$B$1001,$AC17,$D$2:$D$1001)+SUMIF($C$2:$C$1001,$AC17,$E$2:$E$1001)</f>
        <v/>
      </c>
      <c r="AF17" s="80">
        <f>SUMIF($B$2:$B$1001,$AC17,$F$2:$F$1001)+SUMIF($C$2:$C$1001,$AC17,$G$2:$G$1001)</f>
        <v/>
      </c>
      <c r="AG17" s="80">
        <f>SUMIF($B$2:$B$1001,$AC17,$H$2:$H$1001)+SUMIF($C$2:$C$1001,$AC17,$I$2:$I$1001)</f>
        <v/>
      </c>
      <c r="AH17" s="80">
        <f>SUMIF($B$2:$B$1001,$AC17,$J$2:$J$1001)+SUMIF($C$2:$C$1001,$AC17,$K$2:$K$1001)</f>
        <v/>
      </c>
      <c r="AI17" s="25">
        <f>SUMIF($B$2:$B$1001,$AC17,$L$2:$L$1001)+SUMIF($C$2:$C$1001,$AC17,$M$2:$M$1001)</f>
        <v/>
      </c>
      <c r="AJ17" s="80">
        <f>SUMIF($B$2:$B$1001,$AC17,$N$2:$N$1001)+SUMIF($C$2:$C$1001,$AC17,$O$2:$O$1001)</f>
        <v/>
      </c>
      <c r="AK17" s="80">
        <f>SUMIF($B$2:$B$1001,$AC17,$P$2:$P$1001)+SUMIF($C$2:$C$1001,$AC17,$Q$2:$Q$1001)</f>
        <v/>
      </c>
      <c r="AL17" s="80">
        <f>SUMIF($B$2:$B$1001,$AC17,$U$2:$U$1001)+SUMIF($C$2:$C$1001,$AC17,$V$2:$V$1001)</f>
        <v/>
      </c>
      <c r="AM17" s="29">
        <f>SUMIF($B$2:$B$1001,$AC17,$X$2:$X$1001)+SUMIF($C$2:$C$1001,$AC17,$Y$2:$Y$1001)</f>
        <v/>
      </c>
      <c r="AN17" s="31">
        <f>SUMIF($C$2:$C$1001,$AC17,$D$2:$D$1001)+SUMIF($B$2:$B$1001,$AC17,$E$2:$E$1001)</f>
        <v/>
      </c>
      <c r="AO17" s="80">
        <f>SUMIF($C$2:$C$1001,$AC17,$F$2:$F$1001)+SUMIF($B$2:$B$1001,$AC17,$G$2:$G$1001)</f>
        <v/>
      </c>
      <c r="AP17" s="80">
        <f>SUMIF($C$2:$C$1001,$AC17,$H$2:$H$1001)+SUMIF($B$2:$B$1001,$AC17,$I$2:$I$1001)</f>
        <v/>
      </c>
      <c r="AQ17" s="80">
        <f>SUMIF($C$2:$C$1001,$AC17,$J$2:$J$1001)+SUMIF($B$2:$B$1001,$AC17,$K$2:$K$1001)</f>
        <v/>
      </c>
      <c r="AR17" s="25">
        <f>SUMIF($C$2:$C$1001,$AC17,$L$2:$L$1001)+SUMIF($B$2:$B$1001,$AC17,$M$2:$M$1001)</f>
        <v/>
      </c>
      <c r="AS17" s="80">
        <f>SUMIF($C$2:$C$1001,$AC17,$N$2:$N$1001)+SUMIF($B$2:$B$1001,$AC17,$O$2:$O$1001)</f>
        <v/>
      </c>
      <c r="AT17" s="80">
        <f>SUMIF($C$2:$C$1001,$AC17,$P$2:$P$1001)+SUMIF($B$2:$B$1001,$AC17,$Q$2:$Q$1001)</f>
        <v/>
      </c>
      <c r="AU17" s="80">
        <f>SUMIF($C$2:$C$1001,$AC17,$U$2:$U$1001)+SUMIF($B$2:$B$1001,$AC17,$V$2:$V$1001)</f>
        <v/>
      </c>
      <c r="AV17" s="28">
        <f>SUMIF($C$2:$C$1001,$AC17,$X$2:$X$1001)+SUMIF($B$2:$B$1001,$AC17,$Y$2:$Y$1001)</f>
        <v/>
      </c>
      <c r="AW17" s="12" t="n">
        <v>5</v>
      </c>
      <c r="AX17" s="81" t="n">
        <v>34.74</v>
      </c>
      <c r="AY17" s="80" t="n">
        <v>3243</v>
      </c>
      <c r="AZ17" s="80" t="n">
        <v>2869</v>
      </c>
      <c r="BA17" s="80" t="n">
        <v>52</v>
      </c>
      <c r="BB17" s="25" t="n">
        <v>3</v>
      </c>
      <c r="BC17" s="80" t="n">
        <v>9</v>
      </c>
      <c r="BD17" s="80" t="n">
        <v>4</v>
      </c>
      <c r="BE17" s="80" t="n">
        <v>10</v>
      </c>
      <c r="BF17" s="29" t="n">
        <v>65</v>
      </c>
      <c r="BG17" s="31" t="n">
        <v>32.18</v>
      </c>
      <c r="BH17" s="80" t="n">
        <v>1558</v>
      </c>
      <c r="BI17" s="80" t="n">
        <v>1198</v>
      </c>
      <c r="BJ17" s="80" t="n">
        <v>36</v>
      </c>
      <c r="BK17" s="25" t="n">
        <v>0</v>
      </c>
      <c r="BL17" s="80" t="n">
        <v>15</v>
      </c>
      <c r="BM17" s="80" t="n">
        <v>5</v>
      </c>
      <c r="BN17" s="80" t="n">
        <v>4</v>
      </c>
      <c r="BO17" s="25" t="n">
        <v>128</v>
      </c>
      <c r="BT17" s="76" t="n">
        <v>6.5</v>
      </c>
      <c r="BX17" s="76" t="n">
        <v>9.5</v>
      </c>
      <c r="BY17" s="76" t="n"/>
      <c r="BZ17" s="76" t="n"/>
      <c r="CA17" s="76" t="n"/>
      <c r="CB17" s="76" t="n">
        <v>12.5</v>
      </c>
      <c r="CC17" s="76" t="n"/>
      <c r="CD17" s="76" t="n"/>
      <c r="CE17" s="76" t="n"/>
      <c r="CF17" s="72" t="n">
        <v>1.5</v>
      </c>
      <c r="CG17" s="76" t="n"/>
      <c r="CH17" s="76" t="n"/>
      <c r="CI17" s="76" t="n"/>
      <c r="CJ17" s="76" t="n">
        <v>2.5</v>
      </c>
      <c r="CK17" s="76" t="n"/>
      <c r="CL17" s="76" t="n"/>
      <c r="CM17" s="76" t="n"/>
      <c r="CN17" s="76" t="n">
        <v>3.5</v>
      </c>
      <c r="CR17" s="76" t="n">
        <v>4.5</v>
      </c>
      <c r="CS17" s="81" t="n"/>
      <c r="CT17" s="80" t="n"/>
      <c r="CU17" s="80" t="n"/>
      <c r="CV17" s="73" t="n">
        <v>3.5</v>
      </c>
      <c r="CW17" s="80" t="n"/>
      <c r="CX17" s="80" t="n"/>
      <c r="CY17" s="80" t="n"/>
      <c r="CZ17" s="76" t="n">
        <v>6.5</v>
      </c>
      <c r="DA17" s="80" t="n"/>
      <c r="DB17" s="80" t="n"/>
      <c r="DC17" s="80" t="n"/>
      <c r="DD17" s="76" t="n">
        <v>9.5</v>
      </c>
      <c r="DE17" s="80" t="n"/>
      <c r="DF17" s="80" t="n"/>
      <c r="DG17" s="80" t="n"/>
      <c r="DH17" s="72" t="n">
        <v>0.5</v>
      </c>
      <c r="DI17" s="76" t="n"/>
      <c r="DJ17" s="76" t="n"/>
      <c r="DK17" s="76" t="n"/>
      <c r="DL17" s="76" t="n">
        <v>1.5</v>
      </c>
      <c r="DM17" s="76" t="n"/>
      <c r="DN17" s="76" t="n"/>
      <c r="DO17" s="76" t="n"/>
      <c r="DP17" s="76" t="n">
        <v>2.5</v>
      </c>
      <c r="DQ17" s="76" t="n"/>
      <c r="DR17" s="76" t="n"/>
      <c r="DS17" s="76" t="n"/>
      <c r="DT17" s="73" t="n">
        <v>3.5</v>
      </c>
      <c r="DU17" s="76" t="n"/>
      <c r="DV17" s="76" t="n"/>
      <c r="DW17" s="76" t="n"/>
      <c r="DX17" s="76" t="n">
        <v>6.5</v>
      </c>
      <c r="DY17" s="76" t="n"/>
      <c r="DZ17" s="76" t="n"/>
      <c r="EA17" s="76" t="n"/>
      <c r="EB17" s="76" t="n">
        <v>9.5</v>
      </c>
      <c r="EC17" s="76" t="n"/>
      <c r="ED17" s="76" t="n"/>
      <c r="EE17" s="76" t="n"/>
      <c r="EF17" s="72" t="n">
        <v>0.5</v>
      </c>
      <c r="EG17" s="76" t="n"/>
      <c r="EH17" s="76" t="n"/>
      <c r="EI17" s="76" t="n"/>
      <c r="EJ17" s="76" t="n">
        <v>1.5</v>
      </c>
      <c r="EN17" s="76" t="n">
        <v>2.5</v>
      </c>
      <c r="EP17" s="89" t="n"/>
      <c r="ES17" s="89" t="n"/>
      <c r="EV17" s="89" t="n"/>
      <c r="EY17" s="89" t="n"/>
      <c r="FB17" s="89" t="n"/>
      <c r="FE17" s="89" t="n"/>
      <c r="FH17" s="89" t="n"/>
      <c r="FK17" s="89" t="n"/>
      <c r="FN17" s="81" t="n"/>
      <c r="FQ17" s="81" t="n"/>
      <c r="FT17" s="81" t="n"/>
      <c r="FW17" s="81" t="n"/>
      <c r="FZ17" s="81" t="n"/>
      <c r="GC17" s="81" t="n"/>
      <c r="GF17" s="81" t="n"/>
      <c r="GI17" s="81" t="n"/>
    </row>
    <row customHeight="1" ht="12" r="18" spans="1:201">
      <c r="A18" s="35" t="n">
        <v>43330</v>
      </c>
      <c r="B18" s="89" t="s">
        <v>99</v>
      </c>
      <c r="C18" s="89" t="s">
        <v>95</v>
      </c>
      <c r="D18" s="31" t="n">
        <v>6.8</v>
      </c>
      <c r="E18" s="81" t="n">
        <v>6.43</v>
      </c>
      <c r="F18" s="25" t="n">
        <v>508</v>
      </c>
      <c r="G18" s="80" t="n">
        <v>367</v>
      </c>
      <c r="H18" s="80" t="n">
        <v>404</v>
      </c>
      <c r="I18" s="80" t="n">
        <v>280</v>
      </c>
      <c r="J18" s="80" t="n">
        <v>3</v>
      </c>
      <c r="K18" s="80" t="n">
        <v>5</v>
      </c>
      <c r="L18" s="25" t="n">
        <v>0</v>
      </c>
      <c r="M18" s="80" t="n">
        <v>0</v>
      </c>
      <c r="N18" s="80" t="n">
        <v>2</v>
      </c>
      <c r="O18" s="80" t="n">
        <v>0</v>
      </c>
      <c r="P18" s="80" t="n">
        <v>0</v>
      </c>
      <c r="Q18" s="80" t="n">
        <v>0</v>
      </c>
      <c r="R18" s="16" t="n">
        <v>2</v>
      </c>
      <c r="S18" s="16" t="n">
        <v>0</v>
      </c>
      <c r="T18" s="16" t="n">
        <v>2</v>
      </c>
      <c r="U18" s="25" t="n">
        <v>1</v>
      </c>
      <c r="V18" s="80" t="n">
        <v>0</v>
      </c>
      <c r="W18" s="16" t="n">
        <v>1</v>
      </c>
      <c r="X18" s="25" t="n">
        <v>14</v>
      </c>
      <c r="Y18" s="80" t="n">
        <v>33</v>
      </c>
      <c r="Z18" s="27">
        <f>IF(U18="","",LOOKUP(U18-V18,{-9E+307,0,1},{2,"x",1}))</f>
        <v/>
      </c>
      <c r="AA18" s="14">
        <f>IF(U18="","",U18&amp;"-"&amp;V18)</f>
        <v/>
      </c>
      <c r="AB18" s="63" t="n"/>
      <c r="AC18" s="89" t="s">
        <v>107</v>
      </c>
      <c r="AD18" s="80">
        <f>SUMPRODUCT(($B$2:$C$1001=$AC18)*($Z$2:$Z$1001&lt;&gt;""))</f>
        <v/>
      </c>
      <c r="AE18" s="81">
        <f>SUMIF($B$2:$B$1001,$AC18,$D$2:$D$1001)+SUMIF($C$2:$C$1001,$AC18,$E$2:$E$1001)</f>
        <v/>
      </c>
      <c r="AF18" s="80">
        <f>SUMIF($B$2:$B$1001,$AC18,$F$2:$F$1001)+SUMIF($C$2:$C$1001,$AC18,$G$2:$G$1001)</f>
        <v/>
      </c>
      <c r="AG18" s="80">
        <f>SUMIF($B$2:$B$1001,$AC18,$H$2:$H$1001)+SUMIF($C$2:$C$1001,$AC18,$I$2:$I$1001)</f>
        <v/>
      </c>
      <c r="AH18" s="80">
        <f>SUMIF($B$2:$B$1001,$AC18,$J$2:$J$1001)+SUMIF($C$2:$C$1001,$AC18,$K$2:$K$1001)</f>
        <v/>
      </c>
      <c r="AI18" s="25">
        <f>SUMIF($B$2:$B$1001,$AC18,$L$2:$L$1001)+SUMIF($C$2:$C$1001,$AC18,$M$2:$M$1001)</f>
        <v/>
      </c>
      <c r="AJ18" s="80">
        <f>SUMIF($B$2:$B$1001,$AC18,$N$2:$N$1001)+SUMIF($C$2:$C$1001,$AC18,$O$2:$O$1001)</f>
        <v/>
      </c>
      <c r="AK18" s="80">
        <f>SUMIF($B$2:$B$1001,$AC18,$P$2:$P$1001)+SUMIF($C$2:$C$1001,$AC18,$Q$2:$Q$1001)</f>
        <v/>
      </c>
      <c r="AL18" s="80">
        <f>SUMIF($B$2:$B$1001,$AC18,$U$2:$U$1001)+SUMIF($C$2:$C$1001,$AC18,$V$2:$V$1001)</f>
        <v/>
      </c>
      <c r="AM18" s="29">
        <f>SUMIF($B$2:$B$1001,$AC18,$X$2:$X$1001)+SUMIF($C$2:$C$1001,$AC18,$Y$2:$Y$1001)</f>
        <v/>
      </c>
      <c r="AN18" s="31">
        <f>SUMIF($C$2:$C$1001,$AC18,$D$2:$D$1001)+SUMIF($B$2:$B$1001,$AC18,$E$2:$E$1001)</f>
        <v/>
      </c>
      <c r="AO18" s="80">
        <f>SUMIF($C$2:$C$1001,$AC18,$F$2:$F$1001)+SUMIF($B$2:$B$1001,$AC18,$G$2:$G$1001)</f>
        <v/>
      </c>
      <c r="AP18" s="80">
        <f>SUMIF($C$2:$C$1001,$AC18,$H$2:$H$1001)+SUMIF($B$2:$B$1001,$AC18,$I$2:$I$1001)</f>
        <v/>
      </c>
      <c r="AQ18" s="80">
        <f>SUMIF($C$2:$C$1001,$AC18,$J$2:$J$1001)+SUMIF($B$2:$B$1001,$AC18,$K$2:$K$1001)</f>
        <v/>
      </c>
      <c r="AR18" s="25">
        <f>SUMIF($C$2:$C$1001,$AC18,$L$2:$L$1001)+SUMIF($B$2:$B$1001,$AC18,$M$2:$M$1001)</f>
        <v/>
      </c>
      <c r="AS18" s="80">
        <f>SUMIF($C$2:$C$1001,$AC18,$N$2:$N$1001)+SUMIF($B$2:$B$1001,$AC18,$O$2:$O$1001)</f>
        <v/>
      </c>
      <c r="AT18" s="80">
        <f>SUMIF($C$2:$C$1001,$AC18,$P$2:$P$1001)+SUMIF($B$2:$B$1001,$AC18,$Q$2:$Q$1001)</f>
        <v/>
      </c>
      <c r="AU18" s="80">
        <f>SUMIF($C$2:$C$1001,$AC18,$U$2:$U$1001)+SUMIF($B$2:$B$1001,$AC18,$V$2:$V$1001)</f>
        <v/>
      </c>
      <c r="AV18" s="28">
        <f>SUMIF($C$2:$C$1001,$AC18,$X$2:$X$1001)+SUMIF($B$2:$B$1001,$AC18,$Y$2:$Y$1001)</f>
        <v/>
      </c>
      <c r="AW18" s="12" t="n">
        <v>5</v>
      </c>
      <c r="AX18" s="81" t="n">
        <v>33.59</v>
      </c>
      <c r="AY18" s="80" t="n">
        <v>1652</v>
      </c>
      <c r="AZ18" s="80" t="n">
        <v>1169</v>
      </c>
      <c r="BA18" s="80" t="n">
        <v>44</v>
      </c>
      <c r="BB18" s="25" t="n">
        <v>1</v>
      </c>
      <c r="BC18" s="80" t="n">
        <v>13</v>
      </c>
      <c r="BD18" s="80" t="n">
        <v>5</v>
      </c>
      <c r="BE18" s="80" t="n">
        <v>5</v>
      </c>
      <c r="BF18" s="29" t="n">
        <v>111</v>
      </c>
      <c r="BG18" s="31" t="n">
        <v>33.48</v>
      </c>
      <c r="BH18" s="80" t="n">
        <v>2394</v>
      </c>
      <c r="BI18" s="80" t="n">
        <v>1905</v>
      </c>
      <c r="BJ18" s="80" t="n">
        <v>36</v>
      </c>
      <c r="BK18" s="25" t="n">
        <v>0</v>
      </c>
      <c r="BL18" s="80" t="n">
        <v>7</v>
      </c>
      <c r="BM18" s="80" t="n">
        <v>14</v>
      </c>
      <c r="BN18" s="80" t="n">
        <v>4</v>
      </c>
      <c r="BO18" s="25" t="n">
        <v>104</v>
      </c>
      <c r="BR18" s="89">
        <f>BR30</f>
        <v/>
      </c>
      <c r="BS18" s="89">
        <f>BS30</f>
        <v/>
      </c>
      <c r="BT18" s="80">
        <f>COUNTIFS($T$2:$T$1000,"&gt;"&amp;$BT$17,$B$2:$B$1000,"="&amp;BR18)+COUNTIFS($T$2:$T$1000,"&gt;"&amp;$BT$17,$C$2:$C$1000,"="&amp;BR18)</f>
        <v/>
      </c>
      <c r="BU18" s="80">
        <f>COUNTIFS($T$2:$T$1000,"&lt;"&amp;$BT$17,$B$2:$B$1000,"="&amp;BR18)+COUNTIFS($T$2:$T$1000,"&lt;"&amp;$BT$17,$C$2:$C$1000,"="&amp;BR18)</f>
        <v/>
      </c>
      <c r="BV18" s="80">
        <f>COUNTIFS($T$2:$T$1000,"&gt;"&amp;$BT$17,$B$2:$B$1000,"="&amp;BS18)+COUNTIFS($T$2:$T$1000,"&gt;"&amp;$BT$17,$C$2:$C$1000,"="&amp;BS18)</f>
        <v/>
      </c>
      <c r="BW18" s="80">
        <f>COUNTIFS($T$2:$T$1000,"&lt;"&amp;$BT$17,$B$2:$B$1000,"="&amp;BS18)+COUNTIFS($T$2:$T$1000,"&lt;"&amp;$BT$17,$C$2:$C$1000,"="&amp;BS18)</f>
        <v/>
      </c>
      <c r="BX18" s="80">
        <f>COUNTIFS($T$2:$T$1000,"&gt;"&amp;$BX$17,$B$2:$B$1000,"="&amp;BR18)+COUNTIFS($T$2:$T$1000,"&gt;"&amp;$BX$17,$C$2:$C$1000,"="&amp;BR18)</f>
        <v/>
      </c>
      <c r="BY18" s="80">
        <f>COUNTIFS($T$2:$T$1000,"&lt;"&amp;$BX$17,$B$2:$B$1000,"="&amp;BR18)+COUNTIFS($T$2:$T$1000,"&lt;"&amp;$BX$17,$C$2:$C$1000,"="&amp;BR18)</f>
        <v/>
      </c>
      <c r="BZ18" s="80">
        <f>COUNTIFS($T$2:$T$1000,"&gt;"&amp;$BX$17,$B$2:$B$1000,"="&amp;BS18)+COUNTIFS($T$2:$T$1000,"&gt;"&amp;$BX$17,$C$2:$C$1000,"="&amp;BS18)</f>
        <v/>
      </c>
      <c r="CA18" s="80">
        <f>COUNTIFS($T$2:$T$1000,"&lt;"&amp;$BX$17,$B$2:$B$1000,"="&amp;BS18)+COUNTIFS($T$2:$T$1000,"&lt;"&amp;$BX$17,$C$2:$C$1000,"="&amp;BS18)</f>
        <v/>
      </c>
      <c r="CB18" s="80">
        <f>COUNTIFS($T$2:$T$1000,"&gt;"&amp;$CB$17,$B$2:$B$1000,"="&amp;BR18)+COUNTIFS($T$2:$T$1000,"&gt;"&amp;$CB$17,$C$2:$C$1000,"="&amp;BR18)</f>
        <v/>
      </c>
      <c r="CC18" s="80">
        <f>COUNTIFS($T$2:$T$1000,"&lt;"&amp;$CB$17,$B$2:$B$1000,"="&amp;BR18)+COUNTIFS($T$2:$T$1000,"&lt;"&amp;$CB$17,$C$2:$C$1000,"="&amp;BR18)</f>
        <v/>
      </c>
      <c r="CD18" s="80">
        <f>COUNTIFS($T$2:$T$1000,"&gt;"&amp;$CB$17,$B$2:$B$1000,"="&amp;BS18)+COUNTIFS($T$2:$T$1000,"&gt;"&amp;$CB$17,$C$2:$C$1000,"="&amp;BS18)</f>
        <v/>
      </c>
      <c r="CE18" s="80">
        <f>COUNTIFS($T$2:$T$1000,"&lt;"&amp;$CB$17,$B$2:$B$1000,"="&amp;BS18)+COUNTIFS($T$2:$T$1000,"&lt;"&amp;$CB$17,$C$2:$C$1000,"="&amp;BS18)</f>
        <v/>
      </c>
      <c r="CF18" s="25">
        <f>COUNTIFS($W$2:$W$1000,"&gt;"&amp;$CF$17,$B$2:$B$1000,"="&amp;BR18)+COUNTIFS($W$2:$W$1000,"&gt;"&amp;$CF$17,$C$2:$C$1000,"="&amp;BR18)</f>
        <v/>
      </c>
      <c r="CG18" s="80">
        <f>COUNTIFS($W$2:$W$1000,"&lt;"&amp;$CF$17,$B$2:$B$1000,"="&amp;BR18)+COUNTIFS($W$2:$W$1000,"&lt;"&amp;$CF$17,$C$2:$C$1000,"="&amp;BR18)</f>
        <v/>
      </c>
      <c r="CH18" s="80">
        <f>COUNTIFS($W$2:$W$1000,"&gt;"&amp;$CF$17,$B$2:$B$1000,"="&amp;BS18)+COUNTIFS($W$2:$W$1000,"&gt;"&amp;$CF$17,$C$2:$C$1000,"="&amp;BS18)</f>
        <v/>
      </c>
      <c r="CI18" s="80">
        <f>COUNTIFS($W$2:$W$1000,"&lt;"&amp;$CF$17,$B$2:$B$1000,"="&amp;BS18)+COUNTIFS($W$2:$W$1000,"&lt;"&amp;$CF$17,$C$2:$C$1000,"="&amp;BS18)</f>
        <v/>
      </c>
      <c r="CJ18" s="80">
        <f>COUNTIFS($W$2:$W$1000,"&gt;"&amp;$CJ$17,$B$2:$B$1000,"="&amp;BR18)+COUNTIFS($W$2:$W$1000,"&gt;"&amp;$CJ$17,$C$2:$C$1000,"="&amp;BR18)</f>
        <v/>
      </c>
      <c r="CK18" s="80">
        <f>COUNTIFS($W$2:$W$1000,"&lt;"&amp;$CJ$17,$B$2:$B$1000,"="&amp;BR18)+COUNTIFS($W$2:$W$1000,"&lt;"&amp;$CJ$17,$C$2:$C$1000,"="&amp;BR18)</f>
        <v/>
      </c>
      <c r="CL18" s="80">
        <f>COUNTIFS($W$2:$W$1000,"&gt;"&amp;$CJ$17,$B$2:$B$1000,"="&amp;BS18)+COUNTIFS($W$2:$W$1000,"&gt;"&amp;$CJ$17,$C$2:$C$1000,"="&amp;BS18)</f>
        <v/>
      </c>
      <c r="CM18" s="80">
        <f>COUNTIFS($W$2:$W$1000,"&lt;"&amp;$CJ$17,$B$2:$B$1000,"="&amp;BS18)+COUNTIFS($W$2:$W$1000,"&lt;"&amp;$CJ$17,$C$2:$C$1000,"="&amp;BS18)</f>
        <v/>
      </c>
      <c r="CN18" s="80">
        <f>COUNTIFS($W$2:$W$1000,"&gt;"&amp;$CN$17,$B$2:$B$1000,"="&amp;BR18)+COUNTIFS($W$2:$W$1000,"&gt;"&amp;$CN$17,$C$2:$C$1000,"="&amp;BR18)</f>
        <v/>
      </c>
      <c r="CO18" s="80">
        <f>COUNTIFS($W$2:$W$1000,"&lt;"&amp;$CN$17,$B$2:$B$1000,"="&amp;BR18)+COUNTIFS($W$2:$W$1000,"&lt;"&amp;$CN$17,$C$2:$C$1000,"="&amp;BR18)</f>
        <v/>
      </c>
      <c r="CP18" s="80">
        <f>COUNTIFS($W$2:$W$1000,"&gt;"&amp;$CN$17,$B$2:$B$1000,"="&amp;BS18)+COUNTIFS($W$2:$W$1000,"&gt;"&amp;$CN$17,$C$2:$C$1000,"="&amp;BS18)</f>
        <v/>
      </c>
      <c r="CQ18" s="80">
        <f>COUNTIFS($W$2:$W$1000,"&lt;"&amp;$CN$17,$B$2:$B$1000,"="&amp;BS18)+COUNTIFS($W$2:$W$1000,"&lt;"&amp;$CN$17,$C$2:$C$1000,"="&amp;BS18)</f>
        <v/>
      </c>
      <c r="CR18" s="80">
        <f>COUNTIFS($W$2:$W$1000,"&gt;"&amp;$CR$17,$B$2:$B$1000,"="&amp;BR18)+COUNTIFS($W$2:$W$1000,"&gt;"&amp;$CR$17,$C$2:$C$1000,"="&amp;BR18)</f>
        <v/>
      </c>
      <c r="CS18" s="80">
        <f>COUNTIFS($W$2:$W$1000,"&lt;"&amp;$CR$17,$B$2:$B$1000,"="&amp;BR18)+COUNTIFS($W$2:$W$1000,"&lt;"&amp;$CR$17,$C$2:$C$1000,"="&amp;BR18)</f>
        <v/>
      </c>
      <c r="CT18" s="80">
        <f>COUNTIFS($W$2:$W$1000,"&gt;"&amp;$CR$17,$B$2:$B$1000,"="&amp;BS18)+COUNTIFS($W$2:$W$1000,"&gt;"&amp;$CR$17,$C$2:$C$1000,"="&amp;BS18)</f>
        <v/>
      </c>
      <c r="CU18" s="80">
        <f>COUNTIFS($W$2:$W$1000,"&lt;"&amp;$CR$17,$B$2:$B$1000,"="&amp;BS18)+COUNTIFS($W$2:$W$1000,"&lt;"&amp;$CR$17,$C$2:$C$1000,"="&amp;BS18)</f>
        <v/>
      </c>
      <c r="CV18" s="12">
        <f>COUNTIFS($R$2:$R$1000,"&gt;"&amp;$CV$17,$B$2:$B$1000,"="&amp;BR18)+COUNTIFS($S$2:$S$1000,"&gt;"&amp;$CV$17,$C$2:$C$1000,"="&amp;BR18)</f>
        <v/>
      </c>
      <c r="CW18" s="80">
        <f>COUNTIFS($R$2:$R$1000,"&lt;"&amp;$CV$17,$B$2:$B$1000,"="&amp;BR18)+COUNTIFS($S$2:$S$1000,"&lt;"&amp;$CV$17,$C$2:$C$1000,"="&amp;BR18)</f>
        <v/>
      </c>
      <c r="CX18" s="80">
        <f>COUNTIFS($R$2:$R$1000,"&gt;"&amp;$CV$17,$B$2:$B$1000,"="&amp;BS18)+COUNTIFS($S$2:$S$1000,"&gt;"&amp;$CV$17,$C$2:$C$1000,"="&amp;BS18)</f>
        <v/>
      </c>
      <c r="CY18" s="80">
        <f>COUNTIFS($R$2:$R$1000,"&lt;"&amp;$CV$17,$B$2:$B$1000,"="&amp;BS18)+COUNTIFS($S$2:$S$1000,"&lt;"&amp;$CV$17,$C$2:$C$1000,"="&amp;BS18)</f>
        <v/>
      </c>
      <c r="CZ18" s="80">
        <f>COUNTIFS($R$2:$R$1000,"&gt;"&amp;$CZ$17,$B$2:$B$1000,"="&amp;BR18)+COUNTIFS($S$2:$S$1000,"&gt;"&amp;$CZ$17,$C$2:$C$1000,"="&amp;BR18)</f>
        <v/>
      </c>
      <c r="DA18" s="80">
        <f>COUNTIFS($R$2:$R$1000,"&lt;"&amp;$CZ$17,$B$2:$B$1000,"="&amp;BR18)+COUNTIFS($S$2:$S$1000,"&lt;"&amp;$CZ$17,$C$2:$C$1000,"="&amp;BR18)</f>
        <v/>
      </c>
      <c r="DB18" s="80">
        <f>COUNTIFS($R$2:$R$1000,"&gt;"&amp;$CZ$17,$B$2:$B$1000,"="&amp;BS18)+COUNTIFS($S$2:$S$1000,"&gt;"&amp;$CZ$17,$C$2:$C$1000,"="&amp;BS18)</f>
        <v/>
      </c>
      <c r="DC18" s="80">
        <f>COUNTIFS($R$2:$R$1000,"&lt;"&amp;$CZ$17,$B$2:$B$1000,"="&amp;BS18)+COUNTIFS($S$2:$S$1000,"&lt;"&amp;$CZ$17,$C$2:$C$1000,"="&amp;BS18)</f>
        <v/>
      </c>
      <c r="DD18" s="80">
        <f>COUNTIFS($R$2:$R$1000,"&gt;"&amp;$DD$17,$B$2:$B$1000,"="&amp;BR18)+COUNTIFS($S$2:$S$1000,"&gt;"&amp;$DD$17,$C$2:$C$1000,"="&amp;BR18)</f>
        <v/>
      </c>
      <c r="DE18" s="80">
        <f>COUNTIFS($R$2:$R$1000,"&lt;"&amp;$DD$17,$B$2:$B$1000,"="&amp;BR18)+COUNTIFS($S$2:$S$1000,"&lt;"&amp;$DD$17,$C$2:$C$1000,"="&amp;BR18)</f>
        <v/>
      </c>
      <c r="DF18" s="80">
        <f>COUNTIFS($R$2:$R$1000,"&gt;"&amp;$DD$17,$B$2:$B$1000,"="&amp;BS18)+COUNTIFS($S$2:$S$1000,"&gt;"&amp;$DD$17,$C$2:$C$1000,"="&amp;BS18)</f>
        <v/>
      </c>
      <c r="DG18" s="80">
        <f>COUNTIFS($R$2:$R$1000,"&lt;"&amp;$DD$17,$B$2:$B$1000,"="&amp;BS18)+COUNTIFS($S$2:$S$1000,"&lt;"&amp;$DD$17,$C$2:$C$1000,"="&amp;BS18)</f>
        <v/>
      </c>
      <c r="DH18" s="25">
        <f>COUNTIFS($U$2:$U$1000,"&gt;"&amp;$DH$17,$B$2:$B$1000,"="&amp;BR18)+COUNTIFS($V$2:$V$1000,"&gt;"&amp;$DH$17,$C$2:$C$1000,"="&amp;BR18)</f>
        <v/>
      </c>
      <c r="DI18" s="80">
        <f>COUNTIFS($U$2:$U$1000,"&lt;"&amp;$DH$17,$B$2:$B$1000,"="&amp;BR18)+COUNTIFS($V$2:$V$1000,"&lt;"&amp;$DH$17,$C$2:$C$1000,"="&amp;BR18)</f>
        <v/>
      </c>
      <c r="DJ18" s="80">
        <f>COUNTIFS($U$2:$U$1000,"&gt;"&amp;$DH$17,$B$2:$B$1000,"="&amp;BS18)+COUNTIFS($V$2:$V$1000,"&gt;"&amp;$DH$17,$C$2:$C$1000,"="&amp;BS18)</f>
        <v/>
      </c>
      <c r="DK18" s="80">
        <f>COUNTIFS($U$2:$U$1000,"&lt;"&amp;$DH$17,$B$2:$B$1000,"="&amp;BS18)+COUNTIFS($V$2:$V$1000,"&lt;"&amp;$DH$17,$C$2:$C$1000,"="&amp;BS18)</f>
        <v/>
      </c>
      <c r="DL18" s="80">
        <f>COUNTIFS($U$2:$U$1000,"&gt;"&amp;$DL$17,$B$2:$B$1000,"="&amp;BR18)+COUNTIFS($V$2:$V$1000,"&gt;"&amp;$DL$17,$C$2:$C$1000,"="&amp;BR18)</f>
        <v/>
      </c>
      <c r="DM18" s="80">
        <f>COUNTIFS($U$2:$U$1000,"&lt;"&amp;$DL$17,$B$2:$B$1000,"="&amp;BR18)+COUNTIFS($V$2:$V$1000,"&lt;"&amp;$DL$17,$C$2:$C$1000,"="&amp;BR18)</f>
        <v/>
      </c>
      <c r="DN18" s="80">
        <f>COUNTIFS($U$2:$U$1000,"&gt;"&amp;$DL$17,$B$2:$B$1000,"="&amp;BS18)+COUNTIFS($V$2:$V$1000,"&gt;"&amp;$DL$17,$C$2:$C$1000,"="&amp;BS18)</f>
        <v/>
      </c>
      <c r="DO18" s="80">
        <f>COUNTIFS($U$2:$U$1000,"&lt;"&amp;$DL$17,$B$2:$B$1000,"="&amp;BS18)+COUNTIFS($V$2:$V$1000,"&lt;"&amp;$DL$17,$C$2:$C$1000,"="&amp;BS18)</f>
        <v/>
      </c>
      <c r="DP18" s="80">
        <f>COUNTIFS($U$2:$U$1000,"&gt;"&amp;$DP$17,$B$2:$B$1000,"="&amp;BR18)+COUNTIFS($V$2:$V$1000,"&gt;"&amp;$DP$17,$C$2:$C$1000,"="&amp;BR18)</f>
        <v/>
      </c>
      <c r="DQ18" s="80">
        <f>COUNTIFS($U$2:$U$1000,"&lt;"&amp;$DP$17,$B$2:$B$1000,"="&amp;BR18)+COUNTIFS($V$2:$V$1000,"&lt;"&amp;$DP$17,$C$2:$C$1000,"="&amp;BR18)</f>
        <v/>
      </c>
      <c r="DR18" s="80">
        <f>COUNTIFS($U$2:$U$1000,"&gt;"&amp;$DP$17,$B$2:$B$1000,"="&amp;BS18)+COUNTIFS($V$2:$V$1000,"&gt;"&amp;$DP$17,$C$2:$C$1000,"="&amp;BS18)</f>
        <v/>
      </c>
      <c r="DS18" s="80">
        <f>COUNTIFS($U$2:$U$1000,"&lt;"&amp;$DP$17,$B$2:$B$1000,"="&amp;BS18)+COUNTIFS($V$2:$V$1000,"&lt;"&amp;$DP$17,$C$2:$C$1000,"="&amp;BS18)</f>
        <v/>
      </c>
      <c r="DT18" s="12">
        <f>COUNTIFS($S$2:$S$1000,"&gt;"&amp;$DT$17,$B$2:$B$1000,"="&amp;BR18)+COUNTIFS($R$2:$R$1000,"&gt;"&amp;$DT$17,$C$2:$C$1000,"="&amp;BR18)</f>
        <v/>
      </c>
      <c r="DU18" s="80">
        <f>COUNTIFS($S$2:$S$1000,"&lt;"&amp;$DT$17,$B$2:$B$1000,"="&amp;BR18)+COUNTIFS($R$2:$R$1000,"&lt;"&amp;$DT$17,$C$2:$C$1000,"="&amp;BR18)</f>
        <v/>
      </c>
      <c r="DV18" s="80">
        <f>COUNTIFS($S$2:$S$1000,"&gt;"&amp;$DT$17,$B$2:$B$1000,"="&amp;BS18)+COUNTIFS($R$2:$R$1000,"&gt;"&amp;$DT$17,$C$2:$C$1000,"="&amp;BS18)</f>
        <v/>
      </c>
      <c r="DW18" s="80">
        <f>COUNTIFS($S$2:$S$1000,"&lt;"&amp;$DT$17,$B$2:$B$1000,"="&amp;BS18)+COUNTIFS($R$2:$R$1000,"&lt;"&amp;$DT$17,$C$2:$C$1000,"="&amp;BS18)</f>
        <v/>
      </c>
      <c r="DX18" s="80">
        <f>COUNTIFS($S$2:$S$1000,"&gt;"&amp;$DX$17,$B$2:$B$1000,"="&amp;BR18)+COUNTIFS($R$2:$R$1000,"&gt;"&amp;$DX$17,$C$2:$C$1000,"="&amp;BR18)</f>
        <v/>
      </c>
      <c r="DY18" s="80">
        <f>COUNTIFS($S$2:$S$1000,"&lt;"&amp;$DX$17,$B$2:$B$1000,"="&amp;BR18)+COUNTIFS($R$2:$R$1000,"&lt;"&amp;$DX$17,$C$2:$C$1000,"="&amp;BR18)</f>
        <v/>
      </c>
      <c r="DZ18" s="80">
        <f>COUNTIFS($S$2:$S$1000,"&gt;"&amp;$DX$17,$B$2:$B$1000,"="&amp;BS18)+COUNTIFS($R$2:$R$1000,"&gt;"&amp;$DX$17,$C$2:$C$1000,"="&amp;BS18)</f>
        <v/>
      </c>
      <c r="EA18" s="80">
        <f>COUNTIFS($S$2:$S$1000,"&lt;"&amp;$DX$17,$B$2:$B$1000,"="&amp;BS18)+COUNTIFS($R$2:$R$1000,"&lt;"&amp;$DX$17,$C$2:$C$1000,"="&amp;BS18)</f>
        <v/>
      </c>
      <c r="EB18" s="80">
        <f>COUNTIFS($S$2:$S$1000,"&gt;"&amp;$EB$17,$B$2:$B$1000,"="&amp;BR18)+COUNTIFS($R$2:$R$1000,"&gt;"&amp;$EB$17,$C$2:$C$1000,"="&amp;BR18)</f>
        <v/>
      </c>
      <c r="EC18" s="80">
        <f>COUNTIFS($S$2:$S$1000,"&lt;"&amp;$EB$17,$B$2:$B$1000,"="&amp;BR18)+COUNTIFS($R$2:$R$1000,"&lt;"&amp;$EB$17,$C$2:$C$1000,"="&amp;BR18)</f>
        <v/>
      </c>
      <c r="ED18" s="80">
        <f>COUNTIFS($S$2:$S$1000,"&gt;"&amp;$EB$17,$B$2:$B$1000,"="&amp;BS18)+COUNTIFS($R$2:$R$1000,"&gt;"&amp;$EB$17,$C$2:$C$1000,"="&amp;BS18)</f>
        <v/>
      </c>
      <c r="EE18" s="80">
        <f>COUNTIFS($S$2:$S$1000,"&lt;"&amp;$EB$17,$B$2:$B$1000,"="&amp;BS18)+COUNTIFS($R$2:$R$1000,"&lt;"&amp;$EB$17,$C$2:$C$1000,"="&amp;BS18)</f>
        <v/>
      </c>
      <c r="EF18" s="25">
        <f>COUNTIFS($V$2:$V$1000,"&gt;"&amp;$EF$17,$B$2:$B$1000,"="&amp;BR18)+COUNTIFS($U$2:$U$1000,"&gt;"&amp;$EF$17,$C$2:$C$1000,"="&amp;BR18)</f>
        <v/>
      </c>
      <c r="EG18" s="80">
        <f>COUNTIFS($V$2:$V$1000,"&lt;"&amp;$EF$17,$B$2:$B$1000,"="&amp;BR18)+COUNTIFS($U$2:$U$1000,"&lt;"&amp;$EF$17,$C$2:$C$1000,"="&amp;BR18)</f>
        <v/>
      </c>
      <c r="EH18" s="80">
        <f>COUNTIFS($V$2:$V$1000,"&gt;"&amp;$EF$17,$B$2:$B$1000,"="&amp;BS18)+COUNTIFS($U$2:$U$1000,"&gt;"&amp;$EF$17,$C$2:$C$1000,"="&amp;BS18)</f>
        <v/>
      </c>
      <c r="EI18" s="80">
        <f>COUNTIFS($V$2:$V$1000,"&lt;"&amp;$EF$17,$B$2:$B$1000,"="&amp;BS18)+COUNTIFS($U$2:$U$1000,"&lt;"&amp;$EF$17,$C$2:$C$1000,"="&amp;BS18)</f>
        <v/>
      </c>
      <c r="EJ18" s="80">
        <f>COUNTIFS($V$2:$V$1000,"&gt;"&amp;$EJ$17,$B$2:$B$1000,"="&amp;BR18)+COUNTIFS($U$2:$U$1000,"&gt;"&amp;$EJ$17,$C$2:$C$1000,"="&amp;BR18)</f>
        <v/>
      </c>
      <c r="EK18" s="80">
        <f>COUNTIFS($V$2:$V$1000,"&lt;"&amp;$EJ$17,$B$2:$B$1000,"="&amp;BR18)+COUNTIFS($U$2:$U$1000,"&lt;"&amp;$EJ$17,$C$2:$C$1000,"="&amp;BR18)</f>
        <v/>
      </c>
      <c r="EL18" s="80">
        <f>COUNTIFS($V$2:$V$1000,"&gt;"&amp;$EJ$17,$B$2:$B$1000,"="&amp;BS18)+COUNTIFS($U$2:$U$1000,"&gt;"&amp;$EJ$17,$C$2:$C$1000,"="&amp;BS18)</f>
        <v/>
      </c>
      <c r="EM18" s="80">
        <f>COUNTIFS($V$2:$V$1000,"&lt;"&amp;$EJ$17,$B$2:$B$1000,"="&amp;BS18)+COUNTIFS($U$2:$U$1000,"&lt;"&amp;$EJ$17,$C$2:$C$1000,"="&amp;BS18)</f>
        <v/>
      </c>
      <c r="EN18" s="80">
        <f>COUNTIFS($V$2:$V$1000,"&gt;"&amp;$EN$17,$B$2:$B$1000,"="&amp;BR18)+COUNTIFS($U$2:$U$1000,"&gt;"&amp;$EN$17,$C$2:$C$1000,"="&amp;BR18)</f>
        <v/>
      </c>
      <c r="EO18" s="80">
        <f>COUNTIFS($V$2:$V$1000,"&lt;"&amp;$EN$17,$B$2:$B$1000,"="&amp;BR18)+COUNTIFS($U$2:$U$1000,"&lt;"&amp;$EN$17,$C$2:$C$1000,"="&amp;BR18)</f>
        <v/>
      </c>
      <c r="EP18" s="80">
        <f>COUNTIFS($V$2:$V$1000,"&gt;"&amp;$EN$17,$B$2:$B$1000,"="&amp;BS18)+COUNTIFS($U$2:$U$1000,"&gt;"&amp;$EN$17,$C$2:$C$1000,"="&amp;BS18)</f>
        <v/>
      </c>
      <c r="EQ18" s="80">
        <f>COUNTIFS($V$2:$V$1000,"&lt;"&amp;$EN$17,$B$2:$B$1000,"="&amp;BS18)+COUNTIFS($U$2:$U$1000,"&lt;"&amp;$EN$17,$C$2:$C$1000,"="&amp;BS18)</f>
        <v/>
      </c>
      <c r="ES18" s="89" t="n"/>
      <c r="EV18" s="89" t="n"/>
      <c r="EY18" s="89" t="n"/>
      <c r="FB18" s="89" t="n"/>
      <c r="FE18" s="89" t="n"/>
      <c r="FH18" s="89" t="n"/>
      <c r="FK18" s="89" t="n"/>
      <c r="FN18" s="81" t="n"/>
      <c r="FQ18" s="81" t="n"/>
      <c r="FT18" s="81" t="n"/>
      <c r="FW18" s="81" t="n"/>
      <c r="FZ18" s="81" t="n"/>
      <c r="GC18" s="81" t="n"/>
      <c r="GF18" s="81" t="n"/>
      <c r="GI18" s="81" t="n"/>
    </row>
    <row customHeight="1" ht="12" r="19" spans="1:201">
      <c r="A19" s="35" t="n">
        <v>43331</v>
      </c>
      <c r="B19" s="89" t="s">
        <v>96</v>
      </c>
      <c r="C19" s="89" t="s">
        <v>93</v>
      </c>
      <c r="D19" s="31" t="n">
        <v>7.04</v>
      </c>
      <c r="E19" s="81" t="n">
        <v>6.58</v>
      </c>
      <c r="F19" s="25" t="n">
        <v>259</v>
      </c>
      <c r="G19" s="80" t="n">
        <v>420</v>
      </c>
      <c r="H19" s="80" t="n">
        <v>176</v>
      </c>
      <c r="I19" s="80" t="n">
        <v>337</v>
      </c>
      <c r="J19" s="80" t="n">
        <v>9</v>
      </c>
      <c r="K19" s="80" t="n">
        <v>10</v>
      </c>
      <c r="L19" s="25" t="n">
        <v>0</v>
      </c>
      <c r="M19" s="80" t="n">
        <v>1</v>
      </c>
      <c r="N19" s="80" t="n">
        <v>5</v>
      </c>
      <c r="O19" s="80" t="n">
        <v>5</v>
      </c>
      <c r="P19" s="80" t="n">
        <v>2</v>
      </c>
      <c r="Q19" s="80" t="n">
        <v>0</v>
      </c>
      <c r="R19" s="16" t="n">
        <v>7</v>
      </c>
      <c r="S19" s="16" t="n">
        <v>6</v>
      </c>
      <c r="T19" s="16" t="n">
        <v>13</v>
      </c>
      <c r="U19" s="25" t="n">
        <v>3</v>
      </c>
      <c r="V19" s="80" t="n">
        <v>1</v>
      </c>
      <c r="W19" s="16" t="n">
        <v>4</v>
      </c>
      <c r="X19" s="25" t="n">
        <v>24</v>
      </c>
      <c r="Y19" s="80" t="n">
        <v>20</v>
      </c>
      <c r="Z19" s="27">
        <f>IF(U19="","",LOOKUP(U19-V19,{-9E+307,0,1},{2,"x",1}))</f>
        <v/>
      </c>
      <c r="AA19" s="14">
        <f>IF(U19="","",U19&amp;"-"&amp;V19)</f>
        <v/>
      </c>
      <c r="AB19" s="63" t="n"/>
      <c r="AC19" s="89" t="s">
        <v>99</v>
      </c>
      <c r="AD19" s="80">
        <f>SUMPRODUCT(($B$2:$C$1001=$AC19)*($Z$2:$Z$1001&lt;&gt;""))</f>
        <v/>
      </c>
      <c r="AE19" s="81">
        <f>SUMIF($B$2:$B$1001,$AC19,$D$2:$D$1001)+SUMIF($C$2:$C$1001,$AC19,$E$2:$E$1001)</f>
        <v/>
      </c>
      <c r="AF19" s="80">
        <f>SUMIF($B$2:$B$1001,$AC19,$F$2:$F$1001)+SUMIF($C$2:$C$1001,$AC19,$G$2:$G$1001)</f>
        <v/>
      </c>
      <c r="AG19" s="80">
        <f>SUMIF($B$2:$B$1001,$AC19,$H$2:$H$1001)+SUMIF($C$2:$C$1001,$AC19,$I$2:$I$1001)</f>
        <v/>
      </c>
      <c r="AH19" s="80">
        <f>SUMIF($B$2:$B$1001,$AC19,$J$2:$J$1001)+SUMIF($C$2:$C$1001,$AC19,$K$2:$K$1001)</f>
        <v/>
      </c>
      <c r="AI19" s="25">
        <f>SUMIF($B$2:$B$1001,$AC19,$L$2:$L$1001)+SUMIF($C$2:$C$1001,$AC19,$M$2:$M$1001)</f>
        <v/>
      </c>
      <c r="AJ19" s="80">
        <f>SUMIF($B$2:$B$1001,$AC19,$N$2:$N$1001)+SUMIF($C$2:$C$1001,$AC19,$O$2:$O$1001)</f>
        <v/>
      </c>
      <c r="AK19" s="80">
        <f>SUMIF($B$2:$B$1001,$AC19,$P$2:$P$1001)+SUMIF($C$2:$C$1001,$AC19,$Q$2:$Q$1001)</f>
        <v/>
      </c>
      <c r="AL19" s="80">
        <f>SUMIF($B$2:$B$1001,$AC19,$U$2:$U$1001)+SUMIF($C$2:$C$1001,$AC19,$V$2:$V$1001)</f>
        <v/>
      </c>
      <c r="AM19" s="29">
        <f>SUMIF($B$2:$B$1001,$AC19,$X$2:$X$1001)+SUMIF($C$2:$C$1001,$AC19,$Y$2:$Y$1001)</f>
        <v/>
      </c>
      <c r="AN19" s="31">
        <f>SUMIF($C$2:$C$1001,$AC19,$D$2:$D$1001)+SUMIF($B$2:$B$1001,$AC19,$E$2:$E$1001)</f>
        <v/>
      </c>
      <c r="AO19" s="80">
        <f>SUMIF($C$2:$C$1001,$AC19,$F$2:$F$1001)+SUMIF($B$2:$B$1001,$AC19,$G$2:$G$1001)</f>
        <v/>
      </c>
      <c r="AP19" s="80">
        <f>SUMIF($C$2:$C$1001,$AC19,$H$2:$H$1001)+SUMIF($B$2:$B$1001,$AC19,$I$2:$I$1001)</f>
        <v/>
      </c>
      <c r="AQ19" s="80">
        <f>SUMIF($C$2:$C$1001,$AC19,$J$2:$J$1001)+SUMIF($B$2:$B$1001,$AC19,$K$2:$K$1001)</f>
        <v/>
      </c>
      <c r="AR19" s="25">
        <f>SUMIF($C$2:$C$1001,$AC19,$L$2:$L$1001)+SUMIF($B$2:$B$1001,$AC19,$M$2:$M$1001)</f>
        <v/>
      </c>
      <c r="AS19" s="80">
        <f>SUMIF($C$2:$C$1001,$AC19,$N$2:$N$1001)+SUMIF($B$2:$B$1001,$AC19,$O$2:$O$1001)</f>
        <v/>
      </c>
      <c r="AT19" s="80">
        <f>SUMIF($C$2:$C$1001,$AC19,$P$2:$P$1001)+SUMIF($B$2:$B$1001,$AC19,$Q$2:$Q$1001)</f>
        <v/>
      </c>
      <c r="AU19" s="80">
        <f>SUMIF($C$2:$C$1001,$AC19,$U$2:$U$1001)+SUMIF($B$2:$B$1001,$AC19,$V$2:$V$1001)</f>
        <v/>
      </c>
      <c r="AV19" s="28">
        <f>SUMIF($C$2:$C$1001,$AC19,$X$2:$X$1001)+SUMIF($B$2:$B$1001,$AC19,$Y$2:$Y$1001)</f>
        <v/>
      </c>
      <c r="AW19" s="12" t="n">
        <v>5</v>
      </c>
      <c r="AX19" s="81" t="n">
        <v>33.8</v>
      </c>
      <c r="AY19" s="80" t="n">
        <v>2046</v>
      </c>
      <c r="AZ19" s="80" t="n">
        <v>1630</v>
      </c>
      <c r="BA19" s="80" t="n">
        <v>45</v>
      </c>
      <c r="BB19" s="25" t="n">
        <v>3</v>
      </c>
      <c r="BC19" s="80" t="n">
        <v>14</v>
      </c>
      <c r="BD19" s="80" t="n">
        <v>10</v>
      </c>
      <c r="BE19" s="80" t="n">
        <v>8</v>
      </c>
      <c r="BF19" s="29" t="n">
        <v>107</v>
      </c>
      <c r="BG19" s="31" t="n">
        <v>33.33</v>
      </c>
      <c r="BH19" s="80" t="n">
        <v>2205</v>
      </c>
      <c r="BI19" s="80" t="n">
        <v>1758</v>
      </c>
      <c r="BJ19" s="80" t="n">
        <v>43</v>
      </c>
      <c r="BK19" s="25" t="n">
        <v>3</v>
      </c>
      <c r="BL19" s="80" t="n">
        <v>9</v>
      </c>
      <c r="BM19" s="80" t="n">
        <v>13</v>
      </c>
      <c r="BN19" s="80" t="n">
        <v>7</v>
      </c>
      <c r="BO19" s="25" t="n">
        <v>106</v>
      </c>
      <c r="BR19" s="89">
        <f>BR31</f>
        <v/>
      </c>
      <c r="BS19" s="89">
        <f>BS31</f>
        <v/>
      </c>
      <c r="BT19" s="80">
        <f>COUNTIFS($T$2:$T$1000,"&gt;"&amp;$BT$17,$B$2:$B$1000,"="&amp;BR19)+COUNTIFS($T$2:$T$1000,"&gt;"&amp;$BT$17,$C$2:$C$1000,"="&amp;BR19)</f>
        <v/>
      </c>
      <c r="BU19" s="80">
        <f>COUNTIFS($T$2:$T$1000,"&lt;"&amp;$BT$17,$B$2:$B$1000,"="&amp;BR19)+COUNTIFS($T$2:$T$1000,"&lt;"&amp;$BT$17,$C$2:$C$1000,"="&amp;BR19)</f>
        <v/>
      </c>
      <c r="BV19" s="80">
        <f>COUNTIFS($T$2:$T$1000,"&gt;"&amp;$BT$17,$B$2:$B$1000,"="&amp;BS19)+COUNTIFS($T$2:$T$1000,"&gt;"&amp;$BT$17,$C$2:$C$1000,"="&amp;BS19)</f>
        <v/>
      </c>
      <c r="BW19" s="80">
        <f>COUNTIFS($T$2:$T$1000,"&lt;"&amp;$BT$17,$B$2:$B$1000,"="&amp;BS19)+COUNTIFS($T$2:$T$1000,"&lt;"&amp;$BT$17,$C$2:$C$1000,"="&amp;BS19)</f>
        <v/>
      </c>
      <c r="BX19" s="80">
        <f>COUNTIFS($T$2:$T$1000,"&gt;"&amp;$BX$17,$B$2:$B$1000,"="&amp;BR19)+COUNTIFS($T$2:$T$1000,"&gt;"&amp;$BX$17,$C$2:$C$1000,"="&amp;BR19)</f>
        <v/>
      </c>
      <c r="BY19" s="80">
        <f>COUNTIFS($T$2:$T$1000,"&lt;"&amp;$BX$17,$B$2:$B$1000,"="&amp;BR19)+COUNTIFS($T$2:$T$1000,"&lt;"&amp;$BX$17,$C$2:$C$1000,"="&amp;BR19)</f>
        <v/>
      </c>
      <c r="BZ19" s="80">
        <f>COUNTIFS($T$2:$T$1000,"&gt;"&amp;$BX$17,$B$2:$B$1000,"="&amp;BS19)+COUNTIFS($T$2:$T$1000,"&gt;"&amp;$BX$17,$C$2:$C$1000,"="&amp;BS19)</f>
        <v/>
      </c>
      <c r="CA19" s="80">
        <f>COUNTIFS($T$2:$T$1000,"&lt;"&amp;$BX$17,$B$2:$B$1000,"="&amp;BS19)+COUNTIFS($T$2:$T$1000,"&lt;"&amp;$BX$17,$C$2:$C$1000,"="&amp;BS19)</f>
        <v/>
      </c>
      <c r="CB19" s="80">
        <f>COUNTIFS($T$2:$T$1000,"&gt;"&amp;$CB$17,$B$2:$B$1000,"="&amp;BR19)+COUNTIFS($T$2:$T$1000,"&gt;"&amp;$CB$17,$C$2:$C$1000,"="&amp;BR19)</f>
        <v/>
      </c>
      <c r="CC19" s="80">
        <f>COUNTIFS($T$2:$T$1000,"&lt;"&amp;$CB$17,$B$2:$B$1000,"="&amp;BR19)+COUNTIFS($T$2:$T$1000,"&lt;"&amp;$CB$17,$C$2:$C$1000,"="&amp;BR19)</f>
        <v/>
      </c>
      <c r="CD19" s="80">
        <f>COUNTIFS($T$2:$T$1000,"&gt;"&amp;$CB$17,$B$2:$B$1000,"="&amp;BS19)+COUNTIFS($T$2:$T$1000,"&gt;"&amp;$CB$17,$C$2:$C$1000,"="&amp;BS19)</f>
        <v/>
      </c>
      <c r="CE19" s="80">
        <f>COUNTIFS($T$2:$T$1000,"&lt;"&amp;$CB$17,$B$2:$B$1000,"="&amp;BS19)+COUNTIFS($T$2:$T$1000,"&lt;"&amp;$CB$17,$C$2:$C$1000,"="&amp;BS19)</f>
        <v/>
      </c>
      <c r="CF19" s="25">
        <f>COUNTIFS($W$2:$W$1000,"&gt;"&amp;$CF$17,$B$2:$B$1000,"="&amp;BR19)+COUNTIFS($W$2:$W$1000,"&gt;"&amp;$CF$17,$C$2:$C$1000,"="&amp;BR19)</f>
        <v/>
      </c>
      <c r="CG19" s="80">
        <f>COUNTIFS($W$2:$W$1000,"&lt;"&amp;$CF$17,$B$2:$B$1000,"="&amp;BR19)+COUNTIFS($W$2:$W$1000,"&lt;"&amp;$CF$17,$C$2:$C$1000,"="&amp;BR19)</f>
        <v/>
      </c>
      <c r="CH19" s="80">
        <f>COUNTIFS($W$2:$W$1000,"&gt;"&amp;$CF$17,$B$2:$B$1000,"="&amp;BS19)+COUNTIFS($W$2:$W$1000,"&gt;"&amp;$CF$17,$C$2:$C$1000,"="&amp;BS19)</f>
        <v/>
      </c>
      <c r="CI19" s="80">
        <f>COUNTIFS($W$2:$W$1000,"&lt;"&amp;$CF$17,$B$2:$B$1000,"="&amp;BS19)+COUNTIFS($W$2:$W$1000,"&lt;"&amp;$CF$17,$C$2:$C$1000,"="&amp;BS19)</f>
        <v/>
      </c>
      <c r="CJ19" s="80">
        <f>COUNTIFS($W$2:$W$1000,"&gt;"&amp;$CJ$17,$B$2:$B$1000,"="&amp;BR19)+COUNTIFS($W$2:$W$1000,"&gt;"&amp;$CJ$17,$C$2:$C$1000,"="&amp;BR19)</f>
        <v/>
      </c>
      <c r="CK19" s="80">
        <f>COUNTIFS($W$2:$W$1000,"&lt;"&amp;$CJ$17,$B$2:$B$1000,"="&amp;BR19)+COUNTIFS($W$2:$W$1000,"&lt;"&amp;$CJ$17,$C$2:$C$1000,"="&amp;BR19)</f>
        <v/>
      </c>
      <c r="CL19" s="80">
        <f>COUNTIFS($W$2:$W$1000,"&gt;"&amp;$CJ$17,$B$2:$B$1000,"="&amp;BS19)+COUNTIFS($W$2:$W$1000,"&gt;"&amp;$CJ$17,$C$2:$C$1000,"="&amp;BS19)</f>
        <v/>
      </c>
      <c r="CM19" s="80">
        <f>COUNTIFS($W$2:$W$1000,"&lt;"&amp;$CJ$17,$B$2:$B$1000,"="&amp;BS19)+COUNTIFS($W$2:$W$1000,"&lt;"&amp;$CJ$17,$C$2:$C$1000,"="&amp;BS19)</f>
        <v/>
      </c>
      <c r="CN19" s="80">
        <f>COUNTIFS($W$2:$W$1000,"&gt;"&amp;$CN$17,$B$2:$B$1000,"="&amp;BR19)+COUNTIFS($W$2:$W$1000,"&gt;"&amp;$CN$17,$C$2:$C$1000,"="&amp;BR19)</f>
        <v/>
      </c>
      <c r="CO19" s="80">
        <f>COUNTIFS($W$2:$W$1000,"&lt;"&amp;$CN$17,$B$2:$B$1000,"="&amp;BR19)+COUNTIFS($W$2:$W$1000,"&lt;"&amp;$CN$17,$C$2:$C$1000,"="&amp;BR19)</f>
        <v/>
      </c>
      <c r="CP19" s="80">
        <f>COUNTIFS($W$2:$W$1000,"&gt;"&amp;$CN$17,$B$2:$B$1000,"="&amp;BS19)+COUNTIFS($W$2:$W$1000,"&gt;"&amp;$CN$17,$C$2:$C$1000,"="&amp;BS19)</f>
        <v/>
      </c>
      <c r="CQ19" s="80">
        <f>COUNTIFS($W$2:$W$1000,"&lt;"&amp;$CN$17,$B$2:$B$1000,"="&amp;BS19)+COUNTIFS($W$2:$W$1000,"&lt;"&amp;$CN$17,$C$2:$C$1000,"="&amp;BS19)</f>
        <v/>
      </c>
      <c r="CR19" s="80">
        <f>COUNTIFS($W$2:$W$1000,"&gt;"&amp;$CR$17,$B$2:$B$1000,"="&amp;BR19)+COUNTIFS($W$2:$W$1000,"&gt;"&amp;$CR$17,$C$2:$C$1000,"="&amp;BR19)</f>
        <v/>
      </c>
      <c r="CS19" s="80">
        <f>COUNTIFS($W$2:$W$1000,"&lt;"&amp;$CR$17,$B$2:$B$1000,"="&amp;BR19)+COUNTIFS($W$2:$W$1000,"&lt;"&amp;$CR$17,$C$2:$C$1000,"="&amp;BR19)</f>
        <v/>
      </c>
      <c r="CT19" s="80">
        <f>COUNTIFS($W$2:$W$1000,"&gt;"&amp;$CR$17,$B$2:$B$1000,"="&amp;BS19)+COUNTIFS($W$2:$W$1000,"&gt;"&amp;$CR$17,$C$2:$C$1000,"="&amp;BS19)</f>
        <v/>
      </c>
      <c r="CU19" s="80">
        <f>COUNTIFS($W$2:$W$1000,"&lt;"&amp;$CR$17,$B$2:$B$1000,"="&amp;BS19)+COUNTIFS($W$2:$W$1000,"&lt;"&amp;$CR$17,$C$2:$C$1000,"="&amp;BS19)</f>
        <v/>
      </c>
      <c r="CV19" s="12">
        <f>COUNTIFS($R$2:$R$1000,"&gt;"&amp;$CV$17,$B$2:$B$1000,"="&amp;BR19)+COUNTIFS($S$2:$S$1000,"&gt;"&amp;$CV$17,$C$2:$C$1000,"="&amp;BR19)</f>
        <v/>
      </c>
      <c r="CW19" s="80">
        <f>COUNTIFS($R$2:$R$1000,"&lt;"&amp;$CV$17,$B$2:$B$1000,"="&amp;BR19)+COUNTIFS($S$2:$S$1000,"&lt;"&amp;$CV$17,$C$2:$C$1000,"="&amp;BR19)</f>
        <v/>
      </c>
      <c r="CX19" s="80">
        <f>COUNTIFS($R$2:$R$1000,"&gt;"&amp;$CV$17,$B$2:$B$1000,"="&amp;BS19)+COUNTIFS($S$2:$S$1000,"&gt;"&amp;$CV$17,$C$2:$C$1000,"="&amp;BS19)</f>
        <v/>
      </c>
      <c r="CY19" s="80">
        <f>COUNTIFS($R$2:$R$1000,"&lt;"&amp;$CV$17,$B$2:$B$1000,"="&amp;BS19)+COUNTIFS($S$2:$S$1000,"&lt;"&amp;$CV$17,$C$2:$C$1000,"="&amp;BS19)</f>
        <v/>
      </c>
      <c r="CZ19" s="80">
        <f>COUNTIFS($R$2:$R$1000,"&gt;"&amp;$CZ$17,$B$2:$B$1000,"="&amp;BR19)+COUNTIFS($S$2:$S$1000,"&gt;"&amp;$CZ$17,$C$2:$C$1000,"="&amp;BR19)</f>
        <v/>
      </c>
      <c r="DA19" s="80">
        <f>COUNTIFS($R$2:$R$1000,"&lt;"&amp;$CZ$17,$B$2:$B$1000,"="&amp;BR19)+COUNTIFS($S$2:$S$1000,"&lt;"&amp;$CZ$17,$C$2:$C$1000,"="&amp;BR19)</f>
        <v/>
      </c>
      <c r="DB19" s="80">
        <f>COUNTIFS($R$2:$R$1000,"&gt;"&amp;$CZ$17,$B$2:$B$1000,"="&amp;BS19)+COUNTIFS($S$2:$S$1000,"&gt;"&amp;$CZ$17,$C$2:$C$1000,"="&amp;BS19)</f>
        <v/>
      </c>
      <c r="DC19" s="80">
        <f>COUNTIFS($R$2:$R$1000,"&lt;"&amp;$CZ$17,$B$2:$B$1000,"="&amp;BS19)+COUNTIFS($S$2:$S$1000,"&lt;"&amp;$CZ$17,$C$2:$C$1000,"="&amp;BS19)</f>
        <v/>
      </c>
      <c r="DD19" s="80">
        <f>COUNTIFS($R$2:$R$1000,"&gt;"&amp;$DD$17,$B$2:$B$1000,"="&amp;BR19)+COUNTIFS($S$2:$S$1000,"&gt;"&amp;$DD$17,$C$2:$C$1000,"="&amp;BR19)</f>
        <v/>
      </c>
      <c r="DE19" s="80">
        <f>COUNTIFS($R$2:$R$1000,"&lt;"&amp;$DD$17,$B$2:$B$1000,"="&amp;BR19)+COUNTIFS($S$2:$S$1000,"&lt;"&amp;$DD$17,$C$2:$C$1000,"="&amp;BR19)</f>
        <v/>
      </c>
      <c r="DF19" s="80">
        <f>COUNTIFS($R$2:$R$1000,"&gt;"&amp;$DD$17,$B$2:$B$1000,"="&amp;BS19)+COUNTIFS($S$2:$S$1000,"&gt;"&amp;$DD$17,$C$2:$C$1000,"="&amp;BS19)</f>
        <v/>
      </c>
      <c r="DG19" s="80">
        <f>COUNTIFS($R$2:$R$1000,"&lt;"&amp;$DD$17,$B$2:$B$1000,"="&amp;BS19)+COUNTIFS($S$2:$S$1000,"&lt;"&amp;$DD$17,$C$2:$C$1000,"="&amp;BS19)</f>
        <v/>
      </c>
      <c r="DH19" s="25">
        <f>COUNTIFS($U$2:$U$1000,"&gt;"&amp;$DH$17,$B$2:$B$1000,"="&amp;BR19)+COUNTIFS($V$2:$V$1000,"&gt;"&amp;$DH$17,$C$2:$C$1000,"="&amp;BR19)</f>
        <v/>
      </c>
      <c r="DI19" s="80">
        <f>COUNTIFS($U$2:$U$1000,"&lt;"&amp;$DH$17,$B$2:$B$1000,"="&amp;BR19)+COUNTIFS($V$2:$V$1000,"&lt;"&amp;$DH$17,$C$2:$C$1000,"="&amp;BR19)</f>
        <v/>
      </c>
      <c r="DJ19" s="80">
        <f>COUNTIFS($U$2:$U$1000,"&gt;"&amp;$DH$17,$B$2:$B$1000,"="&amp;BS19)+COUNTIFS($V$2:$V$1000,"&gt;"&amp;$DH$17,$C$2:$C$1000,"="&amp;BS19)</f>
        <v/>
      </c>
      <c r="DK19" s="80">
        <f>COUNTIFS($U$2:$U$1000,"&lt;"&amp;$DH$17,$B$2:$B$1000,"="&amp;BS19)+COUNTIFS($V$2:$V$1000,"&lt;"&amp;$DH$17,$C$2:$C$1000,"="&amp;BS19)</f>
        <v/>
      </c>
      <c r="DL19" s="80">
        <f>COUNTIFS($U$2:$U$1000,"&gt;"&amp;$DL$17,$B$2:$B$1000,"="&amp;BR19)+COUNTIFS($V$2:$V$1000,"&gt;"&amp;$DL$17,$C$2:$C$1000,"="&amp;BR19)</f>
        <v/>
      </c>
      <c r="DM19" s="80">
        <f>COUNTIFS($U$2:$U$1000,"&lt;"&amp;$DL$17,$B$2:$B$1000,"="&amp;BR19)+COUNTIFS($V$2:$V$1000,"&lt;"&amp;$DL$17,$C$2:$C$1000,"="&amp;BR19)</f>
        <v/>
      </c>
      <c r="DN19" s="80">
        <f>COUNTIFS($U$2:$U$1000,"&gt;"&amp;$DL$17,$B$2:$B$1000,"="&amp;BS19)+COUNTIFS($V$2:$V$1000,"&gt;"&amp;$DL$17,$C$2:$C$1000,"="&amp;BS19)</f>
        <v/>
      </c>
      <c r="DO19" s="80">
        <f>COUNTIFS($U$2:$U$1000,"&lt;"&amp;$DL$17,$B$2:$B$1000,"="&amp;BS19)+COUNTIFS($V$2:$V$1000,"&lt;"&amp;$DL$17,$C$2:$C$1000,"="&amp;BS19)</f>
        <v/>
      </c>
      <c r="DP19" s="80">
        <f>COUNTIFS($U$2:$U$1000,"&gt;"&amp;$DP$17,$B$2:$B$1000,"="&amp;BR19)+COUNTIFS($V$2:$V$1000,"&gt;"&amp;$DP$17,$C$2:$C$1000,"="&amp;BR19)</f>
        <v/>
      </c>
      <c r="DQ19" s="80">
        <f>COUNTIFS($U$2:$U$1000,"&lt;"&amp;$DP$17,$B$2:$B$1000,"="&amp;BR19)+COUNTIFS($V$2:$V$1000,"&lt;"&amp;$DP$17,$C$2:$C$1000,"="&amp;BR19)</f>
        <v/>
      </c>
      <c r="DR19" s="80">
        <f>COUNTIFS($U$2:$U$1000,"&gt;"&amp;$DP$17,$B$2:$B$1000,"="&amp;BS19)+COUNTIFS($V$2:$V$1000,"&gt;"&amp;$DP$17,$C$2:$C$1000,"="&amp;BS19)</f>
        <v/>
      </c>
      <c r="DS19" s="80">
        <f>COUNTIFS($U$2:$U$1000,"&lt;"&amp;$DP$17,$B$2:$B$1000,"="&amp;BS19)+COUNTIFS($V$2:$V$1000,"&lt;"&amp;$DP$17,$C$2:$C$1000,"="&amp;BS19)</f>
        <v/>
      </c>
      <c r="DT19" s="12">
        <f>COUNTIFS($S$2:$S$1000,"&gt;"&amp;$DT$17,$B$2:$B$1000,"="&amp;BR19)+COUNTIFS($R$2:$R$1000,"&gt;"&amp;$DT$17,$C$2:$C$1000,"="&amp;BR19)</f>
        <v/>
      </c>
      <c r="DU19" s="80">
        <f>COUNTIFS($S$2:$S$1000,"&lt;"&amp;$DT$17,$B$2:$B$1000,"="&amp;BR19)+COUNTIFS($R$2:$R$1000,"&lt;"&amp;$DT$17,$C$2:$C$1000,"="&amp;BR19)</f>
        <v/>
      </c>
      <c r="DV19" s="80">
        <f>COUNTIFS($S$2:$S$1000,"&gt;"&amp;$DT$17,$B$2:$B$1000,"="&amp;BS19)+COUNTIFS($R$2:$R$1000,"&gt;"&amp;$DT$17,$C$2:$C$1000,"="&amp;BS19)</f>
        <v/>
      </c>
      <c r="DW19" s="80">
        <f>COUNTIFS($S$2:$S$1000,"&lt;"&amp;$DT$17,$B$2:$B$1000,"="&amp;BS19)+COUNTIFS($R$2:$R$1000,"&lt;"&amp;$DT$17,$C$2:$C$1000,"="&amp;BS19)</f>
        <v/>
      </c>
      <c r="DX19" s="80">
        <f>COUNTIFS($S$2:$S$1000,"&gt;"&amp;$DX$17,$B$2:$B$1000,"="&amp;BR19)+COUNTIFS($R$2:$R$1000,"&gt;"&amp;$DX$17,$C$2:$C$1000,"="&amp;BR19)</f>
        <v/>
      </c>
      <c r="DY19" s="80">
        <f>COUNTIFS($S$2:$S$1000,"&lt;"&amp;$DX$17,$B$2:$B$1000,"="&amp;BR19)+COUNTIFS($R$2:$R$1000,"&lt;"&amp;$DX$17,$C$2:$C$1000,"="&amp;BR19)</f>
        <v/>
      </c>
      <c r="DZ19" s="80">
        <f>COUNTIFS($S$2:$S$1000,"&gt;"&amp;$DX$17,$B$2:$B$1000,"="&amp;BS19)+COUNTIFS($R$2:$R$1000,"&gt;"&amp;$DX$17,$C$2:$C$1000,"="&amp;BS19)</f>
        <v/>
      </c>
      <c r="EA19" s="80">
        <f>COUNTIFS($S$2:$S$1000,"&lt;"&amp;$DX$17,$B$2:$B$1000,"="&amp;BS19)+COUNTIFS($R$2:$R$1000,"&lt;"&amp;$DX$17,$C$2:$C$1000,"="&amp;BS19)</f>
        <v/>
      </c>
      <c r="EB19" s="80">
        <f>COUNTIFS($S$2:$S$1000,"&gt;"&amp;$EB$17,$B$2:$B$1000,"="&amp;BR19)+COUNTIFS($R$2:$R$1000,"&gt;"&amp;$EB$17,$C$2:$C$1000,"="&amp;BR19)</f>
        <v/>
      </c>
      <c r="EC19" s="80">
        <f>COUNTIFS($S$2:$S$1000,"&lt;"&amp;$EB$17,$B$2:$B$1000,"="&amp;BR19)+COUNTIFS($R$2:$R$1000,"&lt;"&amp;$EB$17,$C$2:$C$1000,"="&amp;BR19)</f>
        <v/>
      </c>
      <c r="ED19" s="80">
        <f>COUNTIFS($S$2:$S$1000,"&gt;"&amp;$EB$17,$B$2:$B$1000,"="&amp;BS19)+COUNTIFS($R$2:$R$1000,"&gt;"&amp;$EB$17,$C$2:$C$1000,"="&amp;BS19)</f>
        <v/>
      </c>
      <c r="EE19" s="80">
        <f>COUNTIFS($S$2:$S$1000,"&lt;"&amp;$EB$17,$B$2:$B$1000,"="&amp;BS19)+COUNTIFS($R$2:$R$1000,"&lt;"&amp;$EB$17,$C$2:$C$1000,"="&amp;BS19)</f>
        <v/>
      </c>
      <c r="EF19" s="25">
        <f>COUNTIFS($V$2:$V$1000,"&gt;"&amp;$EF$17,$B$2:$B$1000,"="&amp;BR19)+COUNTIFS($U$2:$U$1000,"&gt;"&amp;$EF$17,$C$2:$C$1000,"="&amp;BR19)</f>
        <v/>
      </c>
      <c r="EG19" s="80">
        <f>COUNTIFS($V$2:$V$1000,"&lt;"&amp;$EF$17,$B$2:$B$1000,"="&amp;BR19)+COUNTIFS($U$2:$U$1000,"&lt;"&amp;$EF$17,$C$2:$C$1000,"="&amp;BR19)</f>
        <v/>
      </c>
      <c r="EH19" s="80">
        <f>COUNTIFS($V$2:$V$1000,"&gt;"&amp;$EF$17,$B$2:$B$1000,"="&amp;BS19)+COUNTIFS($U$2:$U$1000,"&gt;"&amp;$EF$17,$C$2:$C$1000,"="&amp;BS19)</f>
        <v/>
      </c>
      <c r="EI19" s="80">
        <f>COUNTIFS($V$2:$V$1000,"&lt;"&amp;$EF$17,$B$2:$B$1000,"="&amp;BS19)+COUNTIFS($U$2:$U$1000,"&lt;"&amp;$EF$17,$C$2:$C$1000,"="&amp;BS19)</f>
        <v/>
      </c>
      <c r="EJ19" s="80">
        <f>COUNTIFS($V$2:$V$1000,"&gt;"&amp;$EJ$17,$B$2:$B$1000,"="&amp;BR19)+COUNTIFS($U$2:$U$1000,"&gt;"&amp;$EJ$17,$C$2:$C$1000,"="&amp;BR19)</f>
        <v/>
      </c>
      <c r="EK19" s="80">
        <f>COUNTIFS($V$2:$V$1000,"&lt;"&amp;$EJ$17,$B$2:$B$1000,"="&amp;BR19)+COUNTIFS($U$2:$U$1000,"&lt;"&amp;$EJ$17,$C$2:$C$1000,"="&amp;BR19)</f>
        <v/>
      </c>
      <c r="EL19" s="80">
        <f>COUNTIFS($V$2:$V$1000,"&gt;"&amp;$EJ$17,$B$2:$B$1000,"="&amp;BS19)+COUNTIFS($U$2:$U$1000,"&gt;"&amp;$EJ$17,$C$2:$C$1000,"="&amp;BS19)</f>
        <v/>
      </c>
      <c r="EM19" s="80">
        <f>COUNTIFS($V$2:$V$1000,"&lt;"&amp;$EJ$17,$B$2:$B$1000,"="&amp;BS19)+COUNTIFS($U$2:$U$1000,"&lt;"&amp;$EJ$17,$C$2:$C$1000,"="&amp;BS19)</f>
        <v/>
      </c>
      <c r="EN19" s="80">
        <f>COUNTIFS($V$2:$V$1000,"&gt;"&amp;$EN$17,$B$2:$B$1000,"="&amp;BR19)+COUNTIFS($U$2:$U$1000,"&gt;"&amp;$EN$17,$C$2:$C$1000,"="&amp;BR19)</f>
        <v/>
      </c>
      <c r="EO19" s="80">
        <f>COUNTIFS($V$2:$V$1000,"&lt;"&amp;$EN$17,$B$2:$B$1000,"="&amp;BR19)+COUNTIFS($U$2:$U$1000,"&lt;"&amp;$EN$17,$C$2:$C$1000,"="&amp;BR19)</f>
        <v/>
      </c>
      <c r="EP19" s="80">
        <f>COUNTIFS($V$2:$V$1000,"&gt;"&amp;$EN$17,$B$2:$B$1000,"="&amp;BS19)+COUNTIFS($U$2:$U$1000,"&gt;"&amp;$EN$17,$C$2:$C$1000,"="&amp;BS19)</f>
        <v/>
      </c>
      <c r="EQ19" s="80">
        <f>COUNTIFS($V$2:$V$1000,"&lt;"&amp;$EN$17,$B$2:$B$1000,"="&amp;BS19)+COUNTIFS($U$2:$U$1000,"&lt;"&amp;$EN$17,$C$2:$C$1000,"="&amp;BS19)</f>
        <v/>
      </c>
      <c r="ES19" s="89" t="n"/>
      <c r="EV19" s="89" t="n"/>
      <c r="EY19" s="89" t="n"/>
      <c r="FB19" s="89" t="n"/>
      <c r="FE19" s="89" t="n"/>
      <c r="FH19" s="89" t="n"/>
      <c r="FK19" s="89" t="n"/>
      <c r="FN19" s="81" t="n"/>
      <c r="FQ19" s="81" t="n"/>
      <c r="FT19" s="81" t="n"/>
      <c r="FW19" s="81" t="n"/>
      <c r="FZ19" s="81" t="n"/>
      <c r="GC19" s="81" t="n"/>
      <c r="GF19" s="81" t="n"/>
      <c r="GI19" s="81" t="n"/>
    </row>
    <row customHeight="1" ht="12" r="20" spans="1:201">
      <c r="A20" s="35" t="n">
        <v>43331</v>
      </c>
      <c r="B20" s="89" t="s">
        <v>110</v>
      </c>
      <c r="C20" s="89" t="s">
        <v>108</v>
      </c>
      <c r="D20" s="31" t="n">
        <v>6.6</v>
      </c>
      <c r="E20" s="81" t="n">
        <v>6.57</v>
      </c>
      <c r="F20" s="25" t="n">
        <v>537</v>
      </c>
      <c r="G20" s="80" t="n">
        <v>398</v>
      </c>
      <c r="H20" s="80" t="n">
        <v>466</v>
      </c>
      <c r="I20" s="80" t="n">
        <v>323</v>
      </c>
      <c r="J20" s="80" t="n">
        <v>10</v>
      </c>
      <c r="K20" s="80" t="n">
        <v>5</v>
      </c>
      <c r="L20" s="25" t="n">
        <v>0</v>
      </c>
      <c r="M20" s="80" t="n">
        <v>0</v>
      </c>
      <c r="N20" s="80" t="n">
        <v>2</v>
      </c>
      <c r="O20" s="80" t="n">
        <v>2</v>
      </c>
      <c r="P20" s="80" t="n">
        <v>3</v>
      </c>
      <c r="Q20" s="80" t="n">
        <v>0</v>
      </c>
      <c r="R20" s="16" t="n">
        <v>5</v>
      </c>
      <c r="S20" s="16" t="n">
        <v>2</v>
      </c>
      <c r="T20" s="16" t="n">
        <v>7</v>
      </c>
      <c r="U20" s="25" t="n">
        <v>1</v>
      </c>
      <c r="V20" s="80" t="n">
        <v>1</v>
      </c>
      <c r="W20" s="16" t="n">
        <v>2</v>
      </c>
      <c r="X20" s="25" t="n">
        <v>8</v>
      </c>
      <c r="Y20" s="80" t="n">
        <v>30</v>
      </c>
      <c r="Z20" s="27">
        <f>IF(U20="","",LOOKUP(U20-V20,{-9E+307,0,1},{2,"x",1}))</f>
        <v/>
      </c>
      <c r="AA20" s="14">
        <f>IF(U20="","",U20&amp;"-"&amp;V20)</f>
        <v/>
      </c>
      <c r="AB20" s="63" t="n"/>
      <c r="AC20" s="89" t="s">
        <v>108</v>
      </c>
      <c r="AD20" s="80">
        <f>SUMPRODUCT(($B$2:$C$1001=$AC20)*($Z$2:$Z$1001&lt;&gt;""))</f>
        <v/>
      </c>
      <c r="AE20" s="81">
        <f>SUMIF($B$2:$B$1001,$AC20,$D$2:$D$1001)+SUMIF($C$2:$C$1001,$AC20,$E$2:$E$1001)</f>
        <v/>
      </c>
      <c r="AF20" s="80">
        <f>SUMIF($B$2:$B$1001,$AC20,$F$2:$F$1001)+SUMIF($C$2:$C$1001,$AC20,$G$2:$G$1001)</f>
        <v/>
      </c>
      <c r="AG20" s="80">
        <f>SUMIF($B$2:$B$1001,$AC20,$H$2:$H$1001)+SUMIF($C$2:$C$1001,$AC20,$I$2:$I$1001)</f>
        <v/>
      </c>
      <c r="AH20" s="80">
        <f>SUMIF($B$2:$B$1001,$AC20,$J$2:$J$1001)+SUMIF($C$2:$C$1001,$AC20,$K$2:$K$1001)</f>
        <v/>
      </c>
      <c r="AI20" s="25">
        <f>SUMIF($B$2:$B$1001,$AC20,$L$2:$L$1001)+SUMIF($C$2:$C$1001,$AC20,$M$2:$M$1001)</f>
        <v/>
      </c>
      <c r="AJ20" s="80">
        <f>SUMIF($B$2:$B$1001,$AC20,$N$2:$N$1001)+SUMIF($C$2:$C$1001,$AC20,$O$2:$O$1001)</f>
        <v/>
      </c>
      <c r="AK20" s="80">
        <f>SUMIF($B$2:$B$1001,$AC20,$P$2:$P$1001)+SUMIF($C$2:$C$1001,$AC20,$Q$2:$Q$1001)</f>
        <v/>
      </c>
      <c r="AL20" s="80">
        <f>SUMIF($B$2:$B$1001,$AC20,$U$2:$U$1001)+SUMIF($C$2:$C$1001,$AC20,$V$2:$V$1001)</f>
        <v/>
      </c>
      <c r="AM20" s="29">
        <f>SUMIF($B$2:$B$1001,$AC20,$X$2:$X$1001)+SUMIF($C$2:$C$1001,$AC20,$Y$2:$Y$1001)</f>
        <v/>
      </c>
      <c r="AN20" s="31">
        <f>SUMIF($C$2:$C$1001,$AC20,$D$2:$D$1001)+SUMIF($B$2:$B$1001,$AC20,$E$2:$E$1001)</f>
        <v/>
      </c>
      <c r="AO20" s="80">
        <f>SUMIF($C$2:$C$1001,$AC20,$F$2:$F$1001)+SUMIF($B$2:$B$1001,$AC20,$G$2:$G$1001)</f>
        <v/>
      </c>
      <c r="AP20" s="80">
        <f>SUMIF($C$2:$C$1001,$AC20,$H$2:$H$1001)+SUMIF($B$2:$B$1001,$AC20,$I$2:$I$1001)</f>
        <v/>
      </c>
      <c r="AQ20" s="80">
        <f>SUMIF($C$2:$C$1001,$AC20,$J$2:$J$1001)+SUMIF($B$2:$B$1001,$AC20,$K$2:$K$1001)</f>
        <v/>
      </c>
      <c r="AR20" s="25">
        <f>SUMIF($C$2:$C$1001,$AC20,$L$2:$L$1001)+SUMIF($B$2:$B$1001,$AC20,$M$2:$M$1001)</f>
        <v/>
      </c>
      <c r="AS20" s="80">
        <f>SUMIF($C$2:$C$1001,$AC20,$N$2:$N$1001)+SUMIF($B$2:$B$1001,$AC20,$O$2:$O$1001)</f>
        <v/>
      </c>
      <c r="AT20" s="80">
        <f>SUMIF($C$2:$C$1001,$AC20,$P$2:$P$1001)+SUMIF($B$2:$B$1001,$AC20,$Q$2:$Q$1001)</f>
        <v/>
      </c>
      <c r="AU20" s="80">
        <f>SUMIF($C$2:$C$1001,$AC20,$U$2:$U$1001)+SUMIF($B$2:$B$1001,$AC20,$V$2:$V$1001)</f>
        <v/>
      </c>
      <c r="AV20" s="28">
        <f>SUMIF($C$2:$C$1001,$AC20,$X$2:$X$1001)+SUMIF($B$2:$B$1001,$AC20,$Y$2:$Y$1001)</f>
        <v/>
      </c>
      <c r="AW20" s="12" t="n">
        <v>5</v>
      </c>
      <c r="AX20" s="81" t="n">
        <v>34.16</v>
      </c>
      <c r="AY20" s="80" t="n">
        <v>2169</v>
      </c>
      <c r="AZ20" s="80" t="n">
        <v>1753</v>
      </c>
      <c r="BA20" s="80" t="n">
        <v>48</v>
      </c>
      <c r="BB20" s="25" t="n">
        <v>4</v>
      </c>
      <c r="BC20" s="80" t="n">
        <v>11</v>
      </c>
      <c r="BD20" s="80" t="n">
        <v>5</v>
      </c>
      <c r="BE20" s="80" t="n">
        <v>8</v>
      </c>
      <c r="BF20" s="29" t="n">
        <v>93</v>
      </c>
      <c r="BG20" s="31" t="n">
        <v>33.26</v>
      </c>
      <c r="BH20" s="80" t="n">
        <v>1994</v>
      </c>
      <c r="BI20" s="80" t="n">
        <v>1577</v>
      </c>
      <c r="BJ20" s="80" t="n">
        <v>57</v>
      </c>
      <c r="BK20" s="25" t="n">
        <v>1</v>
      </c>
      <c r="BL20" s="80" t="n">
        <v>13</v>
      </c>
      <c r="BM20" s="80" t="n">
        <v>3</v>
      </c>
      <c r="BN20" s="80" t="n">
        <v>5</v>
      </c>
      <c r="BO20" s="25" t="n">
        <v>104</v>
      </c>
      <c r="BR20" s="89">
        <f>BR32</f>
        <v/>
      </c>
      <c r="BS20" s="89">
        <f>BS32</f>
        <v/>
      </c>
      <c r="BT20" s="80">
        <f>COUNTIFS($T$2:$T$1000,"&gt;"&amp;$BT$17,$B$2:$B$1000,"="&amp;BR20)+COUNTIFS($T$2:$T$1000,"&gt;"&amp;$BT$17,$C$2:$C$1000,"="&amp;BR20)</f>
        <v/>
      </c>
      <c r="BU20" s="80">
        <f>COUNTIFS($T$2:$T$1000,"&lt;"&amp;$BT$17,$B$2:$B$1000,"="&amp;BR20)+COUNTIFS($T$2:$T$1000,"&lt;"&amp;$BT$17,$C$2:$C$1000,"="&amp;BR20)</f>
        <v/>
      </c>
      <c r="BV20" s="80">
        <f>COUNTIFS($T$2:$T$1000,"&gt;"&amp;$BT$17,$B$2:$B$1000,"="&amp;BS20)+COUNTIFS($T$2:$T$1000,"&gt;"&amp;$BT$17,$C$2:$C$1000,"="&amp;BS20)</f>
        <v/>
      </c>
      <c r="BW20" s="80">
        <f>COUNTIFS($T$2:$T$1000,"&lt;"&amp;$BT$17,$B$2:$B$1000,"="&amp;BS20)+COUNTIFS($T$2:$T$1000,"&lt;"&amp;$BT$17,$C$2:$C$1000,"="&amp;BS20)</f>
        <v/>
      </c>
      <c r="BX20" s="80">
        <f>COUNTIFS($T$2:$T$1000,"&gt;"&amp;$BX$17,$B$2:$B$1000,"="&amp;BR20)+COUNTIFS($T$2:$T$1000,"&gt;"&amp;$BX$17,$C$2:$C$1000,"="&amp;BR20)</f>
        <v/>
      </c>
      <c r="BY20" s="80">
        <f>COUNTIFS($T$2:$T$1000,"&lt;"&amp;$BX$17,$B$2:$B$1000,"="&amp;BR20)+COUNTIFS($T$2:$T$1000,"&lt;"&amp;$BX$17,$C$2:$C$1000,"="&amp;BR20)</f>
        <v/>
      </c>
      <c r="BZ20" s="80">
        <f>COUNTIFS($T$2:$T$1000,"&gt;"&amp;$BX$17,$B$2:$B$1000,"="&amp;BS20)+COUNTIFS($T$2:$T$1000,"&gt;"&amp;$BX$17,$C$2:$C$1000,"="&amp;BS20)</f>
        <v/>
      </c>
      <c r="CA20" s="80">
        <f>COUNTIFS($T$2:$T$1000,"&lt;"&amp;$BX$17,$B$2:$B$1000,"="&amp;BS20)+COUNTIFS($T$2:$T$1000,"&lt;"&amp;$BX$17,$C$2:$C$1000,"="&amp;BS20)</f>
        <v/>
      </c>
      <c r="CB20" s="80">
        <f>COUNTIFS($T$2:$T$1000,"&gt;"&amp;$CB$17,$B$2:$B$1000,"="&amp;BR20)+COUNTIFS($T$2:$T$1000,"&gt;"&amp;$CB$17,$C$2:$C$1000,"="&amp;BR20)</f>
        <v/>
      </c>
      <c r="CC20" s="80">
        <f>COUNTIFS($T$2:$T$1000,"&lt;"&amp;$CB$17,$B$2:$B$1000,"="&amp;BR20)+COUNTIFS($T$2:$T$1000,"&lt;"&amp;$CB$17,$C$2:$C$1000,"="&amp;BR20)</f>
        <v/>
      </c>
      <c r="CD20" s="80">
        <f>COUNTIFS($T$2:$T$1000,"&gt;"&amp;$CB$17,$B$2:$B$1000,"="&amp;BS20)+COUNTIFS($T$2:$T$1000,"&gt;"&amp;$CB$17,$C$2:$C$1000,"="&amp;BS20)</f>
        <v/>
      </c>
      <c r="CE20" s="80">
        <f>COUNTIFS($T$2:$T$1000,"&lt;"&amp;$CB$17,$B$2:$B$1000,"="&amp;BS20)+COUNTIFS($T$2:$T$1000,"&lt;"&amp;$CB$17,$C$2:$C$1000,"="&amp;BS20)</f>
        <v/>
      </c>
      <c r="CF20" s="25">
        <f>COUNTIFS($W$2:$W$1000,"&gt;"&amp;$CF$17,$B$2:$B$1000,"="&amp;BR20)+COUNTIFS($W$2:$W$1000,"&gt;"&amp;$CF$17,$C$2:$C$1000,"="&amp;BR20)</f>
        <v/>
      </c>
      <c r="CG20" s="80">
        <f>COUNTIFS($W$2:$W$1000,"&lt;"&amp;$CF$17,$B$2:$B$1000,"="&amp;BR20)+COUNTIFS($W$2:$W$1000,"&lt;"&amp;$CF$17,$C$2:$C$1000,"="&amp;BR20)</f>
        <v/>
      </c>
      <c r="CH20" s="80">
        <f>COUNTIFS($W$2:$W$1000,"&gt;"&amp;$CF$17,$B$2:$B$1000,"="&amp;BS20)+COUNTIFS($W$2:$W$1000,"&gt;"&amp;$CF$17,$C$2:$C$1000,"="&amp;BS20)</f>
        <v/>
      </c>
      <c r="CI20" s="80">
        <f>COUNTIFS($W$2:$W$1000,"&lt;"&amp;$CF$17,$B$2:$B$1000,"="&amp;BS20)+COUNTIFS($W$2:$W$1000,"&lt;"&amp;$CF$17,$C$2:$C$1000,"="&amp;BS20)</f>
        <v/>
      </c>
      <c r="CJ20" s="80">
        <f>COUNTIFS($W$2:$W$1000,"&gt;"&amp;$CJ$17,$B$2:$B$1000,"="&amp;BR20)+COUNTIFS($W$2:$W$1000,"&gt;"&amp;$CJ$17,$C$2:$C$1000,"="&amp;BR20)</f>
        <v/>
      </c>
      <c r="CK20" s="80">
        <f>COUNTIFS($W$2:$W$1000,"&lt;"&amp;$CJ$17,$B$2:$B$1000,"="&amp;BR20)+COUNTIFS($W$2:$W$1000,"&lt;"&amp;$CJ$17,$C$2:$C$1000,"="&amp;BR20)</f>
        <v/>
      </c>
      <c r="CL20" s="80">
        <f>COUNTIFS($W$2:$W$1000,"&gt;"&amp;$CJ$17,$B$2:$B$1000,"="&amp;BS20)+COUNTIFS($W$2:$W$1000,"&gt;"&amp;$CJ$17,$C$2:$C$1000,"="&amp;BS20)</f>
        <v/>
      </c>
      <c r="CM20" s="80">
        <f>COUNTIFS($W$2:$W$1000,"&lt;"&amp;$CJ$17,$B$2:$B$1000,"="&amp;BS20)+COUNTIFS($W$2:$W$1000,"&lt;"&amp;$CJ$17,$C$2:$C$1000,"="&amp;BS20)</f>
        <v/>
      </c>
      <c r="CN20" s="80">
        <f>COUNTIFS($W$2:$W$1000,"&gt;"&amp;$CN$17,$B$2:$B$1000,"="&amp;BR20)+COUNTIFS($W$2:$W$1000,"&gt;"&amp;$CN$17,$C$2:$C$1000,"="&amp;BR20)</f>
        <v/>
      </c>
      <c r="CO20" s="80">
        <f>COUNTIFS($W$2:$W$1000,"&lt;"&amp;$CN$17,$B$2:$B$1000,"="&amp;BR20)+COUNTIFS($W$2:$W$1000,"&lt;"&amp;$CN$17,$C$2:$C$1000,"="&amp;BR20)</f>
        <v/>
      </c>
      <c r="CP20" s="80">
        <f>COUNTIFS($W$2:$W$1000,"&gt;"&amp;$CN$17,$B$2:$B$1000,"="&amp;BS20)+COUNTIFS($W$2:$W$1000,"&gt;"&amp;$CN$17,$C$2:$C$1000,"="&amp;BS20)</f>
        <v/>
      </c>
      <c r="CQ20" s="80">
        <f>COUNTIFS($W$2:$W$1000,"&lt;"&amp;$CN$17,$B$2:$B$1000,"="&amp;BS20)+COUNTIFS($W$2:$W$1000,"&lt;"&amp;$CN$17,$C$2:$C$1000,"="&amp;BS20)</f>
        <v/>
      </c>
      <c r="CR20" s="80">
        <f>COUNTIFS($W$2:$W$1000,"&gt;"&amp;$CR$17,$B$2:$B$1000,"="&amp;BR20)+COUNTIFS($W$2:$W$1000,"&gt;"&amp;$CR$17,$C$2:$C$1000,"="&amp;BR20)</f>
        <v/>
      </c>
      <c r="CS20" s="80">
        <f>COUNTIFS($W$2:$W$1000,"&lt;"&amp;$CR$17,$B$2:$B$1000,"="&amp;BR20)+COUNTIFS($W$2:$W$1000,"&lt;"&amp;$CR$17,$C$2:$C$1000,"="&amp;BR20)</f>
        <v/>
      </c>
      <c r="CT20" s="80">
        <f>COUNTIFS($W$2:$W$1000,"&gt;"&amp;$CR$17,$B$2:$B$1000,"="&amp;BS20)+COUNTIFS($W$2:$W$1000,"&gt;"&amp;$CR$17,$C$2:$C$1000,"="&amp;BS20)</f>
        <v/>
      </c>
      <c r="CU20" s="80">
        <f>COUNTIFS($W$2:$W$1000,"&lt;"&amp;$CR$17,$B$2:$B$1000,"="&amp;BS20)+COUNTIFS($W$2:$W$1000,"&lt;"&amp;$CR$17,$C$2:$C$1000,"="&amp;BS20)</f>
        <v/>
      </c>
      <c r="CV20" s="12">
        <f>COUNTIFS($R$2:$R$1000,"&gt;"&amp;$CV$17,$B$2:$B$1000,"="&amp;BR20)+COUNTIFS($S$2:$S$1000,"&gt;"&amp;$CV$17,$C$2:$C$1000,"="&amp;BR20)</f>
        <v/>
      </c>
      <c r="CW20" s="80">
        <f>COUNTIFS($R$2:$R$1000,"&lt;"&amp;$CV$17,$B$2:$B$1000,"="&amp;BR20)+COUNTIFS($S$2:$S$1000,"&lt;"&amp;$CV$17,$C$2:$C$1000,"="&amp;BR20)</f>
        <v/>
      </c>
      <c r="CX20" s="80">
        <f>COUNTIFS($R$2:$R$1000,"&gt;"&amp;$CV$17,$B$2:$B$1000,"="&amp;BS20)+COUNTIFS($S$2:$S$1000,"&gt;"&amp;$CV$17,$C$2:$C$1000,"="&amp;BS20)</f>
        <v/>
      </c>
      <c r="CY20" s="80">
        <f>COUNTIFS($R$2:$R$1000,"&lt;"&amp;$CV$17,$B$2:$B$1000,"="&amp;BS20)+COUNTIFS($S$2:$S$1000,"&lt;"&amp;$CV$17,$C$2:$C$1000,"="&amp;BS20)</f>
        <v/>
      </c>
      <c r="CZ20" s="80">
        <f>COUNTIFS($R$2:$R$1000,"&gt;"&amp;$CZ$17,$B$2:$B$1000,"="&amp;BR20)+COUNTIFS($S$2:$S$1000,"&gt;"&amp;$CZ$17,$C$2:$C$1000,"="&amp;BR20)</f>
        <v/>
      </c>
      <c r="DA20" s="80">
        <f>COUNTIFS($R$2:$R$1000,"&lt;"&amp;$CZ$17,$B$2:$B$1000,"="&amp;BR20)+COUNTIFS($S$2:$S$1000,"&lt;"&amp;$CZ$17,$C$2:$C$1000,"="&amp;BR20)</f>
        <v/>
      </c>
      <c r="DB20" s="80">
        <f>COUNTIFS($R$2:$R$1000,"&gt;"&amp;$CZ$17,$B$2:$B$1000,"="&amp;BS20)+COUNTIFS($S$2:$S$1000,"&gt;"&amp;$CZ$17,$C$2:$C$1000,"="&amp;BS20)</f>
        <v/>
      </c>
      <c r="DC20" s="80">
        <f>COUNTIFS($R$2:$R$1000,"&lt;"&amp;$CZ$17,$B$2:$B$1000,"="&amp;BS20)+COUNTIFS($S$2:$S$1000,"&lt;"&amp;$CZ$17,$C$2:$C$1000,"="&amp;BS20)</f>
        <v/>
      </c>
      <c r="DD20" s="80">
        <f>COUNTIFS($R$2:$R$1000,"&gt;"&amp;$DD$17,$B$2:$B$1000,"="&amp;BR20)+COUNTIFS($S$2:$S$1000,"&gt;"&amp;$DD$17,$C$2:$C$1000,"="&amp;BR20)</f>
        <v/>
      </c>
      <c r="DE20" s="80">
        <f>COUNTIFS($R$2:$R$1000,"&lt;"&amp;$DD$17,$B$2:$B$1000,"="&amp;BR20)+COUNTIFS($S$2:$S$1000,"&lt;"&amp;$DD$17,$C$2:$C$1000,"="&amp;BR20)</f>
        <v/>
      </c>
      <c r="DF20" s="80">
        <f>COUNTIFS($R$2:$R$1000,"&gt;"&amp;$DD$17,$B$2:$B$1000,"="&amp;BS20)+COUNTIFS($S$2:$S$1000,"&gt;"&amp;$DD$17,$C$2:$C$1000,"="&amp;BS20)</f>
        <v/>
      </c>
      <c r="DG20" s="80">
        <f>COUNTIFS($R$2:$R$1000,"&lt;"&amp;$DD$17,$B$2:$B$1000,"="&amp;BS20)+COUNTIFS($S$2:$S$1000,"&lt;"&amp;$DD$17,$C$2:$C$1000,"="&amp;BS20)</f>
        <v/>
      </c>
      <c r="DH20" s="25">
        <f>COUNTIFS($U$2:$U$1000,"&gt;"&amp;$DH$17,$B$2:$B$1000,"="&amp;BR20)+COUNTIFS($V$2:$V$1000,"&gt;"&amp;$DH$17,$C$2:$C$1000,"="&amp;BR20)</f>
        <v/>
      </c>
      <c r="DI20" s="80">
        <f>COUNTIFS($U$2:$U$1000,"&lt;"&amp;$DH$17,$B$2:$B$1000,"="&amp;BR20)+COUNTIFS($V$2:$V$1000,"&lt;"&amp;$DH$17,$C$2:$C$1000,"="&amp;BR20)</f>
        <v/>
      </c>
      <c r="DJ20" s="80">
        <f>COUNTIFS($U$2:$U$1000,"&gt;"&amp;$DH$17,$B$2:$B$1000,"="&amp;BS20)+COUNTIFS($V$2:$V$1000,"&gt;"&amp;$DH$17,$C$2:$C$1000,"="&amp;BS20)</f>
        <v/>
      </c>
      <c r="DK20" s="80">
        <f>COUNTIFS($U$2:$U$1000,"&lt;"&amp;$DH$17,$B$2:$B$1000,"="&amp;BS20)+COUNTIFS($V$2:$V$1000,"&lt;"&amp;$DH$17,$C$2:$C$1000,"="&amp;BS20)</f>
        <v/>
      </c>
      <c r="DL20" s="80">
        <f>COUNTIFS($U$2:$U$1000,"&gt;"&amp;$DL$17,$B$2:$B$1000,"="&amp;BR20)+COUNTIFS($V$2:$V$1000,"&gt;"&amp;$DL$17,$C$2:$C$1000,"="&amp;BR20)</f>
        <v/>
      </c>
      <c r="DM20" s="80">
        <f>COUNTIFS($U$2:$U$1000,"&lt;"&amp;$DL$17,$B$2:$B$1000,"="&amp;BR20)+COUNTIFS($V$2:$V$1000,"&lt;"&amp;$DL$17,$C$2:$C$1000,"="&amp;BR20)</f>
        <v/>
      </c>
      <c r="DN20" s="80">
        <f>COUNTIFS($U$2:$U$1000,"&gt;"&amp;$DL$17,$B$2:$B$1000,"="&amp;BS20)+COUNTIFS($V$2:$V$1000,"&gt;"&amp;$DL$17,$C$2:$C$1000,"="&amp;BS20)</f>
        <v/>
      </c>
      <c r="DO20" s="80">
        <f>COUNTIFS($U$2:$U$1000,"&lt;"&amp;$DL$17,$B$2:$B$1000,"="&amp;BS20)+COUNTIFS($V$2:$V$1000,"&lt;"&amp;$DL$17,$C$2:$C$1000,"="&amp;BS20)</f>
        <v/>
      </c>
      <c r="DP20" s="80">
        <f>COUNTIFS($U$2:$U$1000,"&gt;"&amp;$DP$17,$B$2:$B$1000,"="&amp;BR20)+COUNTIFS($V$2:$V$1000,"&gt;"&amp;$DP$17,$C$2:$C$1000,"="&amp;BR20)</f>
        <v/>
      </c>
      <c r="DQ20" s="80">
        <f>COUNTIFS($U$2:$U$1000,"&lt;"&amp;$DP$17,$B$2:$B$1000,"="&amp;BR20)+COUNTIFS($V$2:$V$1000,"&lt;"&amp;$DP$17,$C$2:$C$1000,"="&amp;BR20)</f>
        <v/>
      </c>
      <c r="DR20" s="80">
        <f>COUNTIFS($U$2:$U$1000,"&gt;"&amp;$DP$17,$B$2:$B$1000,"="&amp;BS20)+COUNTIFS($V$2:$V$1000,"&gt;"&amp;$DP$17,$C$2:$C$1000,"="&amp;BS20)</f>
        <v/>
      </c>
      <c r="DS20" s="80">
        <f>COUNTIFS($U$2:$U$1000,"&lt;"&amp;$DP$17,$B$2:$B$1000,"="&amp;BS20)+COUNTIFS($V$2:$V$1000,"&lt;"&amp;$DP$17,$C$2:$C$1000,"="&amp;BS20)</f>
        <v/>
      </c>
      <c r="DT20" s="12">
        <f>COUNTIFS($S$2:$S$1000,"&gt;"&amp;$DT$17,$B$2:$B$1000,"="&amp;BR20)+COUNTIFS($R$2:$R$1000,"&gt;"&amp;$DT$17,$C$2:$C$1000,"="&amp;BR20)</f>
        <v/>
      </c>
      <c r="DU20" s="80">
        <f>COUNTIFS($S$2:$S$1000,"&lt;"&amp;$DT$17,$B$2:$B$1000,"="&amp;BR20)+COUNTIFS($R$2:$R$1000,"&lt;"&amp;$DT$17,$C$2:$C$1000,"="&amp;BR20)</f>
        <v/>
      </c>
      <c r="DV20" s="80">
        <f>COUNTIFS($S$2:$S$1000,"&gt;"&amp;$DT$17,$B$2:$B$1000,"="&amp;BS20)+COUNTIFS($R$2:$R$1000,"&gt;"&amp;$DT$17,$C$2:$C$1000,"="&amp;BS20)</f>
        <v/>
      </c>
      <c r="DW20" s="80">
        <f>COUNTIFS($S$2:$S$1000,"&lt;"&amp;$DT$17,$B$2:$B$1000,"="&amp;BS20)+COUNTIFS($R$2:$R$1000,"&lt;"&amp;$DT$17,$C$2:$C$1000,"="&amp;BS20)</f>
        <v/>
      </c>
      <c r="DX20" s="80">
        <f>COUNTIFS($S$2:$S$1000,"&gt;"&amp;$DX$17,$B$2:$B$1000,"="&amp;BR20)+COUNTIFS($R$2:$R$1000,"&gt;"&amp;$DX$17,$C$2:$C$1000,"="&amp;BR20)</f>
        <v/>
      </c>
      <c r="DY20" s="80">
        <f>COUNTIFS($S$2:$S$1000,"&lt;"&amp;$DX$17,$B$2:$B$1000,"="&amp;BR20)+COUNTIFS($R$2:$R$1000,"&lt;"&amp;$DX$17,$C$2:$C$1000,"="&amp;BR20)</f>
        <v/>
      </c>
      <c r="DZ20" s="80">
        <f>COUNTIFS($S$2:$S$1000,"&gt;"&amp;$DX$17,$B$2:$B$1000,"="&amp;BS20)+COUNTIFS($R$2:$R$1000,"&gt;"&amp;$DX$17,$C$2:$C$1000,"="&amp;BS20)</f>
        <v/>
      </c>
      <c r="EA20" s="80">
        <f>COUNTIFS($S$2:$S$1000,"&lt;"&amp;$DX$17,$B$2:$B$1000,"="&amp;BS20)+COUNTIFS($R$2:$R$1000,"&lt;"&amp;$DX$17,$C$2:$C$1000,"="&amp;BS20)</f>
        <v/>
      </c>
      <c r="EB20" s="80">
        <f>COUNTIFS($S$2:$S$1000,"&gt;"&amp;$EB$17,$B$2:$B$1000,"="&amp;BR20)+COUNTIFS($R$2:$R$1000,"&gt;"&amp;$EB$17,$C$2:$C$1000,"="&amp;BR20)</f>
        <v/>
      </c>
      <c r="EC20" s="80">
        <f>COUNTIFS($S$2:$S$1000,"&lt;"&amp;$EB$17,$B$2:$B$1000,"="&amp;BR20)+COUNTIFS($R$2:$R$1000,"&lt;"&amp;$EB$17,$C$2:$C$1000,"="&amp;BR20)</f>
        <v/>
      </c>
      <c r="ED20" s="80">
        <f>COUNTIFS($S$2:$S$1000,"&gt;"&amp;$EB$17,$B$2:$B$1000,"="&amp;BS20)+COUNTIFS($R$2:$R$1000,"&gt;"&amp;$EB$17,$C$2:$C$1000,"="&amp;BS20)</f>
        <v/>
      </c>
      <c r="EE20" s="80">
        <f>COUNTIFS($S$2:$S$1000,"&lt;"&amp;$EB$17,$B$2:$B$1000,"="&amp;BS20)+COUNTIFS($R$2:$R$1000,"&lt;"&amp;$EB$17,$C$2:$C$1000,"="&amp;BS20)</f>
        <v/>
      </c>
      <c r="EF20" s="25">
        <f>COUNTIFS($V$2:$V$1000,"&gt;"&amp;$EF$17,$B$2:$B$1000,"="&amp;BR20)+COUNTIFS($U$2:$U$1000,"&gt;"&amp;$EF$17,$C$2:$C$1000,"="&amp;BR20)</f>
        <v/>
      </c>
      <c r="EG20" s="80">
        <f>COUNTIFS($V$2:$V$1000,"&lt;"&amp;$EF$17,$B$2:$B$1000,"="&amp;BR20)+COUNTIFS($U$2:$U$1000,"&lt;"&amp;$EF$17,$C$2:$C$1000,"="&amp;BR20)</f>
        <v/>
      </c>
      <c r="EH20" s="80">
        <f>COUNTIFS($V$2:$V$1000,"&gt;"&amp;$EF$17,$B$2:$B$1000,"="&amp;BS20)+COUNTIFS($U$2:$U$1000,"&gt;"&amp;$EF$17,$C$2:$C$1000,"="&amp;BS20)</f>
        <v/>
      </c>
      <c r="EI20" s="80">
        <f>COUNTIFS($V$2:$V$1000,"&lt;"&amp;$EF$17,$B$2:$B$1000,"="&amp;BS20)+COUNTIFS($U$2:$U$1000,"&lt;"&amp;$EF$17,$C$2:$C$1000,"="&amp;BS20)</f>
        <v/>
      </c>
      <c r="EJ20" s="80">
        <f>COUNTIFS($V$2:$V$1000,"&gt;"&amp;$EJ$17,$B$2:$B$1000,"="&amp;BR20)+COUNTIFS($U$2:$U$1000,"&gt;"&amp;$EJ$17,$C$2:$C$1000,"="&amp;BR20)</f>
        <v/>
      </c>
      <c r="EK20" s="80">
        <f>COUNTIFS($V$2:$V$1000,"&lt;"&amp;$EJ$17,$B$2:$B$1000,"="&amp;BR20)+COUNTIFS($U$2:$U$1000,"&lt;"&amp;$EJ$17,$C$2:$C$1000,"="&amp;BR20)</f>
        <v/>
      </c>
      <c r="EL20" s="80">
        <f>COUNTIFS($V$2:$V$1000,"&gt;"&amp;$EJ$17,$B$2:$B$1000,"="&amp;BS20)+COUNTIFS($U$2:$U$1000,"&gt;"&amp;$EJ$17,$C$2:$C$1000,"="&amp;BS20)</f>
        <v/>
      </c>
      <c r="EM20" s="80">
        <f>COUNTIFS($V$2:$V$1000,"&lt;"&amp;$EJ$17,$B$2:$B$1000,"="&amp;BS20)+COUNTIFS($U$2:$U$1000,"&lt;"&amp;$EJ$17,$C$2:$C$1000,"="&amp;BS20)</f>
        <v/>
      </c>
      <c r="EN20" s="80">
        <f>COUNTIFS($V$2:$V$1000,"&gt;"&amp;$EN$17,$B$2:$B$1000,"="&amp;BR20)+COUNTIFS($U$2:$U$1000,"&gt;"&amp;$EN$17,$C$2:$C$1000,"="&amp;BR20)</f>
        <v/>
      </c>
      <c r="EO20" s="80">
        <f>COUNTIFS($V$2:$V$1000,"&lt;"&amp;$EN$17,$B$2:$B$1000,"="&amp;BR20)+COUNTIFS($U$2:$U$1000,"&lt;"&amp;$EN$17,$C$2:$C$1000,"="&amp;BR20)</f>
        <v/>
      </c>
      <c r="EP20" s="80">
        <f>COUNTIFS($V$2:$V$1000,"&gt;"&amp;$EN$17,$B$2:$B$1000,"="&amp;BS20)+COUNTIFS($U$2:$U$1000,"&gt;"&amp;$EN$17,$C$2:$C$1000,"="&amp;BS20)</f>
        <v/>
      </c>
      <c r="EQ20" s="80">
        <f>COUNTIFS($V$2:$V$1000,"&lt;"&amp;$EN$17,$B$2:$B$1000,"="&amp;BS20)+COUNTIFS($U$2:$U$1000,"&lt;"&amp;$EN$17,$C$2:$C$1000,"="&amp;BS20)</f>
        <v/>
      </c>
      <c r="ES20" s="89" t="n"/>
      <c r="EV20" s="89" t="n"/>
      <c r="EY20" s="89" t="n"/>
      <c r="FB20" s="89" t="n"/>
      <c r="FE20" s="89" t="n"/>
      <c r="FH20" s="89" t="n"/>
      <c r="FK20" s="89" t="n"/>
      <c r="FN20" s="81" t="n"/>
      <c r="FQ20" s="81" t="n"/>
      <c r="FT20" s="81" t="n"/>
      <c r="FW20" s="81" t="n"/>
      <c r="FZ20" s="81" t="n"/>
      <c r="GC20" s="81" t="n"/>
      <c r="GF20" s="81" t="n"/>
      <c r="GI20" s="81" t="n"/>
    </row>
    <row customHeight="1" ht="12" r="21" spans="1:201">
      <c r="A21" s="35" t="n">
        <v>43331</v>
      </c>
      <c r="B21" s="89" t="s">
        <v>94</v>
      </c>
      <c r="C21" s="89" t="s">
        <v>102</v>
      </c>
      <c r="D21" s="31" t="n">
        <v>7.11</v>
      </c>
      <c r="E21" s="81" t="n">
        <v>6.41</v>
      </c>
      <c r="F21" s="25" t="n">
        <v>463</v>
      </c>
      <c r="G21" s="80" t="n">
        <v>437</v>
      </c>
      <c r="H21" s="80" t="n">
        <v>392</v>
      </c>
      <c r="I21" s="80" t="n">
        <v>354</v>
      </c>
      <c r="J21" s="80" t="n">
        <v>10</v>
      </c>
      <c r="K21" s="80" t="n">
        <v>10</v>
      </c>
      <c r="L21" s="25" t="n">
        <v>0</v>
      </c>
      <c r="M21" s="80" t="n">
        <v>2</v>
      </c>
      <c r="N21" s="80" t="n">
        <v>2</v>
      </c>
      <c r="O21" s="80" t="n">
        <v>3</v>
      </c>
      <c r="P21" s="80" t="n">
        <v>3</v>
      </c>
      <c r="Q21" s="80" t="n">
        <v>3</v>
      </c>
      <c r="R21" s="16" t="n">
        <v>5</v>
      </c>
      <c r="S21" s="16" t="n">
        <v>8</v>
      </c>
      <c r="T21" s="16" t="n">
        <v>13</v>
      </c>
      <c r="U21" s="25" t="n">
        <v>2</v>
      </c>
      <c r="V21" s="80" t="n">
        <v>1</v>
      </c>
      <c r="W21" s="16" t="n">
        <v>3</v>
      </c>
      <c r="X21" s="25" t="n">
        <v>19</v>
      </c>
      <c r="Y21" s="80" t="n">
        <v>12</v>
      </c>
      <c r="Z21" s="27">
        <f>IF(U21="","",LOOKUP(U21-V21,{-9E+307,0,1},{2,"x",1}))</f>
        <v/>
      </c>
      <c r="AA21" s="14">
        <f>IF(U21="","",U21&amp;"-"&amp;V21)</f>
        <v/>
      </c>
      <c r="AB21" s="63" t="n"/>
      <c r="AC21" s="89" t="s">
        <v>110</v>
      </c>
      <c r="AD21" s="80">
        <f>SUMPRODUCT(($B$2:$C$1001=$AC21)*($Z$2:$Z$1001&lt;&gt;""))</f>
        <v/>
      </c>
      <c r="AE21" s="81">
        <f>SUMIF($B$2:$B$1001,$AC21,$D$2:$D$1001)+SUMIF($C$2:$C$1001,$AC21,$E$2:$E$1001)</f>
        <v/>
      </c>
      <c r="AF21" s="80">
        <f>SUMIF($B$2:$B$1001,$AC21,$F$2:$F$1001)+SUMIF($C$2:$C$1001,$AC21,$G$2:$G$1001)</f>
        <v/>
      </c>
      <c r="AG21" s="80">
        <f>SUMIF($B$2:$B$1001,$AC21,$H$2:$H$1001)+SUMIF($C$2:$C$1001,$AC21,$I$2:$I$1001)</f>
        <v/>
      </c>
      <c r="AH21" s="80">
        <f>SUMIF($B$2:$B$1001,$AC21,$J$2:$J$1001)+SUMIF($C$2:$C$1001,$AC21,$K$2:$K$1001)</f>
        <v/>
      </c>
      <c r="AI21" s="25">
        <f>SUMIF($B$2:$B$1001,$AC21,$L$2:$L$1001)+SUMIF($C$2:$C$1001,$AC21,$M$2:$M$1001)</f>
        <v/>
      </c>
      <c r="AJ21" s="80">
        <f>SUMIF($B$2:$B$1001,$AC21,$N$2:$N$1001)+SUMIF($C$2:$C$1001,$AC21,$O$2:$O$1001)</f>
        <v/>
      </c>
      <c r="AK21" s="80">
        <f>SUMIF($B$2:$B$1001,$AC21,$P$2:$P$1001)+SUMIF($C$2:$C$1001,$AC21,$Q$2:$Q$1001)</f>
        <v/>
      </c>
      <c r="AL21" s="80">
        <f>SUMIF($B$2:$B$1001,$AC21,$U$2:$U$1001)+SUMIF($C$2:$C$1001,$AC21,$V$2:$V$1001)</f>
        <v/>
      </c>
      <c r="AM21" s="29">
        <f>SUMIF($B$2:$B$1001,$AC21,$X$2:$X$1001)+SUMIF($C$2:$C$1001,$AC21,$Y$2:$Y$1001)</f>
        <v/>
      </c>
      <c r="AN21" s="31">
        <f>SUMIF($C$2:$C$1001,$AC21,$D$2:$D$1001)+SUMIF($B$2:$B$1001,$AC21,$E$2:$E$1001)</f>
        <v/>
      </c>
      <c r="AO21" s="80">
        <f>SUMIF($C$2:$C$1001,$AC21,$F$2:$F$1001)+SUMIF($B$2:$B$1001,$AC21,$G$2:$G$1001)</f>
        <v/>
      </c>
      <c r="AP21" s="80">
        <f>SUMIF($C$2:$C$1001,$AC21,$H$2:$H$1001)+SUMIF($B$2:$B$1001,$AC21,$I$2:$I$1001)</f>
        <v/>
      </c>
      <c r="AQ21" s="80">
        <f>SUMIF($C$2:$C$1001,$AC21,$J$2:$J$1001)+SUMIF($B$2:$B$1001,$AC21,$K$2:$K$1001)</f>
        <v/>
      </c>
      <c r="AR21" s="25">
        <f>SUMIF($C$2:$C$1001,$AC21,$L$2:$L$1001)+SUMIF($B$2:$B$1001,$AC21,$M$2:$M$1001)</f>
        <v/>
      </c>
      <c r="AS21" s="80">
        <f>SUMIF($C$2:$C$1001,$AC21,$N$2:$N$1001)+SUMIF($B$2:$B$1001,$AC21,$O$2:$O$1001)</f>
        <v/>
      </c>
      <c r="AT21" s="80">
        <f>SUMIF($C$2:$C$1001,$AC21,$P$2:$P$1001)+SUMIF($B$2:$B$1001,$AC21,$Q$2:$Q$1001)</f>
        <v/>
      </c>
      <c r="AU21" s="80">
        <f>SUMIF($C$2:$C$1001,$AC21,$U$2:$U$1001)+SUMIF($B$2:$B$1001,$AC21,$V$2:$V$1001)</f>
        <v/>
      </c>
      <c r="AV21" s="28">
        <f>SUMIF($C$2:$C$1001,$AC21,$X$2:$X$1001)+SUMIF($B$2:$B$1001,$AC21,$Y$2:$Y$1001)</f>
        <v/>
      </c>
      <c r="AW21" s="12" t="n">
        <v>5</v>
      </c>
      <c r="AX21" s="81" t="n">
        <v>33.19</v>
      </c>
      <c r="AY21" s="80" t="n">
        <v>2297</v>
      </c>
      <c r="AZ21" s="80" t="n">
        <v>1833</v>
      </c>
      <c r="BA21" s="80" t="n">
        <v>34</v>
      </c>
      <c r="BB21" s="25" t="n">
        <v>1</v>
      </c>
      <c r="BC21" s="80" t="n">
        <v>8</v>
      </c>
      <c r="BD21" s="80" t="n">
        <v>8</v>
      </c>
      <c r="BE21" s="80" t="n">
        <v>8</v>
      </c>
      <c r="BF21" s="29" t="n">
        <v>119</v>
      </c>
      <c r="BG21" s="31" t="n">
        <v>32.98999999999999</v>
      </c>
      <c r="BH21" s="80" t="n">
        <v>2144</v>
      </c>
      <c r="BI21" s="80" t="n">
        <v>1719</v>
      </c>
      <c r="BJ21" s="80" t="n">
        <v>44</v>
      </c>
      <c r="BK21" s="25" t="n">
        <v>2</v>
      </c>
      <c r="BL21" s="80" t="n">
        <v>17</v>
      </c>
      <c r="BM21" s="80" t="n">
        <v>3</v>
      </c>
      <c r="BN21" s="80" t="n">
        <v>7</v>
      </c>
      <c r="BO21" s="25" t="n">
        <v>77</v>
      </c>
      <c r="BR21" s="89">
        <f>BR33</f>
        <v/>
      </c>
      <c r="BS21" s="89">
        <f>BS33</f>
        <v/>
      </c>
      <c r="BT21" s="80">
        <f>COUNTIFS($T$2:$T$1000,"&gt;"&amp;$BT$17,$B$2:$B$1000,"="&amp;BR21)+COUNTIFS($T$2:$T$1000,"&gt;"&amp;$BT$17,$C$2:$C$1000,"="&amp;BR21)</f>
        <v/>
      </c>
      <c r="BU21" s="80">
        <f>COUNTIFS($T$2:$T$1000,"&lt;"&amp;$BT$17,$B$2:$B$1000,"="&amp;BR21)+COUNTIFS($T$2:$T$1000,"&lt;"&amp;$BT$17,$C$2:$C$1000,"="&amp;BR21)</f>
        <v/>
      </c>
      <c r="BV21" s="80">
        <f>COUNTIFS($T$2:$T$1000,"&gt;"&amp;$BT$17,$B$2:$B$1000,"="&amp;BS21)+COUNTIFS($T$2:$T$1000,"&gt;"&amp;$BT$17,$C$2:$C$1000,"="&amp;BS21)</f>
        <v/>
      </c>
      <c r="BW21" s="80">
        <f>COUNTIFS($T$2:$T$1000,"&lt;"&amp;$BT$17,$B$2:$B$1000,"="&amp;BS21)+COUNTIFS($T$2:$T$1000,"&lt;"&amp;$BT$17,$C$2:$C$1000,"="&amp;BS21)</f>
        <v/>
      </c>
      <c r="BX21" s="80">
        <f>COUNTIFS($T$2:$T$1000,"&gt;"&amp;$BX$17,$B$2:$B$1000,"="&amp;BR21)+COUNTIFS($T$2:$T$1000,"&gt;"&amp;$BX$17,$C$2:$C$1000,"="&amp;BR21)</f>
        <v/>
      </c>
      <c r="BY21" s="80">
        <f>COUNTIFS($T$2:$T$1000,"&lt;"&amp;$BX$17,$B$2:$B$1000,"="&amp;BR21)+COUNTIFS($T$2:$T$1000,"&lt;"&amp;$BX$17,$C$2:$C$1000,"="&amp;BR21)</f>
        <v/>
      </c>
      <c r="BZ21" s="80">
        <f>COUNTIFS($T$2:$T$1000,"&gt;"&amp;$BX$17,$B$2:$B$1000,"="&amp;BS21)+COUNTIFS($T$2:$T$1000,"&gt;"&amp;$BX$17,$C$2:$C$1000,"="&amp;BS21)</f>
        <v/>
      </c>
      <c r="CA21" s="80">
        <f>COUNTIFS($T$2:$T$1000,"&lt;"&amp;$BX$17,$B$2:$B$1000,"="&amp;BS21)+COUNTIFS($T$2:$T$1000,"&lt;"&amp;$BX$17,$C$2:$C$1000,"="&amp;BS21)</f>
        <v/>
      </c>
      <c r="CB21" s="80">
        <f>COUNTIFS($T$2:$T$1000,"&gt;"&amp;$CB$17,$B$2:$B$1000,"="&amp;BR21)+COUNTIFS($T$2:$T$1000,"&gt;"&amp;$CB$17,$C$2:$C$1000,"="&amp;BR21)</f>
        <v/>
      </c>
      <c r="CC21" s="80">
        <f>COUNTIFS($T$2:$T$1000,"&lt;"&amp;$CB$17,$B$2:$B$1000,"="&amp;BR21)+COUNTIFS($T$2:$T$1000,"&lt;"&amp;$CB$17,$C$2:$C$1000,"="&amp;BR21)</f>
        <v/>
      </c>
      <c r="CD21" s="80">
        <f>COUNTIFS($T$2:$T$1000,"&gt;"&amp;$CB$17,$B$2:$B$1000,"="&amp;BS21)+COUNTIFS($T$2:$T$1000,"&gt;"&amp;$CB$17,$C$2:$C$1000,"="&amp;BS21)</f>
        <v/>
      </c>
      <c r="CE21" s="80">
        <f>COUNTIFS($T$2:$T$1000,"&lt;"&amp;$CB$17,$B$2:$B$1000,"="&amp;BS21)+COUNTIFS($T$2:$T$1000,"&lt;"&amp;$CB$17,$C$2:$C$1000,"="&amp;BS21)</f>
        <v/>
      </c>
      <c r="CF21" s="25">
        <f>COUNTIFS($W$2:$W$1000,"&gt;"&amp;$CF$17,$B$2:$B$1000,"="&amp;BR21)+COUNTIFS($W$2:$W$1000,"&gt;"&amp;$CF$17,$C$2:$C$1000,"="&amp;BR21)</f>
        <v/>
      </c>
      <c r="CG21" s="80">
        <f>COUNTIFS($W$2:$W$1000,"&lt;"&amp;$CF$17,$B$2:$B$1000,"="&amp;BR21)+COUNTIFS($W$2:$W$1000,"&lt;"&amp;$CF$17,$C$2:$C$1000,"="&amp;BR21)</f>
        <v/>
      </c>
      <c r="CH21" s="80">
        <f>COUNTIFS($W$2:$W$1000,"&gt;"&amp;$CF$17,$B$2:$B$1000,"="&amp;BS21)+COUNTIFS($W$2:$W$1000,"&gt;"&amp;$CF$17,$C$2:$C$1000,"="&amp;BS21)</f>
        <v/>
      </c>
      <c r="CI21" s="80">
        <f>COUNTIFS($W$2:$W$1000,"&lt;"&amp;$CF$17,$B$2:$B$1000,"="&amp;BS21)+COUNTIFS($W$2:$W$1000,"&lt;"&amp;$CF$17,$C$2:$C$1000,"="&amp;BS21)</f>
        <v/>
      </c>
      <c r="CJ21" s="80">
        <f>COUNTIFS($W$2:$W$1000,"&gt;"&amp;$CJ$17,$B$2:$B$1000,"="&amp;BR21)+COUNTIFS($W$2:$W$1000,"&gt;"&amp;$CJ$17,$C$2:$C$1000,"="&amp;BR21)</f>
        <v/>
      </c>
      <c r="CK21" s="80">
        <f>COUNTIFS($W$2:$W$1000,"&lt;"&amp;$CJ$17,$B$2:$B$1000,"="&amp;BR21)+COUNTIFS($W$2:$W$1000,"&lt;"&amp;$CJ$17,$C$2:$C$1000,"="&amp;BR21)</f>
        <v/>
      </c>
      <c r="CL21" s="80">
        <f>COUNTIFS($W$2:$W$1000,"&gt;"&amp;$CJ$17,$B$2:$B$1000,"="&amp;BS21)+COUNTIFS($W$2:$W$1000,"&gt;"&amp;$CJ$17,$C$2:$C$1000,"="&amp;BS21)</f>
        <v/>
      </c>
      <c r="CM21" s="80">
        <f>COUNTIFS($W$2:$W$1000,"&lt;"&amp;$CJ$17,$B$2:$B$1000,"="&amp;BS21)+COUNTIFS($W$2:$W$1000,"&lt;"&amp;$CJ$17,$C$2:$C$1000,"="&amp;BS21)</f>
        <v/>
      </c>
      <c r="CN21" s="80">
        <f>COUNTIFS($W$2:$W$1000,"&gt;"&amp;$CN$17,$B$2:$B$1000,"="&amp;BR21)+COUNTIFS($W$2:$W$1000,"&gt;"&amp;$CN$17,$C$2:$C$1000,"="&amp;BR21)</f>
        <v/>
      </c>
      <c r="CO21" s="80">
        <f>COUNTIFS($W$2:$W$1000,"&lt;"&amp;$CN$17,$B$2:$B$1000,"="&amp;BR21)+COUNTIFS($W$2:$W$1000,"&lt;"&amp;$CN$17,$C$2:$C$1000,"="&amp;BR21)</f>
        <v/>
      </c>
      <c r="CP21" s="80">
        <f>COUNTIFS($W$2:$W$1000,"&gt;"&amp;$CN$17,$B$2:$B$1000,"="&amp;BS21)+COUNTIFS($W$2:$W$1000,"&gt;"&amp;$CN$17,$C$2:$C$1000,"="&amp;BS21)</f>
        <v/>
      </c>
      <c r="CQ21" s="80">
        <f>COUNTIFS($W$2:$W$1000,"&lt;"&amp;$CN$17,$B$2:$B$1000,"="&amp;BS21)+COUNTIFS($W$2:$W$1000,"&lt;"&amp;$CN$17,$C$2:$C$1000,"="&amp;BS21)</f>
        <v/>
      </c>
      <c r="CR21" s="80">
        <f>COUNTIFS($W$2:$W$1000,"&gt;"&amp;$CR$17,$B$2:$B$1000,"="&amp;BR21)+COUNTIFS($W$2:$W$1000,"&gt;"&amp;$CR$17,$C$2:$C$1000,"="&amp;BR21)</f>
        <v/>
      </c>
      <c r="CS21" s="80">
        <f>COUNTIFS($W$2:$W$1000,"&lt;"&amp;$CR$17,$B$2:$B$1000,"="&amp;BR21)+COUNTIFS($W$2:$W$1000,"&lt;"&amp;$CR$17,$C$2:$C$1000,"="&amp;BR21)</f>
        <v/>
      </c>
      <c r="CT21" s="80">
        <f>COUNTIFS($W$2:$W$1000,"&gt;"&amp;$CR$17,$B$2:$B$1000,"="&amp;BS21)+COUNTIFS($W$2:$W$1000,"&gt;"&amp;$CR$17,$C$2:$C$1000,"="&amp;BS21)</f>
        <v/>
      </c>
      <c r="CU21" s="80">
        <f>COUNTIFS($W$2:$W$1000,"&lt;"&amp;$CR$17,$B$2:$B$1000,"="&amp;BS21)+COUNTIFS($W$2:$W$1000,"&lt;"&amp;$CR$17,$C$2:$C$1000,"="&amp;BS21)</f>
        <v/>
      </c>
      <c r="CV21" s="12">
        <f>COUNTIFS($R$2:$R$1000,"&gt;"&amp;$CV$17,$B$2:$B$1000,"="&amp;BR21)+COUNTIFS($S$2:$S$1000,"&gt;"&amp;$CV$17,$C$2:$C$1000,"="&amp;BR21)</f>
        <v/>
      </c>
      <c r="CW21" s="80">
        <f>COUNTIFS($R$2:$R$1000,"&lt;"&amp;$CV$17,$B$2:$B$1000,"="&amp;BR21)+COUNTIFS($S$2:$S$1000,"&lt;"&amp;$CV$17,$C$2:$C$1000,"="&amp;BR21)</f>
        <v/>
      </c>
      <c r="CX21" s="80">
        <f>COUNTIFS($R$2:$R$1000,"&gt;"&amp;$CV$17,$B$2:$B$1000,"="&amp;BS21)+COUNTIFS($S$2:$S$1000,"&gt;"&amp;$CV$17,$C$2:$C$1000,"="&amp;BS21)</f>
        <v/>
      </c>
      <c r="CY21" s="80">
        <f>COUNTIFS($R$2:$R$1000,"&lt;"&amp;$CV$17,$B$2:$B$1000,"="&amp;BS21)+COUNTIFS($S$2:$S$1000,"&lt;"&amp;$CV$17,$C$2:$C$1000,"="&amp;BS21)</f>
        <v/>
      </c>
      <c r="CZ21" s="80">
        <f>COUNTIFS($R$2:$R$1000,"&gt;"&amp;$CZ$17,$B$2:$B$1000,"="&amp;BR21)+COUNTIFS($S$2:$S$1000,"&gt;"&amp;$CZ$17,$C$2:$C$1000,"="&amp;BR21)</f>
        <v/>
      </c>
      <c r="DA21" s="80">
        <f>COUNTIFS($R$2:$R$1000,"&lt;"&amp;$CZ$17,$B$2:$B$1000,"="&amp;BR21)+COUNTIFS($S$2:$S$1000,"&lt;"&amp;$CZ$17,$C$2:$C$1000,"="&amp;BR21)</f>
        <v/>
      </c>
      <c r="DB21" s="80">
        <f>COUNTIFS($R$2:$R$1000,"&gt;"&amp;$CZ$17,$B$2:$B$1000,"="&amp;BS21)+COUNTIFS($S$2:$S$1000,"&gt;"&amp;$CZ$17,$C$2:$C$1000,"="&amp;BS21)</f>
        <v/>
      </c>
      <c r="DC21" s="80">
        <f>COUNTIFS($R$2:$R$1000,"&lt;"&amp;$CZ$17,$B$2:$B$1000,"="&amp;BS21)+COUNTIFS($S$2:$S$1000,"&lt;"&amp;$CZ$17,$C$2:$C$1000,"="&amp;BS21)</f>
        <v/>
      </c>
      <c r="DD21" s="80">
        <f>COUNTIFS($R$2:$R$1000,"&gt;"&amp;$DD$17,$B$2:$B$1000,"="&amp;BR21)+COUNTIFS($S$2:$S$1000,"&gt;"&amp;$DD$17,$C$2:$C$1000,"="&amp;BR21)</f>
        <v/>
      </c>
      <c r="DE21" s="80">
        <f>COUNTIFS($R$2:$R$1000,"&lt;"&amp;$DD$17,$B$2:$B$1000,"="&amp;BR21)+COUNTIFS($S$2:$S$1000,"&lt;"&amp;$DD$17,$C$2:$C$1000,"="&amp;BR21)</f>
        <v/>
      </c>
      <c r="DF21" s="80">
        <f>COUNTIFS($R$2:$R$1000,"&gt;"&amp;$DD$17,$B$2:$B$1000,"="&amp;BS21)+COUNTIFS($S$2:$S$1000,"&gt;"&amp;$DD$17,$C$2:$C$1000,"="&amp;BS21)</f>
        <v/>
      </c>
      <c r="DG21" s="80">
        <f>COUNTIFS($R$2:$R$1000,"&lt;"&amp;$DD$17,$B$2:$B$1000,"="&amp;BS21)+COUNTIFS($S$2:$S$1000,"&lt;"&amp;$DD$17,$C$2:$C$1000,"="&amp;BS21)</f>
        <v/>
      </c>
      <c r="DH21" s="25">
        <f>COUNTIFS($U$2:$U$1000,"&gt;"&amp;$DH$17,$B$2:$B$1000,"="&amp;BR21)+COUNTIFS($V$2:$V$1000,"&gt;"&amp;$DH$17,$C$2:$C$1000,"="&amp;BR21)</f>
        <v/>
      </c>
      <c r="DI21" s="80">
        <f>COUNTIFS($U$2:$U$1000,"&lt;"&amp;$DH$17,$B$2:$B$1000,"="&amp;BR21)+COUNTIFS($V$2:$V$1000,"&lt;"&amp;$DH$17,$C$2:$C$1000,"="&amp;BR21)</f>
        <v/>
      </c>
      <c r="DJ21" s="80">
        <f>COUNTIFS($U$2:$U$1000,"&gt;"&amp;$DH$17,$B$2:$B$1000,"="&amp;BS21)+COUNTIFS($V$2:$V$1000,"&gt;"&amp;$DH$17,$C$2:$C$1000,"="&amp;BS21)</f>
        <v/>
      </c>
      <c r="DK21" s="80">
        <f>COUNTIFS($U$2:$U$1000,"&lt;"&amp;$DH$17,$B$2:$B$1000,"="&amp;BS21)+COUNTIFS($V$2:$V$1000,"&lt;"&amp;$DH$17,$C$2:$C$1000,"="&amp;BS21)</f>
        <v/>
      </c>
      <c r="DL21" s="80">
        <f>COUNTIFS($U$2:$U$1000,"&gt;"&amp;$DL$17,$B$2:$B$1000,"="&amp;BR21)+COUNTIFS($V$2:$V$1000,"&gt;"&amp;$DL$17,$C$2:$C$1000,"="&amp;BR21)</f>
        <v/>
      </c>
      <c r="DM21" s="80">
        <f>COUNTIFS($U$2:$U$1000,"&lt;"&amp;$DL$17,$B$2:$B$1000,"="&amp;BR21)+COUNTIFS($V$2:$V$1000,"&lt;"&amp;$DL$17,$C$2:$C$1000,"="&amp;BR21)</f>
        <v/>
      </c>
      <c r="DN21" s="80">
        <f>COUNTIFS($U$2:$U$1000,"&gt;"&amp;$DL$17,$B$2:$B$1000,"="&amp;BS21)+COUNTIFS($V$2:$V$1000,"&gt;"&amp;$DL$17,$C$2:$C$1000,"="&amp;BS21)</f>
        <v/>
      </c>
      <c r="DO21" s="80">
        <f>COUNTIFS($U$2:$U$1000,"&lt;"&amp;$DL$17,$B$2:$B$1000,"="&amp;BS21)+COUNTIFS($V$2:$V$1000,"&lt;"&amp;$DL$17,$C$2:$C$1000,"="&amp;BS21)</f>
        <v/>
      </c>
      <c r="DP21" s="80">
        <f>COUNTIFS($U$2:$U$1000,"&gt;"&amp;$DP$17,$B$2:$B$1000,"="&amp;BR21)+COUNTIFS($V$2:$V$1000,"&gt;"&amp;$DP$17,$C$2:$C$1000,"="&amp;BR21)</f>
        <v/>
      </c>
      <c r="DQ21" s="80">
        <f>COUNTIFS($U$2:$U$1000,"&lt;"&amp;$DP$17,$B$2:$B$1000,"="&amp;BR21)+COUNTIFS($V$2:$V$1000,"&lt;"&amp;$DP$17,$C$2:$C$1000,"="&amp;BR21)</f>
        <v/>
      </c>
      <c r="DR21" s="80">
        <f>COUNTIFS($U$2:$U$1000,"&gt;"&amp;$DP$17,$B$2:$B$1000,"="&amp;BS21)+COUNTIFS($V$2:$V$1000,"&gt;"&amp;$DP$17,$C$2:$C$1000,"="&amp;BS21)</f>
        <v/>
      </c>
      <c r="DS21" s="80">
        <f>COUNTIFS($U$2:$U$1000,"&lt;"&amp;$DP$17,$B$2:$B$1000,"="&amp;BS21)+COUNTIFS($V$2:$V$1000,"&lt;"&amp;$DP$17,$C$2:$C$1000,"="&amp;BS21)</f>
        <v/>
      </c>
      <c r="DT21" s="12">
        <f>COUNTIFS($S$2:$S$1000,"&gt;"&amp;$DT$17,$B$2:$B$1000,"="&amp;BR21)+COUNTIFS($R$2:$R$1000,"&gt;"&amp;$DT$17,$C$2:$C$1000,"="&amp;BR21)</f>
        <v/>
      </c>
      <c r="DU21" s="80">
        <f>COUNTIFS($S$2:$S$1000,"&lt;"&amp;$DT$17,$B$2:$B$1000,"="&amp;BR21)+COUNTIFS($R$2:$R$1000,"&lt;"&amp;$DT$17,$C$2:$C$1000,"="&amp;BR21)</f>
        <v/>
      </c>
      <c r="DV21" s="80">
        <f>COUNTIFS($S$2:$S$1000,"&gt;"&amp;$DT$17,$B$2:$B$1000,"="&amp;BS21)+COUNTIFS($R$2:$R$1000,"&gt;"&amp;$DT$17,$C$2:$C$1000,"="&amp;BS21)</f>
        <v/>
      </c>
      <c r="DW21" s="80">
        <f>COUNTIFS($S$2:$S$1000,"&lt;"&amp;$DT$17,$B$2:$B$1000,"="&amp;BS21)+COUNTIFS($R$2:$R$1000,"&lt;"&amp;$DT$17,$C$2:$C$1000,"="&amp;BS21)</f>
        <v/>
      </c>
      <c r="DX21" s="80">
        <f>COUNTIFS($S$2:$S$1000,"&gt;"&amp;$DX$17,$B$2:$B$1000,"="&amp;BR21)+COUNTIFS($R$2:$R$1000,"&gt;"&amp;$DX$17,$C$2:$C$1000,"="&amp;BR21)</f>
        <v/>
      </c>
      <c r="DY21" s="80">
        <f>COUNTIFS($S$2:$S$1000,"&lt;"&amp;$DX$17,$B$2:$B$1000,"="&amp;BR21)+COUNTIFS($R$2:$R$1000,"&lt;"&amp;$DX$17,$C$2:$C$1000,"="&amp;BR21)</f>
        <v/>
      </c>
      <c r="DZ21" s="80">
        <f>COUNTIFS($S$2:$S$1000,"&gt;"&amp;$DX$17,$B$2:$B$1000,"="&amp;BS21)+COUNTIFS($R$2:$R$1000,"&gt;"&amp;$DX$17,$C$2:$C$1000,"="&amp;BS21)</f>
        <v/>
      </c>
      <c r="EA21" s="80">
        <f>COUNTIFS($S$2:$S$1000,"&lt;"&amp;$DX$17,$B$2:$B$1000,"="&amp;BS21)+COUNTIFS($R$2:$R$1000,"&lt;"&amp;$DX$17,$C$2:$C$1000,"="&amp;BS21)</f>
        <v/>
      </c>
      <c r="EB21" s="80">
        <f>COUNTIFS($S$2:$S$1000,"&gt;"&amp;$EB$17,$B$2:$B$1000,"="&amp;BR21)+COUNTIFS($R$2:$R$1000,"&gt;"&amp;$EB$17,$C$2:$C$1000,"="&amp;BR21)</f>
        <v/>
      </c>
      <c r="EC21" s="80">
        <f>COUNTIFS($S$2:$S$1000,"&lt;"&amp;$EB$17,$B$2:$B$1000,"="&amp;BR21)+COUNTIFS($R$2:$R$1000,"&lt;"&amp;$EB$17,$C$2:$C$1000,"="&amp;BR21)</f>
        <v/>
      </c>
      <c r="ED21" s="80">
        <f>COUNTIFS($S$2:$S$1000,"&gt;"&amp;$EB$17,$B$2:$B$1000,"="&amp;BS21)+COUNTIFS($R$2:$R$1000,"&gt;"&amp;$EB$17,$C$2:$C$1000,"="&amp;BS21)</f>
        <v/>
      </c>
      <c r="EE21" s="80">
        <f>COUNTIFS($S$2:$S$1000,"&lt;"&amp;$EB$17,$B$2:$B$1000,"="&amp;BS21)+COUNTIFS($R$2:$R$1000,"&lt;"&amp;$EB$17,$C$2:$C$1000,"="&amp;BS21)</f>
        <v/>
      </c>
      <c r="EF21" s="25">
        <f>COUNTIFS($V$2:$V$1000,"&gt;"&amp;$EF$17,$B$2:$B$1000,"="&amp;BR21)+COUNTIFS($U$2:$U$1000,"&gt;"&amp;$EF$17,$C$2:$C$1000,"="&amp;BR21)</f>
        <v/>
      </c>
      <c r="EG21" s="80">
        <f>COUNTIFS($V$2:$V$1000,"&lt;"&amp;$EF$17,$B$2:$B$1000,"="&amp;BR21)+COUNTIFS($U$2:$U$1000,"&lt;"&amp;$EF$17,$C$2:$C$1000,"="&amp;BR21)</f>
        <v/>
      </c>
      <c r="EH21" s="80">
        <f>COUNTIFS($V$2:$V$1000,"&gt;"&amp;$EF$17,$B$2:$B$1000,"="&amp;BS21)+COUNTIFS($U$2:$U$1000,"&gt;"&amp;$EF$17,$C$2:$C$1000,"="&amp;BS21)</f>
        <v/>
      </c>
      <c r="EI21" s="80">
        <f>COUNTIFS($V$2:$V$1000,"&lt;"&amp;$EF$17,$B$2:$B$1000,"="&amp;BS21)+COUNTIFS($U$2:$U$1000,"&lt;"&amp;$EF$17,$C$2:$C$1000,"="&amp;BS21)</f>
        <v/>
      </c>
      <c r="EJ21" s="80">
        <f>COUNTIFS($V$2:$V$1000,"&gt;"&amp;$EJ$17,$B$2:$B$1000,"="&amp;BR21)+COUNTIFS($U$2:$U$1000,"&gt;"&amp;$EJ$17,$C$2:$C$1000,"="&amp;BR21)</f>
        <v/>
      </c>
      <c r="EK21" s="80">
        <f>COUNTIFS($V$2:$V$1000,"&lt;"&amp;$EJ$17,$B$2:$B$1000,"="&amp;BR21)+COUNTIFS($U$2:$U$1000,"&lt;"&amp;$EJ$17,$C$2:$C$1000,"="&amp;BR21)</f>
        <v/>
      </c>
      <c r="EL21" s="80">
        <f>COUNTIFS($V$2:$V$1000,"&gt;"&amp;$EJ$17,$B$2:$B$1000,"="&amp;BS21)+COUNTIFS($U$2:$U$1000,"&gt;"&amp;$EJ$17,$C$2:$C$1000,"="&amp;BS21)</f>
        <v/>
      </c>
      <c r="EM21" s="80">
        <f>COUNTIFS($V$2:$V$1000,"&lt;"&amp;$EJ$17,$B$2:$B$1000,"="&amp;BS21)+COUNTIFS($U$2:$U$1000,"&lt;"&amp;$EJ$17,$C$2:$C$1000,"="&amp;BS21)</f>
        <v/>
      </c>
      <c r="EN21" s="80">
        <f>COUNTIFS($V$2:$V$1000,"&gt;"&amp;$EN$17,$B$2:$B$1000,"="&amp;BR21)+COUNTIFS($U$2:$U$1000,"&gt;"&amp;$EN$17,$C$2:$C$1000,"="&amp;BR21)</f>
        <v/>
      </c>
      <c r="EO21" s="80">
        <f>COUNTIFS($V$2:$V$1000,"&lt;"&amp;$EN$17,$B$2:$B$1000,"="&amp;BR21)+COUNTIFS($U$2:$U$1000,"&lt;"&amp;$EN$17,$C$2:$C$1000,"="&amp;BR21)</f>
        <v/>
      </c>
      <c r="EP21" s="80">
        <f>COUNTIFS($V$2:$V$1000,"&gt;"&amp;$EN$17,$B$2:$B$1000,"="&amp;BS21)+COUNTIFS($U$2:$U$1000,"&gt;"&amp;$EN$17,$C$2:$C$1000,"="&amp;BS21)</f>
        <v/>
      </c>
      <c r="EQ21" s="80">
        <f>COUNTIFS($V$2:$V$1000,"&lt;"&amp;$EN$17,$B$2:$B$1000,"="&amp;BS21)+COUNTIFS($U$2:$U$1000,"&lt;"&amp;$EN$17,$C$2:$C$1000,"="&amp;BS21)</f>
        <v/>
      </c>
      <c r="ES21" s="89" t="n"/>
      <c r="EV21" s="89" t="n"/>
      <c r="EY21" s="89" t="n"/>
      <c r="FB21" s="89" t="n"/>
      <c r="FE21" s="89" t="n"/>
      <c r="FH21" s="89" t="n"/>
      <c r="FK21" s="89" t="n"/>
      <c r="FN21" s="81" t="n"/>
      <c r="FQ21" s="81" t="n"/>
      <c r="FT21" s="81" t="n"/>
      <c r="FW21" s="81" t="n"/>
      <c r="FZ21" s="81" t="n"/>
      <c r="GC21" s="81" t="n"/>
      <c r="GF21" s="81" t="n"/>
      <c r="GI21" s="81" t="n"/>
    </row>
    <row customHeight="1" ht="12" r="22" spans="1:201">
      <c r="A22" s="35" t="n">
        <v>43336</v>
      </c>
      <c r="B22" s="89" t="s">
        <v>111</v>
      </c>
      <c r="C22" s="89" t="s">
        <v>110</v>
      </c>
      <c r="D22" s="31" t="n">
        <v>7.18</v>
      </c>
      <c r="E22" s="81" t="n">
        <v>6.37</v>
      </c>
      <c r="F22" s="25" t="n">
        <v>563</v>
      </c>
      <c r="G22" s="80" t="n">
        <v>360</v>
      </c>
      <c r="H22" s="80" t="n">
        <v>473</v>
      </c>
      <c r="I22" s="80" t="n">
        <v>279</v>
      </c>
      <c r="J22" s="80" t="n">
        <v>15</v>
      </c>
      <c r="K22" s="80" t="n">
        <v>8</v>
      </c>
      <c r="L22" s="25" t="n">
        <v>1</v>
      </c>
      <c r="M22" s="80" t="n">
        <v>0</v>
      </c>
      <c r="N22" s="80" t="n">
        <v>3</v>
      </c>
      <c r="O22" s="80" t="n">
        <v>0</v>
      </c>
      <c r="P22" s="80" t="n">
        <v>6</v>
      </c>
      <c r="Q22" s="80" t="n">
        <v>1</v>
      </c>
      <c r="R22" s="16" t="n">
        <v>10</v>
      </c>
      <c r="S22" s="16" t="n">
        <v>1</v>
      </c>
      <c r="T22" s="16" t="n">
        <v>11</v>
      </c>
      <c r="U22" s="25" t="n">
        <v>2</v>
      </c>
      <c r="V22" s="80" t="n">
        <v>0</v>
      </c>
      <c r="W22" s="16" t="n">
        <v>2</v>
      </c>
      <c r="X22" s="25" t="n">
        <v>8</v>
      </c>
      <c r="Y22" s="80" t="n">
        <v>13</v>
      </c>
      <c r="Z22" s="27">
        <f>IF(U22="","",LOOKUP(U22-V22,{-9E+307,0,1},{2,"x",1}))</f>
        <v/>
      </c>
      <c r="AA22" s="14">
        <f>IF(U22="","",U22&amp;"-"&amp;V22)</f>
        <v/>
      </c>
      <c r="AB22" s="63" t="n"/>
      <c r="AC22" s="89" t="s">
        <v>94</v>
      </c>
      <c r="AD22" s="80">
        <f>SUMPRODUCT(($B$2:$C$1001=$AC22)*($Z$2:$Z$1001&lt;&gt;""))</f>
        <v/>
      </c>
      <c r="AE22" s="81">
        <f>SUMIF($B$2:$B$1001,$AC22,$D$2:$D$1001)+SUMIF($C$2:$C$1001,$AC22,$E$2:$E$1001)</f>
        <v/>
      </c>
      <c r="AF22" s="80">
        <f>SUMIF($B$2:$B$1001,$AC22,$F$2:$F$1001)+SUMIF($C$2:$C$1001,$AC22,$G$2:$G$1001)</f>
        <v/>
      </c>
      <c r="AG22" s="80">
        <f>SUMIF($B$2:$B$1001,$AC22,$H$2:$H$1001)+SUMIF($C$2:$C$1001,$AC22,$I$2:$I$1001)</f>
        <v/>
      </c>
      <c r="AH22" s="80">
        <f>SUMIF($B$2:$B$1001,$AC22,$J$2:$J$1001)+SUMIF($C$2:$C$1001,$AC22,$K$2:$K$1001)</f>
        <v/>
      </c>
      <c r="AI22" s="25">
        <f>SUMIF($B$2:$B$1001,$AC22,$L$2:$L$1001)+SUMIF($C$2:$C$1001,$AC22,$M$2:$M$1001)</f>
        <v/>
      </c>
      <c r="AJ22" s="80">
        <f>SUMIF($B$2:$B$1001,$AC22,$N$2:$N$1001)+SUMIF($C$2:$C$1001,$AC22,$O$2:$O$1001)</f>
        <v/>
      </c>
      <c r="AK22" s="80">
        <f>SUMIF($B$2:$B$1001,$AC22,$P$2:$P$1001)+SUMIF($C$2:$C$1001,$AC22,$Q$2:$Q$1001)</f>
        <v/>
      </c>
      <c r="AL22" s="80">
        <f>SUMIF($B$2:$B$1001,$AC22,$U$2:$U$1001)+SUMIF($C$2:$C$1001,$AC22,$V$2:$V$1001)</f>
        <v/>
      </c>
      <c r="AM22" s="29">
        <f>SUMIF($B$2:$B$1001,$AC22,$X$2:$X$1001)+SUMIF($C$2:$C$1001,$AC22,$Y$2:$Y$1001)</f>
        <v/>
      </c>
      <c r="AN22" s="31">
        <f>SUMIF($C$2:$C$1001,$AC22,$D$2:$D$1001)+SUMIF($B$2:$B$1001,$AC22,$E$2:$E$1001)</f>
        <v/>
      </c>
      <c r="AO22" s="80">
        <f>SUMIF($C$2:$C$1001,$AC22,$F$2:$F$1001)+SUMIF($B$2:$B$1001,$AC22,$G$2:$G$1001)</f>
        <v/>
      </c>
      <c r="AP22" s="80">
        <f>SUMIF($C$2:$C$1001,$AC22,$H$2:$H$1001)+SUMIF($B$2:$B$1001,$AC22,$I$2:$I$1001)</f>
        <v/>
      </c>
      <c r="AQ22" s="80">
        <f>SUMIF($C$2:$C$1001,$AC22,$J$2:$J$1001)+SUMIF($B$2:$B$1001,$AC22,$K$2:$K$1001)</f>
        <v/>
      </c>
      <c r="AR22" s="25">
        <f>SUMIF($C$2:$C$1001,$AC22,$L$2:$L$1001)+SUMIF($B$2:$B$1001,$AC22,$M$2:$M$1001)</f>
        <v/>
      </c>
      <c r="AS22" s="80">
        <f>SUMIF($C$2:$C$1001,$AC22,$N$2:$N$1001)+SUMIF($B$2:$B$1001,$AC22,$O$2:$O$1001)</f>
        <v/>
      </c>
      <c r="AT22" s="80">
        <f>SUMIF($C$2:$C$1001,$AC22,$P$2:$P$1001)+SUMIF($B$2:$B$1001,$AC22,$Q$2:$Q$1001)</f>
        <v/>
      </c>
      <c r="AU22" s="80">
        <f>SUMIF($C$2:$C$1001,$AC22,$U$2:$U$1001)+SUMIF($B$2:$B$1001,$AC22,$V$2:$V$1001)</f>
        <v/>
      </c>
      <c r="AV22" s="28">
        <f>SUMIF($C$2:$C$1001,$AC22,$X$2:$X$1001)+SUMIF($B$2:$B$1001,$AC22,$Y$2:$Y$1001)</f>
        <v/>
      </c>
      <c r="AW22" s="12" t="n">
        <v>5</v>
      </c>
      <c r="AX22" s="81" t="n">
        <v>33</v>
      </c>
      <c r="AY22" s="80" t="n">
        <v>1726</v>
      </c>
      <c r="AZ22" s="80" t="n">
        <v>1284</v>
      </c>
      <c r="BA22" s="80" t="n">
        <v>40</v>
      </c>
      <c r="BB22" s="25" t="n">
        <v>2</v>
      </c>
      <c r="BC22" s="80" t="n">
        <v>14</v>
      </c>
      <c r="BD22" s="80" t="n">
        <v>8</v>
      </c>
      <c r="BE22" s="80" t="n">
        <v>4</v>
      </c>
      <c r="BF22" s="29" t="n">
        <v>117</v>
      </c>
      <c r="BG22" s="31" t="n">
        <v>33.91</v>
      </c>
      <c r="BH22" s="80" t="n">
        <v>2457</v>
      </c>
      <c r="BI22" s="80" t="n">
        <v>1976</v>
      </c>
      <c r="BJ22" s="80" t="n">
        <v>48</v>
      </c>
      <c r="BK22" s="25" t="n">
        <v>1</v>
      </c>
      <c r="BL22" s="80" t="n">
        <v>10</v>
      </c>
      <c r="BM22" s="80" t="n">
        <v>5</v>
      </c>
      <c r="BN22" s="80" t="n">
        <v>6</v>
      </c>
      <c r="BO22" s="25" t="n">
        <v>98</v>
      </c>
      <c r="BR22" s="89">
        <f>BR34</f>
        <v/>
      </c>
      <c r="BS22" s="89">
        <f>BS34</f>
        <v/>
      </c>
      <c r="BT22" s="80">
        <f>COUNTIFS($T$2:$T$1000,"&gt;"&amp;$BT$17,$B$2:$B$1000,"="&amp;BR22)+COUNTIFS($T$2:$T$1000,"&gt;"&amp;$BT$17,$C$2:$C$1000,"="&amp;BR22)</f>
        <v/>
      </c>
      <c r="BU22" s="80">
        <f>COUNTIFS($T$2:$T$1000,"&lt;"&amp;$BT$17,$B$2:$B$1000,"="&amp;BR22)+COUNTIFS($T$2:$T$1000,"&lt;"&amp;$BT$17,$C$2:$C$1000,"="&amp;BR22)</f>
        <v/>
      </c>
      <c r="BV22" s="80">
        <f>COUNTIFS($T$2:$T$1000,"&gt;"&amp;$BT$17,$B$2:$B$1000,"="&amp;BS22)+COUNTIFS($T$2:$T$1000,"&gt;"&amp;$BT$17,$C$2:$C$1000,"="&amp;BS22)</f>
        <v/>
      </c>
      <c r="BW22" s="80">
        <f>COUNTIFS($T$2:$T$1000,"&lt;"&amp;$BT$17,$B$2:$B$1000,"="&amp;BS22)+COUNTIFS($T$2:$T$1000,"&lt;"&amp;$BT$17,$C$2:$C$1000,"="&amp;BS22)</f>
        <v/>
      </c>
      <c r="BX22" s="80">
        <f>COUNTIFS($T$2:$T$1000,"&gt;"&amp;$BX$17,$B$2:$B$1000,"="&amp;BR22)+COUNTIFS($T$2:$T$1000,"&gt;"&amp;$BX$17,$C$2:$C$1000,"="&amp;BR22)</f>
        <v/>
      </c>
      <c r="BY22" s="80">
        <f>COUNTIFS($T$2:$T$1000,"&lt;"&amp;$BX$17,$B$2:$B$1000,"="&amp;BR22)+COUNTIFS($T$2:$T$1000,"&lt;"&amp;$BX$17,$C$2:$C$1000,"="&amp;BR22)</f>
        <v/>
      </c>
      <c r="BZ22" s="80">
        <f>COUNTIFS($T$2:$T$1000,"&gt;"&amp;$BX$17,$B$2:$B$1000,"="&amp;BS22)+COUNTIFS($T$2:$T$1000,"&gt;"&amp;$BX$17,$C$2:$C$1000,"="&amp;BS22)</f>
        <v/>
      </c>
      <c r="CA22" s="80">
        <f>COUNTIFS($T$2:$T$1000,"&lt;"&amp;$BX$17,$B$2:$B$1000,"="&amp;BS22)+COUNTIFS($T$2:$T$1000,"&lt;"&amp;$BX$17,$C$2:$C$1000,"="&amp;BS22)</f>
        <v/>
      </c>
      <c r="CB22" s="80">
        <f>COUNTIFS($T$2:$T$1000,"&gt;"&amp;$CB$17,$B$2:$B$1000,"="&amp;BR22)+COUNTIFS($T$2:$T$1000,"&gt;"&amp;$CB$17,$C$2:$C$1000,"="&amp;BR22)</f>
        <v/>
      </c>
      <c r="CC22" s="80">
        <f>COUNTIFS($T$2:$T$1000,"&lt;"&amp;$CB$17,$B$2:$B$1000,"="&amp;BR22)+COUNTIFS($T$2:$T$1000,"&lt;"&amp;$CB$17,$C$2:$C$1000,"="&amp;BR22)</f>
        <v/>
      </c>
      <c r="CD22" s="80">
        <f>COUNTIFS($T$2:$T$1000,"&gt;"&amp;$CB$17,$B$2:$B$1000,"="&amp;BS22)+COUNTIFS($T$2:$T$1000,"&gt;"&amp;$CB$17,$C$2:$C$1000,"="&amp;BS22)</f>
        <v/>
      </c>
      <c r="CE22" s="80">
        <f>COUNTIFS($T$2:$T$1000,"&lt;"&amp;$CB$17,$B$2:$B$1000,"="&amp;BS22)+COUNTIFS($T$2:$T$1000,"&lt;"&amp;$CB$17,$C$2:$C$1000,"="&amp;BS22)</f>
        <v/>
      </c>
      <c r="CF22" s="25">
        <f>COUNTIFS($W$2:$W$1000,"&gt;"&amp;$CF$17,$B$2:$B$1000,"="&amp;BR22)+COUNTIFS($W$2:$W$1000,"&gt;"&amp;$CF$17,$C$2:$C$1000,"="&amp;BR22)</f>
        <v/>
      </c>
      <c r="CG22" s="80">
        <f>COUNTIFS($W$2:$W$1000,"&lt;"&amp;$CF$17,$B$2:$B$1000,"="&amp;BR22)+COUNTIFS($W$2:$W$1000,"&lt;"&amp;$CF$17,$C$2:$C$1000,"="&amp;BR22)</f>
        <v/>
      </c>
      <c r="CH22" s="80">
        <f>COUNTIFS($W$2:$W$1000,"&gt;"&amp;$CF$17,$B$2:$B$1000,"="&amp;BS22)+COUNTIFS($W$2:$W$1000,"&gt;"&amp;$CF$17,$C$2:$C$1000,"="&amp;BS22)</f>
        <v/>
      </c>
      <c r="CI22" s="80">
        <f>COUNTIFS($W$2:$W$1000,"&lt;"&amp;$CF$17,$B$2:$B$1000,"="&amp;BS22)+COUNTIFS($W$2:$W$1000,"&lt;"&amp;$CF$17,$C$2:$C$1000,"="&amp;BS22)</f>
        <v/>
      </c>
      <c r="CJ22" s="80">
        <f>COUNTIFS($W$2:$W$1000,"&gt;"&amp;$CJ$17,$B$2:$B$1000,"="&amp;BR22)+COUNTIFS($W$2:$W$1000,"&gt;"&amp;$CJ$17,$C$2:$C$1000,"="&amp;BR22)</f>
        <v/>
      </c>
      <c r="CK22" s="80">
        <f>COUNTIFS($W$2:$W$1000,"&lt;"&amp;$CJ$17,$B$2:$B$1000,"="&amp;BR22)+COUNTIFS($W$2:$W$1000,"&lt;"&amp;$CJ$17,$C$2:$C$1000,"="&amp;BR22)</f>
        <v/>
      </c>
      <c r="CL22" s="80">
        <f>COUNTIFS($W$2:$W$1000,"&gt;"&amp;$CJ$17,$B$2:$B$1000,"="&amp;BS22)+COUNTIFS($W$2:$W$1000,"&gt;"&amp;$CJ$17,$C$2:$C$1000,"="&amp;BS22)</f>
        <v/>
      </c>
      <c r="CM22" s="80">
        <f>COUNTIFS($W$2:$W$1000,"&lt;"&amp;$CJ$17,$B$2:$B$1000,"="&amp;BS22)+COUNTIFS($W$2:$W$1000,"&lt;"&amp;$CJ$17,$C$2:$C$1000,"="&amp;BS22)</f>
        <v/>
      </c>
      <c r="CN22" s="80">
        <f>COUNTIFS($W$2:$W$1000,"&gt;"&amp;$CN$17,$B$2:$B$1000,"="&amp;BR22)+COUNTIFS($W$2:$W$1000,"&gt;"&amp;$CN$17,$C$2:$C$1000,"="&amp;BR22)</f>
        <v/>
      </c>
      <c r="CO22" s="80">
        <f>COUNTIFS($W$2:$W$1000,"&lt;"&amp;$CN$17,$B$2:$B$1000,"="&amp;BR22)+COUNTIFS($W$2:$W$1000,"&lt;"&amp;$CN$17,$C$2:$C$1000,"="&amp;BR22)</f>
        <v/>
      </c>
      <c r="CP22" s="80">
        <f>COUNTIFS($W$2:$W$1000,"&gt;"&amp;$CN$17,$B$2:$B$1000,"="&amp;BS22)+COUNTIFS($W$2:$W$1000,"&gt;"&amp;$CN$17,$C$2:$C$1000,"="&amp;BS22)</f>
        <v/>
      </c>
      <c r="CQ22" s="80">
        <f>COUNTIFS($W$2:$W$1000,"&lt;"&amp;$CN$17,$B$2:$B$1000,"="&amp;BS22)+COUNTIFS($W$2:$W$1000,"&lt;"&amp;$CN$17,$C$2:$C$1000,"="&amp;BS22)</f>
        <v/>
      </c>
      <c r="CR22" s="80">
        <f>COUNTIFS($W$2:$W$1000,"&gt;"&amp;$CR$17,$B$2:$B$1000,"="&amp;BR22)+COUNTIFS($W$2:$W$1000,"&gt;"&amp;$CR$17,$C$2:$C$1000,"="&amp;BR22)</f>
        <v/>
      </c>
      <c r="CS22" s="80">
        <f>COUNTIFS($W$2:$W$1000,"&lt;"&amp;$CR$17,$B$2:$B$1000,"="&amp;BR22)+COUNTIFS($W$2:$W$1000,"&lt;"&amp;$CR$17,$C$2:$C$1000,"="&amp;BR22)</f>
        <v/>
      </c>
      <c r="CT22" s="80">
        <f>COUNTIFS($W$2:$W$1000,"&gt;"&amp;$CR$17,$B$2:$B$1000,"="&amp;BS22)+COUNTIFS($W$2:$W$1000,"&gt;"&amp;$CR$17,$C$2:$C$1000,"="&amp;BS22)</f>
        <v/>
      </c>
      <c r="CU22" s="80">
        <f>COUNTIFS($W$2:$W$1000,"&lt;"&amp;$CR$17,$B$2:$B$1000,"="&amp;BS22)+COUNTIFS($W$2:$W$1000,"&lt;"&amp;$CR$17,$C$2:$C$1000,"="&amp;BS22)</f>
        <v/>
      </c>
      <c r="CV22" s="12">
        <f>COUNTIFS($R$2:$R$1000,"&gt;"&amp;$CV$17,$B$2:$B$1000,"="&amp;BR22)+COUNTIFS($S$2:$S$1000,"&gt;"&amp;$CV$17,$C$2:$C$1000,"="&amp;BR22)</f>
        <v/>
      </c>
      <c r="CW22" s="80">
        <f>COUNTIFS($R$2:$R$1000,"&lt;"&amp;$CV$17,$B$2:$B$1000,"="&amp;BR22)+COUNTIFS($S$2:$S$1000,"&lt;"&amp;$CV$17,$C$2:$C$1000,"="&amp;BR22)</f>
        <v/>
      </c>
      <c r="CX22" s="80">
        <f>COUNTIFS($R$2:$R$1000,"&gt;"&amp;$CV$17,$B$2:$B$1000,"="&amp;BS22)+COUNTIFS($S$2:$S$1000,"&gt;"&amp;$CV$17,$C$2:$C$1000,"="&amp;BS22)</f>
        <v/>
      </c>
      <c r="CY22" s="80">
        <f>COUNTIFS($R$2:$R$1000,"&lt;"&amp;$CV$17,$B$2:$B$1000,"="&amp;BS22)+COUNTIFS($S$2:$S$1000,"&lt;"&amp;$CV$17,$C$2:$C$1000,"="&amp;BS22)</f>
        <v/>
      </c>
      <c r="CZ22" s="80">
        <f>COUNTIFS($R$2:$R$1000,"&gt;"&amp;$CZ$17,$B$2:$B$1000,"="&amp;BR22)+COUNTIFS($S$2:$S$1000,"&gt;"&amp;$CZ$17,$C$2:$C$1000,"="&amp;BR22)</f>
        <v/>
      </c>
      <c r="DA22" s="80">
        <f>COUNTIFS($R$2:$R$1000,"&lt;"&amp;$CZ$17,$B$2:$B$1000,"="&amp;BR22)+COUNTIFS($S$2:$S$1000,"&lt;"&amp;$CZ$17,$C$2:$C$1000,"="&amp;BR22)</f>
        <v/>
      </c>
      <c r="DB22" s="80">
        <f>COUNTIFS($R$2:$R$1000,"&gt;"&amp;$CZ$17,$B$2:$B$1000,"="&amp;BS22)+COUNTIFS($S$2:$S$1000,"&gt;"&amp;$CZ$17,$C$2:$C$1000,"="&amp;BS22)</f>
        <v/>
      </c>
      <c r="DC22" s="80">
        <f>COUNTIFS($R$2:$R$1000,"&lt;"&amp;$CZ$17,$B$2:$B$1000,"="&amp;BS22)+COUNTIFS($S$2:$S$1000,"&lt;"&amp;$CZ$17,$C$2:$C$1000,"="&amp;BS22)</f>
        <v/>
      </c>
      <c r="DD22" s="80">
        <f>COUNTIFS($R$2:$R$1000,"&gt;"&amp;$DD$17,$B$2:$B$1000,"="&amp;BR22)+COUNTIFS($S$2:$S$1000,"&gt;"&amp;$DD$17,$C$2:$C$1000,"="&amp;BR22)</f>
        <v/>
      </c>
      <c r="DE22" s="80">
        <f>COUNTIFS($R$2:$R$1000,"&lt;"&amp;$DD$17,$B$2:$B$1000,"="&amp;BR22)+COUNTIFS($S$2:$S$1000,"&lt;"&amp;$DD$17,$C$2:$C$1000,"="&amp;BR22)</f>
        <v/>
      </c>
      <c r="DF22" s="80">
        <f>COUNTIFS($R$2:$R$1000,"&gt;"&amp;$DD$17,$B$2:$B$1000,"="&amp;BS22)+COUNTIFS($S$2:$S$1000,"&gt;"&amp;$DD$17,$C$2:$C$1000,"="&amp;BS22)</f>
        <v/>
      </c>
      <c r="DG22" s="80">
        <f>COUNTIFS($R$2:$R$1000,"&lt;"&amp;$DD$17,$B$2:$B$1000,"="&amp;BS22)+COUNTIFS($S$2:$S$1000,"&lt;"&amp;$DD$17,$C$2:$C$1000,"="&amp;BS22)</f>
        <v/>
      </c>
      <c r="DH22" s="25">
        <f>COUNTIFS($U$2:$U$1000,"&gt;"&amp;$DH$17,$B$2:$B$1000,"="&amp;BR22)+COUNTIFS($V$2:$V$1000,"&gt;"&amp;$DH$17,$C$2:$C$1000,"="&amp;BR22)</f>
        <v/>
      </c>
      <c r="DI22" s="80">
        <f>COUNTIFS($U$2:$U$1000,"&lt;"&amp;$DH$17,$B$2:$B$1000,"="&amp;BR22)+COUNTIFS($V$2:$V$1000,"&lt;"&amp;$DH$17,$C$2:$C$1000,"="&amp;BR22)</f>
        <v/>
      </c>
      <c r="DJ22" s="80">
        <f>COUNTIFS($U$2:$U$1000,"&gt;"&amp;$DH$17,$B$2:$B$1000,"="&amp;BS22)+COUNTIFS($V$2:$V$1000,"&gt;"&amp;$DH$17,$C$2:$C$1000,"="&amp;BS22)</f>
        <v/>
      </c>
      <c r="DK22" s="80">
        <f>COUNTIFS($U$2:$U$1000,"&lt;"&amp;$DH$17,$B$2:$B$1000,"="&amp;BS22)+COUNTIFS($V$2:$V$1000,"&lt;"&amp;$DH$17,$C$2:$C$1000,"="&amp;BS22)</f>
        <v/>
      </c>
      <c r="DL22" s="80">
        <f>COUNTIFS($U$2:$U$1000,"&gt;"&amp;$DL$17,$B$2:$B$1000,"="&amp;BR22)+COUNTIFS($V$2:$V$1000,"&gt;"&amp;$DL$17,$C$2:$C$1000,"="&amp;BR22)</f>
        <v/>
      </c>
      <c r="DM22" s="80">
        <f>COUNTIFS($U$2:$U$1000,"&lt;"&amp;$DL$17,$B$2:$B$1000,"="&amp;BR22)+COUNTIFS($V$2:$V$1000,"&lt;"&amp;$DL$17,$C$2:$C$1000,"="&amp;BR22)</f>
        <v/>
      </c>
      <c r="DN22" s="80">
        <f>COUNTIFS($U$2:$U$1000,"&gt;"&amp;$DL$17,$B$2:$B$1000,"="&amp;BS22)+COUNTIFS($V$2:$V$1000,"&gt;"&amp;$DL$17,$C$2:$C$1000,"="&amp;BS22)</f>
        <v/>
      </c>
      <c r="DO22" s="80">
        <f>COUNTIFS($U$2:$U$1000,"&lt;"&amp;$DL$17,$B$2:$B$1000,"="&amp;BS22)+COUNTIFS($V$2:$V$1000,"&lt;"&amp;$DL$17,$C$2:$C$1000,"="&amp;BS22)</f>
        <v/>
      </c>
      <c r="DP22" s="80">
        <f>COUNTIFS($U$2:$U$1000,"&gt;"&amp;$DP$17,$B$2:$B$1000,"="&amp;BR22)+COUNTIFS($V$2:$V$1000,"&gt;"&amp;$DP$17,$C$2:$C$1000,"="&amp;BR22)</f>
        <v/>
      </c>
      <c r="DQ22" s="80">
        <f>COUNTIFS($U$2:$U$1000,"&lt;"&amp;$DP$17,$B$2:$B$1000,"="&amp;BR22)+COUNTIFS($V$2:$V$1000,"&lt;"&amp;$DP$17,$C$2:$C$1000,"="&amp;BR22)</f>
        <v/>
      </c>
      <c r="DR22" s="80">
        <f>COUNTIFS($U$2:$U$1000,"&gt;"&amp;$DP$17,$B$2:$B$1000,"="&amp;BS22)+COUNTIFS($V$2:$V$1000,"&gt;"&amp;$DP$17,$C$2:$C$1000,"="&amp;BS22)</f>
        <v/>
      </c>
      <c r="DS22" s="80">
        <f>COUNTIFS($U$2:$U$1000,"&lt;"&amp;$DP$17,$B$2:$B$1000,"="&amp;BS22)+COUNTIFS($V$2:$V$1000,"&lt;"&amp;$DP$17,$C$2:$C$1000,"="&amp;BS22)</f>
        <v/>
      </c>
      <c r="DT22" s="12">
        <f>COUNTIFS($S$2:$S$1000,"&gt;"&amp;$DT$17,$B$2:$B$1000,"="&amp;BR22)+COUNTIFS($R$2:$R$1000,"&gt;"&amp;$DT$17,$C$2:$C$1000,"="&amp;BR22)</f>
        <v/>
      </c>
      <c r="DU22" s="80">
        <f>COUNTIFS($S$2:$S$1000,"&lt;"&amp;$DT$17,$B$2:$B$1000,"="&amp;BR22)+COUNTIFS($R$2:$R$1000,"&lt;"&amp;$DT$17,$C$2:$C$1000,"="&amp;BR22)</f>
        <v/>
      </c>
      <c r="DV22" s="80">
        <f>COUNTIFS($S$2:$S$1000,"&gt;"&amp;$DT$17,$B$2:$B$1000,"="&amp;BS22)+COUNTIFS($R$2:$R$1000,"&gt;"&amp;$DT$17,$C$2:$C$1000,"="&amp;BS22)</f>
        <v/>
      </c>
      <c r="DW22" s="80">
        <f>COUNTIFS($S$2:$S$1000,"&lt;"&amp;$DT$17,$B$2:$B$1000,"="&amp;BS22)+COUNTIFS($R$2:$R$1000,"&lt;"&amp;$DT$17,$C$2:$C$1000,"="&amp;BS22)</f>
        <v/>
      </c>
      <c r="DX22" s="80">
        <f>COUNTIFS($S$2:$S$1000,"&gt;"&amp;$DX$17,$B$2:$B$1000,"="&amp;BR22)+COUNTIFS($R$2:$R$1000,"&gt;"&amp;$DX$17,$C$2:$C$1000,"="&amp;BR22)</f>
        <v/>
      </c>
      <c r="DY22" s="80">
        <f>COUNTIFS($S$2:$S$1000,"&lt;"&amp;$DX$17,$B$2:$B$1000,"="&amp;BR22)+COUNTIFS($R$2:$R$1000,"&lt;"&amp;$DX$17,$C$2:$C$1000,"="&amp;BR22)</f>
        <v/>
      </c>
      <c r="DZ22" s="80">
        <f>COUNTIFS($S$2:$S$1000,"&gt;"&amp;$DX$17,$B$2:$B$1000,"="&amp;BS22)+COUNTIFS($R$2:$R$1000,"&gt;"&amp;$DX$17,$C$2:$C$1000,"="&amp;BS22)</f>
        <v/>
      </c>
      <c r="EA22" s="80">
        <f>COUNTIFS($S$2:$S$1000,"&lt;"&amp;$DX$17,$B$2:$B$1000,"="&amp;BS22)+COUNTIFS($R$2:$R$1000,"&lt;"&amp;$DX$17,$C$2:$C$1000,"="&amp;BS22)</f>
        <v/>
      </c>
      <c r="EB22" s="80">
        <f>COUNTIFS($S$2:$S$1000,"&gt;"&amp;$EB$17,$B$2:$B$1000,"="&amp;BR22)+COUNTIFS($R$2:$R$1000,"&gt;"&amp;$EB$17,$C$2:$C$1000,"="&amp;BR22)</f>
        <v/>
      </c>
      <c r="EC22" s="80">
        <f>COUNTIFS($S$2:$S$1000,"&lt;"&amp;$EB$17,$B$2:$B$1000,"="&amp;BR22)+COUNTIFS($R$2:$R$1000,"&lt;"&amp;$EB$17,$C$2:$C$1000,"="&amp;BR22)</f>
        <v/>
      </c>
      <c r="ED22" s="80">
        <f>COUNTIFS($S$2:$S$1000,"&gt;"&amp;$EB$17,$B$2:$B$1000,"="&amp;BS22)+COUNTIFS($R$2:$R$1000,"&gt;"&amp;$EB$17,$C$2:$C$1000,"="&amp;BS22)</f>
        <v/>
      </c>
      <c r="EE22" s="80">
        <f>COUNTIFS($S$2:$S$1000,"&lt;"&amp;$EB$17,$B$2:$B$1000,"="&amp;BS22)+COUNTIFS($R$2:$R$1000,"&lt;"&amp;$EB$17,$C$2:$C$1000,"="&amp;BS22)</f>
        <v/>
      </c>
      <c r="EF22" s="25">
        <f>COUNTIFS($V$2:$V$1000,"&gt;"&amp;$EF$17,$B$2:$B$1000,"="&amp;BR22)+COUNTIFS($U$2:$U$1000,"&gt;"&amp;$EF$17,$C$2:$C$1000,"="&amp;BR22)</f>
        <v/>
      </c>
      <c r="EG22" s="80">
        <f>COUNTIFS($V$2:$V$1000,"&lt;"&amp;$EF$17,$B$2:$B$1000,"="&amp;BR22)+COUNTIFS($U$2:$U$1000,"&lt;"&amp;$EF$17,$C$2:$C$1000,"="&amp;BR22)</f>
        <v/>
      </c>
      <c r="EH22" s="80">
        <f>COUNTIFS($V$2:$V$1000,"&gt;"&amp;$EF$17,$B$2:$B$1000,"="&amp;BS22)+COUNTIFS($U$2:$U$1000,"&gt;"&amp;$EF$17,$C$2:$C$1000,"="&amp;BS22)</f>
        <v/>
      </c>
      <c r="EI22" s="80">
        <f>COUNTIFS($V$2:$V$1000,"&lt;"&amp;$EF$17,$B$2:$B$1000,"="&amp;BS22)+COUNTIFS($U$2:$U$1000,"&lt;"&amp;$EF$17,$C$2:$C$1000,"="&amp;BS22)</f>
        <v/>
      </c>
      <c r="EJ22" s="80">
        <f>COUNTIFS($V$2:$V$1000,"&gt;"&amp;$EJ$17,$B$2:$B$1000,"="&amp;BR22)+COUNTIFS($U$2:$U$1000,"&gt;"&amp;$EJ$17,$C$2:$C$1000,"="&amp;BR22)</f>
        <v/>
      </c>
      <c r="EK22" s="80">
        <f>COUNTIFS($V$2:$V$1000,"&lt;"&amp;$EJ$17,$B$2:$B$1000,"="&amp;BR22)+COUNTIFS($U$2:$U$1000,"&lt;"&amp;$EJ$17,$C$2:$C$1000,"="&amp;BR22)</f>
        <v/>
      </c>
      <c r="EL22" s="80">
        <f>COUNTIFS($V$2:$V$1000,"&gt;"&amp;$EJ$17,$B$2:$B$1000,"="&amp;BS22)+COUNTIFS($U$2:$U$1000,"&gt;"&amp;$EJ$17,$C$2:$C$1000,"="&amp;BS22)</f>
        <v/>
      </c>
      <c r="EM22" s="80">
        <f>COUNTIFS($V$2:$V$1000,"&lt;"&amp;$EJ$17,$B$2:$B$1000,"="&amp;BS22)+COUNTIFS($U$2:$U$1000,"&lt;"&amp;$EJ$17,$C$2:$C$1000,"="&amp;BS22)</f>
        <v/>
      </c>
      <c r="EN22" s="80">
        <f>COUNTIFS($V$2:$V$1000,"&gt;"&amp;$EN$17,$B$2:$B$1000,"="&amp;BR22)+COUNTIFS($U$2:$U$1000,"&gt;"&amp;$EN$17,$C$2:$C$1000,"="&amp;BR22)</f>
        <v/>
      </c>
      <c r="EO22" s="80">
        <f>COUNTIFS($V$2:$V$1000,"&lt;"&amp;$EN$17,$B$2:$B$1000,"="&amp;BR22)+COUNTIFS($U$2:$U$1000,"&lt;"&amp;$EN$17,$C$2:$C$1000,"="&amp;BR22)</f>
        <v/>
      </c>
      <c r="EP22" s="80">
        <f>COUNTIFS($V$2:$V$1000,"&gt;"&amp;$EN$17,$B$2:$B$1000,"="&amp;BS22)+COUNTIFS($U$2:$U$1000,"&gt;"&amp;$EN$17,$C$2:$C$1000,"="&amp;BS22)</f>
        <v/>
      </c>
      <c r="EQ22" s="80">
        <f>COUNTIFS($V$2:$V$1000,"&lt;"&amp;$EN$17,$B$2:$B$1000,"="&amp;BS22)+COUNTIFS($U$2:$U$1000,"&lt;"&amp;$EN$17,$C$2:$C$1000,"="&amp;BS22)</f>
        <v/>
      </c>
      <c r="ES22" s="89" t="n"/>
      <c r="EV22" s="89" t="n"/>
      <c r="EY22" s="89" t="n"/>
      <c r="FB22" s="89" t="n"/>
      <c r="FE22" s="89" t="n"/>
      <c r="FH22" s="89" t="n"/>
      <c r="FK22" s="89" t="n"/>
      <c r="FN22" s="81" t="n"/>
      <c r="FQ22" s="81" t="n"/>
      <c r="FT22" s="81" t="n"/>
      <c r="FW22" s="81" t="n"/>
      <c r="FZ22" s="81" t="n"/>
      <c r="GC22" s="81" t="n"/>
      <c r="GF22" s="81" t="n"/>
      <c r="GI22" s="81" t="n"/>
    </row>
    <row customHeight="1" ht="12" r="23" spans="1:201">
      <c r="A23" s="35" t="n">
        <v>43337</v>
      </c>
      <c r="B23" s="89" t="s">
        <v>97</v>
      </c>
      <c r="C23" s="89" t="s">
        <v>107</v>
      </c>
      <c r="D23" s="31" t="n">
        <v>7.06</v>
      </c>
      <c r="E23" s="81" t="n">
        <v>6.18</v>
      </c>
      <c r="F23" s="25" t="n">
        <v>545</v>
      </c>
      <c r="G23" s="80" t="n">
        <v>397</v>
      </c>
      <c r="H23" s="80" t="n">
        <v>473</v>
      </c>
      <c r="I23" s="80" t="n">
        <v>327</v>
      </c>
      <c r="J23" s="80" t="n">
        <v>11</v>
      </c>
      <c r="K23" s="80" t="n">
        <v>5</v>
      </c>
      <c r="L23" s="25" t="n">
        <v>1</v>
      </c>
      <c r="M23" s="80" t="n">
        <v>0</v>
      </c>
      <c r="N23" s="80" t="n">
        <v>5</v>
      </c>
      <c r="O23" s="80" t="n">
        <v>1</v>
      </c>
      <c r="P23" s="80" t="n">
        <v>2</v>
      </c>
      <c r="Q23" s="80" t="n">
        <v>2</v>
      </c>
      <c r="R23" s="16" t="n">
        <v>8</v>
      </c>
      <c r="S23" s="16" t="n">
        <v>3</v>
      </c>
      <c r="T23" s="16" t="n">
        <v>11</v>
      </c>
      <c r="U23" s="25" t="n">
        <v>4</v>
      </c>
      <c r="V23" s="80" t="n">
        <v>1</v>
      </c>
      <c r="W23" s="16" t="n">
        <v>5</v>
      </c>
      <c r="X23" s="25" t="n">
        <v>6</v>
      </c>
      <c r="Y23" s="80" t="n">
        <v>16</v>
      </c>
      <c r="Z23" s="27">
        <f>IF(U23="","",LOOKUP(U23-V23,{-9E+307,0,1},{2,"x",1}))</f>
        <v/>
      </c>
      <c r="AA23" s="14">
        <f>IF(U23="","",U23&amp;"-"&amp;V23)</f>
        <v/>
      </c>
      <c r="AB23" s="63" t="n"/>
      <c r="BR23" s="89">
        <f>BR35</f>
        <v/>
      </c>
      <c r="BS23" s="89">
        <f>BS35</f>
        <v/>
      </c>
      <c r="BT23" s="80">
        <f>COUNTIFS($T$2:$T$1000,"&gt;"&amp;$BT$17,$B$2:$B$1000,"="&amp;BR23)+COUNTIFS($T$2:$T$1000,"&gt;"&amp;$BT$17,$C$2:$C$1000,"="&amp;BR23)</f>
        <v/>
      </c>
      <c r="BU23" s="80">
        <f>COUNTIFS($T$2:$T$1000,"&lt;"&amp;$BT$17,$B$2:$B$1000,"="&amp;BR23)+COUNTIFS($T$2:$T$1000,"&lt;"&amp;$BT$17,$C$2:$C$1000,"="&amp;BR23)</f>
        <v/>
      </c>
      <c r="BV23" s="80">
        <f>COUNTIFS($T$2:$T$1000,"&gt;"&amp;$BT$17,$B$2:$B$1000,"="&amp;BS23)+COUNTIFS($T$2:$T$1000,"&gt;"&amp;$BT$17,$C$2:$C$1000,"="&amp;BS23)</f>
        <v/>
      </c>
      <c r="BW23" s="80">
        <f>COUNTIFS($T$2:$T$1000,"&lt;"&amp;$BT$17,$B$2:$B$1000,"="&amp;BS23)+COUNTIFS($T$2:$T$1000,"&lt;"&amp;$BT$17,$C$2:$C$1000,"="&amp;BS23)</f>
        <v/>
      </c>
      <c r="BX23" s="80">
        <f>COUNTIFS($T$2:$T$1000,"&gt;"&amp;$BX$17,$B$2:$B$1000,"="&amp;BR23)+COUNTIFS($T$2:$T$1000,"&gt;"&amp;$BX$17,$C$2:$C$1000,"="&amp;BR23)</f>
        <v/>
      </c>
      <c r="BY23" s="80">
        <f>COUNTIFS($T$2:$T$1000,"&lt;"&amp;$BX$17,$B$2:$B$1000,"="&amp;BR23)+COUNTIFS($T$2:$T$1000,"&lt;"&amp;$BX$17,$C$2:$C$1000,"="&amp;BR23)</f>
        <v/>
      </c>
      <c r="BZ23" s="80">
        <f>COUNTIFS($T$2:$T$1000,"&gt;"&amp;$BX$17,$B$2:$B$1000,"="&amp;BS23)+COUNTIFS($T$2:$T$1000,"&gt;"&amp;$BX$17,$C$2:$C$1000,"="&amp;BS23)</f>
        <v/>
      </c>
      <c r="CA23" s="80">
        <f>COUNTIFS($T$2:$T$1000,"&lt;"&amp;$BX$17,$B$2:$B$1000,"="&amp;BS23)+COUNTIFS($T$2:$T$1000,"&lt;"&amp;$BX$17,$C$2:$C$1000,"="&amp;BS23)</f>
        <v/>
      </c>
      <c r="CB23" s="80">
        <f>COUNTIFS($T$2:$T$1000,"&gt;"&amp;$CB$17,$B$2:$B$1000,"="&amp;BR23)+COUNTIFS($T$2:$T$1000,"&gt;"&amp;$CB$17,$C$2:$C$1000,"="&amp;BR23)</f>
        <v/>
      </c>
      <c r="CC23" s="80">
        <f>COUNTIFS($T$2:$T$1000,"&lt;"&amp;$CB$17,$B$2:$B$1000,"="&amp;BR23)+COUNTIFS($T$2:$T$1000,"&lt;"&amp;$CB$17,$C$2:$C$1000,"="&amp;BR23)</f>
        <v/>
      </c>
      <c r="CD23" s="80">
        <f>COUNTIFS($T$2:$T$1000,"&gt;"&amp;$CB$17,$B$2:$B$1000,"="&amp;BS23)+COUNTIFS($T$2:$T$1000,"&gt;"&amp;$CB$17,$C$2:$C$1000,"="&amp;BS23)</f>
        <v/>
      </c>
      <c r="CE23" s="80">
        <f>COUNTIFS($T$2:$T$1000,"&lt;"&amp;$CB$17,$B$2:$B$1000,"="&amp;BS23)+COUNTIFS($T$2:$T$1000,"&lt;"&amp;$CB$17,$C$2:$C$1000,"="&amp;BS23)</f>
        <v/>
      </c>
      <c r="CF23" s="25">
        <f>COUNTIFS($W$2:$W$1000,"&gt;"&amp;$CF$17,$B$2:$B$1000,"="&amp;BR23)+COUNTIFS($W$2:$W$1000,"&gt;"&amp;$CF$17,$C$2:$C$1000,"="&amp;BR23)</f>
        <v/>
      </c>
      <c r="CG23" s="80">
        <f>COUNTIFS($W$2:$W$1000,"&lt;"&amp;$CF$17,$B$2:$B$1000,"="&amp;BR23)+COUNTIFS($W$2:$W$1000,"&lt;"&amp;$CF$17,$C$2:$C$1000,"="&amp;BR23)</f>
        <v/>
      </c>
      <c r="CH23" s="80">
        <f>COUNTIFS($W$2:$W$1000,"&gt;"&amp;$CF$17,$B$2:$B$1000,"="&amp;BS23)+COUNTIFS($W$2:$W$1000,"&gt;"&amp;$CF$17,$C$2:$C$1000,"="&amp;BS23)</f>
        <v/>
      </c>
      <c r="CI23" s="80">
        <f>COUNTIFS($W$2:$W$1000,"&lt;"&amp;$CF$17,$B$2:$B$1000,"="&amp;BS23)+COUNTIFS($W$2:$W$1000,"&lt;"&amp;$CF$17,$C$2:$C$1000,"="&amp;BS23)</f>
        <v/>
      </c>
      <c r="CJ23" s="80">
        <f>COUNTIFS($W$2:$W$1000,"&gt;"&amp;$CJ$17,$B$2:$B$1000,"="&amp;BR23)+COUNTIFS($W$2:$W$1000,"&gt;"&amp;$CJ$17,$C$2:$C$1000,"="&amp;BR23)</f>
        <v/>
      </c>
      <c r="CK23" s="80">
        <f>COUNTIFS($W$2:$W$1000,"&lt;"&amp;$CJ$17,$B$2:$B$1000,"="&amp;BR23)+COUNTIFS($W$2:$W$1000,"&lt;"&amp;$CJ$17,$C$2:$C$1000,"="&amp;BR23)</f>
        <v/>
      </c>
      <c r="CL23" s="80">
        <f>COUNTIFS($W$2:$W$1000,"&gt;"&amp;$CJ$17,$B$2:$B$1000,"="&amp;BS23)+COUNTIFS($W$2:$W$1000,"&gt;"&amp;$CJ$17,$C$2:$C$1000,"="&amp;BS23)</f>
        <v/>
      </c>
      <c r="CM23" s="80">
        <f>COUNTIFS($W$2:$W$1000,"&lt;"&amp;$CJ$17,$B$2:$B$1000,"="&amp;BS23)+COUNTIFS($W$2:$W$1000,"&lt;"&amp;$CJ$17,$C$2:$C$1000,"="&amp;BS23)</f>
        <v/>
      </c>
      <c r="CN23" s="80">
        <f>COUNTIFS($W$2:$W$1000,"&gt;"&amp;$CN$17,$B$2:$B$1000,"="&amp;BR23)+COUNTIFS($W$2:$W$1000,"&gt;"&amp;$CN$17,$C$2:$C$1000,"="&amp;BR23)</f>
        <v/>
      </c>
      <c r="CO23" s="80">
        <f>COUNTIFS($W$2:$W$1000,"&lt;"&amp;$CN$17,$B$2:$B$1000,"="&amp;BR23)+COUNTIFS($W$2:$W$1000,"&lt;"&amp;$CN$17,$C$2:$C$1000,"="&amp;BR23)</f>
        <v/>
      </c>
      <c r="CP23" s="80">
        <f>COUNTIFS($W$2:$W$1000,"&gt;"&amp;$CN$17,$B$2:$B$1000,"="&amp;BS23)+COUNTIFS($W$2:$W$1000,"&gt;"&amp;$CN$17,$C$2:$C$1000,"="&amp;BS23)</f>
        <v/>
      </c>
      <c r="CQ23" s="80">
        <f>COUNTIFS($W$2:$W$1000,"&lt;"&amp;$CN$17,$B$2:$B$1000,"="&amp;BS23)+COUNTIFS($W$2:$W$1000,"&lt;"&amp;$CN$17,$C$2:$C$1000,"="&amp;BS23)</f>
        <v/>
      </c>
      <c r="CR23" s="80">
        <f>COUNTIFS($W$2:$W$1000,"&gt;"&amp;$CR$17,$B$2:$B$1000,"="&amp;BR23)+COUNTIFS($W$2:$W$1000,"&gt;"&amp;$CR$17,$C$2:$C$1000,"="&amp;BR23)</f>
        <v/>
      </c>
      <c r="CS23" s="80">
        <f>COUNTIFS($W$2:$W$1000,"&lt;"&amp;$CR$17,$B$2:$B$1000,"="&amp;BR23)+COUNTIFS($W$2:$W$1000,"&lt;"&amp;$CR$17,$C$2:$C$1000,"="&amp;BR23)</f>
        <v/>
      </c>
      <c r="CT23" s="80">
        <f>COUNTIFS($W$2:$W$1000,"&gt;"&amp;$CR$17,$B$2:$B$1000,"="&amp;BS23)+COUNTIFS($W$2:$W$1000,"&gt;"&amp;$CR$17,$C$2:$C$1000,"="&amp;BS23)</f>
        <v/>
      </c>
      <c r="CU23" s="80">
        <f>COUNTIFS($W$2:$W$1000,"&lt;"&amp;$CR$17,$B$2:$B$1000,"="&amp;BS23)+COUNTIFS($W$2:$W$1000,"&lt;"&amp;$CR$17,$C$2:$C$1000,"="&amp;BS23)</f>
        <v/>
      </c>
      <c r="CV23" s="12">
        <f>COUNTIFS($R$2:$R$1000,"&gt;"&amp;$CV$17,$B$2:$B$1000,"="&amp;BR23)+COUNTIFS($S$2:$S$1000,"&gt;"&amp;$CV$17,$C$2:$C$1000,"="&amp;BR23)</f>
        <v/>
      </c>
      <c r="CW23" s="80">
        <f>COUNTIFS($R$2:$R$1000,"&lt;"&amp;$CV$17,$B$2:$B$1000,"="&amp;BR23)+COUNTIFS($S$2:$S$1000,"&lt;"&amp;$CV$17,$C$2:$C$1000,"="&amp;BR23)</f>
        <v/>
      </c>
      <c r="CX23" s="80">
        <f>COUNTIFS($R$2:$R$1000,"&gt;"&amp;$CV$17,$B$2:$B$1000,"="&amp;BS23)+COUNTIFS($S$2:$S$1000,"&gt;"&amp;$CV$17,$C$2:$C$1000,"="&amp;BS23)</f>
        <v/>
      </c>
      <c r="CY23" s="80">
        <f>COUNTIFS($R$2:$R$1000,"&lt;"&amp;$CV$17,$B$2:$B$1000,"="&amp;BS23)+COUNTIFS($S$2:$S$1000,"&lt;"&amp;$CV$17,$C$2:$C$1000,"="&amp;BS23)</f>
        <v/>
      </c>
      <c r="CZ23" s="80">
        <f>COUNTIFS($R$2:$R$1000,"&gt;"&amp;$CZ$17,$B$2:$B$1000,"="&amp;BR23)+COUNTIFS($S$2:$S$1000,"&gt;"&amp;$CZ$17,$C$2:$C$1000,"="&amp;BR23)</f>
        <v/>
      </c>
      <c r="DA23" s="80">
        <f>COUNTIFS($R$2:$R$1000,"&lt;"&amp;$CZ$17,$B$2:$B$1000,"="&amp;BR23)+COUNTIFS($S$2:$S$1000,"&lt;"&amp;$CZ$17,$C$2:$C$1000,"="&amp;BR23)</f>
        <v/>
      </c>
      <c r="DB23" s="80">
        <f>COUNTIFS($R$2:$R$1000,"&gt;"&amp;$CZ$17,$B$2:$B$1000,"="&amp;BS23)+COUNTIFS($S$2:$S$1000,"&gt;"&amp;$CZ$17,$C$2:$C$1000,"="&amp;BS23)</f>
        <v/>
      </c>
      <c r="DC23" s="80">
        <f>COUNTIFS($R$2:$R$1000,"&lt;"&amp;$CZ$17,$B$2:$B$1000,"="&amp;BS23)+COUNTIFS($S$2:$S$1000,"&lt;"&amp;$CZ$17,$C$2:$C$1000,"="&amp;BS23)</f>
        <v/>
      </c>
      <c r="DD23" s="80">
        <f>COUNTIFS($R$2:$R$1000,"&gt;"&amp;$DD$17,$B$2:$B$1000,"="&amp;BR23)+COUNTIFS($S$2:$S$1000,"&gt;"&amp;$DD$17,$C$2:$C$1000,"="&amp;BR23)</f>
        <v/>
      </c>
      <c r="DE23" s="80">
        <f>COUNTIFS($R$2:$R$1000,"&lt;"&amp;$DD$17,$B$2:$B$1000,"="&amp;BR23)+COUNTIFS($S$2:$S$1000,"&lt;"&amp;$DD$17,$C$2:$C$1000,"="&amp;BR23)</f>
        <v/>
      </c>
      <c r="DF23" s="80">
        <f>COUNTIFS($R$2:$R$1000,"&gt;"&amp;$DD$17,$B$2:$B$1000,"="&amp;BS23)+COUNTIFS($S$2:$S$1000,"&gt;"&amp;$DD$17,$C$2:$C$1000,"="&amp;BS23)</f>
        <v/>
      </c>
      <c r="DG23" s="80">
        <f>COUNTIFS($R$2:$R$1000,"&lt;"&amp;$DD$17,$B$2:$B$1000,"="&amp;BS23)+COUNTIFS($S$2:$S$1000,"&lt;"&amp;$DD$17,$C$2:$C$1000,"="&amp;BS23)</f>
        <v/>
      </c>
      <c r="DH23" s="25">
        <f>COUNTIFS($U$2:$U$1000,"&gt;"&amp;$DH$17,$B$2:$B$1000,"="&amp;BR23)+COUNTIFS($V$2:$V$1000,"&gt;"&amp;$DH$17,$C$2:$C$1000,"="&amp;BR23)</f>
        <v/>
      </c>
      <c r="DI23" s="80">
        <f>COUNTIFS($U$2:$U$1000,"&lt;"&amp;$DH$17,$B$2:$B$1000,"="&amp;BR23)+COUNTIFS($V$2:$V$1000,"&lt;"&amp;$DH$17,$C$2:$C$1000,"="&amp;BR23)</f>
        <v/>
      </c>
      <c r="DJ23" s="80">
        <f>COUNTIFS($U$2:$U$1000,"&gt;"&amp;$DH$17,$B$2:$B$1000,"="&amp;BS23)+COUNTIFS($V$2:$V$1000,"&gt;"&amp;$DH$17,$C$2:$C$1000,"="&amp;BS23)</f>
        <v/>
      </c>
      <c r="DK23" s="80">
        <f>COUNTIFS($U$2:$U$1000,"&lt;"&amp;$DH$17,$B$2:$B$1000,"="&amp;BS23)+COUNTIFS($V$2:$V$1000,"&lt;"&amp;$DH$17,$C$2:$C$1000,"="&amp;BS23)</f>
        <v/>
      </c>
      <c r="DL23" s="80">
        <f>COUNTIFS($U$2:$U$1000,"&gt;"&amp;$DL$17,$B$2:$B$1000,"="&amp;BR23)+COUNTIFS($V$2:$V$1000,"&gt;"&amp;$DL$17,$C$2:$C$1000,"="&amp;BR23)</f>
        <v/>
      </c>
      <c r="DM23" s="80">
        <f>COUNTIFS($U$2:$U$1000,"&lt;"&amp;$DL$17,$B$2:$B$1000,"="&amp;BR23)+COUNTIFS($V$2:$V$1000,"&lt;"&amp;$DL$17,$C$2:$C$1000,"="&amp;BR23)</f>
        <v/>
      </c>
      <c r="DN23" s="80">
        <f>COUNTIFS($U$2:$U$1000,"&gt;"&amp;$DL$17,$B$2:$B$1000,"="&amp;BS23)+COUNTIFS($V$2:$V$1000,"&gt;"&amp;$DL$17,$C$2:$C$1000,"="&amp;BS23)</f>
        <v/>
      </c>
      <c r="DO23" s="80">
        <f>COUNTIFS($U$2:$U$1000,"&lt;"&amp;$DL$17,$B$2:$B$1000,"="&amp;BS23)+COUNTIFS($V$2:$V$1000,"&lt;"&amp;$DL$17,$C$2:$C$1000,"="&amp;BS23)</f>
        <v/>
      </c>
      <c r="DP23" s="80">
        <f>COUNTIFS($U$2:$U$1000,"&gt;"&amp;$DP$17,$B$2:$B$1000,"="&amp;BR23)+COUNTIFS($V$2:$V$1000,"&gt;"&amp;$DP$17,$C$2:$C$1000,"="&amp;BR23)</f>
        <v/>
      </c>
      <c r="DQ23" s="80">
        <f>COUNTIFS($U$2:$U$1000,"&lt;"&amp;$DP$17,$B$2:$B$1000,"="&amp;BR23)+COUNTIFS($V$2:$V$1000,"&lt;"&amp;$DP$17,$C$2:$C$1000,"="&amp;BR23)</f>
        <v/>
      </c>
      <c r="DR23" s="80">
        <f>COUNTIFS($U$2:$U$1000,"&gt;"&amp;$DP$17,$B$2:$B$1000,"="&amp;BS23)+COUNTIFS($V$2:$V$1000,"&gt;"&amp;$DP$17,$C$2:$C$1000,"="&amp;BS23)</f>
        <v/>
      </c>
      <c r="DS23" s="80">
        <f>COUNTIFS($U$2:$U$1000,"&lt;"&amp;$DP$17,$B$2:$B$1000,"="&amp;BS23)+COUNTIFS($V$2:$V$1000,"&lt;"&amp;$DP$17,$C$2:$C$1000,"="&amp;BS23)</f>
        <v/>
      </c>
      <c r="DT23" s="12">
        <f>COUNTIFS($S$2:$S$1000,"&gt;"&amp;$DT$17,$B$2:$B$1000,"="&amp;BR23)+COUNTIFS($R$2:$R$1000,"&gt;"&amp;$DT$17,$C$2:$C$1000,"="&amp;BR23)</f>
        <v/>
      </c>
      <c r="DU23" s="80">
        <f>COUNTIFS($S$2:$S$1000,"&lt;"&amp;$DT$17,$B$2:$B$1000,"="&amp;BR23)+COUNTIFS($R$2:$R$1000,"&lt;"&amp;$DT$17,$C$2:$C$1000,"="&amp;BR23)</f>
        <v/>
      </c>
      <c r="DV23" s="80">
        <f>COUNTIFS($S$2:$S$1000,"&gt;"&amp;$DT$17,$B$2:$B$1000,"="&amp;BS23)+COUNTIFS($R$2:$R$1000,"&gt;"&amp;$DT$17,$C$2:$C$1000,"="&amp;BS23)</f>
        <v/>
      </c>
      <c r="DW23" s="80">
        <f>COUNTIFS($S$2:$S$1000,"&lt;"&amp;$DT$17,$B$2:$B$1000,"="&amp;BS23)+COUNTIFS($R$2:$R$1000,"&lt;"&amp;$DT$17,$C$2:$C$1000,"="&amp;BS23)</f>
        <v/>
      </c>
      <c r="DX23" s="80">
        <f>COUNTIFS($S$2:$S$1000,"&gt;"&amp;$DX$17,$B$2:$B$1000,"="&amp;BR23)+COUNTIFS($R$2:$R$1000,"&gt;"&amp;$DX$17,$C$2:$C$1000,"="&amp;BR23)</f>
        <v/>
      </c>
      <c r="DY23" s="80">
        <f>COUNTIFS($S$2:$S$1000,"&lt;"&amp;$DX$17,$B$2:$B$1000,"="&amp;BR23)+COUNTIFS($R$2:$R$1000,"&lt;"&amp;$DX$17,$C$2:$C$1000,"="&amp;BR23)</f>
        <v/>
      </c>
      <c r="DZ23" s="80">
        <f>COUNTIFS($S$2:$S$1000,"&gt;"&amp;$DX$17,$B$2:$B$1000,"="&amp;BS23)+COUNTIFS($R$2:$R$1000,"&gt;"&amp;$DX$17,$C$2:$C$1000,"="&amp;BS23)</f>
        <v/>
      </c>
      <c r="EA23" s="80">
        <f>COUNTIFS($S$2:$S$1000,"&lt;"&amp;$DX$17,$B$2:$B$1000,"="&amp;BS23)+COUNTIFS($R$2:$R$1000,"&lt;"&amp;$DX$17,$C$2:$C$1000,"="&amp;BS23)</f>
        <v/>
      </c>
      <c r="EB23" s="80">
        <f>COUNTIFS($S$2:$S$1000,"&gt;"&amp;$EB$17,$B$2:$B$1000,"="&amp;BR23)+COUNTIFS($R$2:$R$1000,"&gt;"&amp;$EB$17,$C$2:$C$1000,"="&amp;BR23)</f>
        <v/>
      </c>
      <c r="EC23" s="80">
        <f>COUNTIFS($S$2:$S$1000,"&lt;"&amp;$EB$17,$B$2:$B$1000,"="&amp;BR23)+COUNTIFS($R$2:$R$1000,"&lt;"&amp;$EB$17,$C$2:$C$1000,"="&amp;BR23)</f>
        <v/>
      </c>
      <c r="ED23" s="80">
        <f>COUNTIFS($S$2:$S$1000,"&gt;"&amp;$EB$17,$B$2:$B$1000,"="&amp;BS23)+COUNTIFS($R$2:$R$1000,"&gt;"&amp;$EB$17,$C$2:$C$1000,"="&amp;BS23)</f>
        <v/>
      </c>
      <c r="EE23" s="80">
        <f>COUNTIFS($S$2:$S$1000,"&lt;"&amp;$EB$17,$B$2:$B$1000,"="&amp;BS23)+COUNTIFS($R$2:$R$1000,"&lt;"&amp;$EB$17,$C$2:$C$1000,"="&amp;BS23)</f>
        <v/>
      </c>
      <c r="EF23" s="25">
        <f>COUNTIFS($V$2:$V$1000,"&gt;"&amp;$EF$17,$B$2:$B$1000,"="&amp;BR23)+COUNTIFS($U$2:$U$1000,"&gt;"&amp;$EF$17,$C$2:$C$1000,"="&amp;BR23)</f>
        <v/>
      </c>
      <c r="EG23" s="80">
        <f>COUNTIFS($V$2:$V$1000,"&lt;"&amp;$EF$17,$B$2:$B$1000,"="&amp;BR23)+COUNTIFS($U$2:$U$1000,"&lt;"&amp;$EF$17,$C$2:$C$1000,"="&amp;BR23)</f>
        <v/>
      </c>
      <c r="EH23" s="80">
        <f>COUNTIFS($V$2:$V$1000,"&gt;"&amp;$EF$17,$B$2:$B$1000,"="&amp;BS23)+COUNTIFS($U$2:$U$1000,"&gt;"&amp;$EF$17,$C$2:$C$1000,"="&amp;BS23)</f>
        <v/>
      </c>
      <c r="EI23" s="80">
        <f>COUNTIFS($V$2:$V$1000,"&lt;"&amp;$EF$17,$B$2:$B$1000,"="&amp;BS23)+COUNTIFS($U$2:$U$1000,"&lt;"&amp;$EF$17,$C$2:$C$1000,"="&amp;BS23)</f>
        <v/>
      </c>
      <c r="EJ23" s="80">
        <f>COUNTIFS($V$2:$V$1000,"&gt;"&amp;$EJ$17,$B$2:$B$1000,"="&amp;BR23)+COUNTIFS($U$2:$U$1000,"&gt;"&amp;$EJ$17,$C$2:$C$1000,"="&amp;BR23)</f>
        <v/>
      </c>
      <c r="EK23" s="80">
        <f>COUNTIFS($V$2:$V$1000,"&lt;"&amp;$EJ$17,$B$2:$B$1000,"="&amp;BR23)+COUNTIFS($U$2:$U$1000,"&lt;"&amp;$EJ$17,$C$2:$C$1000,"="&amp;BR23)</f>
        <v/>
      </c>
      <c r="EL23" s="80">
        <f>COUNTIFS($V$2:$V$1000,"&gt;"&amp;$EJ$17,$B$2:$B$1000,"="&amp;BS23)+COUNTIFS($U$2:$U$1000,"&gt;"&amp;$EJ$17,$C$2:$C$1000,"="&amp;BS23)</f>
        <v/>
      </c>
      <c r="EM23" s="80">
        <f>COUNTIFS($V$2:$V$1000,"&lt;"&amp;$EJ$17,$B$2:$B$1000,"="&amp;BS23)+COUNTIFS($U$2:$U$1000,"&lt;"&amp;$EJ$17,$C$2:$C$1000,"="&amp;BS23)</f>
        <v/>
      </c>
      <c r="EN23" s="80">
        <f>COUNTIFS($V$2:$V$1000,"&gt;"&amp;$EN$17,$B$2:$B$1000,"="&amp;BR23)+COUNTIFS($U$2:$U$1000,"&gt;"&amp;$EN$17,$C$2:$C$1000,"="&amp;BR23)</f>
        <v/>
      </c>
      <c r="EO23" s="80">
        <f>COUNTIFS($V$2:$V$1000,"&lt;"&amp;$EN$17,$B$2:$B$1000,"="&amp;BR23)+COUNTIFS($U$2:$U$1000,"&lt;"&amp;$EN$17,$C$2:$C$1000,"="&amp;BR23)</f>
        <v/>
      </c>
      <c r="EP23" s="80">
        <f>COUNTIFS($V$2:$V$1000,"&gt;"&amp;$EN$17,$B$2:$B$1000,"="&amp;BS23)+COUNTIFS($U$2:$U$1000,"&gt;"&amp;$EN$17,$C$2:$C$1000,"="&amp;BS23)</f>
        <v/>
      </c>
      <c r="EQ23" s="80">
        <f>COUNTIFS($V$2:$V$1000,"&lt;"&amp;$EN$17,$B$2:$B$1000,"="&amp;BS23)+COUNTIFS($U$2:$U$1000,"&lt;"&amp;$EN$17,$C$2:$C$1000,"="&amp;BS23)</f>
        <v/>
      </c>
      <c r="ES23" s="89" t="n"/>
      <c r="EV23" s="89" t="n"/>
      <c r="EY23" s="89" t="n"/>
      <c r="FB23" s="89" t="n"/>
      <c r="FE23" s="89" t="n"/>
      <c r="FH23" s="89" t="n"/>
      <c r="FK23" s="89" t="n"/>
      <c r="FN23" s="81" t="n"/>
      <c r="FQ23" s="81" t="n"/>
      <c r="FT23" s="81" t="n"/>
      <c r="FW23" s="81" t="n"/>
      <c r="FZ23" s="81" t="n"/>
      <c r="GC23" s="81" t="n"/>
      <c r="GF23" s="81" t="n"/>
      <c r="GI23" s="81" t="n"/>
    </row>
    <row customHeight="1" ht="12" r="24" spans="1:201">
      <c r="A24" s="35" t="n">
        <v>43337</v>
      </c>
      <c r="B24" s="89" t="s">
        <v>100</v>
      </c>
      <c r="C24" s="89" t="s">
        <v>108</v>
      </c>
      <c r="D24" s="31" t="n">
        <v>6.83</v>
      </c>
      <c r="E24" s="81" t="n">
        <v>6.8</v>
      </c>
      <c r="F24" s="25" t="n">
        <v>428</v>
      </c>
      <c r="G24" s="80" t="n">
        <v>535</v>
      </c>
      <c r="H24" s="80" t="n">
        <v>347</v>
      </c>
      <c r="I24" s="80" t="n">
        <v>455</v>
      </c>
      <c r="J24" s="80" t="n">
        <v>10</v>
      </c>
      <c r="K24" s="80" t="n">
        <v>8</v>
      </c>
      <c r="L24" s="25" t="n">
        <v>0</v>
      </c>
      <c r="M24" s="80" t="n">
        <v>0</v>
      </c>
      <c r="N24" s="80" t="n">
        <v>0</v>
      </c>
      <c r="O24" s="80" t="n">
        <v>2</v>
      </c>
      <c r="P24" s="80" t="n">
        <v>1</v>
      </c>
      <c r="Q24" s="80" t="n">
        <v>0</v>
      </c>
      <c r="R24" s="16" t="n">
        <v>1</v>
      </c>
      <c r="S24" s="16" t="n">
        <v>2</v>
      </c>
      <c r="T24" s="16" t="n">
        <v>3</v>
      </c>
      <c r="U24" s="25" t="n">
        <v>0</v>
      </c>
      <c r="V24" s="80" t="n">
        <v>0</v>
      </c>
      <c r="W24" s="16" t="n">
        <v>0</v>
      </c>
      <c r="X24" s="25" t="n">
        <v>16</v>
      </c>
      <c r="Y24" s="80" t="n">
        <v>27</v>
      </c>
      <c r="Z24" s="27">
        <f>IF(U24="","",LOOKUP(U24-V24,{-9E+307,0,1},{2,"x",1}))</f>
        <v/>
      </c>
      <c r="AA24" s="14">
        <f>IF(U24="","",U24&amp;"-"&amp;V24)</f>
        <v/>
      </c>
      <c r="AB24" s="63" t="n"/>
      <c r="BR24" s="89">
        <f>BR36</f>
        <v/>
      </c>
      <c r="BS24" s="89">
        <f>BS36</f>
        <v/>
      </c>
      <c r="BT24" s="80">
        <f>COUNTIFS($T$2:$T$1000,"&gt;"&amp;$BT$17,$B$2:$B$1000,"="&amp;BR24)+COUNTIFS($T$2:$T$1000,"&gt;"&amp;$BT$17,$C$2:$C$1000,"="&amp;BR24)</f>
        <v/>
      </c>
      <c r="BU24" s="80">
        <f>COUNTIFS($T$2:$T$1000,"&lt;"&amp;$BT$17,$B$2:$B$1000,"="&amp;BR24)+COUNTIFS($T$2:$T$1000,"&lt;"&amp;$BT$17,$C$2:$C$1000,"="&amp;BR24)</f>
        <v/>
      </c>
      <c r="BV24" s="80">
        <f>COUNTIFS($T$2:$T$1000,"&gt;"&amp;$BT$17,$B$2:$B$1000,"="&amp;BS24)+COUNTIFS($T$2:$T$1000,"&gt;"&amp;$BT$17,$C$2:$C$1000,"="&amp;BS24)</f>
        <v/>
      </c>
      <c r="BW24" s="80">
        <f>COUNTIFS($T$2:$T$1000,"&lt;"&amp;$BT$17,$B$2:$B$1000,"="&amp;BS24)+COUNTIFS($T$2:$T$1000,"&lt;"&amp;$BT$17,$C$2:$C$1000,"="&amp;BS24)</f>
        <v/>
      </c>
      <c r="BX24" s="80">
        <f>COUNTIFS($T$2:$T$1000,"&gt;"&amp;$BX$17,$B$2:$B$1000,"="&amp;BR24)+COUNTIFS($T$2:$T$1000,"&gt;"&amp;$BX$17,$C$2:$C$1000,"="&amp;BR24)</f>
        <v/>
      </c>
      <c r="BY24" s="80">
        <f>COUNTIFS($T$2:$T$1000,"&lt;"&amp;$BX$17,$B$2:$B$1000,"="&amp;BR24)+COUNTIFS($T$2:$T$1000,"&lt;"&amp;$BX$17,$C$2:$C$1000,"="&amp;BR24)</f>
        <v/>
      </c>
      <c r="BZ24" s="80">
        <f>COUNTIFS($T$2:$T$1000,"&gt;"&amp;$BX$17,$B$2:$B$1000,"="&amp;BS24)+COUNTIFS($T$2:$T$1000,"&gt;"&amp;$BX$17,$C$2:$C$1000,"="&amp;BS24)</f>
        <v/>
      </c>
      <c r="CA24" s="80">
        <f>COUNTIFS($T$2:$T$1000,"&lt;"&amp;$BX$17,$B$2:$B$1000,"="&amp;BS24)+COUNTIFS($T$2:$T$1000,"&lt;"&amp;$BX$17,$C$2:$C$1000,"="&amp;BS24)</f>
        <v/>
      </c>
      <c r="CB24" s="80">
        <f>COUNTIFS($T$2:$T$1000,"&gt;"&amp;$CB$17,$B$2:$B$1000,"="&amp;BR24)+COUNTIFS($T$2:$T$1000,"&gt;"&amp;$CB$17,$C$2:$C$1000,"="&amp;BR24)</f>
        <v/>
      </c>
      <c r="CC24" s="80">
        <f>COUNTIFS($T$2:$T$1000,"&lt;"&amp;$CB$17,$B$2:$B$1000,"="&amp;BR24)+COUNTIFS($T$2:$T$1000,"&lt;"&amp;$CB$17,$C$2:$C$1000,"="&amp;BR24)</f>
        <v/>
      </c>
      <c r="CD24" s="80">
        <f>COUNTIFS($T$2:$T$1000,"&gt;"&amp;$CB$17,$B$2:$B$1000,"="&amp;BS24)+COUNTIFS($T$2:$T$1000,"&gt;"&amp;$CB$17,$C$2:$C$1000,"="&amp;BS24)</f>
        <v/>
      </c>
      <c r="CE24" s="80">
        <f>COUNTIFS($T$2:$T$1000,"&lt;"&amp;$CB$17,$B$2:$B$1000,"="&amp;BS24)+COUNTIFS($T$2:$T$1000,"&lt;"&amp;$CB$17,$C$2:$C$1000,"="&amp;BS24)</f>
        <v/>
      </c>
      <c r="CF24" s="25">
        <f>COUNTIFS($W$2:$W$1000,"&gt;"&amp;$CF$17,$B$2:$B$1000,"="&amp;BR24)+COUNTIFS($W$2:$W$1000,"&gt;"&amp;$CF$17,$C$2:$C$1000,"="&amp;BR24)</f>
        <v/>
      </c>
      <c r="CG24" s="80">
        <f>COUNTIFS($W$2:$W$1000,"&lt;"&amp;$CF$17,$B$2:$B$1000,"="&amp;BR24)+COUNTIFS($W$2:$W$1000,"&lt;"&amp;$CF$17,$C$2:$C$1000,"="&amp;BR24)</f>
        <v/>
      </c>
      <c r="CH24" s="80">
        <f>COUNTIFS($W$2:$W$1000,"&gt;"&amp;$CF$17,$B$2:$B$1000,"="&amp;BS24)+COUNTIFS($W$2:$W$1000,"&gt;"&amp;$CF$17,$C$2:$C$1000,"="&amp;BS24)</f>
        <v/>
      </c>
      <c r="CI24" s="80">
        <f>COUNTIFS($W$2:$W$1000,"&lt;"&amp;$CF$17,$B$2:$B$1000,"="&amp;BS24)+COUNTIFS($W$2:$W$1000,"&lt;"&amp;$CF$17,$C$2:$C$1000,"="&amp;BS24)</f>
        <v/>
      </c>
      <c r="CJ24" s="80">
        <f>COUNTIFS($W$2:$W$1000,"&gt;"&amp;$CJ$17,$B$2:$B$1000,"="&amp;BR24)+COUNTIFS($W$2:$W$1000,"&gt;"&amp;$CJ$17,$C$2:$C$1000,"="&amp;BR24)</f>
        <v/>
      </c>
      <c r="CK24" s="80">
        <f>COUNTIFS($W$2:$W$1000,"&lt;"&amp;$CJ$17,$B$2:$B$1000,"="&amp;BR24)+COUNTIFS($W$2:$W$1000,"&lt;"&amp;$CJ$17,$C$2:$C$1000,"="&amp;BR24)</f>
        <v/>
      </c>
      <c r="CL24" s="80">
        <f>COUNTIFS($W$2:$W$1000,"&gt;"&amp;$CJ$17,$B$2:$B$1000,"="&amp;BS24)+COUNTIFS($W$2:$W$1000,"&gt;"&amp;$CJ$17,$C$2:$C$1000,"="&amp;BS24)</f>
        <v/>
      </c>
      <c r="CM24" s="80">
        <f>COUNTIFS($W$2:$W$1000,"&lt;"&amp;$CJ$17,$B$2:$B$1000,"="&amp;BS24)+COUNTIFS($W$2:$W$1000,"&lt;"&amp;$CJ$17,$C$2:$C$1000,"="&amp;BS24)</f>
        <v/>
      </c>
      <c r="CN24" s="80">
        <f>COUNTIFS($W$2:$W$1000,"&gt;"&amp;$CN$17,$B$2:$B$1000,"="&amp;BR24)+COUNTIFS($W$2:$W$1000,"&gt;"&amp;$CN$17,$C$2:$C$1000,"="&amp;BR24)</f>
        <v/>
      </c>
      <c r="CO24" s="80">
        <f>COUNTIFS($W$2:$W$1000,"&lt;"&amp;$CN$17,$B$2:$B$1000,"="&amp;BR24)+COUNTIFS($W$2:$W$1000,"&lt;"&amp;$CN$17,$C$2:$C$1000,"="&amp;BR24)</f>
        <v/>
      </c>
      <c r="CP24" s="80">
        <f>COUNTIFS($W$2:$W$1000,"&gt;"&amp;$CN$17,$B$2:$B$1000,"="&amp;BS24)+COUNTIFS($W$2:$W$1000,"&gt;"&amp;$CN$17,$C$2:$C$1000,"="&amp;BS24)</f>
        <v/>
      </c>
      <c r="CQ24" s="80">
        <f>COUNTIFS($W$2:$W$1000,"&lt;"&amp;$CN$17,$B$2:$B$1000,"="&amp;BS24)+COUNTIFS($W$2:$W$1000,"&lt;"&amp;$CN$17,$C$2:$C$1000,"="&amp;BS24)</f>
        <v/>
      </c>
      <c r="CR24" s="80">
        <f>COUNTIFS($W$2:$W$1000,"&gt;"&amp;$CR$17,$B$2:$B$1000,"="&amp;BR24)+COUNTIFS($W$2:$W$1000,"&gt;"&amp;$CR$17,$C$2:$C$1000,"="&amp;BR24)</f>
        <v/>
      </c>
      <c r="CS24" s="80">
        <f>COUNTIFS($W$2:$W$1000,"&lt;"&amp;$CR$17,$B$2:$B$1000,"="&amp;BR24)+COUNTIFS($W$2:$W$1000,"&lt;"&amp;$CR$17,$C$2:$C$1000,"="&amp;BR24)</f>
        <v/>
      </c>
      <c r="CT24" s="80">
        <f>COUNTIFS($W$2:$W$1000,"&gt;"&amp;$CR$17,$B$2:$B$1000,"="&amp;BS24)+COUNTIFS($W$2:$W$1000,"&gt;"&amp;$CR$17,$C$2:$C$1000,"="&amp;BS24)</f>
        <v/>
      </c>
      <c r="CU24" s="80">
        <f>COUNTIFS($W$2:$W$1000,"&lt;"&amp;$CR$17,$B$2:$B$1000,"="&amp;BS24)+COUNTIFS($W$2:$W$1000,"&lt;"&amp;$CR$17,$C$2:$C$1000,"="&amp;BS24)</f>
        <v/>
      </c>
      <c r="CV24" s="12">
        <f>COUNTIFS($R$2:$R$1000,"&gt;"&amp;$CV$17,$B$2:$B$1000,"="&amp;BR24)+COUNTIFS($S$2:$S$1000,"&gt;"&amp;$CV$17,$C$2:$C$1000,"="&amp;BR24)</f>
        <v/>
      </c>
      <c r="CW24" s="80">
        <f>COUNTIFS($R$2:$R$1000,"&lt;"&amp;$CV$17,$B$2:$B$1000,"="&amp;BR24)+COUNTIFS($S$2:$S$1000,"&lt;"&amp;$CV$17,$C$2:$C$1000,"="&amp;BR24)</f>
        <v/>
      </c>
      <c r="CX24" s="80">
        <f>COUNTIFS($R$2:$R$1000,"&gt;"&amp;$CV$17,$B$2:$B$1000,"="&amp;BS24)+COUNTIFS($S$2:$S$1000,"&gt;"&amp;$CV$17,$C$2:$C$1000,"="&amp;BS24)</f>
        <v/>
      </c>
      <c r="CY24" s="80">
        <f>COUNTIFS($R$2:$R$1000,"&lt;"&amp;$CV$17,$B$2:$B$1000,"="&amp;BS24)+COUNTIFS($S$2:$S$1000,"&lt;"&amp;$CV$17,$C$2:$C$1000,"="&amp;BS24)</f>
        <v/>
      </c>
      <c r="CZ24" s="80">
        <f>COUNTIFS($R$2:$R$1000,"&gt;"&amp;$CZ$17,$B$2:$B$1000,"="&amp;BR24)+COUNTIFS($S$2:$S$1000,"&gt;"&amp;$CZ$17,$C$2:$C$1000,"="&amp;BR24)</f>
        <v/>
      </c>
      <c r="DA24" s="80">
        <f>COUNTIFS($R$2:$R$1000,"&lt;"&amp;$CZ$17,$B$2:$B$1000,"="&amp;BR24)+COUNTIFS($S$2:$S$1000,"&lt;"&amp;$CZ$17,$C$2:$C$1000,"="&amp;BR24)</f>
        <v/>
      </c>
      <c r="DB24" s="80">
        <f>COUNTIFS($R$2:$R$1000,"&gt;"&amp;$CZ$17,$B$2:$B$1000,"="&amp;BS24)+COUNTIFS($S$2:$S$1000,"&gt;"&amp;$CZ$17,$C$2:$C$1000,"="&amp;BS24)</f>
        <v/>
      </c>
      <c r="DC24" s="80">
        <f>COUNTIFS($R$2:$R$1000,"&lt;"&amp;$CZ$17,$B$2:$B$1000,"="&amp;BS24)+COUNTIFS($S$2:$S$1000,"&lt;"&amp;$CZ$17,$C$2:$C$1000,"="&amp;BS24)</f>
        <v/>
      </c>
      <c r="DD24" s="80">
        <f>COUNTIFS($R$2:$R$1000,"&gt;"&amp;$DD$17,$B$2:$B$1000,"="&amp;BR24)+COUNTIFS($S$2:$S$1000,"&gt;"&amp;$DD$17,$C$2:$C$1000,"="&amp;BR24)</f>
        <v/>
      </c>
      <c r="DE24" s="80">
        <f>COUNTIFS($R$2:$R$1000,"&lt;"&amp;$DD$17,$B$2:$B$1000,"="&amp;BR24)+COUNTIFS($S$2:$S$1000,"&lt;"&amp;$DD$17,$C$2:$C$1000,"="&amp;BR24)</f>
        <v/>
      </c>
      <c r="DF24" s="80">
        <f>COUNTIFS($R$2:$R$1000,"&gt;"&amp;$DD$17,$B$2:$B$1000,"="&amp;BS24)+COUNTIFS($S$2:$S$1000,"&gt;"&amp;$DD$17,$C$2:$C$1000,"="&amp;BS24)</f>
        <v/>
      </c>
      <c r="DG24" s="80">
        <f>COUNTIFS($R$2:$R$1000,"&lt;"&amp;$DD$17,$B$2:$B$1000,"="&amp;BS24)+COUNTIFS($S$2:$S$1000,"&lt;"&amp;$DD$17,$C$2:$C$1000,"="&amp;BS24)</f>
        <v/>
      </c>
      <c r="DH24" s="25">
        <f>COUNTIFS($U$2:$U$1000,"&gt;"&amp;$DH$17,$B$2:$B$1000,"="&amp;BR24)+COUNTIFS($V$2:$V$1000,"&gt;"&amp;$DH$17,$C$2:$C$1000,"="&amp;BR24)</f>
        <v/>
      </c>
      <c r="DI24" s="80">
        <f>COUNTIFS($U$2:$U$1000,"&lt;"&amp;$DH$17,$B$2:$B$1000,"="&amp;BR24)+COUNTIFS($V$2:$V$1000,"&lt;"&amp;$DH$17,$C$2:$C$1000,"="&amp;BR24)</f>
        <v/>
      </c>
      <c r="DJ24" s="80">
        <f>COUNTIFS($U$2:$U$1000,"&gt;"&amp;$DH$17,$B$2:$B$1000,"="&amp;BS24)+COUNTIFS($V$2:$V$1000,"&gt;"&amp;$DH$17,$C$2:$C$1000,"="&amp;BS24)</f>
        <v/>
      </c>
      <c r="DK24" s="80">
        <f>COUNTIFS($U$2:$U$1000,"&lt;"&amp;$DH$17,$B$2:$B$1000,"="&amp;BS24)+COUNTIFS($V$2:$V$1000,"&lt;"&amp;$DH$17,$C$2:$C$1000,"="&amp;BS24)</f>
        <v/>
      </c>
      <c r="DL24" s="80">
        <f>COUNTIFS($U$2:$U$1000,"&gt;"&amp;$DL$17,$B$2:$B$1000,"="&amp;BR24)+COUNTIFS($V$2:$V$1000,"&gt;"&amp;$DL$17,$C$2:$C$1000,"="&amp;BR24)</f>
        <v/>
      </c>
      <c r="DM24" s="80">
        <f>COUNTIFS($U$2:$U$1000,"&lt;"&amp;$DL$17,$B$2:$B$1000,"="&amp;BR24)+COUNTIFS($V$2:$V$1000,"&lt;"&amp;$DL$17,$C$2:$C$1000,"="&amp;BR24)</f>
        <v/>
      </c>
      <c r="DN24" s="80">
        <f>COUNTIFS($U$2:$U$1000,"&gt;"&amp;$DL$17,$B$2:$B$1000,"="&amp;BS24)+COUNTIFS($V$2:$V$1000,"&gt;"&amp;$DL$17,$C$2:$C$1000,"="&amp;BS24)</f>
        <v/>
      </c>
      <c r="DO24" s="80">
        <f>COUNTIFS($U$2:$U$1000,"&lt;"&amp;$DL$17,$B$2:$B$1000,"="&amp;BS24)+COUNTIFS($V$2:$V$1000,"&lt;"&amp;$DL$17,$C$2:$C$1000,"="&amp;BS24)</f>
        <v/>
      </c>
      <c r="DP24" s="80">
        <f>COUNTIFS($U$2:$U$1000,"&gt;"&amp;$DP$17,$B$2:$B$1000,"="&amp;BR24)+COUNTIFS($V$2:$V$1000,"&gt;"&amp;$DP$17,$C$2:$C$1000,"="&amp;BR24)</f>
        <v/>
      </c>
      <c r="DQ24" s="80">
        <f>COUNTIFS($U$2:$U$1000,"&lt;"&amp;$DP$17,$B$2:$B$1000,"="&amp;BR24)+COUNTIFS($V$2:$V$1000,"&lt;"&amp;$DP$17,$C$2:$C$1000,"="&amp;BR24)</f>
        <v/>
      </c>
      <c r="DR24" s="80">
        <f>COUNTIFS($U$2:$U$1000,"&gt;"&amp;$DP$17,$B$2:$B$1000,"="&amp;BS24)+COUNTIFS($V$2:$V$1000,"&gt;"&amp;$DP$17,$C$2:$C$1000,"="&amp;BS24)</f>
        <v/>
      </c>
      <c r="DS24" s="80">
        <f>COUNTIFS($U$2:$U$1000,"&lt;"&amp;$DP$17,$B$2:$B$1000,"="&amp;BS24)+COUNTIFS($V$2:$V$1000,"&lt;"&amp;$DP$17,$C$2:$C$1000,"="&amp;BS24)</f>
        <v/>
      </c>
      <c r="DT24" s="12">
        <f>COUNTIFS($S$2:$S$1000,"&gt;"&amp;$DT$17,$B$2:$B$1000,"="&amp;BR24)+COUNTIFS($R$2:$R$1000,"&gt;"&amp;$DT$17,$C$2:$C$1000,"="&amp;BR24)</f>
        <v/>
      </c>
      <c r="DU24" s="80">
        <f>COUNTIFS($S$2:$S$1000,"&lt;"&amp;$DT$17,$B$2:$B$1000,"="&amp;BR24)+COUNTIFS($R$2:$R$1000,"&lt;"&amp;$DT$17,$C$2:$C$1000,"="&amp;BR24)</f>
        <v/>
      </c>
      <c r="DV24" s="80">
        <f>COUNTIFS($S$2:$S$1000,"&gt;"&amp;$DT$17,$B$2:$B$1000,"="&amp;BS24)+COUNTIFS($R$2:$R$1000,"&gt;"&amp;$DT$17,$C$2:$C$1000,"="&amp;BS24)</f>
        <v/>
      </c>
      <c r="DW24" s="80">
        <f>COUNTIFS($S$2:$S$1000,"&lt;"&amp;$DT$17,$B$2:$B$1000,"="&amp;BS24)+COUNTIFS($R$2:$R$1000,"&lt;"&amp;$DT$17,$C$2:$C$1000,"="&amp;BS24)</f>
        <v/>
      </c>
      <c r="DX24" s="80">
        <f>COUNTIFS($S$2:$S$1000,"&gt;"&amp;$DX$17,$B$2:$B$1000,"="&amp;BR24)+COUNTIFS($R$2:$R$1000,"&gt;"&amp;$DX$17,$C$2:$C$1000,"="&amp;BR24)</f>
        <v/>
      </c>
      <c r="DY24" s="80">
        <f>COUNTIFS($S$2:$S$1000,"&lt;"&amp;$DX$17,$B$2:$B$1000,"="&amp;BR24)+COUNTIFS($R$2:$R$1000,"&lt;"&amp;$DX$17,$C$2:$C$1000,"="&amp;BR24)</f>
        <v/>
      </c>
      <c r="DZ24" s="80">
        <f>COUNTIFS($S$2:$S$1000,"&gt;"&amp;$DX$17,$B$2:$B$1000,"="&amp;BS24)+COUNTIFS($R$2:$R$1000,"&gt;"&amp;$DX$17,$C$2:$C$1000,"="&amp;BS24)</f>
        <v/>
      </c>
      <c r="EA24" s="80">
        <f>COUNTIFS($S$2:$S$1000,"&lt;"&amp;$DX$17,$B$2:$B$1000,"="&amp;BS24)+COUNTIFS($R$2:$R$1000,"&lt;"&amp;$DX$17,$C$2:$C$1000,"="&amp;BS24)</f>
        <v/>
      </c>
      <c r="EB24" s="80">
        <f>COUNTIFS($S$2:$S$1000,"&gt;"&amp;$EB$17,$B$2:$B$1000,"="&amp;BR24)+COUNTIFS($R$2:$R$1000,"&gt;"&amp;$EB$17,$C$2:$C$1000,"="&amp;BR24)</f>
        <v/>
      </c>
      <c r="EC24" s="80">
        <f>COUNTIFS($S$2:$S$1000,"&lt;"&amp;$EB$17,$B$2:$B$1000,"="&amp;BR24)+COUNTIFS($R$2:$R$1000,"&lt;"&amp;$EB$17,$C$2:$C$1000,"="&amp;BR24)</f>
        <v/>
      </c>
      <c r="ED24" s="80">
        <f>COUNTIFS($S$2:$S$1000,"&gt;"&amp;$EB$17,$B$2:$B$1000,"="&amp;BS24)+COUNTIFS($R$2:$R$1000,"&gt;"&amp;$EB$17,$C$2:$C$1000,"="&amp;BS24)</f>
        <v/>
      </c>
      <c r="EE24" s="80">
        <f>COUNTIFS($S$2:$S$1000,"&lt;"&amp;$EB$17,$B$2:$B$1000,"="&amp;BS24)+COUNTIFS($R$2:$R$1000,"&lt;"&amp;$EB$17,$C$2:$C$1000,"="&amp;BS24)</f>
        <v/>
      </c>
      <c r="EF24" s="25">
        <f>COUNTIFS($V$2:$V$1000,"&gt;"&amp;$EF$17,$B$2:$B$1000,"="&amp;BR24)+COUNTIFS($U$2:$U$1000,"&gt;"&amp;$EF$17,$C$2:$C$1000,"="&amp;BR24)</f>
        <v/>
      </c>
      <c r="EG24" s="80">
        <f>COUNTIFS($V$2:$V$1000,"&lt;"&amp;$EF$17,$B$2:$B$1000,"="&amp;BR24)+COUNTIFS($U$2:$U$1000,"&lt;"&amp;$EF$17,$C$2:$C$1000,"="&amp;BR24)</f>
        <v/>
      </c>
      <c r="EH24" s="80">
        <f>COUNTIFS($V$2:$V$1000,"&gt;"&amp;$EF$17,$B$2:$B$1000,"="&amp;BS24)+COUNTIFS($U$2:$U$1000,"&gt;"&amp;$EF$17,$C$2:$C$1000,"="&amp;BS24)</f>
        <v/>
      </c>
      <c r="EI24" s="80">
        <f>COUNTIFS($V$2:$V$1000,"&lt;"&amp;$EF$17,$B$2:$B$1000,"="&amp;BS24)+COUNTIFS($U$2:$U$1000,"&lt;"&amp;$EF$17,$C$2:$C$1000,"="&amp;BS24)</f>
        <v/>
      </c>
      <c r="EJ24" s="80">
        <f>COUNTIFS($V$2:$V$1000,"&gt;"&amp;$EJ$17,$B$2:$B$1000,"="&amp;BR24)+COUNTIFS($U$2:$U$1000,"&gt;"&amp;$EJ$17,$C$2:$C$1000,"="&amp;BR24)</f>
        <v/>
      </c>
      <c r="EK24" s="80">
        <f>COUNTIFS($V$2:$V$1000,"&lt;"&amp;$EJ$17,$B$2:$B$1000,"="&amp;BR24)+COUNTIFS($U$2:$U$1000,"&lt;"&amp;$EJ$17,$C$2:$C$1000,"="&amp;BR24)</f>
        <v/>
      </c>
      <c r="EL24" s="80">
        <f>COUNTIFS($V$2:$V$1000,"&gt;"&amp;$EJ$17,$B$2:$B$1000,"="&amp;BS24)+COUNTIFS($U$2:$U$1000,"&gt;"&amp;$EJ$17,$C$2:$C$1000,"="&amp;BS24)</f>
        <v/>
      </c>
      <c r="EM24" s="80">
        <f>COUNTIFS($V$2:$V$1000,"&lt;"&amp;$EJ$17,$B$2:$B$1000,"="&amp;BS24)+COUNTIFS($U$2:$U$1000,"&lt;"&amp;$EJ$17,$C$2:$C$1000,"="&amp;BS24)</f>
        <v/>
      </c>
      <c r="EN24" s="80">
        <f>COUNTIFS($V$2:$V$1000,"&gt;"&amp;$EN$17,$B$2:$B$1000,"="&amp;BR24)+COUNTIFS($U$2:$U$1000,"&gt;"&amp;$EN$17,$C$2:$C$1000,"="&amp;BR24)</f>
        <v/>
      </c>
      <c r="EO24" s="80">
        <f>COUNTIFS($V$2:$V$1000,"&lt;"&amp;$EN$17,$B$2:$B$1000,"="&amp;BR24)+COUNTIFS($U$2:$U$1000,"&lt;"&amp;$EN$17,$C$2:$C$1000,"="&amp;BR24)</f>
        <v/>
      </c>
      <c r="EP24" s="80">
        <f>COUNTIFS($V$2:$V$1000,"&gt;"&amp;$EN$17,$B$2:$B$1000,"="&amp;BS24)+COUNTIFS($U$2:$U$1000,"&gt;"&amp;$EN$17,$C$2:$C$1000,"="&amp;BS24)</f>
        <v/>
      </c>
      <c r="EQ24" s="80">
        <f>COUNTIFS($V$2:$V$1000,"&lt;"&amp;$EN$17,$B$2:$B$1000,"="&amp;BS24)+COUNTIFS($U$2:$U$1000,"&lt;"&amp;$EN$17,$C$2:$C$1000,"="&amp;BS24)</f>
        <v/>
      </c>
      <c r="ES24" s="89" t="n"/>
      <c r="EV24" s="89" t="n"/>
      <c r="EY24" s="89" t="n"/>
      <c r="FB24" s="89" t="n"/>
      <c r="FE24" s="89" t="n"/>
      <c r="FH24" s="89" t="n"/>
      <c r="FK24" s="89" t="n"/>
      <c r="FN24" s="81" t="n"/>
      <c r="FQ24" s="81" t="n"/>
      <c r="FT24" s="81" t="n"/>
      <c r="FW24" s="81" t="n"/>
      <c r="FZ24" s="81" t="n"/>
      <c r="GC24" s="81" t="n"/>
      <c r="GF24" s="81" t="n"/>
      <c r="GI24" s="81" t="n"/>
    </row>
    <row customHeight="1" ht="12" r="25" spans="1:201">
      <c r="A25" s="35" t="n">
        <v>43337</v>
      </c>
      <c r="B25" s="89" t="s">
        <v>103</v>
      </c>
      <c r="C25" s="89" t="s">
        <v>105</v>
      </c>
      <c r="D25" s="31" t="n">
        <v>6.55</v>
      </c>
      <c r="E25" s="81" t="n">
        <v>6.59</v>
      </c>
      <c r="F25" s="25" t="n">
        <v>500</v>
      </c>
      <c r="G25" s="80" t="n">
        <v>271</v>
      </c>
      <c r="H25" s="80" t="n">
        <v>401</v>
      </c>
      <c r="I25" s="80" t="n">
        <v>173</v>
      </c>
      <c r="J25" s="80" t="n">
        <v>7</v>
      </c>
      <c r="K25" s="80" t="n">
        <v>3</v>
      </c>
      <c r="L25" s="25" t="n">
        <v>0</v>
      </c>
      <c r="M25" s="80" t="n">
        <v>0</v>
      </c>
      <c r="N25" s="80" t="n">
        <v>1</v>
      </c>
      <c r="O25" s="80" t="n">
        <v>1</v>
      </c>
      <c r="P25" s="80" t="n">
        <v>2</v>
      </c>
      <c r="Q25" s="80" t="n">
        <v>1</v>
      </c>
      <c r="R25" s="16" t="n">
        <v>3</v>
      </c>
      <c r="S25" s="16" t="n">
        <v>2</v>
      </c>
      <c r="T25" s="16" t="n">
        <v>5</v>
      </c>
      <c r="U25" s="25" t="n">
        <v>1</v>
      </c>
      <c r="V25" s="80" t="n">
        <v>1</v>
      </c>
      <c r="W25" s="16" t="n">
        <v>2</v>
      </c>
      <c r="X25" s="25" t="n">
        <v>20</v>
      </c>
      <c r="Y25" s="80" t="n">
        <v>38</v>
      </c>
      <c r="Z25" s="27">
        <f>IF(U25="","",LOOKUP(U25-V25,{-9E+307,0,1},{2,"x",1}))</f>
        <v/>
      </c>
      <c r="AA25" s="14">
        <f>IF(U25="","",U25&amp;"-"&amp;V25)</f>
        <v/>
      </c>
      <c r="AB25" s="63" t="n"/>
      <c r="AW25" s="80" t="n"/>
      <c r="AX25" s="80" t="n"/>
      <c r="AY25" s="80" t="n"/>
      <c r="AZ25" s="80" t="n"/>
      <c r="BA25" s="80" t="n"/>
      <c r="BB25" s="80" t="n"/>
      <c r="BC25" s="80" t="n"/>
      <c r="BD25" s="80" t="n"/>
      <c r="BE25" s="80" t="n"/>
      <c r="BF25" s="80" t="n"/>
      <c r="BG25" s="80" t="n"/>
      <c r="BH25" s="80" t="n"/>
      <c r="BI25" s="80" t="n"/>
      <c r="BJ25" s="80" t="n"/>
      <c r="BK25" s="80" t="n"/>
      <c r="BL25" s="80" t="n"/>
      <c r="BM25" s="80" t="n"/>
      <c r="BN25" s="80" t="n"/>
      <c r="BO25" s="80" t="n"/>
      <c r="BR25" s="89">
        <f>BR37</f>
        <v/>
      </c>
      <c r="BS25" s="89">
        <f>BS37</f>
        <v/>
      </c>
      <c r="BT25" s="80">
        <f>COUNTIFS($T$2:$T$1000,"&gt;"&amp;$BT$17,$B$2:$B$1000,"="&amp;BR25)+COUNTIFS($T$2:$T$1000,"&gt;"&amp;$BT$17,$C$2:$C$1000,"="&amp;BR25)</f>
        <v/>
      </c>
      <c r="BU25" s="80">
        <f>COUNTIFS($T$2:$T$1000,"&lt;"&amp;$BT$17,$B$2:$B$1000,"="&amp;BR25)+COUNTIFS($T$2:$T$1000,"&lt;"&amp;$BT$17,$C$2:$C$1000,"="&amp;BR25)</f>
        <v/>
      </c>
      <c r="BV25" s="80">
        <f>COUNTIFS($T$2:$T$1000,"&gt;"&amp;$BT$17,$B$2:$B$1000,"="&amp;BS25)+COUNTIFS($T$2:$T$1000,"&gt;"&amp;$BT$17,$C$2:$C$1000,"="&amp;BS25)</f>
        <v/>
      </c>
      <c r="BW25" s="80">
        <f>COUNTIFS($T$2:$T$1000,"&lt;"&amp;$BT$17,$B$2:$B$1000,"="&amp;BS25)+COUNTIFS($T$2:$T$1000,"&lt;"&amp;$BT$17,$C$2:$C$1000,"="&amp;BS25)</f>
        <v/>
      </c>
      <c r="BX25" s="80">
        <f>COUNTIFS($T$2:$T$1000,"&gt;"&amp;$BX$17,$B$2:$B$1000,"="&amp;BR25)+COUNTIFS($T$2:$T$1000,"&gt;"&amp;$BX$17,$C$2:$C$1000,"="&amp;BR25)</f>
        <v/>
      </c>
      <c r="BY25" s="80">
        <f>COUNTIFS($T$2:$T$1000,"&lt;"&amp;$BX$17,$B$2:$B$1000,"="&amp;BR25)+COUNTIFS($T$2:$T$1000,"&lt;"&amp;$BX$17,$C$2:$C$1000,"="&amp;BR25)</f>
        <v/>
      </c>
      <c r="BZ25" s="80">
        <f>COUNTIFS($T$2:$T$1000,"&gt;"&amp;$BX$17,$B$2:$B$1000,"="&amp;BS25)+COUNTIFS($T$2:$T$1000,"&gt;"&amp;$BX$17,$C$2:$C$1000,"="&amp;BS25)</f>
        <v/>
      </c>
      <c r="CA25" s="80">
        <f>COUNTIFS($T$2:$T$1000,"&lt;"&amp;$BX$17,$B$2:$B$1000,"="&amp;BS25)+COUNTIFS($T$2:$T$1000,"&lt;"&amp;$BX$17,$C$2:$C$1000,"="&amp;BS25)</f>
        <v/>
      </c>
      <c r="CB25" s="80">
        <f>COUNTIFS($T$2:$T$1000,"&gt;"&amp;$CB$17,$B$2:$B$1000,"="&amp;BR25)+COUNTIFS($T$2:$T$1000,"&gt;"&amp;$CB$17,$C$2:$C$1000,"="&amp;BR25)</f>
        <v/>
      </c>
      <c r="CC25" s="80">
        <f>COUNTIFS($T$2:$T$1000,"&lt;"&amp;$CB$17,$B$2:$B$1000,"="&amp;BR25)+COUNTIFS($T$2:$T$1000,"&lt;"&amp;$CB$17,$C$2:$C$1000,"="&amp;BR25)</f>
        <v/>
      </c>
      <c r="CD25" s="80">
        <f>COUNTIFS($T$2:$T$1000,"&gt;"&amp;$CB$17,$B$2:$B$1000,"="&amp;BS25)+COUNTIFS($T$2:$T$1000,"&gt;"&amp;$CB$17,$C$2:$C$1000,"="&amp;BS25)</f>
        <v/>
      </c>
      <c r="CE25" s="80">
        <f>COUNTIFS($T$2:$T$1000,"&lt;"&amp;$CB$17,$B$2:$B$1000,"="&amp;BS25)+COUNTIFS($T$2:$T$1000,"&lt;"&amp;$CB$17,$C$2:$C$1000,"="&amp;BS25)</f>
        <v/>
      </c>
      <c r="CF25" s="25">
        <f>COUNTIFS($W$2:$W$1000,"&gt;"&amp;$CF$17,$B$2:$B$1000,"="&amp;BR25)+COUNTIFS($W$2:$W$1000,"&gt;"&amp;$CF$17,$C$2:$C$1000,"="&amp;BR25)</f>
        <v/>
      </c>
      <c r="CG25" s="80">
        <f>COUNTIFS($W$2:$W$1000,"&lt;"&amp;$CF$17,$B$2:$B$1000,"="&amp;BR25)+COUNTIFS($W$2:$W$1000,"&lt;"&amp;$CF$17,$C$2:$C$1000,"="&amp;BR25)</f>
        <v/>
      </c>
      <c r="CH25" s="80">
        <f>COUNTIFS($W$2:$W$1000,"&gt;"&amp;$CF$17,$B$2:$B$1000,"="&amp;BS25)+COUNTIFS($W$2:$W$1000,"&gt;"&amp;$CF$17,$C$2:$C$1000,"="&amp;BS25)</f>
        <v/>
      </c>
      <c r="CI25" s="80">
        <f>COUNTIFS($W$2:$W$1000,"&lt;"&amp;$CF$17,$B$2:$B$1000,"="&amp;BS25)+COUNTIFS($W$2:$W$1000,"&lt;"&amp;$CF$17,$C$2:$C$1000,"="&amp;BS25)</f>
        <v/>
      </c>
      <c r="CJ25" s="80">
        <f>COUNTIFS($W$2:$W$1000,"&gt;"&amp;$CJ$17,$B$2:$B$1000,"="&amp;BR25)+COUNTIFS($W$2:$W$1000,"&gt;"&amp;$CJ$17,$C$2:$C$1000,"="&amp;BR25)</f>
        <v/>
      </c>
      <c r="CK25" s="80">
        <f>COUNTIFS($W$2:$W$1000,"&lt;"&amp;$CJ$17,$B$2:$B$1000,"="&amp;BR25)+COUNTIFS($W$2:$W$1000,"&lt;"&amp;$CJ$17,$C$2:$C$1000,"="&amp;BR25)</f>
        <v/>
      </c>
      <c r="CL25" s="80">
        <f>COUNTIFS($W$2:$W$1000,"&gt;"&amp;$CJ$17,$B$2:$B$1000,"="&amp;BS25)+COUNTIFS($W$2:$W$1000,"&gt;"&amp;$CJ$17,$C$2:$C$1000,"="&amp;BS25)</f>
        <v/>
      </c>
      <c r="CM25" s="80">
        <f>COUNTIFS($W$2:$W$1000,"&lt;"&amp;$CJ$17,$B$2:$B$1000,"="&amp;BS25)+COUNTIFS($W$2:$W$1000,"&lt;"&amp;$CJ$17,$C$2:$C$1000,"="&amp;BS25)</f>
        <v/>
      </c>
      <c r="CN25" s="80">
        <f>COUNTIFS($W$2:$W$1000,"&gt;"&amp;$CN$17,$B$2:$B$1000,"="&amp;BR25)+COUNTIFS($W$2:$W$1000,"&gt;"&amp;$CN$17,$C$2:$C$1000,"="&amp;BR25)</f>
        <v/>
      </c>
      <c r="CO25" s="80">
        <f>COUNTIFS($W$2:$W$1000,"&lt;"&amp;$CN$17,$B$2:$B$1000,"="&amp;BR25)+COUNTIFS($W$2:$W$1000,"&lt;"&amp;$CN$17,$C$2:$C$1000,"="&amp;BR25)</f>
        <v/>
      </c>
      <c r="CP25" s="80">
        <f>COUNTIFS($W$2:$W$1000,"&gt;"&amp;$CN$17,$B$2:$B$1000,"="&amp;BS25)+COUNTIFS($W$2:$W$1000,"&gt;"&amp;$CN$17,$C$2:$C$1000,"="&amp;BS25)</f>
        <v/>
      </c>
      <c r="CQ25" s="80">
        <f>COUNTIFS($W$2:$W$1000,"&lt;"&amp;$CN$17,$B$2:$B$1000,"="&amp;BS25)+COUNTIFS($W$2:$W$1000,"&lt;"&amp;$CN$17,$C$2:$C$1000,"="&amp;BS25)</f>
        <v/>
      </c>
      <c r="CR25" s="80">
        <f>COUNTIFS($W$2:$W$1000,"&gt;"&amp;$CR$17,$B$2:$B$1000,"="&amp;BR25)+COUNTIFS($W$2:$W$1000,"&gt;"&amp;$CR$17,$C$2:$C$1000,"="&amp;BR25)</f>
        <v/>
      </c>
      <c r="CS25" s="80">
        <f>COUNTIFS($W$2:$W$1000,"&lt;"&amp;$CR$17,$B$2:$B$1000,"="&amp;BR25)+COUNTIFS($W$2:$W$1000,"&lt;"&amp;$CR$17,$C$2:$C$1000,"="&amp;BR25)</f>
        <v/>
      </c>
      <c r="CT25" s="80">
        <f>COUNTIFS($W$2:$W$1000,"&gt;"&amp;$CR$17,$B$2:$B$1000,"="&amp;BS25)+COUNTIFS($W$2:$W$1000,"&gt;"&amp;$CR$17,$C$2:$C$1000,"="&amp;BS25)</f>
        <v/>
      </c>
      <c r="CU25" s="80">
        <f>COUNTIFS($W$2:$W$1000,"&lt;"&amp;$CR$17,$B$2:$B$1000,"="&amp;BS25)+COUNTIFS($W$2:$W$1000,"&lt;"&amp;$CR$17,$C$2:$C$1000,"="&amp;BS25)</f>
        <v/>
      </c>
      <c r="CV25" s="12">
        <f>COUNTIFS($R$2:$R$1000,"&gt;"&amp;$CV$17,$B$2:$B$1000,"="&amp;BR25)+COUNTIFS($S$2:$S$1000,"&gt;"&amp;$CV$17,$C$2:$C$1000,"="&amp;BR25)</f>
        <v/>
      </c>
      <c r="CW25" s="80">
        <f>COUNTIFS($R$2:$R$1000,"&lt;"&amp;$CV$17,$B$2:$B$1000,"="&amp;BR25)+COUNTIFS($S$2:$S$1000,"&lt;"&amp;$CV$17,$C$2:$C$1000,"="&amp;BR25)</f>
        <v/>
      </c>
      <c r="CX25" s="80">
        <f>COUNTIFS($R$2:$R$1000,"&gt;"&amp;$CV$17,$B$2:$B$1000,"="&amp;BS25)+COUNTIFS($S$2:$S$1000,"&gt;"&amp;$CV$17,$C$2:$C$1000,"="&amp;BS25)</f>
        <v/>
      </c>
      <c r="CY25" s="80">
        <f>COUNTIFS($R$2:$R$1000,"&lt;"&amp;$CV$17,$B$2:$B$1000,"="&amp;BS25)+COUNTIFS($S$2:$S$1000,"&lt;"&amp;$CV$17,$C$2:$C$1000,"="&amp;BS25)</f>
        <v/>
      </c>
      <c r="CZ25" s="80">
        <f>COUNTIFS($R$2:$R$1000,"&gt;"&amp;$CZ$17,$B$2:$B$1000,"="&amp;BR25)+COUNTIFS($S$2:$S$1000,"&gt;"&amp;$CZ$17,$C$2:$C$1000,"="&amp;BR25)</f>
        <v/>
      </c>
      <c r="DA25" s="80">
        <f>COUNTIFS($R$2:$R$1000,"&lt;"&amp;$CZ$17,$B$2:$B$1000,"="&amp;BR25)+COUNTIFS($S$2:$S$1000,"&lt;"&amp;$CZ$17,$C$2:$C$1000,"="&amp;BR25)</f>
        <v/>
      </c>
      <c r="DB25" s="80">
        <f>COUNTIFS($R$2:$R$1000,"&gt;"&amp;$CZ$17,$B$2:$B$1000,"="&amp;BS25)+COUNTIFS($S$2:$S$1000,"&gt;"&amp;$CZ$17,$C$2:$C$1000,"="&amp;BS25)</f>
        <v/>
      </c>
      <c r="DC25" s="80">
        <f>COUNTIFS($R$2:$R$1000,"&lt;"&amp;$CZ$17,$B$2:$B$1000,"="&amp;BS25)+COUNTIFS($S$2:$S$1000,"&lt;"&amp;$CZ$17,$C$2:$C$1000,"="&amp;BS25)</f>
        <v/>
      </c>
      <c r="DD25" s="80">
        <f>COUNTIFS($R$2:$R$1000,"&gt;"&amp;$DD$17,$B$2:$B$1000,"="&amp;BR25)+COUNTIFS($S$2:$S$1000,"&gt;"&amp;$DD$17,$C$2:$C$1000,"="&amp;BR25)</f>
        <v/>
      </c>
      <c r="DE25" s="80">
        <f>COUNTIFS($R$2:$R$1000,"&lt;"&amp;$DD$17,$B$2:$B$1000,"="&amp;BR25)+COUNTIFS($S$2:$S$1000,"&lt;"&amp;$DD$17,$C$2:$C$1000,"="&amp;BR25)</f>
        <v/>
      </c>
      <c r="DF25" s="80">
        <f>COUNTIFS($R$2:$R$1000,"&gt;"&amp;$DD$17,$B$2:$B$1000,"="&amp;BS25)+COUNTIFS($S$2:$S$1000,"&gt;"&amp;$DD$17,$C$2:$C$1000,"="&amp;BS25)</f>
        <v/>
      </c>
      <c r="DG25" s="80">
        <f>COUNTIFS($R$2:$R$1000,"&lt;"&amp;$DD$17,$B$2:$B$1000,"="&amp;BS25)+COUNTIFS($S$2:$S$1000,"&lt;"&amp;$DD$17,$C$2:$C$1000,"="&amp;BS25)</f>
        <v/>
      </c>
      <c r="DH25" s="25">
        <f>COUNTIFS($U$2:$U$1000,"&gt;"&amp;$DH$17,$B$2:$B$1000,"="&amp;BR25)+COUNTIFS($V$2:$V$1000,"&gt;"&amp;$DH$17,$C$2:$C$1000,"="&amp;BR25)</f>
        <v/>
      </c>
      <c r="DI25" s="80">
        <f>COUNTIFS($U$2:$U$1000,"&lt;"&amp;$DH$17,$B$2:$B$1000,"="&amp;BR25)+COUNTIFS($V$2:$V$1000,"&lt;"&amp;$DH$17,$C$2:$C$1000,"="&amp;BR25)</f>
        <v/>
      </c>
      <c r="DJ25" s="80">
        <f>COUNTIFS($U$2:$U$1000,"&gt;"&amp;$DH$17,$B$2:$B$1000,"="&amp;BS25)+COUNTIFS($V$2:$V$1000,"&gt;"&amp;$DH$17,$C$2:$C$1000,"="&amp;BS25)</f>
        <v/>
      </c>
      <c r="DK25" s="80">
        <f>COUNTIFS($U$2:$U$1000,"&lt;"&amp;$DH$17,$B$2:$B$1000,"="&amp;BS25)+COUNTIFS($V$2:$V$1000,"&lt;"&amp;$DH$17,$C$2:$C$1000,"="&amp;BS25)</f>
        <v/>
      </c>
      <c r="DL25" s="80">
        <f>COUNTIFS($U$2:$U$1000,"&gt;"&amp;$DL$17,$B$2:$B$1000,"="&amp;BR25)+COUNTIFS($V$2:$V$1000,"&gt;"&amp;$DL$17,$C$2:$C$1000,"="&amp;BR25)</f>
        <v/>
      </c>
      <c r="DM25" s="80">
        <f>COUNTIFS($U$2:$U$1000,"&lt;"&amp;$DL$17,$B$2:$B$1000,"="&amp;BR25)+COUNTIFS($V$2:$V$1000,"&lt;"&amp;$DL$17,$C$2:$C$1000,"="&amp;BR25)</f>
        <v/>
      </c>
      <c r="DN25" s="80">
        <f>COUNTIFS($U$2:$U$1000,"&gt;"&amp;$DL$17,$B$2:$B$1000,"="&amp;BS25)+COUNTIFS($V$2:$V$1000,"&gt;"&amp;$DL$17,$C$2:$C$1000,"="&amp;BS25)</f>
        <v/>
      </c>
      <c r="DO25" s="80">
        <f>COUNTIFS($U$2:$U$1000,"&lt;"&amp;$DL$17,$B$2:$B$1000,"="&amp;BS25)+COUNTIFS($V$2:$V$1000,"&lt;"&amp;$DL$17,$C$2:$C$1000,"="&amp;BS25)</f>
        <v/>
      </c>
      <c r="DP25" s="80">
        <f>COUNTIFS($U$2:$U$1000,"&gt;"&amp;$DP$17,$B$2:$B$1000,"="&amp;BR25)+COUNTIFS($V$2:$V$1000,"&gt;"&amp;$DP$17,$C$2:$C$1000,"="&amp;BR25)</f>
        <v/>
      </c>
      <c r="DQ25" s="80">
        <f>COUNTIFS($U$2:$U$1000,"&lt;"&amp;$DP$17,$B$2:$B$1000,"="&amp;BR25)+COUNTIFS($V$2:$V$1000,"&lt;"&amp;$DP$17,$C$2:$C$1000,"="&amp;BR25)</f>
        <v/>
      </c>
      <c r="DR25" s="80">
        <f>COUNTIFS($U$2:$U$1000,"&gt;"&amp;$DP$17,$B$2:$B$1000,"="&amp;BS25)+COUNTIFS($V$2:$V$1000,"&gt;"&amp;$DP$17,$C$2:$C$1000,"="&amp;BS25)</f>
        <v/>
      </c>
      <c r="DS25" s="80">
        <f>COUNTIFS($U$2:$U$1000,"&lt;"&amp;$DP$17,$B$2:$B$1000,"="&amp;BS25)+COUNTIFS($V$2:$V$1000,"&lt;"&amp;$DP$17,$C$2:$C$1000,"="&amp;BS25)</f>
        <v/>
      </c>
      <c r="DT25" s="12">
        <f>COUNTIFS($S$2:$S$1000,"&gt;"&amp;$DT$17,$B$2:$B$1000,"="&amp;BR25)+COUNTIFS($R$2:$R$1000,"&gt;"&amp;$DT$17,$C$2:$C$1000,"="&amp;BR25)</f>
        <v/>
      </c>
      <c r="DU25" s="80">
        <f>COUNTIFS($S$2:$S$1000,"&lt;"&amp;$DT$17,$B$2:$B$1000,"="&amp;BR25)+COUNTIFS($R$2:$R$1000,"&lt;"&amp;$DT$17,$C$2:$C$1000,"="&amp;BR25)</f>
        <v/>
      </c>
      <c r="DV25" s="80">
        <f>COUNTIFS($S$2:$S$1000,"&gt;"&amp;$DT$17,$B$2:$B$1000,"="&amp;BS25)+COUNTIFS($R$2:$R$1000,"&gt;"&amp;$DT$17,$C$2:$C$1000,"="&amp;BS25)</f>
        <v/>
      </c>
      <c r="DW25" s="80">
        <f>COUNTIFS($S$2:$S$1000,"&lt;"&amp;$DT$17,$B$2:$B$1000,"="&amp;BS25)+COUNTIFS($R$2:$R$1000,"&lt;"&amp;$DT$17,$C$2:$C$1000,"="&amp;BS25)</f>
        <v/>
      </c>
      <c r="DX25" s="80">
        <f>COUNTIFS($S$2:$S$1000,"&gt;"&amp;$DX$17,$B$2:$B$1000,"="&amp;BR25)+COUNTIFS($R$2:$R$1000,"&gt;"&amp;$DX$17,$C$2:$C$1000,"="&amp;BR25)</f>
        <v/>
      </c>
      <c r="DY25" s="80">
        <f>COUNTIFS($S$2:$S$1000,"&lt;"&amp;$DX$17,$B$2:$B$1000,"="&amp;BR25)+COUNTIFS($R$2:$R$1000,"&lt;"&amp;$DX$17,$C$2:$C$1000,"="&amp;BR25)</f>
        <v/>
      </c>
      <c r="DZ25" s="80">
        <f>COUNTIFS($S$2:$S$1000,"&gt;"&amp;$DX$17,$B$2:$B$1000,"="&amp;BS25)+COUNTIFS($R$2:$R$1000,"&gt;"&amp;$DX$17,$C$2:$C$1000,"="&amp;BS25)</f>
        <v/>
      </c>
      <c r="EA25" s="80">
        <f>COUNTIFS($S$2:$S$1000,"&lt;"&amp;$DX$17,$B$2:$B$1000,"="&amp;BS25)+COUNTIFS($R$2:$R$1000,"&lt;"&amp;$DX$17,$C$2:$C$1000,"="&amp;BS25)</f>
        <v/>
      </c>
      <c r="EB25" s="80">
        <f>COUNTIFS($S$2:$S$1000,"&gt;"&amp;$EB$17,$B$2:$B$1000,"="&amp;BR25)+COUNTIFS($R$2:$R$1000,"&gt;"&amp;$EB$17,$C$2:$C$1000,"="&amp;BR25)</f>
        <v/>
      </c>
      <c r="EC25" s="80">
        <f>COUNTIFS($S$2:$S$1000,"&lt;"&amp;$EB$17,$B$2:$B$1000,"="&amp;BR25)+COUNTIFS($R$2:$R$1000,"&lt;"&amp;$EB$17,$C$2:$C$1000,"="&amp;BR25)</f>
        <v/>
      </c>
      <c r="ED25" s="80">
        <f>COUNTIFS($S$2:$S$1000,"&gt;"&amp;$EB$17,$B$2:$B$1000,"="&amp;BS25)+COUNTIFS($R$2:$R$1000,"&gt;"&amp;$EB$17,$C$2:$C$1000,"="&amp;BS25)</f>
        <v/>
      </c>
      <c r="EE25" s="80">
        <f>COUNTIFS($S$2:$S$1000,"&lt;"&amp;$EB$17,$B$2:$B$1000,"="&amp;BS25)+COUNTIFS($R$2:$R$1000,"&lt;"&amp;$EB$17,$C$2:$C$1000,"="&amp;BS25)</f>
        <v/>
      </c>
      <c r="EF25" s="25">
        <f>COUNTIFS($V$2:$V$1000,"&gt;"&amp;$EF$17,$B$2:$B$1000,"="&amp;BR25)+COUNTIFS($U$2:$U$1000,"&gt;"&amp;$EF$17,$C$2:$C$1000,"="&amp;BR25)</f>
        <v/>
      </c>
      <c r="EG25" s="80">
        <f>COUNTIFS($V$2:$V$1000,"&lt;"&amp;$EF$17,$B$2:$B$1000,"="&amp;BR25)+COUNTIFS($U$2:$U$1000,"&lt;"&amp;$EF$17,$C$2:$C$1000,"="&amp;BR25)</f>
        <v/>
      </c>
      <c r="EH25" s="80">
        <f>COUNTIFS($V$2:$V$1000,"&gt;"&amp;$EF$17,$B$2:$B$1000,"="&amp;BS25)+COUNTIFS($U$2:$U$1000,"&gt;"&amp;$EF$17,$C$2:$C$1000,"="&amp;BS25)</f>
        <v/>
      </c>
      <c r="EI25" s="80">
        <f>COUNTIFS($V$2:$V$1000,"&lt;"&amp;$EF$17,$B$2:$B$1000,"="&amp;BS25)+COUNTIFS($U$2:$U$1000,"&lt;"&amp;$EF$17,$C$2:$C$1000,"="&amp;BS25)</f>
        <v/>
      </c>
      <c r="EJ25" s="80">
        <f>COUNTIFS($V$2:$V$1000,"&gt;"&amp;$EJ$17,$B$2:$B$1000,"="&amp;BR25)+COUNTIFS($U$2:$U$1000,"&gt;"&amp;$EJ$17,$C$2:$C$1000,"="&amp;BR25)</f>
        <v/>
      </c>
      <c r="EK25" s="80">
        <f>COUNTIFS($V$2:$V$1000,"&lt;"&amp;$EJ$17,$B$2:$B$1000,"="&amp;BR25)+COUNTIFS($U$2:$U$1000,"&lt;"&amp;$EJ$17,$C$2:$C$1000,"="&amp;BR25)</f>
        <v/>
      </c>
      <c r="EL25" s="80">
        <f>COUNTIFS($V$2:$V$1000,"&gt;"&amp;$EJ$17,$B$2:$B$1000,"="&amp;BS25)+COUNTIFS($U$2:$U$1000,"&gt;"&amp;$EJ$17,$C$2:$C$1000,"="&amp;BS25)</f>
        <v/>
      </c>
      <c r="EM25" s="80">
        <f>COUNTIFS($V$2:$V$1000,"&lt;"&amp;$EJ$17,$B$2:$B$1000,"="&amp;BS25)+COUNTIFS($U$2:$U$1000,"&lt;"&amp;$EJ$17,$C$2:$C$1000,"="&amp;BS25)</f>
        <v/>
      </c>
      <c r="EN25" s="80">
        <f>COUNTIFS($V$2:$V$1000,"&gt;"&amp;$EN$17,$B$2:$B$1000,"="&amp;BR25)+COUNTIFS($U$2:$U$1000,"&gt;"&amp;$EN$17,$C$2:$C$1000,"="&amp;BR25)</f>
        <v/>
      </c>
      <c r="EO25" s="80">
        <f>COUNTIFS($V$2:$V$1000,"&lt;"&amp;$EN$17,$B$2:$B$1000,"="&amp;BR25)+COUNTIFS($U$2:$U$1000,"&lt;"&amp;$EN$17,$C$2:$C$1000,"="&amp;BR25)</f>
        <v/>
      </c>
      <c r="EP25" s="80">
        <f>COUNTIFS($V$2:$V$1000,"&gt;"&amp;$EN$17,$B$2:$B$1000,"="&amp;BS25)+COUNTIFS($U$2:$U$1000,"&gt;"&amp;$EN$17,$C$2:$C$1000,"="&amp;BS25)</f>
        <v/>
      </c>
      <c r="EQ25" s="80">
        <f>COUNTIFS($V$2:$V$1000,"&lt;"&amp;$EN$17,$B$2:$B$1000,"="&amp;BS25)+COUNTIFS($U$2:$U$1000,"&lt;"&amp;$EN$17,$C$2:$C$1000,"="&amp;BS25)</f>
        <v/>
      </c>
      <c r="ES25" s="89" t="n"/>
      <c r="EV25" s="89" t="n"/>
      <c r="EY25" s="89" t="n"/>
      <c r="FB25" s="89" t="n"/>
      <c r="FE25" s="89" t="n"/>
      <c r="FH25" s="89" t="n"/>
      <c r="FK25" s="89" t="n"/>
      <c r="FP25" s="81" t="n"/>
      <c r="FS25" s="81" t="n"/>
      <c r="FV25" s="81" t="n"/>
      <c r="FY25" s="81" t="n"/>
      <c r="GB25" s="81" t="n"/>
      <c r="GE25" s="81" t="n"/>
      <c r="GH25" s="81" t="n"/>
      <c r="GK25" s="81" t="n"/>
    </row>
    <row customHeight="1" ht="12" r="26" spans="1:201">
      <c r="A26" s="35" t="n">
        <v>43337</v>
      </c>
      <c r="B26" s="89" t="s">
        <v>106</v>
      </c>
      <c r="C26" s="89" t="s">
        <v>101</v>
      </c>
      <c r="D26" s="31" t="n">
        <v>6.29</v>
      </c>
      <c r="E26" s="81" t="n">
        <v>7.39</v>
      </c>
      <c r="F26" s="25" t="n">
        <v>511</v>
      </c>
      <c r="G26" s="80" t="n">
        <v>402</v>
      </c>
      <c r="H26" s="80" t="n">
        <v>439</v>
      </c>
      <c r="I26" s="80" t="n">
        <v>318</v>
      </c>
      <c r="J26" s="80" t="n">
        <v>14</v>
      </c>
      <c r="K26" s="80" t="n">
        <v>8</v>
      </c>
      <c r="L26" s="25" t="n">
        <v>0</v>
      </c>
      <c r="M26" s="80" t="n">
        <v>1</v>
      </c>
      <c r="N26" s="80" t="n">
        <v>0</v>
      </c>
      <c r="O26" s="80" t="n">
        <v>4</v>
      </c>
      <c r="P26" s="80" t="n">
        <v>3</v>
      </c>
      <c r="Q26" s="80" t="n">
        <v>0</v>
      </c>
      <c r="R26" s="16" t="n">
        <v>3</v>
      </c>
      <c r="S26" s="16" t="n">
        <v>5</v>
      </c>
      <c r="T26" s="16" t="n">
        <v>8</v>
      </c>
      <c r="U26" s="25" t="n">
        <v>0</v>
      </c>
      <c r="V26" s="80" t="n">
        <v>4</v>
      </c>
      <c r="W26" s="16" t="n">
        <v>4</v>
      </c>
      <c r="X26" s="25" t="n">
        <v>15</v>
      </c>
      <c r="Y26" s="80" t="n">
        <v>13</v>
      </c>
      <c r="Z26" s="27">
        <f>IF(U26="","",LOOKUP(U26-V26,{-9E+307,0,1},{2,"x",1}))</f>
        <v/>
      </c>
      <c r="AA26" s="14">
        <f>IF(U26="","",U26&amp;"-"&amp;V26)</f>
        <v/>
      </c>
      <c r="AB26" s="63" t="n"/>
      <c r="AW26" s="80" t="n"/>
      <c r="AX26" s="81" t="n"/>
      <c r="AY26" s="80" t="n"/>
      <c r="AZ26" s="80" t="n"/>
      <c r="BA26" s="80" t="n"/>
      <c r="BB26" s="80" t="n"/>
      <c r="BC26" s="80" t="n"/>
      <c r="BD26" s="80" t="n"/>
      <c r="BE26" s="80" t="n"/>
      <c r="BF26" s="80" t="n"/>
      <c r="BG26" s="81" t="n"/>
      <c r="BH26" s="80" t="n"/>
      <c r="BI26" s="80" t="n"/>
      <c r="BJ26" s="80" t="n"/>
      <c r="BK26" s="80" t="n"/>
      <c r="BL26" s="80" t="n"/>
      <c r="BM26" s="80" t="n"/>
      <c r="BN26" s="80" t="n"/>
      <c r="BO26" s="80" t="n"/>
      <c r="BR26" s="89">
        <f>BR38</f>
        <v/>
      </c>
      <c r="BS26" s="89">
        <f>BS38</f>
        <v/>
      </c>
      <c r="BT26" s="80">
        <f>COUNTIFS($T$2:$T$1000,"&gt;"&amp;$BT$17,$B$2:$B$1000,"="&amp;BR26)+COUNTIFS($T$2:$T$1000,"&gt;"&amp;$BT$17,$C$2:$C$1000,"="&amp;BR26)</f>
        <v/>
      </c>
      <c r="BU26" s="80">
        <f>COUNTIFS($T$2:$T$1000,"&lt;"&amp;$BT$17,$B$2:$B$1000,"="&amp;BR26)+COUNTIFS($T$2:$T$1000,"&lt;"&amp;$BT$17,$C$2:$C$1000,"="&amp;BR26)</f>
        <v/>
      </c>
      <c r="BV26" s="80">
        <f>COUNTIFS($T$2:$T$1000,"&gt;"&amp;$BT$17,$B$2:$B$1000,"="&amp;BS26)+COUNTIFS($T$2:$T$1000,"&gt;"&amp;$BT$17,$C$2:$C$1000,"="&amp;BS26)</f>
        <v/>
      </c>
      <c r="BW26" s="80">
        <f>COUNTIFS($T$2:$T$1000,"&lt;"&amp;$BT$17,$B$2:$B$1000,"="&amp;BS26)+COUNTIFS($T$2:$T$1000,"&lt;"&amp;$BT$17,$C$2:$C$1000,"="&amp;BS26)</f>
        <v/>
      </c>
      <c r="BX26" s="80">
        <f>COUNTIFS($T$2:$T$1000,"&gt;"&amp;$BX$17,$B$2:$B$1000,"="&amp;BR26)+COUNTIFS($T$2:$T$1000,"&gt;"&amp;$BX$17,$C$2:$C$1000,"="&amp;BR26)</f>
        <v/>
      </c>
      <c r="BY26" s="80">
        <f>COUNTIFS($T$2:$T$1000,"&lt;"&amp;$BX$17,$B$2:$B$1000,"="&amp;BR26)+COUNTIFS($T$2:$T$1000,"&lt;"&amp;$BX$17,$C$2:$C$1000,"="&amp;BR26)</f>
        <v/>
      </c>
      <c r="BZ26" s="80">
        <f>COUNTIFS($T$2:$T$1000,"&gt;"&amp;$BX$17,$B$2:$B$1000,"="&amp;BS26)+COUNTIFS($T$2:$T$1000,"&gt;"&amp;$BX$17,$C$2:$C$1000,"="&amp;BS26)</f>
        <v/>
      </c>
      <c r="CA26" s="80">
        <f>COUNTIFS($T$2:$T$1000,"&lt;"&amp;$BX$17,$B$2:$B$1000,"="&amp;BS26)+COUNTIFS($T$2:$T$1000,"&lt;"&amp;$BX$17,$C$2:$C$1000,"="&amp;BS26)</f>
        <v/>
      </c>
      <c r="CB26" s="80">
        <f>COUNTIFS($T$2:$T$1000,"&gt;"&amp;$CB$17,$B$2:$B$1000,"="&amp;BR26)+COUNTIFS($T$2:$T$1000,"&gt;"&amp;$CB$17,$C$2:$C$1000,"="&amp;BR26)</f>
        <v/>
      </c>
      <c r="CC26" s="80">
        <f>COUNTIFS($T$2:$T$1000,"&lt;"&amp;$CB$17,$B$2:$B$1000,"="&amp;BR26)+COUNTIFS($T$2:$T$1000,"&lt;"&amp;$CB$17,$C$2:$C$1000,"="&amp;BR26)</f>
        <v/>
      </c>
      <c r="CD26" s="80">
        <f>COUNTIFS($T$2:$T$1000,"&gt;"&amp;$CB$17,$B$2:$B$1000,"="&amp;BS26)+COUNTIFS($T$2:$T$1000,"&gt;"&amp;$CB$17,$C$2:$C$1000,"="&amp;BS26)</f>
        <v/>
      </c>
      <c r="CE26" s="80">
        <f>COUNTIFS($T$2:$T$1000,"&lt;"&amp;$CB$17,$B$2:$B$1000,"="&amp;BS26)+COUNTIFS($T$2:$T$1000,"&lt;"&amp;$CB$17,$C$2:$C$1000,"="&amp;BS26)</f>
        <v/>
      </c>
      <c r="CF26" s="25">
        <f>COUNTIFS($W$2:$W$1000,"&gt;"&amp;$CF$17,$B$2:$B$1000,"="&amp;BR26)+COUNTIFS($W$2:$W$1000,"&gt;"&amp;$CF$17,$C$2:$C$1000,"="&amp;BR26)</f>
        <v/>
      </c>
      <c r="CG26" s="80">
        <f>COUNTIFS($W$2:$W$1000,"&lt;"&amp;$CF$17,$B$2:$B$1000,"="&amp;BR26)+COUNTIFS($W$2:$W$1000,"&lt;"&amp;$CF$17,$C$2:$C$1000,"="&amp;BR26)</f>
        <v/>
      </c>
      <c r="CH26" s="80">
        <f>COUNTIFS($W$2:$W$1000,"&gt;"&amp;$CF$17,$B$2:$B$1000,"="&amp;BS26)+COUNTIFS($W$2:$W$1000,"&gt;"&amp;$CF$17,$C$2:$C$1000,"="&amp;BS26)</f>
        <v/>
      </c>
      <c r="CI26" s="80">
        <f>COUNTIFS($W$2:$W$1000,"&lt;"&amp;$CF$17,$B$2:$B$1000,"="&amp;BS26)+COUNTIFS($W$2:$W$1000,"&lt;"&amp;$CF$17,$C$2:$C$1000,"="&amp;BS26)</f>
        <v/>
      </c>
      <c r="CJ26" s="80">
        <f>COUNTIFS($W$2:$W$1000,"&gt;"&amp;$CJ$17,$B$2:$B$1000,"="&amp;BR26)+COUNTIFS($W$2:$W$1000,"&gt;"&amp;$CJ$17,$C$2:$C$1000,"="&amp;BR26)</f>
        <v/>
      </c>
      <c r="CK26" s="80">
        <f>COUNTIFS($W$2:$W$1000,"&lt;"&amp;$CJ$17,$B$2:$B$1000,"="&amp;BR26)+COUNTIFS($W$2:$W$1000,"&lt;"&amp;$CJ$17,$C$2:$C$1000,"="&amp;BR26)</f>
        <v/>
      </c>
      <c r="CL26" s="80">
        <f>COUNTIFS($W$2:$W$1000,"&gt;"&amp;$CJ$17,$B$2:$B$1000,"="&amp;BS26)+COUNTIFS($W$2:$W$1000,"&gt;"&amp;$CJ$17,$C$2:$C$1000,"="&amp;BS26)</f>
        <v/>
      </c>
      <c r="CM26" s="80">
        <f>COUNTIFS($W$2:$W$1000,"&lt;"&amp;$CJ$17,$B$2:$B$1000,"="&amp;BS26)+COUNTIFS($W$2:$W$1000,"&lt;"&amp;$CJ$17,$C$2:$C$1000,"="&amp;BS26)</f>
        <v/>
      </c>
      <c r="CN26" s="80">
        <f>COUNTIFS($W$2:$W$1000,"&gt;"&amp;$CN$17,$B$2:$B$1000,"="&amp;BR26)+COUNTIFS($W$2:$W$1000,"&gt;"&amp;$CN$17,$C$2:$C$1000,"="&amp;BR26)</f>
        <v/>
      </c>
      <c r="CO26" s="80">
        <f>COUNTIFS($W$2:$W$1000,"&lt;"&amp;$CN$17,$B$2:$B$1000,"="&amp;BR26)+COUNTIFS($W$2:$W$1000,"&lt;"&amp;$CN$17,$C$2:$C$1000,"="&amp;BR26)</f>
        <v/>
      </c>
      <c r="CP26" s="80">
        <f>COUNTIFS($W$2:$W$1000,"&gt;"&amp;$CN$17,$B$2:$B$1000,"="&amp;BS26)+COUNTIFS($W$2:$W$1000,"&gt;"&amp;$CN$17,$C$2:$C$1000,"="&amp;BS26)</f>
        <v/>
      </c>
      <c r="CQ26" s="80">
        <f>COUNTIFS($W$2:$W$1000,"&lt;"&amp;$CN$17,$B$2:$B$1000,"="&amp;BS26)+COUNTIFS($W$2:$W$1000,"&lt;"&amp;$CN$17,$C$2:$C$1000,"="&amp;BS26)</f>
        <v/>
      </c>
      <c r="CR26" s="80">
        <f>COUNTIFS($W$2:$W$1000,"&gt;"&amp;$CR$17,$B$2:$B$1000,"="&amp;BR26)+COUNTIFS($W$2:$W$1000,"&gt;"&amp;$CR$17,$C$2:$C$1000,"="&amp;BR26)</f>
        <v/>
      </c>
      <c r="CS26" s="80">
        <f>COUNTIFS($W$2:$W$1000,"&lt;"&amp;$CR$17,$B$2:$B$1000,"="&amp;BR26)+COUNTIFS($W$2:$W$1000,"&lt;"&amp;$CR$17,$C$2:$C$1000,"="&amp;BR26)</f>
        <v/>
      </c>
      <c r="CT26" s="80">
        <f>COUNTIFS($W$2:$W$1000,"&gt;"&amp;$CR$17,$B$2:$B$1000,"="&amp;BS26)+COUNTIFS($W$2:$W$1000,"&gt;"&amp;$CR$17,$C$2:$C$1000,"="&amp;BS26)</f>
        <v/>
      </c>
      <c r="CU26" s="80">
        <f>COUNTIFS($W$2:$W$1000,"&lt;"&amp;$CR$17,$B$2:$B$1000,"="&amp;BS26)+COUNTIFS($W$2:$W$1000,"&lt;"&amp;$CR$17,$C$2:$C$1000,"="&amp;BS26)</f>
        <v/>
      </c>
      <c r="CV26" s="12">
        <f>COUNTIFS($R$2:$R$1000,"&gt;"&amp;$CV$17,$B$2:$B$1000,"="&amp;BR26)+COUNTIFS($S$2:$S$1000,"&gt;"&amp;$CV$17,$C$2:$C$1000,"="&amp;BR26)</f>
        <v/>
      </c>
      <c r="CW26" s="80">
        <f>COUNTIFS($R$2:$R$1000,"&lt;"&amp;$CV$17,$B$2:$B$1000,"="&amp;BR26)+COUNTIFS($S$2:$S$1000,"&lt;"&amp;$CV$17,$C$2:$C$1000,"="&amp;BR26)</f>
        <v/>
      </c>
      <c r="CX26" s="80">
        <f>COUNTIFS($R$2:$R$1000,"&gt;"&amp;$CV$17,$B$2:$B$1000,"="&amp;BS26)+COUNTIFS($S$2:$S$1000,"&gt;"&amp;$CV$17,$C$2:$C$1000,"="&amp;BS26)</f>
        <v/>
      </c>
      <c r="CY26" s="80">
        <f>COUNTIFS($R$2:$R$1000,"&lt;"&amp;$CV$17,$B$2:$B$1000,"="&amp;BS26)+COUNTIFS($S$2:$S$1000,"&lt;"&amp;$CV$17,$C$2:$C$1000,"="&amp;BS26)</f>
        <v/>
      </c>
      <c r="CZ26" s="80">
        <f>COUNTIFS($R$2:$R$1000,"&gt;"&amp;$CZ$17,$B$2:$B$1000,"="&amp;BR26)+COUNTIFS($S$2:$S$1000,"&gt;"&amp;$CZ$17,$C$2:$C$1000,"="&amp;BR26)</f>
        <v/>
      </c>
      <c r="DA26" s="80">
        <f>COUNTIFS($R$2:$R$1000,"&lt;"&amp;$CZ$17,$B$2:$B$1000,"="&amp;BR26)+COUNTIFS($S$2:$S$1000,"&lt;"&amp;$CZ$17,$C$2:$C$1000,"="&amp;BR26)</f>
        <v/>
      </c>
      <c r="DB26" s="80">
        <f>COUNTIFS($R$2:$R$1000,"&gt;"&amp;$CZ$17,$B$2:$B$1000,"="&amp;BS26)+COUNTIFS($S$2:$S$1000,"&gt;"&amp;$CZ$17,$C$2:$C$1000,"="&amp;BS26)</f>
        <v/>
      </c>
      <c r="DC26" s="80">
        <f>COUNTIFS($R$2:$R$1000,"&lt;"&amp;$CZ$17,$B$2:$B$1000,"="&amp;BS26)+COUNTIFS($S$2:$S$1000,"&lt;"&amp;$CZ$17,$C$2:$C$1000,"="&amp;BS26)</f>
        <v/>
      </c>
      <c r="DD26" s="80">
        <f>COUNTIFS($R$2:$R$1000,"&gt;"&amp;$DD$17,$B$2:$B$1000,"="&amp;BR26)+COUNTIFS($S$2:$S$1000,"&gt;"&amp;$DD$17,$C$2:$C$1000,"="&amp;BR26)</f>
        <v/>
      </c>
      <c r="DE26" s="80">
        <f>COUNTIFS($R$2:$R$1000,"&lt;"&amp;$DD$17,$B$2:$B$1000,"="&amp;BR26)+COUNTIFS($S$2:$S$1000,"&lt;"&amp;$DD$17,$C$2:$C$1000,"="&amp;BR26)</f>
        <v/>
      </c>
      <c r="DF26" s="80">
        <f>COUNTIFS($R$2:$R$1000,"&gt;"&amp;$DD$17,$B$2:$B$1000,"="&amp;BS26)+COUNTIFS($S$2:$S$1000,"&gt;"&amp;$DD$17,$C$2:$C$1000,"="&amp;BS26)</f>
        <v/>
      </c>
      <c r="DG26" s="80">
        <f>COUNTIFS($R$2:$R$1000,"&lt;"&amp;$DD$17,$B$2:$B$1000,"="&amp;BS26)+COUNTIFS($S$2:$S$1000,"&lt;"&amp;$DD$17,$C$2:$C$1000,"="&amp;BS26)</f>
        <v/>
      </c>
      <c r="DH26" s="25">
        <f>COUNTIFS($U$2:$U$1000,"&gt;"&amp;$DH$17,$B$2:$B$1000,"="&amp;BR26)+COUNTIFS($V$2:$V$1000,"&gt;"&amp;$DH$17,$C$2:$C$1000,"="&amp;BR26)</f>
        <v/>
      </c>
      <c r="DI26" s="80">
        <f>COUNTIFS($U$2:$U$1000,"&lt;"&amp;$DH$17,$B$2:$B$1000,"="&amp;BR26)+COUNTIFS($V$2:$V$1000,"&lt;"&amp;$DH$17,$C$2:$C$1000,"="&amp;BR26)</f>
        <v/>
      </c>
      <c r="DJ26" s="80">
        <f>COUNTIFS($U$2:$U$1000,"&gt;"&amp;$DH$17,$B$2:$B$1000,"="&amp;BS26)+COUNTIFS($V$2:$V$1000,"&gt;"&amp;$DH$17,$C$2:$C$1000,"="&amp;BS26)</f>
        <v/>
      </c>
      <c r="DK26" s="80">
        <f>COUNTIFS($U$2:$U$1000,"&lt;"&amp;$DH$17,$B$2:$B$1000,"="&amp;BS26)+COUNTIFS($V$2:$V$1000,"&lt;"&amp;$DH$17,$C$2:$C$1000,"="&amp;BS26)</f>
        <v/>
      </c>
      <c r="DL26" s="80">
        <f>COUNTIFS($U$2:$U$1000,"&gt;"&amp;$DL$17,$B$2:$B$1000,"="&amp;BR26)+COUNTIFS($V$2:$V$1000,"&gt;"&amp;$DL$17,$C$2:$C$1000,"="&amp;BR26)</f>
        <v/>
      </c>
      <c r="DM26" s="80">
        <f>COUNTIFS($U$2:$U$1000,"&lt;"&amp;$DL$17,$B$2:$B$1000,"="&amp;BR26)+COUNTIFS($V$2:$V$1000,"&lt;"&amp;$DL$17,$C$2:$C$1000,"="&amp;BR26)</f>
        <v/>
      </c>
      <c r="DN26" s="80">
        <f>COUNTIFS($U$2:$U$1000,"&gt;"&amp;$DL$17,$B$2:$B$1000,"="&amp;BS26)+COUNTIFS($V$2:$V$1000,"&gt;"&amp;$DL$17,$C$2:$C$1000,"="&amp;BS26)</f>
        <v/>
      </c>
      <c r="DO26" s="80">
        <f>COUNTIFS($U$2:$U$1000,"&lt;"&amp;$DL$17,$B$2:$B$1000,"="&amp;BS26)+COUNTIFS($V$2:$V$1000,"&lt;"&amp;$DL$17,$C$2:$C$1000,"="&amp;BS26)</f>
        <v/>
      </c>
      <c r="DP26" s="80">
        <f>COUNTIFS($U$2:$U$1000,"&gt;"&amp;$DP$17,$B$2:$B$1000,"="&amp;BR26)+COUNTIFS($V$2:$V$1000,"&gt;"&amp;$DP$17,$C$2:$C$1000,"="&amp;BR26)</f>
        <v/>
      </c>
      <c r="DQ26" s="80">
        <f>COUNTIFS($U$2:$U$1000,"&lt;"&amp;$DP$17,$B$2:$B$1000,"="&amp;BR26)+COUNTIFS($V$2:$V$1000,"&lt;"&amp;$DP$17,$C$2:$C$1000,"="&amp;BR26)</f>
        <v/>
      </c>
      <c r="DR26" s="80">
        <f>COUNTIFS($U$2:$U$1000,"&gt;"&amp;$DP$17,$B$2:$B$1000,"="&amp;BS26)+COUNTIFS($V$2:$V$1000,"&gt;"&amp;$DP$17,$C$2:$C$1000,"="&amp;BS26)</f>
        <v/>
      </c>
      <c r="DS26" s="80">
        <f>COUNTIFS($U$2:$U$1000,"&lt;"&amp;$DP$17,$B$2:$B$1000,"="&amp;BS26)+COUNTIFS($V$2:$V$1000,"&lt;"&amp;$DP$17,$C$2:$C$1000,"="&amp;BS26)</f>
        <v/>
      </c>
      <c r="DT26" s="12">
        <f>COUNTIFS($S$2:$S$1000,"&gt;"&amp;$DT$17,$B$2:$B$1000,"="&amp;BR26)+COUNTIFS($R$2:$R$1000,"&gt;"&amp;$DT$17,$C$2:$C$1000,"="&amp;BR26)</f>
        <v/>
      </c>
      <c r="DU26" s="80">
        <f>COUNTIFS($S$2:$S$1000,"&lt;"&amp;$DT$17,$B$2:$B$1000,"="&amp;BR26)+COUNTIFS($R$2:$R$1000,"&lt;"&amp;$DT$17,$C$2:$C$1000,"="&amp;BR26)</f>
        <v/>
      </c>
      <c r="DV26" s="80">
        <f>COUNTIFS($S$2:$S$1000,"&gt;"&amp;$DT$17,$B$2:$B$1000,"="&amp;BS26)+COUNTIFS($R$2:$R$1000,"&gt;"&amp;$DT$17,$C$2:$C$1000,"="&amp;BS26)</f>
        <v/>
      </c>
      <c r="DW26" s="80">
        <f>COUNTIFS($S$2:$S$1000,"&lt;"&amp;$DT$17,$B$2:$B$1000,"="&amp;BS26)+COUNTIFS($R$2:$R$1000,"&lt;"&amp;$DT$17,$C$2:$C$1000,"="&amp;BS26)</f>
        <v/>
      </c>
      <c r="DX26" s="80">
        <f>COUNTIFS($S$2:$S$1000,"&gt;"&amp;$DX$17,$B$2:$B$1000,"="&amp;BR26)+COUNTIFS($R$2:$R$1000,"&gt;"&amp;$DX$17,$C$2:$C$1000,"="&amp;BR26)</f>
        <v/>
      </c>
      <c r="DY26" s="80">
        <f>COUNTIFS($S$2:$S$1000,"&lt;"&amp;$DX$17,$B$2:$B$1000,"="&amp;BR26)+COUNTIFS($R$2:$R$1000,"&lt;"&amp;$DX$17,$C$2:$C$1000,"="&amp;BR26)</f>
        <v/>
      </c>
      <c r="DZ26" s="80">
        <f>COUNTIFS($S$2:$S$1000,"&gt;"&amp;$DX$17,$B$2:$B$1000,"="&amp;BS26)+COUNTIFS($R$2:$R$1000,"&gt;"&amp;$DX$17,$C$2:$C$1000,"="&amp;BS26)</f>
        <v/>
      </c>
      <c r="EA26" s="80">
        <f>COUNTIFS($S$2:$S$1000,"&lt;"&amp;$DX$17,$B$2:$B$1000,"="&amp;BS26)+COUNTIFS($R$2:$R$1000,"&lt;"&amp;$DX$17,$C$2:$C$1000,"="&amp;BS26)</f>
        <v/>
      </c>
      <c r="EB26" s="80">
        <f>COUNTIFS($S$2:$S$1000,"&gt;"&amp;$EB$17,$B$2:$B$1000,"="&amp;BR26)+COUNTIFS($R$2:$R$1000,"&gt;"&amp;$EB$17,$C$2:$C$1000,"="&amp;BR26)</f>
        <v/>
      </c>
      <c r="EC26" s="80">
        <f>COUNTIFS($S$2:$S$1000,"&lt;"&amp;$EB$17,$B$2:$B$1000,"="&amp;BR26)+COUNTIFS($R$2:$R$1000,"&lt;"&amp;$EB$17,$C$2:$C$1000,"="&amp;BR26)</f>
        <v/>
      </c>
      <c r="ED26" s="80">
        <f>COUNTIFS($S$2:$S$1000,"&gt;"&amp;$EB$17,$B$2:$B$1000,"="&amp;BS26)+COUNTIFS($R$2:$R$1000,"&gt;"&amp;$EB$17,$C$2:$C$1000,"="&amp;BS26)</f>
        <v/>
      </c>
      <c r="EE26" s="80">
        <f>COUNTIFS($S$2:$S$1000,"&lt;"&amp;$EB$17,$B$2:$B$1000,"="&amp;BS26)+COUNTIFS($R$2:$R$1000,"&lt;"&amp;$EB$17,$C$2:$C$1000,"="&amp;BS26)</f>
        <v/>
      </c>
      <c r="EF26" s="25">
        <f>COUNTIFS($V$2:$V$1000,"&gt;"&amp;$EF$17,$B$2:$B$1000,"="&amp;BR26)+COUNTIFS($U$2:$U$1000,"&gt;"&amp;$EF$17,$C$2:$C$1000,"="&amp;BR26)</f>
        <v/>
      </c>
      <c r="EG26" s="80">
        <f>COUNTIFS($V$2:$V$1000,"&lt;"&amp;$EF$17,$B$2:$B$1000,"="&amp;BR26)+COUNTIFS($U$2:$U$1000,"&lt;"&amp;$EF$17,$C$2:$C$1000,"="&amp;BR26)</f>
        <v/>
      </c>
      <c r="EH26" s="80">
        <f>COUNTIFS($V$2:$V$1000,"&gt;"&amp;$EF$17,$B$2:$B$1000,"="&amp;BS26)+COUNTIFS($U$2:$U$1000,"&gt;"&amp;$EF$17,$C$2:$C$1000,"="&amp;BS26)</f>
        <v/>
      </c>
      <c r="EI26" s="80">
        <f>COUNTIFS($V$2:$V$1000,"&lt;"&amp;$EF$17,$B$2:$B$1000,"="&amp;BS26)+COUNTIFS($U$2:$U$1000,"&lt;"&amp;$EF$17,$C$2:$C$1000,"="&amp;BS26)</f>
        <v/>
      </c>
      <c r="EJ26" s="80">
        <f>COUNTIFS($V$2:$V$1000,"&gt;"&amp;$EJ$17,$B$2:$B$1000,"="&amp;BR26)+COUNTIFS($U$2:$U$1000,"&gt;"&amp;$EJ$17,$C$2:$C$1000,"="&amp;BR26)</f>
        <v/>
      </c>
      <c r="EK26" s="80">
        <f>COUNTIFS($V$2:$V$1000,"&lt;"&amp;$EJ$17,$B$2:$B$1000,"="&amp;BR26)+COUNTIFS($U$2:$U$1000,"&lt;"&amp;$EJ$17,$C$2:$C$1000,"="&amp;BR26)</f>
        <v/>
      </c>
      <c r="EL26" s="80">
        <f>COUNTIFS($V$2:$V$1000,"&gt;"&amp;$EJ$17,$B$2:$B$1000,"="&amp;BS26)+COUNTIFS($U$2:$U$1000,"&gt;"&amp;$EJ$17,$C$2:$C$1000,"="&amp;BS26)</f>
        <v/>
      </c>
      <c r="EM26" s="80">
        <f>COUNTIFS($V$2:$V$1000,"&lt;"&amp;$EJ$17,$B$2:$B$1000,"="&amp;BS26)+COUNTIFS($U$2:$U$1000,"&lt;"&amp;$EJ$17,$C$2:$C$1000,"="&amp;BS26)</f>
        <v/>
      </c>
      <c r="EN26" s="80">
        <f>COUNTIFS($V$2:$V$1000,"&gt;"&amp;$EN$17,$B$2:$B$1000,"="&amp;BR26)+COUNTIFS($U$2:$U$1000,"&gt;"&amp;$EN$17,$C$2:$C$1000,"="&amp;BR26)</f>
        <v/>
      </c>
      <c r="EO26" s="80">
        <f>COUNTIFS($V$2:$V$1000,"&lt;"&amp;$EN$17,$B$2:$B$1000,"="&amp;BR26)+COUNTIFS($U$2:$U$1000,"&lt;"&amp;$EN$17,$C$2:$C$1000,"="&amp;BR26)</f>
        <v/>
      </c>
      <c r="EP26" s="80">
        <f>COUNTIFS($V$2:$V$1000,"&gt;"&amp;$EN$17,$B$2:$B$1000,"="&amp;BS26)+COUNTIFS($U$2:$U$1000,"&gt;"&amp;$EN$17,$C$2:$C$1000,"="&amp;BS26)</f>
        <v/>
      </c>
      <c r="EQ26" s="80">
        <f>COUNTIFS($V$2:$V$1000,"&lt;"&amp;$EN$17,$B$2:$B$1000,"="&amp;BS26)+COUNTIFS($U$2:$U$1000,"&lt;"&amp;$EN$17,$C$2:$C$1000,"="&amp;BS26)</f>
        <v/>
      </c>
      <c r="ES26" s="89" t="n"/>
      <c r="EV26" s="89" t="n"/>
      <c r="EY26" s="89" t="n"/>
      <c r="FB26" s="89" t="n"/>
      <c r="FE26" s="89" t="n"/>
      <c r="FH26" s="89" t="n"/>
      <c r="FK26" s="89" t="n"/>
      <c r="FP26" s="81" t="n"/>
      <c r="FS26" s="81" t="n"/>
      <c r="FV26" s="81" t="n"/>
      <c r="FY26" s="81" t="n"/>
      <c r="GB26" s="81" t="n"/>
      <c r="GE26" s="81" t="n"/>
      <c r="GH26" s="81" t="n"/>
      <c r="GK26" s="81" t="n"/>
    </row>
    <row customHeight="1" ht="12" r="27" spans="1:201">
      <c r="A27" s="35" t="n">
        <v>43337</v>
      </c>
      <c r="B27" s="89" t="s">
        <v>112</v>
      </c>
      <c r="C27" s="89" t="s">
        <v>95</v>
      </c>
      <c r="D27" s="31" t="n">
        <v>7.2</v>
      </c>
      <c r="E27" s="81" t="n">
        <v>6.48</v>
      </c>
      <c r="F27" s="25" t="n">
        <v>679</v>
      </c>
      <c r="G27" s="80" t="n">
        <v>464</v>
      </c>
      <c r="H27" s="80" t="n">
        <v>612</v>
      </c>
      <c r="I27" s="80" t="n">
        <v>379</v>
      </c>
      <c r="J27" s="80" t="n">
        <v>10</v>
      </c>
      <c r="K27" s="80" t="n">
        <v>9</v>
      </c>
      <c r="L27" s="25" t="n">
        <v>0</v>
      </c>
      <c r="M27" s="80" t="n">
        <v>0</v>
      </c>
      <c r="N27" s="80" t="n">
        <v>5</v>
      </c>
      <c r="O27" s="80" t="n">
        <v>3</v>
      </c>
      <c r="P27" s="80" t="n">
        <v>0</v>
      </c>
      <c r="Q27" s="80" t="n">
        <v>3</v>
      </c>
      <c r="R27" s="16" t="n">
        <v>5</v>
      </c>
      <c r="S27" s="16" t="n">
        <v>6</v>
      </c>
      <c r="T27" s="16" t="n">
        <v>11</v>
      </c>
      <c r="U27" s="25" t="n">
        <v>3</v>
      </c>
      <c r="V27" s="80" t="n">
        <v>1</v>
      </c>
      <c r="W27" s="16" t="n">
        <v>4</v>
      </c>
      <c r="X27" s="25" t="n">
        <v>19</v>
      </c>
      <c r="Y27" s="80" t="n">
        <v>25</v>
      </c>
      <c r="Z27" s="27">
        <f>IF(U27="","",LOOKUP(U27-V27,{-9E+307,0,1},{2,"x",1}))</f>
        <v/>
      </c>
      <c r="AA27" s="14">
        <f>IF(U27="","",U27&amp;"-"&amp;V27)</f>
        <v/>
      </c>
      <c r="AB27" s="63" t="n"/>
      <c r="AW27" s="80" t="n"/>
      <c r="AX27" s="81" t="n"/>
      <c r="AY27" s="80" t="n"/>
      <c r="AZ27" s="80" t="n"/>
      <c r="BA27" s="80" t="n"/>
      <c r="BB27" s="80" t="n"/>
      <c r="BC27" s="80" t="n"/>
      <c r="BD27" s="80" t="n"/>
      <c r="BE27" s="80" t="n"/>
      <c r="BF27" s="80" t="n"/>
      <c r="BG27" s="81" t="n"/>
      <c r="BH27" s="80" t="n"/>
      <c r="BI27" s="80" t="n"/>
      <c r="BJ27" s="80" t="n"/>
      <c r="BK27" s="80" t="n"/>
      <c r="BL27" s="80" t="n"/>
      <c r="BM27" s="80" t="n"/>
      <c r="BN27" s="80" t="n"/>
      <c r="BO27" s="80" t="n"/>
      <c r="BR27" s="89">
        <f>BR39</f>
        <v/>
      </c>
      <c r="BS27" s="89">
        <f>BS39</f>
        <v/>
      </c>
      <c r="BT27" s="80">
        <f>COUNTIFS($T$2:$T$1000,"&gt;"&amp;$BT$17,$B$2:$B$1000,"="&amp;BR27)+COUNTIFS($T$2:$T$1000,"&gt;"&amp;$BT$17,$C$2:$C$1000,"="&amp;BR27)</f>
        <v/>
      </c>
      <c r="BU27" s="80">
        <f>COUNTIFS($T$2:$T$1000,"&lt;"&amp;$BT$17,$B$2:$B$1000,"="&amp;BR27)+COUNTIFS($T$2:$T$1000,"&lt;"&amp;$BT$17,$C$2:$C$1000,"="&amp;BR27)</f>
        <v/>
      </c>
      <c r="BV27" s="80">
        <f>COUNTIFS($T$2:$T$1000,"&gt;"&amp;$BT$17,$B$2:$B$1000,"="&amp;BS27)+COUNTIFS($T$2:$T$1000,"&gt;"&amp;$BT$17,$C$2:$C$1000,"="&amp;BS27)</f>
        <v/>
      </c>
      <c r="BW27" s="80">
        <f>COUNTIFS($T$2:$T$1000,"&lt;"&amp;$BT$17,$B$2:$B$1000,"="&amp;BS27)+COUNTIFS($T$2:$T$1000,"&lt;"&amp;$BT$17,$C$2:$C$1000,"="&amp;BS27)</f>
        <v/>
      </c>
      <c r="BX27" s="80">
        <f>COUNTIFS($T$2:$T$1000,"&gt;"&amp;$BX$17,$B$2:$B$1000,"="&amp;BR27)+COUNTIFS($T$2:$T$1000,"&gt;"&amp;$BX$17,$C$2:$C$1000,"="&amp;BR27)</f>
        <v/>
      </c>
      <c r="BY27" s="80">
        <f>COUNTIFS($T$2:$T$1000,"&lt;"&amp;$BX$17,$B$2:$B$1000,"="&amp;BR27)+COUNTIFS($T$2:$T$1000,"&lt;"&amp;$BX$17,$C$2:$C$1000,"="&amp;BR27)</f>
        <v/>
      </c>
      <c r="BZ27" s="80">
        <f>COUNTIFS($T$2:$T$1000,"&gt;"&amp;$BX$17,$B$2:$B$1000,"="&amp;BS27)+COUNTIFS($T$2:$T$1000,"&gt;"&amp;$BX$17,$C$2:$C$1000,"="&amp;BS27)</f>
        <v/>
      </c>
      <c r="CA27" s="80">
        <f>COUNTIFS($T$2:$T$1000,"&lt;"&amp;$BX$17,$B$2:$B$1000,"="&amp;BS27)+COUNTIFS($T$2:$T$1000,"&lt;"&amp;$BX$17,$C$2:$C$1000,"="&amp;BS27)</f>
        <v/>
      </c>
      <c r="CB27" s="80">
        <f>COUNTIFS($T$2:$T$1000,"&gt;"&amp;$CB$17,$B$2:$B$1000,"="&amp;BR27)+COUNTIFS($T$2:$T$1000,"&gt;"&amp;$CB$17,$C$2:$C$1000,"="&amp;BR27)</f>
        <v/>
      </c>
      <c r="CC27" s="80">
        <f>COUNTIFS($T$2:$T$1000,"&lt;"&amp;$CB$17,$B$2:$B$1000,"="&amp;BR27)+COUNTIFS($T$2:$T$1000,"&lt;"&amp;$CB$17,$C$2:$C$1000,"="&amp;BR27)</f>
        <v/>
      </c>
      <c r="CD27" s="80">
        <f>COUNTIFS($T$2:$T$1000,"&gt;"&amp;$CB$17,$B$2:$B$1000,"="&amp;BS27)+COUNTIFS($T$2:$T$1000,"&gt;"&amp;$CB$17,$C$2:$C$1000,"="&amp;BS27)</f>
        <v/>
      </c>
      <c r="CE27" s="80">
        <f>COUNTIFS($T$2:$T$1000,"&lt;"&amp;$CB$17,$B$2:$B$1000,"="&amp;BS27)+COUNTIFS($T$2:$T$1000,"&lt;"&amp;$CB$17,$C$2:$C$1000,"="&amp;BS27)</f>
        <v/>
      </c>
      <c r="CF27" s="25">
        <f>COUNTIFS($W$2:$W$1000,"&gt;"&amp;$CF$17,$B$2:$B$1000,"="&amp;BR27)+COUNTIFS($W$2:$W$1000,"&gt;"&amp;$CF$17,$C$2:$C$1000,"="&amp;BR27)</f>
        <v/>
      </c>
      <c r="CG27" s="80">
        <f>COUNTIFS($W$2:$W$1000,"&lt;"&amp;$CF$17,$B$2:$B$1000,"="&amp;BR27)+COUNTIFS($W$2:$W$1000,"&lt;"&amp;$CF$17,$C$2:$C$1000,"="&amp;BR27)</f>
        <v/>
      </c>
      <c r="CH27" s="80">
        <f>COUNTIFS($W$2:$W$1000,"&gt;"&amp;$CF$17,$B$2:$B$1000,"="&amp;BS27)+COUNTIFS($W$2:$W$1000,"&gt;"&amp;$CF$17,$C$2:$C$1000,"="&amp;BS27)</f>
        <v/>
      </c>
      <c r="CI27" s="80">
        <f>COUNTIFS($W$2:$W$1000,"&lt;"&amp;$CF$17,$B$2:$B$1000,"="&amp;BS27)+COUNTIFS($W$2:$W$1000,"&lt;"&amp;$CF$17,$C$2:$C$1000,"="&amp;BS27)</f>
        <v/>
      </c>
      <c r="CJ27" s="80">
        <f>COUNTIFS($W$2:$W$1000,"&gt;"&amp;$CJ$17,$B$2:$B$1000,"="&amp;BR27)+COUNTIFS($W$2:$W$1000,"&gt;"&amp;$CJ$17,$C$2:$C$1000,"="&amp;BR27)</f>
        <v/>
      </c>
      <c r="CK27" s="80">
        <f>COUNTIFS($W$2:$W$1000,"&lt;"&amp;$CJ$17,$B$2:$B$1000,"="&amp;BR27)+COUNTIFS($W$2:$W$1000,"&lt;"&amp;$CJ$17,$C$2:$C$1000,"="&amp;BR27)</f>
        <v/>
      </c>
      <c r="CL27" s="80">
        <f>COUNTIFS($W$2:$W$1000,"&gt;"&amp;$CJ$17,$B$2:$B$1000,"="&amp;BS27)+COUNTIFS($W$2:$W$1000,"&gt;"&amp;$CJ$17,$C$2:$C$1000,"="&amp;BS27)</f>
        <v/>
      </c>
      <c r="CM27" s="80">
        <f>COUNTIFS($W$2:$W$1000,"&lt;"&amp;$CJ$17,$B$2:$B$1000,"="&amp;BS27)+COUNTIFS($W$2:$W$1000,"&lt;"&amp;$CJ$17,$C$2:$C$1000,"="&amp;BS27)</f>
        <v/>
      </c>
      <c r="CN27" s="80">
        <f>COUNTIFS($W$2:$W$1000,"&gt;"&amp;$CN$17,$B$2:$B$1000,"="&amp;BR27)+COUNTIFS($W$2:$W$1000,"&gt;"&amp;$CN$17,$C$2:$C$1000,"="&amp;BR27)</f>
        <v/>
      </c>
      <c r="CO27" s="80">
        <f>COUNTIFS($W$2:$W$1000,"&lt;"&amp;$CN$17,$B$2:$B$1000,"="&amp;BR27)+COUNTIFS($W$2:$W$1000,"&lt;"&amp;$CN$17,$C$2:$C$1000,"="&amp;BR27)</f>
        <v/>
      </c>
      <c r="CP27" s="80">
        <f>COUNTIFS($W$2:$W$1000,"&gt;"&amp;$CN$17,$B$2:$B$1000,"="&amp;BS27)+COUNTIFS($W$2:$W$1000,"&gt;"&amp;$CN$17,$C$2:$C$1000,"="&amp;BS27)</f>
        <v/>
      </c>
      <c r="CQ27" s="80">
        <f>COUNTIFS($W$2:$W$1000,"&lt;"&amp;$CN$17,$B$2:$B$1000,"="&amp;BS27)+COUNTIFS($W$2:$W$1000,"&lt;"&amp;$CN$17,$C$2:$C$1000,"="&amp;BS27)</f>
        <v/>
      </c>
      <c r="CR27" s="80">
        <f>COUNTIFS($W$2:$W$1000,"&gt;"&amp;$CR$17,$B$2:$B$1000,"="&amp;BR27)+COUNTIFS($W$2:$W$1000,"&gt;"&amp;$CR$17,$C$2:$C$1000,"="&amp;BR27)</f>
        <v/>
      </c>
      <c r="CS27" s="80">
        <f>COUNTIFS($W$2:$W$1000,"&lt;"&amp;$CR$17,$B$2:$B$1000,"="&amp;BR27)+COUNTIFS($W$2:$W$1000,"&lt;"&amp;$CR$17,$C$2:$C$1000,"="&amp;BR27)</f>
        <v/>
      </c>
      <c r="CT27" s="80">
        <f>COUNTIFS($W$2:$W$1000,"&gt;"&amp;$CR$17,$B$2:$B$1000,"="&amp;BS27)+COUNTIFS($W$2:$W$1000,"&gt;"&amp;$CR$17,$C$2:$C$1000,"="&amp;BS27)</f>
        <v/>
      </c>
      <c r="CU27" s="80">
        <f>COUNTIFS($W$2:$W$1000,"&lt;"&amp;$CR$17,$B$2:$B$1000,"="&amp;BS27)+COUNTIFS($W$2:$W$1000,"&lt;"&amp;$CR$17,$C$2:$C$1000,"="&amp;BS27)</f>
        <v/>
      </c>
      <c r="CV27" s="12">
        <f>COUNTIFS($R$2:$R$1000,"&gt;"&amp;$CV$17,$B$2:$B$1000,"="&amp;BR27)+COUNTIFS($S$2:$S$1000,"&gt;"&amp;$CV$17,$C$2:$C$1000,"="&amp;BR27)</f>
        <v/>
      </c>
      <c r="CW27" s="80">
        <f>COUNTIFS($R$2:$R$1000,"&lt;"&amp;$CV$17,$B$2:$B$1000,"="&amp;BR27)+COUNTIFS($S$2:$S$1000,"&lt;"&amp;$CV$17,$C$2:$C$1000,"="&amp;BR27)</f>
        <v/>
      </c>
      <c r="CX27" s="80">
        <f>COUNTIFS($R$2:$R$1000,"&gt;"&amp;$CV$17,$B$2:$B$1000,"="&amp;BS27)+COUNTIFS($S$2:$S$1000,"&gt;"&amp;$CV$17,$C$2:$C$1000,"="&amp;BS27)</f>
        <v/>
      </c>
      <c r="CY27" s="80">
        <f>COUNTIFS($R$2:$R$1000,"&lt;"&amp;$CV$17,$B$2:$B$1000,"="&amp;BS27)+COUNTIFS($S$2:$S$1000,"&lt;"&amp;$CV$17,$C$2:$C$1000,"="&amp;BS27)</f>
        <v/>
      </c>
      <c r="CZ27" s="80">
        <f>COUNTIFS($R$2:$R$1000,"&gt;"&amp;$CZ$17,$B$2:$B$1000,"="&amp;BR27)+COUNTIFS($S$2:$S$1000,"&gt;"&amp;$CZ$17,$C$2:$C$1000,"="&amp;BR27)</f>
        <v/>
      </c>
      <c r="DA27" s="80">
        <f>COUNTIFS($R$2:$R$1000,"&lt;"&amp;$CZ$17,$B$2:$B$1000,"="&amp;BR27)+COUNTIFS($S$2:$S$1000,"&lt;"&amp;$CZ$17,$C$2:$C$1000,"="&amp;BR27)</f>
        <v/>
      </c>
      <c r="DB27" s="80">
        <f>COUNTIFS($R$2:$R$1000,"&gt;"&amp;$CZ$17,$B$2:$B$1000,"="&amp;BS27)+COUNTIFS($S$2:$S$1000,"&gt;"&amp;$CZ$17,$C$2:$C$1000,"="&amp;BS27)</f>
        <v/>
      </c>
      <c r="DC27" s="80">
        <f>COUNTIFS($R$2:$R$1000,"&lt;"&amp;$CZ$17,$B$2:$B$1000,"="&amp;BS27)+COUNTIFS($S$2:$S$1000,"&lt;"&amp;$CZ$17,$C$2:$C$1000,"="&amp;BS27)</f>
        <v/>
      </c>
      <c r="DD27" s="80">
        <f>COUNTIFS($R$2:$R$1000,"&gt;"&amp;$DD$17,$B$2:$B$1000,"="&amp;BR27)+COUNTIFS($S$2:$S$1000,"&gt;"&amp;$DD$17,$C$2:$C$1000,"="&amp;BR27)</f>
        <v/>
      </c>
      <c r="DE27" s="80">
        <f>COUNTIFS($R$2:$R$1000,"&lt;"&amp;$DD$17,$B$2:$B$1000,"="&amp;BR27)+COUNTIFS($S$2:$S$1000,"&lt;"&amp;$DD$17,$C$2:$C$1000,"="&amp;BR27)</f>
        <v/>
      </c>
      <c r="DF27" s="80">
        <f>COUNTIFS($R$2:$R$1000,"&gt;"&amp;$DD$17,$B$2:$B$1000,"="&amp;BS27)+COUNTIFS($S$2:$S$1000,"&gt;"&amp;$DD$17,$C$2:$C$1000,"="&amp;BS27)</f>
        <v/>
      </c>
      <c r="DG27" s="80">
        <f>COUNTIFS($R$2:$R$1000,"&lt;"&amp;$DD$17,$B$2:$B$1000,"="&amp;BS27)+COUNTIFS($S$2:$S$1000,"&lt;"&amp;$DD$17,$C$2:$C$1000,"="&amp;BS27)</f>
        <v/>
      </c>
      <c r="DH27" s="25">
        <f>COUNTIFS($U$2:$U$1000,"&gt;"&amp;$DH$17,$B$2:$B$1000,"="&amp;BR27)+COUNTIFS($V$2:$V$1000,"&gt;"&amp;$DH$17,$C$2:$C$1000,"="&amp;BR27)</f>
        <v/>
      </c>
      <c r="DI27" s="80">
        <f>COUNTIFS($U$2:$U$1000,"&lt;"&amp;$DH$17,$B$2:$B$1000,"="&amp;BR27)+COUNTIFS($V$2:$V$1000,"&lt;"&amp;$DH$17,$C$2:$C$1000,"="&amp;BR27)</f>
        <v/>
      </c>
      <c r="DJ27" s="80">
        <f>COUNTIFS($U$2:$U$1000,"&gt;"&amp;$DH$17,$B$2:$B$1000,"="&amp;BS27)+COUNTIFS($V$2:$V$1000,"&gt;"&amp;$DH$17,$C$2:$C$1000,"="&amp;BS27)</f>
        <v/>
      </c>
      <c r="DK27" s="80">
        <f>COUNTIFS($U$2:$U$1000,"&lt;"&amp;$DH$17,$B$2:$B$1000,"="&amp;BS27)+COUNTIFS($V$2:$V$1000,"&lt;"&amp;$DH$17,$C$2:$C$1000,"="&amp;BS27)</f>
        <v/>
      </c>
      <c r="DL27" s="80">
        <f>COUNTIFS($U$2:$U$1000,"&gt;"&amp;$DL$17,$B$2:$B$1000,"="&amp;BR27)+COUNTIFS($V$2:$V$1000,"&gt;"&amp;$DL$17,$C$2:$C$1000,"="&amp;BR27)</f>
        <v/>
      </c>
      <c r="DM27" s="80">
        <f>COUNTIFS($U$2:$U$1000,"&lt;"&amp;$DL$17,$B$2:$B$1000,"="&amp;BR27)+COUNTIFS($V$2:$V$1000,"&lt;"&amp;$DL$17,$C$2:$C$1000,"="&amp;BR27)</f>
        <v/>
      </c>
      <c r="DN27" s="80">
        <f>COUNTIFS($U$2:$U$1000,"&gt;"&amp;$DL$17,$B$2:$B$1000,"="&amp;BS27)+COUNTIFS($V$2:$V$1000,"&gt;"&amp;$DL$17,$C$2:$C$1000,"="&amp;BS27)</f>
        <v/>
      </c>
      <c r="DO27" s="80">
        <f>COUNTIFS($U$2:$U$1000,"&lt;"&amp;$DL$17,$B$2:$B$1000,"="&amp;BS27)+COUNTIFS($V$2:$V$1000,"&lt;"&amp;$DL$17,$C$2:$C$1000,"="&amp;BS27)</f>
        <v/>
      </c>
      <c r="DP27" s="80">
        <f>COUNTIFS($U$2:$U$1000,"&gt;"&amp;$DP$17,$B$2:$B$1000,"="&amp;BR27)+COUNTIFS($V$2:$V$1000,"&gt;"&amp;$DP$17,$C$2:$C$1000,"="&amp;BR27)</f>
        <v/>
      </c>
      <c r="DQ27" s="80">
        <f>COUNTIFS($U$2:$U$1000,"&lt;"&amp;$DP$17,$B$2:$B$1000,"="&amp;BR27)+COUNTIFS($V$2:$V$1000,"&lt;"&amp;$DP$17,$C$2:$C$1000,"="&amp;BR27)</f>
        <v/>
      </c>
      <c r="DR27" s="80">
        <f>COUNTIFS($U$2:$U$1000,"&gt;"&amp;$DP$17,$B$2:$B$1000,"="&amp;BS27)+COUNTIFS($V$2:$V$1000,"&gt;"&amp;$DP$17,$C$2:$C$1000,"="&amp;BS27)</f>
        <v/>
      </c>
      <c r="DS27" s="80">
        <f>COUNTIFS($U$2:$U$1000,"&lt;"&amp;$DP$17,$B$2:$B$1000,"="&amp;BS27)+COUNTIFS($V$2:$V$1000,"&lt;"&amp;$DP$17,$C$2:$C$1000,"="&amp;BS27)</f>
        <v/>
      </c>
      <c r="DT27" s="12">
        <f>COUNTIFS($S$2:$S$1000,"&gt;"&amp;$DT$17,$B$2:$B$1000,"="&amp;BR27)+COUNTIFS($R$2:$R$1000,"&gt;"&amp;$DT$17,$C$2:$C$1000,"="&amp;BR27)</f>
        <v/>
      </c>
      <c r="DU27" s="80">
        <f>COUNTIFS($S$2:$S$1000,"&lt;"&amp;$DT$17,$B$2:$B$1000,"="&amp;BR27)+COUNTIFS($R$2:$R$1000,"&lt;"&amp;$DT$17,$C$2:$C$1000,"="&amp;BR27)</f>
        <v/>
      </c>
      <c r="DV27" s="80">
        <f>COUNTIFS($S$2:$S$1000,"&gt;"&amp;$DT$17,$B$2:$B$1000,"="&amp;BS27)+COUNTIFS($R$2:$R$1000,"&gt;"&amp;$DT$17,$C$2:$C$1000,"="&amp;BS27)</f>
        <v/>
      </c>
      <c r="DW27" s="80">
        <f>COUNTIFS($S$2:$S$1000,"&lt;"&amp;$DT$17,$B$2:$B$1000,"="&amp;BS27)+COUNTIFS($R$2:$R$1000,"&lt;"&amp;$DT$17,$C$2:$C$1000,"="&amp;BS27)</f>
        <v/>
      </c>
      <c r="DX27" s="80">
        <f>COUNTIFS($S$2:$S$1000,"&gt;"&amp;$DX$17,$B$2:$B$1000,"="&amp;BR27)+COUNTIFS($R$2:$R$1000,"&gt;"&amp;$DX$17,$C$2:$C$1000,"="&amp;BR27)</f>
        <v/>
      </c>
      <c r="DY27" s="80">
        <f>COUNTIFS($S$2:$S$1000,"&lt;"&amp;$DX$17,$B$2:$B$1000,"="&amp;BR27)+COUNTIFS($R$2:$R$1000,"&lt;"&amp;$DX$17,$C$2:$C$1000,"="&amp;BR27)</f>
        <v/>
      </c>
      <c r="DZ27" s="80">
        <f>COUNTIFS($S$2:$S$1000,"&gt;"&amp;$DX$17,$B$2:$B$1000,"="&amp;BS27)+COUNTIFS($R$2:$R$1000,"&gt;"&amp;$DX$17,$C$2:$C$1000,"="&amp;BS27)</f>
        <v/>
      </c>
      <c r="EA27" s="80">
        <f>COUNTIFS($S$2:$S$1000,"&lt;"&amp;$DX$17,$B$2:$B$1000,"="&amp;BS27)+COUNTIFS($R$2:$R$1000,"&lt;"&amp;$DX$17,$C$2:$C$1000,"="&amp;BS27)</f>
        <v/>
      </c>
      <c r="EB27" s="80">
        <f>COUNTIFS($S$2:$S$1000,"&gt;"&amp;$EB$17,$B$2:$B$1000,"="&amp;BR27)+COUNTIFS($R$2:$R$1000,"&gt;"&amp;$EB$17,$C$2:$C$1000,"="&amp;BR27)</f>
        <v/>
      </c>
      <c r="EC27" s="80">
        <f>COUNTIFS($S$2:$S$1000,"&lt;"&amp;$EB$17,$B$2:$B$1000,"="&amp;BR27)+COUNTIFS($R$2:$R$1000,"&lt;"&amp;$EB$17,$C$2:$C$1000,"="&amp;BR27)</f>
        <v/>
      </c>
      <c r="ED27" s="80">
        <f>COUNTIFS($S$2:$S$1000,"&gt;"&amp;$EB$17,$B$2:$B$1000,"="&amp;BS27)+COUNTIFS($R$2:$R$1000,"&gt;"&amp;$EB$17,$C$2:$C$1000,"="&amp;BS27)</f>
        <v/>
      </c>
      <c r="EE27" s="80">
        <f>COUNTIFS($S$2:$S$1000,"&lt;"&amp;$EB$17,$B$2:$B$1000,"="&amp;BS27)+COUNTIFS($R$2:$R$1000,"&lt;"&amp;$EB$17,$C$2:$C$1000,"="&amp;BS27)</f>
        <v/>
      </c>
      <c r="EF27" s="25">
        <f>COUNTIFS($V$2:$V$1000,"&gt;"&amp;$EF$17,$B$2:$B$1000,"="&amp;BR27)+COUNTIFS($U$2:$U$1000,"&gt;"&amp;$EF$17,$C$2:$C$1000,"="&amp;BR27)</f>
        <v/>
      </c>
      <c r="EG27" s="80">
        <f>COUNTIFS($V$2:$V$1000,"&lt;"&amp;$EF$17,$B$2:$B$1000,"="&amp;BR27)+COUNTIFS($U$2:$U$1000,"&lt;"&amp;$EF$17,$C$2:$C$1000,"="&amp;BR27)</f>
        <v/>
      </c>
      <c r="EH27" s="80">
        <f>COUNTIFS($V$2:$V$1000,"&gt;"&amp;$EF$17,$B$2:$B$1000,"="&amp;BS27)+COUNTIFS($U$2:$U$1000,"&gt;"&amp;$EF$17,$C$2:$C$1000,"="&amp;BS27)</f>
        <v/>
      </c>
      <c r="EI27" s="80">
        <f>COUNTIFS($V$2:$V$1000,"&lt;"&amp;$EF$17,$B$2:$B$1000,"="&amp;BS27)+COUNTIFS($U$2:$U$1000,"&lt;"&amp;$EF$17,$C$2:$C$1000,"="&amp;BS27)</f>
        <v/>
      </c>
      <c r="EJ27" s="80">
        <f>COUNTIFS($V$2:$V$1000,"&gt;"&amp;$EJ$17,$B$2:$B$1000,"="&amp;BR27)+COUNTIFS($U$2:$U$1000,"&gt;"&amp;$EJ$17,$C$2:$C$1000,"="&amp;BR27)</f>
        <v/>
      </c>
      <c r="EK27" s="80">
        <f>COUNTIFS($V$2:$V$1000,"&lt;"&amp;$EJ$17,$B$2:$B$1000,"="&amp;BR27)+COUNTIFS($U$2:$U$1000,"&lt;"&amp;$EJ$17,$C$2:$C$1000,"="&amp;BR27)</f>
        <v/>
      </c>
      <c r="EL27" s="80">
        <f>COUNTIFS($V$2:$V$1000,"&gt;"&amp;$EJ$17,$B$2:$B$1000,"="&amp;BS27)+COUNTIFS($U$2:$U$1000,"&gt;"&amp;$EJ$17,$C$2:$C$1000,"="&amp;BS27)</f>
        <v/>
      </c>
      <c r="EM27" s="80">
        <f>COUNTIFS($V$2:$V$1000,"&lt;"&amp;$EJ$17,$B$2:$B$1000,"="&amp;BS27)+COUNTIFS($U$2:$U$1000,"&lt;"&amp;$EJ$17,$C$2:$C$1000,"="&amp;BS27)</f>
        <v/>
      </c>
      <c r="EN27" s="80">
        <f>COUNTIFS($V$2:$V$1000,"&gt;"&amp;$EN$17,$B$2:$B$1000,"="&amp;BR27)+COUNTIFS($U$2:$U$1000,"&gt;"&amp;$EN$17,$C$2:$C$1000,"="&amp;BR27)</f>
        <v/>
      </c>
      <c r="EO27" s="80">
        <f>COUNTIFS($V$2:$V$1000,"&lt;"&amp;$EN$17,$B$2:$B$1000,"="&amp;BR27)+COUNTIFS($U$2:$U$1000,"&lt;"&amp;$EN$17,$C$2:$C$1000,"="&amp;BR27)</f>
        <v/>
      </c>
      <c r="EP27" s="80">
        <f>COUNTIFS($V$2:$V$1000,"&gt;"&amp;$EN$17,$B$2:$B$1000,"="&amp;BS27)+COUNTIFS($U$2:$U$1000,"&gt;"&amp;$EN$17,$C$2:$C$1000,"="&amp;BS27)</f>
        <v/>
      </c>
      <c r="EQ27" s="80">
        <f>COUNTIFS($V$2:$V$1000,"&lt;"&amp;$EN$17,$B$2:$B$1000,"="&amp;BS27)+COUNTIFS($U$2:$U$1000,"&lt;"&amp;$EN$17,$C$2:$C$1000,"="&amp;BS27)</f>
        <v/>
      </c>
      <c r="ES27" s="89" t="n"/>
      <c r="EV27" s="89" t="n"/>
      <c r="EY27" s="89" t="n"/>
      <c r="FB27" s="89" t="n"/>
      <c r="FE27" s="89" t="n"/>
      <c r="FH27" s="89" t="n"/>
      <c r="FK27" s="89" t="n"/>
      <c r="FX27" s="81" t="n"/>
      <c r="GA27" s="81" t="n"/>
      <c r="GD27" s="81" t="n"/>
      <c r="GG27" s="81" t="n"/>
      <c r="GJ27" s="81" t="n"/>
      <c r="GM27" s="81" t="n"/>
      <c r="GP27" s="81" t="n"/>
      <c r="GS27" s="81" t="n"/>
    </row>
    <row customHeight="1" ht="12" r="28" spans="1:201">
      <c r="A28" s="35" t="n">
        <v>43337</v>
      </c>
      <c r="B28" s="89" t="s">
        <v>94</v>
      </c>
      <c r="C28" s="89" t="s">
        <v>96</v>
      </c>
      <c r="D28" s="31" t="n">
        <v>6.96</v>
      </c>
      <c r="E28" s="81" t="n">
        <v>6.48</v>
      </c>
      <c r="F28" s="25" t="n">
        <v>524</v>
      </c>
      <c r="G28" s="80" t="n">
        <v>302</v>
      </c>
      <c r="H28" s="80" t="n">
        <v>436</v>
      </c>
      <c r="I28" s="80" t="n">
        <v>212</v>
      </c>
      <c r="J28" s="80" t="n">
        <v>6</v>
      </c>
      <c r="K28" s="80" t="n">
        <v>6</v>
      </c>
      <c r="L28" s="25" t="n">
        <v>0</v>
      </c>
      <c r="M28" s="80" t="n">
        <v>0</v>
      </c>
      <c r="N28" s="80" t="n">
        <v>5</v>
      </c>
      <c r="O28" s="80" t="n">
        <v>0</v>
      </c>
      <c r="P28" s="80" t="n">
        <v>0</v>
      </c>
      <c r="Q28" s="80" t="n">
        <v>0</v>
      </c>
      <c r="R28" s="16" t="n">
        <v>5</v>
      </c>
      <c r="S28" s="16" t="n">
        <v>0</v>
      </c>
      <c r="T28" s="16" t="n">
        <v>5</v>
      </c>
      <c r="U28" s="25" t="n">
        <v>1</v>
      </c>
      <c r="V28" s="80" t="n">
        <v>0</v>
      </c>
      <c r="W28" s="16" t="n">
        <v>1</v>
      </c>
      <c r="X28" s="25" t="n">
        <v>35</v>
      </c>
      <c r="Y28" s="80" t="n">
        <v>21</v>
      </c>
      <c r="Z28" s="27">
        <f>IF(U28="","",LOOKUP(U28-V28,{-9E+307,0,1},{2,"x",1}))</f>
        <v/>
      </c>
      <c r="AA28" s="14">
        <f>IF(U28="","",U28&amp;"-"&amp;V28)</f>
        <v/>
      </c>
      <c r="AB28" s="63" t="n"/>
      <c r="AW28" s="80" t="n"/>
      <c r="AX28" s="81" t="n"/>
      <c r="AY28" s="80" t="n"/>
      <c r="AZ28" s="80" t="n"/>
      <c r="BA28" s="80" t="n"/>
      <c r="BB28" s="80" t="n"/>
      <c r="BC28" s="80" t="n"/>
      <c r="BD28" s="80" t="n"/>
      <c r="BE28" s="80" t="n"/>
      <c r="BF28" s="80" t="n"/>
      <c r="BG28" s="81" t="n"/>
      <c r="BH28" s="80" t="n"/>
      <c r="BI28" s="80" t="n"/>
      <c r="BJ28" s="80" t="n"/>
      <c r="BK28" s="80" t="n"/>
      <c r="BL28" s="80" t="n"/>
      <c r="BM28" s="80" t="n"/>
      <c r="BN28" s="80" t="n"/>
      <c r="BO28" s="80" t="n"/>
      <c r="BT28" s="80" t="n"/>
      <c r="BU28" s="80" t="n"/>
      <c r="BV28" s="80" t="n"/>
      <c r="BW28" s="80" t="n"/>
      <c r="BX28" s="80" t="n"/>
      <c r="BY28" s="80" t="n"/>
      <c r="BZ28" s="80" t="n"/>
      <c r="CA28" s="80" t="n"/>
      <c r="CB28" s="80" t="n"/>
      <c r="CC28" s="80" t="n"/>
      <c r="CD28" s="80" t="n"/>
      <c r="CE28" s="80" t="n"/>
      <c r="CF28" s="80" t="n"/>
      <c r="CG28" s="80" t="n"/>
      <c r="CH28" s="80" t="n"/>
      <c r="CI28" s="80" t="n"/>
      <c r="CJ28" s="80" t="n"/>
      <c r="CK28" s="80" t="n"/>
      <c r="CL28" s="80" t="n"/>
      <c r="CM28" s="80" t="n"/>
      <c r="EP28" s="89" t="n"/>
      <c r="ER28" s="81" t="n"/>
      <c r="ES28" s="89" t="n"/>
      <c r="EU28" s="81" t="n"/>
      <c r="EV28" s="89" t="n"/>
      <c r="EX28" s="81" t="n"/>
      <c r="EY28" s="89" t="n"/>
      <c r="FA28" s="81" t="n"/>
      <c r="FB28" s="89" t="n"/>
      <c r="FD28" s="81" t="n"/>
      <c r="FE28" s="89" t="n"/>
      <c r="FG28" s="81" t="n"/>
      <c r="FH28" s="89" t="n"/>
      <c r="FJ28" s="81" t="n"/>
      <c r="FK28" s="89" t="n"/>
      <c r="FM28" s="81" t="n"/>
    </row>
    <row r="29" spans="1:201">
      <c r="A29" s="35" t="n">
        <v>43338</v>
      </c>
      <c r="B29" s="89" t="s">
        <v>102</v>
      </c>
      <c r="C29" s="89" t="s">
        <v>104</v>
      </c>
      <c r="D29" s="31" t="n">
        <v>6.95</v>
      </c>
      <c r="E29" s="81" t="n">
        <v>6.62</v>
      </c>
      <c r="F29" s="25" t="n">
        <v>362</v>
      </c>
      <c r="G29" s="80" t="n">
        <v>428</v>
      </c>
      <c r="H29" s="80" t="n">
        <v>274</v>
      </c>
      <c r="I29" s="80" t="n">
        <v>340</v>
      </c>
      <c r="J29" s="80" t="n">
        <v>7</v>
      </c>
      <c r="K29" s="80" t="n">
        <v>11</v>
      </c>
      <c r="L29" s="25" t="n">
        <v>0</v>
      </c>
      <c r="M29" s="80" t="n">
        <v>0</v>
      </c>
      <c r="N29" s="80" t="n">
        <v>4</v>
      </c>
      <c r="O29" s="80" t="n">
        <v>3</v>
      </c>
      <c r="P29" s="80" t="n">
        <v>2</v>
      </c>
      <c r="Q29" s="80" t="n">
        <v>2</v>
      </c>
      <c r="R29" s="16" t="n">
        <v>6</v>
      </c>
      <c r="S29" s="16" t="n">
        <v>5</v>
      </c>
      <c r="T29" s="16" t="n">
        <v>11</v>
      </c>
      <c r="U29" s="25" t="n">
        <v>2</v>
      </c>
      <c r="V29" s="80" t="n">
        <v>1</v>
      </c>
      <c r="W29" s="16" t="n">
        <v>3</v>
      </c>
      <c r="X29" s="25" t="n">
        <v>27</v>
      </c>
      <c r="Y29" s="80" t="n">
        <v>19</v>
      </c>
      <c r="Z29" s="27">
        <f>IF(U29="","",LOOKUP(U29-V29,{-9E+307,0,1},{2,"x",1}))</f>
        <v/>
      </c>
      <c r="AA29" s="14">
        <f>IF(U29="","",U29&amp;"-"&amp;V29)</f>
        <v/>
      </c>
      <c r="AB29" s="63" t="n"/>
      <c r="AW29" s="80" t="n"/>
      <c r="AX29" s="81" t="n"/>
      <c r="AY29" s="80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80" t="n"/>
      <c r="BI29" s="80" t="n"/>
      <c r="BJ29" s="80" t="n"/>
      <c r="BK29" s="80" t="n"/>
      <c r="BL29" s="80" t="n"/>
      <c r="BM29" s="80" t="n"/>
      <c r="BN29" s="80" t="n"/>
      <c r="BO29" s="80" t="n"/>
      <c r="BR29" s="75" t="s">
        <v>65</v>
      </c>
      <c r="BS29" s="75" t="s">
        <v>66</v>
      </c>
      <c r="BT29" s="89" t="s">
        <v>35</v>
      </c>
      <c r="BV29" s="89" t="s">
        <v>36</v>
      </c>
      <c r="BX29" s="89" t="s">
        <v>37</v>
      </c>
      <c r="BZ29" s="89" t="s">
        <v>38</v>
      </c>
      <c r="CB29" s="89" t="s">
        <v>39</v>
      </c>
      <c r="CD29" s="89" t="s">
        <v>40</v>
      </c>
      <c r="CF29" s="89" t="s">
        <v>41</v>
      </c>
      <c r="CK29" s="89" t="s">
        <v>67</v>
      </c>
      <c r="CL29" s="89" t="s">
        <v>68</v>
      </c>
      <c r="CN29" s="89" t="s">
        <v>43</v>
      </c>
      <c r="EP29" s="89" t="n"/>
      <c r="ES29" s="89" t="n"/>
      <c r="ET29" s="81" t="n"/>
      <c r="EV29" s="89" t="n"/>
      <c r="EW29" s="81" t="n"/>
      <c r="EY29" s="89" t="n"/>
      <c r="EZ29" s="81" t="n"/>
      <c r="FB29" s="89" t="n"/>
      <c r="FC29" s="81" t="n"/>
      <c r="FE29" s="89" t="n"/>
      <c r="FF29" s="81" t="n"/>
      <c r="FH29" s="89" t="n"/>
      <c r="FI29" s="81" t="n"/>
      <c r="FK29" s="89" t="n"/>
      <c r="FL29" s="81" t="n"/>
      <c r="FO29" s="81" t="n"/>
    </row>
    <row customHeight="1" ht="12" r="30" spans="1:201">
      <c r="A30" s="35" t="n">
        <v>43338</v>
      </c>
      <c r="B30" s="89" t="s">
        <v>98</v>
      </c>
      <c r="C30" s="89" t="s">
        <v>109</v>
      </c>
      <c r="D30" s="31" t="n">
        <v>7.22</v>
      </c>
      <c r="E30" s="81" t="n">
        <v>6.26</v>
      </c>
      <c r="F30" s="25" t="n">
        <v>418</v>
      </c>
      <c r="G30" s="80" t="n">
        <v>442</v>
      </c>
      <c r="H30" s="80" t="n">
        <v>340</v>
      </c>
      <c r="I30" s="80" t="n">
        <v>361</v>
      </c>
      <c r="J30" s="80" t="n">
        <v>10</v>
      </c>
      <c r="K30" s="80" t="n">
        <v>8</v>
      </c>
      <c r="L30" s="25" t="n">
        <v>0</v>
      </c>
      <c r="M30" s="80" t="n">
        <v>0</v>
      </c>
      <c r="N30" s="80" t="n">
        <v>4</v>
      </c>
      <c r="O30" s="80" t="n">
        <v>3</v>
      </c>
      <c r="P30" s="80" t="n">
        <v>3</v>
      </c>
      <c r="Q30" s="80" t="n">
        <v>1</v>
      </c>
      <c r="R30" s="16" t="n">
        <v>7</v>
      </c>
      <c r="S30" s="16" t="n">
        <v>4</v>
      </c>
      <c r="T30" s="16" t="n">
        <v>11</v>
      </c>
      <c r="U30" s="25" t="n">
        <v>3</v>
      </c>
      <c r="V30" s="80" t="n">
        <v>0</v>
      </c>
      <c r="W30" s="16" t="n">
        <v>3</v>
      </c>
      <c r="X30" s="25" t="n">
        <v>38</v>
      </c>
      <c r="Y30" s="80" t="n">
        <v>9</v>
      </c>
      <c r="Z30" s="27">
        <f>IF(U30="","",LOOKUP(U30-V30,{-9E+307,0,1},{2,"x",1}))</f>
        <v/>
      </c>
      <c r="AA30" s="14">
        <f>IF(U30="","",U30&amp;"-"&amp;V30)</f>
        <v/>
      </c>
      <c r="AB30" s="63" t="n"/>
      <c r="AW30" s="80" t="n"/>
      <c r="AX30" s="81" t="n"/>
      <c r="AY30" s="80" t="n"/>
      <c r="AZ30" s="80" t="n"/>
      <c r="BA30" s="80" t="n"/>
      <c r="BB30" s="80" t="n"/>
      <c r="BC30" s="80" t="n"/>
      <c r="BD30" s="80" t="n"/>
      <c r="BE30" s="80" t="n"/>
      <c r="BF30" s="80" t="n"/>
      <c r="BG30" s="81" t="n"/>
      <c r="BH30" s="80" t="n"/>
      <c r="BI30" s="80" t="n"/>
      <c r="BJ30" s="80" t="n"/>
      <c r="BK30" s="80" t="n"/>
      <c r="BL30" s="80" t="n"/>
      <c r="BM30" s="80" t="n"/>
      <c r="BN30" s="80" t="n"/>
      <c r="BO30" s="80" t="n"/>
      <c r="BQ30" s="1" t="n">
        <v>43456</v>
      </c>
      <c r="BR30" s="2" t="s">
        <v>95</v>
      </c>
      <c r="BS30" s="2" t="s">
        <v>93</v>
      </c>
      <c r="BT30" s="6" t="n"/>
      <c r="BU30" s="6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 t="n"/>
      <c r="CE30" s="8" t="n"/>
      <c r="CF30" s="8" t="n"/>
      <c r="CG30" s="8" t="n"/>
      <c r="CH30" s="15">
        <f>CB30+CD30+CF30</f>
        <v/>
      </c>
      <c r="CI30" s="15">
        <f>CC30+CE30+CG30</f>
        <v/>
      </c>
      <c r="CJ30" s="32">
        <f>CH30+CI30</f>
        <v/>
      </c>
      <c r="CK30" s="2" t="n"/>
      <c r="CL30" s="2" t="n"/>
      <c r="CM30" s="32">
        <f>CK30+CL30</f>
        <v/>
      </c>
      <c r="CN30" s="2" t="n"/>
      <c r="CO30" s="20" t="n"/>
      <c r="CP30" s="10" t="n"/>
      <c r="EP30" s="89" t="n"/>
      <c r="ES30" s="89" t="n"/>
      <c r="ET30" s="81" t="n"/>
      <c r="EV30" s="89" t="n"/>
      <c r="EW30" s="81" t="n"/>
      <c r="EY30" s="89" t="n"/>
      <c r="EZ30" s="81" t="n"/>
      <c r="FB30" s="89" t="n"/>
      <c r="FC30" s="81" t="n"/>
      <c r="FE30" s="89" t="n"/>
      <c r="FF30" s="81" t="n"/>
      <c r="FH30" s="89" t="n"/>
      <c r="FI30" s="81" t="n"/>
      <c r="FK30" s="89" t="n"/>
      <c r="FL30" s="81" t="n"/>
      <c r="FO30" s="81" t="n"/>
    </row>
    <row customHeight="1" ht="12" r="31" spans="1:201">
      <c r="A31" s="35" t="n">
        <v>43338</v>
      </c>
      <c r="B31" s="89" t="s">
        <v>93</v>
      </c>
      <c r="C31" s="89" t="s">
        <v>99</v>
      </c>
      <c r="D31" s="31" t="n">
        <v>6.5</v>
      </c>
      <c r="E31" s="81" t="n">
        <v>6.52</v>
      </c>
      <c r="F31" s="25" t="n">
        <v>493</v>
      </c>
      <c r="G31" s="80" t="n">
        <v>276</v>
      </c>
      <c r="H31" s="80" t="n">
        <v>405</v>
      </c>
      <c r="I31" s="80" t="n">
        <v>189</v>
      </c>
      <c r="J31" s="80" t="n">
        <v>7</v>
      </c>
      <c r="K31" s="80" t="n">
        <v>3</v>
      </c>
      <c r="L31" s="25" t="n">
        <v>1</v>
      </c>
      <c r="M31" s="80" t="n">
        <v>1</v>
      </c>
      <c r="N31" s="80" t="n">
        <v>2</v>
      </c>
      <c r="O31" s="80" t="n">
        <v>1</v>
      </c>
      <c r="P31" s="80" t="n">
        <v>0</v>
      </c>
      <c r="Q31" s="80" t="n">
        <v>0</v>
      </c>
      <c r="R31" s="16" t="n">
        <v>3</v>
      </c>
      <c r="S31" s="16" t="n">
        <v>2</v>
      </c>
      <c r="T31" s="16" t="n">
        <v>5</v>
      </c>
      <c r="U31" s="25" t="n">
        <v>2</v>
      </c>
      <c r="V31" s="80" t="n">
        <v>2</v>
      </c>
      <c r="W31" s="16" t="n">
        <v>4</v>
      </c>
      <c r="X31" s="25" t="n">
        <v>16</v>
      </c>
      <c r="Y31" s="80" t="n">
        <v>37</v>
      </c>
      <c r="Z31" s="27">
        <f>IF(U31="","",LOOKUP(U31-V31,{-9E+307,0,1},{2,"x",1}))</f>
        <v/>
      </c>
      <c r="AA31" s="14">
        <f>IF(U31="","",U31&amp;"-"&amp;V31)</f>
        <v/>
      </c>
      <c r="AB31" s="63" t="n"/>
      <c r="AW31" s="80" t="n"/>
      <c r="AX31" s="81" t="n"/>
      <c r="AY31" s="80" t="n"/>
      <c r="AZ31" s="80" t="n"/>
      <c r="BA31" s="80" t="n"/>
      <c r="BB31" s="80" t="n"/>
      <c r="BC31" s="80" t="n"/>
      <c r="BD31" s="80" t="n"/>
      <c r="BE31" s="80" t="n"/>
      <c r="BF31" s="80" t="n"/>
      <c r="BG31" s="81" t="n"/>
      <c r="BH31" s="80" t="n"/>
      <c r="BI31" s="80" t="n"/>
      <c r="BJ31" s="80" t="n"/>
      <c r="BK31" s="80" t="n"/>
      <c r="BL31" s="80" t="n"/>
      <c r="BM31" s="80" t="n"/>
      <c r="BN31" s="80" t="n"/>
      <c r="BO31" s="80" t="n"/>
      <c r="BQ31" s="3" t="n">
        <v>43456</v>
      </c>
      <c r="BR31" s="89" t="s">
        <v>98</v>
      </c>
      <c r="BS31" s="89" t="s">
        <v>94</v>
      </c>
      <c r="BT31" s="81" t="n"/>
      <c r="BU31" s="81" t="n"/>
      <c r="BV31" s="80" t="n"/>
      <c r="BW31" s="80" t="n"/>
      <c r="BX31" s="80" t="n"/>
      <c r="BY31" s="80" t="n"/>
      <c r="BZ31" s="80" t="n"/>
      <c r="CA31" s="80" t="n"/>
      <c r="CB31" s="80" t="n"/>
      <c r="CC31" s="80" t="n"/>
      <c r="CD31" s="80" t="n"/>
      <c r="CE31" s="80" t="n"/>
      <c r="CF31" s="80" t="n"/>
      <c r="CG31" s="80" t="n"/>
      <c r="CH31" s="16">
        <f>CB31+CD31+CF31</f>
        <v/>
      </c>
      <c r="CI31" s="16">
        <f>CC31+CE31+CG31</f>
        <v/>
      </c>
      <c r="CJ31" s="19">
        <f>CH31+CI31</f>
        <v/>
      </c>
      <c r="CM31" s="19">
        <f>CK31+CL31</f>
        <v/>
      </c>
      <c r="CP31" s="10" t="n"/>
      <c r="EP31" s="89" t="n"/>
      <c r="ES31" s="89" t="n"/>
      <c r="ET31" s="81" t="n"/>
      <c r="EV31" s="89" t="n"/>
      <c r="EW31" s="81" t="n"/>
      <c r="EY31" s="89" t="n"/>
      <c r="EZ31" s="81" t="n"/>
      <c r="FB31" s="89" t="n"/>
      <c r="FC31" s="81" t="n"/>
      <c r="FE31" s="89" t="n"/>
      <c r="FF31" s="81" t="n"/>
      <c r="FH31" s="89" t="n"/>
      <c r="FI31" s="81" t="n"/>
      <c r="FK31" s="89" t="n"/>
      <c r="FL31" s="81" t="n"/>
      <c r="FO31" s="81" t="n"/>
    </row>
    <row customHeight="1" ht="12" r="32" spans="1:201">
      <c r="A32" s="35" t="n">
        <v>43343</v>
      </c>
      <c r="B32" s="89" t="s">
        <v>111</v>
      </c>
      <c r="C32" s="89" t="s">
        <v>106</v>
      </c>
      <c r="D32" s="31" t="n">
        <v>6.63</v>
      </c>
      <c r="E32" s="81" t="n">
        <v>7.22</v>
      </c>
      <c r="F32" s="25" t="n">
        <v>546</v>
      </c>
      <c r="G32" s="80" t="n">
        <v>407</v>
      </c>
      <c r="H32" s="80" t="n">
        <v>475</v>
      </c>
      <c r="I32" s="80" t="n">
        <v>334</v>
      </c>
      <c r="J32" s="80" t="n">
        <v>19</v>
      </c>
      <c r="K32" s="80" t="n">
        <v>7</v>
      </c>
      <c r="L32" s="25" t="n">
        <v>0</v>
      </c>
      <c r="M32" s="80" t="n">
        <v>0</v>
      </c>
      <c r="N32" s="80" t="n">
        <v>5</v>
      </c>
      <c r="O32" s="80" t="n">
        <v>1</v>
      </c>
      <c r="P32" s="80" t="n">
        <v>4</v>
      </c>
      <c r="Q32" s="80" t="n">
        <v>0</v>
      </c>
      <c r="R32" s="16" t="n">
        <v>9</v>
      </c>
      <c r="S32" s="16" t="n">
        <v>1</v>
      </c>
      <c r="T32" s="16" t="n">
        <v>10</v>
      </c>
      <c r="U32" s="25" t="n">
        <v>0</v>
      </c>
      <c r="V32" s="80" t="n">
        <v>1</v>
      </c>
      <c r="W32" s="16" t="n">
        <v>1</v>
      </c>
      <c r="X32" s="25" t="n">
        <v>13</v>
      </c>
      <c r="Y32" s="80" t="n">
        <v>34</v>
      </c>
      <c r="Z32" s="27">
        <f>IF(U32="","",LOOKUP(U32-V32,{-9E+307,0,1},{2,"x",1}))</f>
        <v/>
      </c>
      <c r="AA32" s="14">
        <f>IF(U32="","",U32&amp;"-"&amp;V32)</f>
        <v/>
      </c>
      <c r="AB32" s="63" t="n"/>
      <c r="AW32" s="80" t="n"/>
      <c r="AX32" s="81" t="n"/>
      <c r="AY32" s="80" t="n"/>
      <c r="AZ32" s="80" t="n"/>
      <c r="BA32" s="80" t="n"/>
      <c r="BB32" s="80" t="n"/>
      <c r="BC32" s="80" t="n"/>
      <c r="BD32" s="80" t="n"/>
      <c r="BE32" s="80" t="n"/>
      <c r="BF32" s="80" t="n"/>
      <c r="BG32" s="81" t="n"/>
      <c r="BH32" s="80" t="n"/>
      <c r="BI32" s="80" t="n"/>
      <c r="BJ32" s="80" t="n"/>
      <c r="BK32" s="80" t="n"/>
      <c r="BL32" s="80" t="n"/>
      <c r="BM32" s="80" t="n"/>
      <c r="BN32" s="80" t="n"/>
      <c r="BO32" s="80" t="n"/>
      <c r="BQ32" s="3" t="n">
        <v>43456</v>
      </c>
      <c r="BR32" s="89" t="s">
        <v>104</v>
      </c>
      <c r="BS32" s="89" t="s">
        <v>109</v>
      </c>
      <c r="BT32" s="81" t="n"/>
      <c r="BU32" s="81" t="n"/>
      <c r="BV32" s="80" t="n"/>
      <c r="BW32" s="80" t="n"/>
      <c r="BY32" s="80" t="n"/>
      <c r="BZ32" s="80" t="n"/>
      <c r="CA32" s="80" t="n"/>
      <c r="CB32" s="80" t="n"/>
      <c r="CC32" s="80" t="n"/>
      <c r="CD32" s="80" t="n"/>
      <c r="CE32" s="80" t="n"/>
      <c r="CF32" s="80" t="n"/>
      <c r="CG32" s="80" t="n"/>
      <c r="CH32" s="16">
        <f>CB32+CD32+CF32</f>
        <v/>
      </c>
      <c r="CI32" s="16">
        <f>CC32+CE32+CG32</f>
        <v/>
      </c>
      <c r="CJ32" s="19">
        <f>CH32+CI32</f>
        <v/>
      </c>
      <c r="CM32" s="19">
        <f>CK32+CL32</f>
        <v/>
      </c>
      <c r="CP32" s="10" t="n"/>
      <c r="EP32" s="89" t="n"/>
      <c r="ES32" s="89" t="n"/>
      <c r="ET32" s="81" t="n"/>
      <c r="EV32" s="89" t="n"/>
      <c r="EW32" s="81" t="n"/>
      <c r="EY32" s="89" t="n"/>
      <c r="EZ32" s="81" t="n"/>
      <c r="FB32" s="89" t="n"/>
      <c r="FC32" s="81" t="n"/>
      <c r="FE32" s="89" t="n"/>
      <c r="FF32" s="81" t="n"/>
      <c r="FH32" s="89" t="n"/>
      <c r="FI32" s="81" t="n"/>
      <c r="FK32" s="89" t="n"/>
      <c r="FL32" s="81" t="n"/>
      <c r="FO32" s="81" t="n"/>
    </row>
    <row customHeight="1" ht="12" r="33" spans="1:201">
      <c r="A33" s="35" t="n">
        <v>43344</v>
      </c>
      <c r="B33" s="89" t="s">
        <v>95</v>
      </c>
      <c r="C33" s="89" t="s">
        <v>98</v>
      </c>
      <c r="D33" s="31" t="n">
        <v>6.81</v>
      </c>
      <c r="E33" s="81" t="n">
        <v>6.51</v>
      </c>
      <c r="F33" s="25" t="n">
        <v>278</v>
      </c>
      <c r="G33" s="80" t="n">
        <v>592</v>
      </c>
      <c r="H33" s="80" t="n">
        <v>196</v>
      </c>
      <c r="I33" s="80" t="n">
        <v>517</v>
      </c>
      <c r="J33" s="80" t="n">
        <v>5</v>
      </c>
      <c r="K33" s="80" t="n">
        <v>13</v>
      </c>
      <c r="L33" s="25" t="n">
        <v>1</v>
      </c>
      <c r="M33" s="80" t="n">
        <v>0</v>
      </c>
      <c r="N33" s="80" t="n">
        <v>1</v>
      </c>
      <c r="O33" s="80" t="n">
        <v>2</v>
      </c>
      <c r="P33" s="80" t="n">
        <v>1</v>
      </c>
      <c r="Q33" s="80" t="n">
        <v>2</v>
      </c>
      <c r="R33" s="16" t="n">
        <v>3</v>
      </c>
      <c r="S33" s="16" t="n">
        <v>4</v>
      </c>
      <c r="T33" s="16" t="n">
        <v>7</v>
      </c>
      <c r="U33" s="25" t="n">
        <v>1</v>
      </c>
      <c r="V33" s="80" t="n">
        <v>0</v>
      </c>
      <c r="W33" s="16" t="n">
        <v>1</v>
      </c>
      <c r="X33" s="25" t="n">
        <v>15</v>
      </c>
      <c r="Y33" s="80" t="n">
        <v>23</v>
      </c>
      <c r="Z33" s="27">
        <f>IF(U33="","",LOOKUP(U33-V33,{-9E+307,0,1},{2,"x",1}))</f>
        <v/>
      </c>
      <c r="AA33" s="14">
        <f>IF(U33="","",U33&amp;"-"&amp;V33)</f>
        <v/>
      </c>
      <c r="AB33" s="63" t="n"/>
      <c r="AW33" s="80" t="n"/>
      <c r="AX33" s="81" t="n"/>
      <c r="AY33" s="80" t="n"/>
      <c r="AZ33" s="80" t="n"/>
      <c r="BA33" s="80" t="n"/>
      <c r="BB33" s="80" t="n"/>
      <c r="BC33" s="80" t="n"/>
      <c r="BD33" s="80" t="n"/>
      <c r="BE33" s="80" t="n"/>
      <c r="BF33" s="80" t="n"/>
      <c r="BG33" s="81" t="n"/>
      <c r="BH33" s="80" t="n"/>
      <c r="BI33" s="80" t="n"/>
      <c r="BJ33" s="80" t="n"/>
      <c r="BK33" s="80" t="n"/>
      <c r="BL33" s="80" t="n"/>
      <c r="BM33" s="80" t="n"/>
      <c r="BN33" s="80" t="n"/>
      <c r="BO33" s="80" t="n"/>
      <c r="BQ33" s="3" t="n">
        <v>43456</v>
      </c>
      <c r="BR33" s="89" t="s">
        <v>100</v>
      </c>
      <c r="BS33" s="89" t="s">
        <v>111</v>
      </c>
      <c r="BT33" s="81" t="n"/>
      <c r="BU33" s="81" t="n"/>
      <c r="BV33" s="80" t="n"/>
      <c r="BW33" s="80" t="n"/>
      <c r="BX33" s="80" t="n"/>
      <c r="BY33" s="80" t="n"/>
      <c r="BZ33" s="80" t="n"/>
      <c r="CA33" s="80" t="n"/>
      <c r="CB33" s="80" t="n"/>
      <c r="CC33" s="80" t="n"/>
      <c r="CD33" s="80" t="n"/>
      <c r="CE33" s="80" t="n"/>
      <c r="CF33" s="80" t="n"/>
      <c r="CG33" s="80" t="n"/>
      <c r="CH33" s="16">
        <f>CB33+CD33+CF33</f>
        <v/>
      </c>
      <c r="CI33" s="16">
        <f>CC33+CE33+CG33</f>
        <v/>
      </c>
      <c r="CJ33" s="19">
        <f>CH33+CI33</f>
        <v/>
      </c>
      <c r="CM33" s="19">
        <f>CK33+CL33</f>
        <v/>
      </c>
      <c r="CP33" s="10" t="n"/>
      <c r="EP33" s="89" t="n"/>
      <c r="ES33" s="89" t="n"/>
      <c r="ET33" s="81" t="n"/>
      <c r="EV33" s="89" t="n"/>
      <c r="EW33" s="81" t="n"/>
      <c r="EY33" s="89" t="n"/>
      <c r="EZ33" s="81" t="n"/>
      <c r="FB33" s="89" t="n"/>
      <c r="FC33" s="81" t="n"/>
      <c r="FE33" s="89" t="n"/>
      <c r="FF33" s="81" t="n"/>
      <c r="FH33" s="89" t="n"/>
      <c r="FI33" s="81" t="n"/>
      <c r="FK33" s="89" t="n"/>
      <c r="FL33" s="81" t="n"/>
      <c r="FO33" s="81" t="n"/>
    </row>
    <row customHeight="1" ht="12" r="34" spans="1:201">
      <c r="A34" s="35" t="n">
        <v>43344</v>
      </c>
      <c r="B34" s="89" t="s">
        <v>101</v>
      </c>
      <c r="C34" s="89" t="s">
        <v>105</v>
      </c>
      <c r="D34" s="31" t="n">
        <v>6.29</v>
      </c>
      <c r="E34" s="81" t="n">
        <v>7.09</v>
      </c>
      <c r="F34" s="25" t="n">
        <v>454</v>
      </c>
      <c r="G34" s="80" t="n">
        <v>276</v>
      </c>
      <c r="H34" s="80" t="n">
        <v>351</v>
      </c>
      <c r="I34" s="80" t="n">
        <v>196</v>
      </c>
      <c r="J34" s="80" t="n">
        <v>9</v>
      </c>
      <c r="K34" s="80" t="n">
        <v>4</v>
      </c>
      <c r="L34" s="25" t="n">
        <v>0</v>
      </c>
      <c r="M34" s="80" t="n">
        <v>0</v>
      </c>
      <c r="N34" s="80" t="n">
        <v>0</v>
      </c>
      <c r="O34" s="80" t="n">
        <v>3</v>
      </c>
      <c r="P34" s="80" t="n">
        <v>2</v>
      </c>
      <c r="Q34" s="80" t="n">
        <v>1</v>
      </c>
      <c r="R34" s="16" t="n">
        <v>2</v>
      </c>
      <c r="S34" s="16" t="n">
        <v>4</v>
      </c>
      <c r="T34" s="16" t="n">
        <v>6</v>
      </c>
      <c r="U34" s="25" t="n">
        <v>0</v>
      </c>
      <c r="V34" s="80" t="n">
        <v>2</v>
      </c>
      <c r="W34" s="16" t="n">
        <v>2</v>
      </c>
      <c r="X34" s="25" t="n">
        <v>15</v>
      </c>
      <c r="Y34" s="80" t="n">
        <v>32</v>
      </c>
      <c r="Z34" s="27">
        <f>IF(U34="","",LOOKUP(U34-V34,{-9E+307,0,1},{2,"x",1}))</f>
        <v/>
      </c>
      <c r="AA34" s="14">
        <f>IF(U34="","",U34&amp;"-"&amp;V34)</f>
        <v/>
      </c>
      <c r="AB34" s="63" t="n"/>
      <c r="AW34" s="80" t="n"/>
      <c r="AX34" s="81" t="n"/>
      <c r="AY34" s="80" t="n"/>
      <c r="AZ34" s="80" t="n"/>
      <c r="BA34" s="80" t="n"/>
      <c r="BB34" s="80" t="n"/>
      <c r="BC34" s="80" t="n"/>
      <c r="BD34" s="80" t="n"/>
      <c r="BE34" s="80" t="n"/>
      <c r="BF34" s="80" t="n"/>
      <c r="BG34" s="81" t="n"/>
      <c r="BH34" s="80" t="n"/>
      <c r="BI34" s="80" t="n"/>
      <c r="BJ34" s="80" t="n"/>
      <c r="BK34" s="80" t="n"/>
      <c r="BL34" s="80" t="n"/>
      <c r="BM34" s="80" t="n"/>
      <c r="BN34" s="80" t="n"/>
      <c r="BO34" s="80" t="n"/>
      <c r="BQ34" s="3" t="n">
        <v>43456</v>
      </c>
      <c r="BR34" s="89" t="s">
        <v>112</v>
      </c>
      <c r="BS34" s="89" t="s">
        <v>103</v>
      </c>
      <c r="BT34" s="81" t="n"/>
      <c r="BU34" s="81" t="n"/>
      <c r="BV34" s="80" t="n"/>
      <c r="BW34" s="80" t="n"/>
      <c r="BY34" s="80" t="n"/>
      <c r="BZ34" s="80" t="n"/>
      <c r="CA34" s="80" t="n"/>
      <c r="CB34" s="80" t="n"/>
      <c r="CC34" s="80" t="n"/>
      <c r="CD34" s="80" t="n"/>
      <c r="CE34" s="80" t="n"/>
      <c r="CF34" s="80" t="n"/>
      <c r="CG34" s="80" t="n"/>
      <c r="CH34" s="16">
        <f>CB34+CD34+CF34</f>
        <v/>
      </c>
      <c r="CI34" s="16">
        <f>CC34+CE34+CG34</f>
        <v/>
      </c>
      <c r="CJ34" s="19">
        <f>CH34+CI34</f>
        <v/>
      </c>
      <c r="CM34" s="19">
        <f>CK34+CL34</f>
        <v/>
      </c>
      <c r="CP34" s="10" t="n"/>
      <c r="EP34" s="89" t="n"/>
      <c r="ES34" s="89" t="n"/>
      <c r="ET34" s="81" t="n"/>
      <c r="EV34" s="89" t="n"/>
      <c r="EW34" s="81" t="n"/>
      <c r="EY34" s="89" t="n"/>
      <c r="EZ34" s="81" t="n"/>
      <c r="FB34" s="89" t="n"/>
      <c r="FC34" s="81" t="n"/>
      <c r="FE34" s="89" t="n"/>
      <c r="FF34" s="81" t="n"/>
      <c r="FH34" s="89" t="n"/>
      <c r="FI34" s="81" t="n"/>
      <c r="FK34" s="89" t="n"/>
      <c r="FL34" s="81" t="n"/>
      <c r="FO34" s="81" t="n"/>
    </row>
    <row customHeight="1" ht="12" r="35" spans="1:201">
      <c r="A35" s="35" t="n">
        <v>43344</v>
      </c>
      <c r="B35" s="89" t="s">
        <v>109</v>
      </c>
      <c r="C35" s="89" t="s">
        <v>94</v>
      </c>
      <c r="D35" s="31" t="n">
        <v>6.53</v>
      </c>
      <c r="E35" s="81" t="n">
        <v>6.81</v>
      </c>
      <c r="F35" s="25" t="n">
        <v>468</v>
      </c>
      <c r="G35" s="80" t="n">
        <v>339</v>
      </c>
      <c r="H35" s="80" t="n">
        <v>389</v>
      </c>
      <c r="I35" s="80" t="n">
        <v>267</v>
      </c>
      <c r="J35" s="80" t="n">
        <v>17</v>
      </c>
      <c r="K35" s="80" t="n">
        <v>4</v>
      </c>
      <c r="L35" s="25" t="n">
        <v>0</v>
      </c>
      <c r="M35" s="80" t="n">
        <v>0</v>
      </c>
      <c r="N35" s="80" t="n">
        <v>3</v>
      </c>
      <c r="O35" s="80" t="n">
        <v>4</v>
      </c>
      <c r="P35" s="80" t="n">
        <v>2</v>
      </c>
      <c r="Q35" s="80" t="n">
        <v>0</v>
      </c>
      <c r="R35" s="16" t="n">
        <v>5</v>
      </c>
      <c r="S35" s="16" t="n">
        <v>4</v>
      </c>
      <c r="T35" s="16" t="n">
        <v>9</v>
      </c>
      <c r="U35" s="25" t="n">
        <v>1</v>
      </c>
      <c r="V35" s="80" t="n">
        <v>2</v>
      </c>
      <c r="W35" s="16" t="n">
        <v>3</v>
      </c>
      <c r="X35" s="25" t="n">
        <v>11</v>
      </c>
      <c r="Y35" s="80" t="n">
        <v>37</v>
      </c>
      <c r="Z35" s="27">
        <f>IF(U35="","",LOOKUP(U35-V35,{-9E+307,0,1},{2,"x",1}))</f>
        <v/>
      </c>
      <c r="AA35" s="14">
        <f>IF(U35="","",U35&amp;"-"&amp;V35)</f>
        <v/>
      </c>
      <c r="AB35" s="63" t="n"/>
      <c r="AW35" s="80" t="n"/>
      <c r="AX35" s="81" t="n"/>
      <c r="AY35" s="80" t="n"/>
      <c r="AZ35" s="80" t="n"/>
      <c r="BA35" s="80" t="n"/>
      <c r="BB35" s="80" t="n"/>
      <c r="BC35" s="80" t="n"/>
      <c r="BD35" s="80" t="n"/>
      <c r="BE35" s="80" t="n"/>
      <c r="BF35" s="80" t="n"/>
      <c r="BG35" s="81" t="n"/>
      <c r="BH35" s="80" t="n"/>
      <c r="BI35" s="80" t="n"/>
      <c r="BJ35" s="80" t="n"/>
      <c r="BK35" s="80" t="n"/>
      <c r="BL35" s="80" t="n"/>
      <c r="BM35" s="80" t="n"/>
      <c r="BN35" s="80" t="n"/>
      <c r="BO35" s="80" t="n"/>
      <c r="BQ35" s="3" t="n">
        <v>43456</v>
      </c>
      <c r="BR35" s="89" t="s">
        <v>107</v>
      </c>
      <c r="BS35" s="89" t="s">
        <v>105</v>
      </c>
      <c r="BT35" s="81" t="n"/>
      <c r="BU35" s="81" t="n"/>
      <c r="BV35" s="80" t="n"/>
      <c r="BW35" s="80" t="n"/>
      <c r="BX35" s="80" t="n"/>
      <c r="BY35" s="80" t="n"/>
      <c r="BZ35" s="80" t="n"/>
      <c r="CA35" s="80" t="n"/>
      <c r="CB35" s="80" t="n"/>
      <c r="CC35" s="80" t="n"/>
      <c r="CD35" s="80" t="n"/>
      <c r="CE35" s="80" t="n"/>
      <c r="CF35" s="80" t="n"/>
      <c r="CG35" s="80" t="n"/>
      <c r="CH35" s="16">
        <f>CB35+CD35+CF35</f>
        <v/>
      </c>
      <c r="CI35" s="16">
        <f>CC35+CE35+CG35</f>
        <v/>
      </c>
      <c r="CJ35" s="19">
        <f>CH35+CI35</f>
        <v/>
      </c>
      <c r="CM35" s="19">
        <f>CK35+CL35</f>
        <v/>
      </c>
      <c r="CP35" s="10" t="n"/>
      <c r="EP35" s="89" t="n"/>
      <c r="ES35" s="89" t="n"/>
      <c r="ET35" s="81" t="n"/>
      <c r="EV35" s="89" t="n"/>
      <c r="EW35" s="81" t="n"/>
      <c r="EY35" s="89" t="n"/>
      <c r="EZ35" s="81" t="n"/>
      <c r="FB35" s="89" t="n"/>
      <c r="FC35" s="81" t="n"/>
      <c r="FE35" s="89" t="n"/>
      <c r="FF35" s="81" t="n"/>
      <c r="FH35" s="89" t="n"/>
      <c r="FI35" s="81" t="n"/>
      <c r="FK35" s="89" t="n"/>
      <c r="FL35" s="81" t="n"/>
      <c r="FO35" s="81" t="n"/>
    </row>
    <row customHeight="1" ht="12" r="36" spans="1:201">
      <c r="A36" s="35" t="n">
        <v>43344</v>
      </c>
      <c r="B36" s="89" t="s">
        <v>96</v>
      </c>
      <c r="C36" s="89" t="s">
        <v>112</v>
      </c>
      <c r="D36" s="31" t="n">
        <v>6.38</v>
      </c>
      <c r="E36" s="81" t="n">
        <v>6.85</v>
      </c>
      <c r="F36" s="25" t="n">
        <v>306</v>
      </c>
      <c r="G36" s="80" t="n">
        <v>509</v>
      </c>
      <c r="H36" s="80" t="n">
        <v>232</v>
      </c>
      <c r="I36" s="80" t="n">
        <v>432</v>
      </c>
      <c r="J36" s="80" t="n">
        <v>11</v>
      </c>
      <c r="K36" s="80" t="n">
        <v>6</v>
      </c>
      <c r="L36" s="25" t="n">
        <v>0</v>
      </c>
      <c r="M36" s="80" t="n">
        <v>1</v>
      </c>
      <c r="N36" s="80" t="n">
        <v>2</v>
      </c>
      <c r="O36" s="80" t="n">
        <v>3</v>
      </c>
      <c r="P36" s="80" t="n">
        <v>4</v>
      </c>
      <c r="Q36" s="80" t="n">
        <v>1</v>
      </c>
      <c r="R36" s="16" t="n">
        <v>6</v>
      </c>
      <c r="S36" s="16" t="n">
        <v>5</v>
      </c>
      <c r="T36" s="16" t="n">
        <v>11</v>
      </c>
      <c r="U36" s="25" t="n">
        <v>2</v>
      </c>
      <c r="V36" s="80" t="n">
        <v>4</v>
      </c>
      <c r="W36" s="16" t="n">
        <v>6</v>
      </c>
      <c r="X36" s="25" t="n">
        <v>23</v>
      </c>
      <c r="Y36" s="80" t="n">
        <v>17</v>
      </c>
      <c r="Z36" s="27">
        <f>IF(U36="","",LOOKUP(U36-V36,{-9E+307,0,1},{2,"x",1}))</f>
        <v/>
      </c>
      <c r="AA36" s="14">
        <f>IF(U36="","",U36&amp;"-"&amp;V36)</f>
        <v/>
      </c>
      <c r="AB36" s="63" t="n"/>
      <c r="AW36" s="80" t="n"/>
      <c r="AX36" s="81" t="n"/>
      <c r="AY36" s="80" t="n"/>
      <c r="AZ36" s="80" t="n"/>
      <c r="BA36" s="80" t="n"/>
      <c r="BB36" s="80" t="n"/>
      <c r="BC36" s="80" t="n"/>
      <c r="BD36" s="80" t="n"/>
      <c r="BE36" s="80" t="n"/>
      <c r="BF36" s="80" t="n"/>
      <c r="BG36" s="81" t="n"/>
      <c r="BH36" s="80" t="n"/>
      <c r="BI36" s="80" t="n"/>
      <c r="BJ36" s="80" t="n"/>
      <c r="BK36" s="80" t="n"/>
      <c r="BL36" s="80" t="n"/>
      <c r="BM36" s="80" t="n"/>
      <c r="BN36" s="80" t="n"/>
      <c r="BO36" s="80" t="n"/>
      <c r="BQ36" s="3" t="n">
        <v>43456</v>
      </c>
      <c r="BR36" s="89" t="s">
        <v>99</v>
      </c>
      <c r="BS36" s="89" t="s">
        <v>96</v>
      </c>
      <c r="BT36" s="81" t="n"/>
      <c r="BU36" s="81" t="n"/>
      <c r="BV36" s="80" t="n"/>
      <c r="BW36" s="80" t="n"/>
      <c r="BX36" s="80" t="n"/>
      <c r="BY36" s="80" t="n"/>
      <c r="BZ36" s="80" t="n"/>
      <c r="CA36" s="80" t="n"/>
      <c r="CB36" s="80" t="n"/>
      <c r="CC36" s="80" t="n"/>
      <c r="CD36" s="80" t="n"/>
      <c r="CE36" s="80" t="n"/>
      <c r="CF36" s="80" t="n"/>
      <c r="CG36" s="80" t="n"/>
      <c r="CH36" s="16">
        <f>CB36+CD36+CF36</f>
        <v/>
      </c>
      <c r="CI36" s="16">
        <f>CC36+CE36+CG36</f>
        <v/>
      </c>
      <c r="CJ36" s="19">
        <f>CH36+CI36</f>
        <v/>
      </c>
      <c r="CM36" s="19">
        <f>CK36+CL36</f>
        <v/>
      </c>
      <c r="CP36" s="10" t="n"/>
      <c r="EP36" s="89" t="n"/>
      <c r="ES36" s="89" t="n"/>
      <c r="ET36" s="81" t="n"/>
      <c r="EV36" s="89" t="n"/>
      <c r="EW36" s="81" t="n"/>
      <c r="EY36" s="89" t="n"/>
      <c r="EZ36" s="81" t="n"/>
      <c r="FB36" s="89" t="n"/>
      <c r="FC36" s="81" t="n"/>
      <c r="FE36" s="89" t="n"/>
      <c r="FF36" s="81" t="n"/>
      <c r="FH36" s="89" t="n"/>
      <c r="FI36" s="81" t="n"/>
      <c r="FK36" s="89" t="n"/>
      <c r="FL36" s="81" t="n"/>
      <c r="FO36" s="81" t="n"/>
    </row>
    <row customHeight="1" ht="12" r="37" spans="1:201">
      <c r="A37" s="35" t="n">
        <v>43344</v>
      </c>
      <c r="B37" s="89" t="s">
        <v>107</v>
      </c>
      <c r="C37" s="89" t="s">
        <v>100</v>
      </c>
      <c r="D37" s="31" t="n">
        <v>6.61</v>
      </c>
      <c r="E37" s="81" t="n">
        <v>7.11</v>
      </c>
      <c r="F37" s="25" t="n">
        <v>559</v>
      </c>
      <c r="G37" s="80" t="n">
        <v>427</v>
      </c>
      <c r="H37" s="80" t="n">
        <v>475</v>
      </c>
      <c r="I37" s="80" t="n">
        <v>353</v>
      </c>
      <c r="J37" s="80" t="n">
        <v>13</v>
      </c>
      <c r="K37" s="80" t="n">
        <v>7</v>
      </c>
      <c r="L37" s="25" t="n">
        <v>0</v>
      </c>
      <c r="M37" s="80" t="n">
        <v>0</v>
      </c>
      <c r="N37" s="80" t="n">
        <v>4</v>
      </c>
      <c r="O37" s="80" t="n">
        <v>2</v>
      </c>
      <c r="P37" s="80" t="n">
        <v>2</v>
      </c>
      <c r="Q37" s="80" t="n">
        <v>1</v>
      </c>
      <c r="R37" s="16" t="n">
        <v>6</v>
      </c>
      <c r="S37" s="16" t="n">
        <v>3</v>
      </c>
      <c r="T37" s="16" t="n">
        <v>9</v>
      </c>
      <c r="U37" s="25" t="n">
        <v>0</v>
      </c>
      <c r="V37" s="80" t="n">
        <v>1</v>
      </c>
      <c r="W37" s="16" t="n">
        <v>1</v>
      </c>
      <c r="X37" s="25" t="n">
        <v>19</v>
      </c>
      <c r="Y37" s="80" t="n">
        <v>31</v>
      </c>
      <c r="Z37" s="27">
        <f>IF(U37="","",LOOKUP(U37-V37,{-9E+307,0,1},{2,"x",1}))</f>
        <v/>
      </c>
      <c r="AA37" s="14">
        <f>IF(U37="","",U37&amp;"-"&amp;V37)</f>
        <v/>
      </c>
      <c r="AB37" s="63" t="n"/>
      <c r="AW37" s="80" t="n"/>
      <c r="AX37" s="81" t="n"/>
      <c r="AY37" s="80" t="n"/>
      <c r="AZ37" s="80" t="n"/>
      <c r="BA37" s="80" t="n"/>
      <c r="BB37" s="80" t="n"/>
      <c r="BC37" s="80" t="n"/>
      <c r="BD37" s="80" t="n"/>
      <c r="BE37" s="80" t="n"/>
      <c r="BF37" s="80" t="n"/>
      <c r="BG37" s="81" t="n"/>
      <c r="BH37" s="80" t="n"/>
      <c r="BI37" s="80" t="n"/>
      <c r="BJ37" s="80" t="n"/>
      <c r="BK37" s="80" t="n"/>
      <c r="BL37" s="80" t="n"/>
      <c r="BM37" s="80" t="n"/>
      <c r="BN37" s="80" t="n"/>
      <c r="BO37" s="80" t="n"/>
      <c r="BQ37" s="3" t="n">
        <v>43456</v>
      </c>
      <c r="BR37" s="89" t="s">
        <v>108</v>
      </c>
      <c r="BS37" s="89" t="s">
        <v>101</v>
      </c>
      <c r="BT37" s="81" t="n"/>
      <c r="BU37" s="81" t="n"/>
      <c r="BV37" s="80" t="n"/>
      <c r="BW37" s="80" t="n"/>
      <c r="BX37" s="80" t="n"/>
      <c r="BY37" s="80" t="n"/>
      <c r="BZ37" s="80" t="n"/>
      <c r="CA37" s="80" t="n"/>
      <c r="CB37" s="80" t="n"/>
      <c r="CC37" s="80" t="n"/>
      <c r="CD37" s="80" t="n"/>
      <c r="CE37" s="80" t="n"/>
      <c r="CF37" s="80" t="n"/>
      <c r="CG37" s="80" t="n"/>
      <c r="CH37" s="16">
        <f>CB37+CD37+CF37</f>
        <v/>
      </c>
      <c r="CI37" s="16">
        <f>CC37+CE37+CG37</f>
        <v/>
      </c>
      <c r="CJ37" s="19">
        <f>CH37+CI37</f>
        <v/>
      </c>
      <c r="CM37" s="19">
        <f>CK37+CL37</f>
        <v/>
      </c>
      <c r="CP37" s="10" t="n"/>
      <c r="EP37" s="89" t="n"/>
      <c r="ES37" s="89" t="n"/>
      <c r="ET37" s="81" t="n"/>
      <c r="EV37" s="89" t="n"/>
      <c r="EW37" s="81" t="n"/>
      <c r="EY37" s="89" t="n"/>
      <c r="EZ37" s="81" t="n"/>
      <c r="FB37" s="89" t="n"/>
      <c r="FC37" s="81" t="n"/>
      <c r="FE37" s="89" t="n"/>
      <c r="FF37" s="81" t="n"/>
      <c r="FH37" s="89" t="n"/>
      <c r="FI37" s="81" t="n"/>
      <c r="FK37" s="89" t="n"/>
      <c r="FL37" s="81" t="n"/>
      <c r="FO37" s="81" t="n"/>
    </row>
    <row customHeight="1" ht="12" r="38" spans="1:201">
      <c r="A38" s="35" t="n">
        <v>43344</v>
      </c>
      <c r="B38" s="89" t="s">
        <v>110</v>
      </c>
      <c r="C38" s="89" t="s">
        <v>103</v>
      </c>
      <c r="D38" s="31" t="n">
        <v>6.56</v>
      </c>
      <c r="E38" s="81" t="n">
        <v>6.91</v>
      </c>
      <c r="F38" s="25" t="n">
        <v>450</v>
      </c>
      <c r="G38" s="80" t="n">
        <v>474</v>
      </c>
      <c r="H38" s="80" t="n">
        <v>339</v>
      </c>
      <c r="I38" s="80" t="n">
        <v>378</v>
      </c>
      <c r="J38" s="80" t="n">
        <v>8</v>
      </c>
      <c r="K38" s="80" t="n">
        <v>12</v>
      </c>
      <c r="L38" s="25" t="n">
        <v>1</v>
      </c>
      <c r="M38" s="80" t="n">
        <v>0</v>
      </c>
      <c r="N38" s="80" t="n">
        <v>4</v>
      </c>
      <c r="O38" s="80" t="n">
        <v>2</v>
      </c>
      <c r="P38" s="80" t="n">
        <v>0</v>
      </c>
      <c r="Q38" s="80" t="n">
        <v>3</v>
      </c>
      <c r="R38" s="16" t="n">
        <v>5</v>
      </c>
      <c r="S38" s="16" t="n">
        <v>5</v>
      </c>
      <c r="T38" s="16" t="n">
        <v>10</v>
      </c>
      <c r="U38" s="25" t="n">
        <v>2</v>
      </c>
      <c r="V38" s="80" t="n">
        <v>3</v>
      </c>
      <c r="W38" s="16" t="n">
        <v>5</v>
      </c>
      <c r="X38" s="25" t="n">
        <v>14</v>
      </c>
      <c r="Y38" s="80" t="n">
        <v>30</v>
      </c>
      <c r="Z38" s="27">
        <f>IF(U38="","",LOOKUP(U38-V38,{-9E+307,0,1},{2,"x",1}))</f>
        <v/>
      </c>
      <c r="AA38" s="14">
        <f>IF(U38="","",U38&amp;"-"&amp;V38)</f>
        <v/>
      </c>
      <c r="AB38" s="63" t="n"/>
      <c r="AW38" s="80" t="n"/>
      <c r="AX38" s="81" t="n"/>
      <c r="AY38" s="80" t="n"/>
      <c r="AZ38" s="80" t="n"/>
      <c r="BA38" s="80" t="n"/>
      <c r="BB38" s="80" t="n"/>
      <c r="BC38" s="80" t="n"/>
      <c r="BD38" s="80" t="n"/>
      <c r="BE38" s="80" t="n"/>
      <c r="BF38" s="80" t="n"/>
      <c r="BG38" s="81" t="n"/>
      <c r="BH38" s="80" t="n"/>
      <c r="BI38" s="80" t="n"/>
      <c r="BJ38" s="80" t="n"/>
      <c r="BK38" s="80" t="n"/>
      <c r="BL38" s="80" t="n"/>
      <c r="BM38" s="80" t="n"/>
      <c r="BN38" s="80" t="n"/>
      <c r="BO38" s="80" t="n"/>
      <c r="BQ38" s="3" t="n">
        <v>43456</v>
      </c>
      <c r="BR38" s="89" t="s">
        <v>110</v>
      </c>
      <c r="BS38" s="89" t="s">
        <v>106</v>
      </c>
      <c r="BT38" s="81" t="n"/>
      <c r="BU38" s="81" t="n"/>
      <c r="BV38" s="80" t="n"/>
      <c r="BW38" s="80" t="n"/>
      <c r="BX38" s="80" t="n"/>
      <c r="BY38" s="80" t="n"/>
      <c r="BZ38" s="80" t="n"/>
      <c r="CA38" s="80" t="n"/>
      <c r="CB38" s="80" t="n"/>
      <c r="CC38" s="80" t="n"/>
      <c r="CD38" s="80" t="n"/>
      <c r="CE38" s="80" t="n"/>
      <c r="CF38" s="80" t="n"/>
      <c r="CG38" s="80" t="n"/>
      <c r="CH38" s="16">
        <f>CB38+CD38+CF38</f>
        <v/>
      </c>
      <c r="CI38" s="16">
        <f>CC38+CE38+CG38</f>
        <v/>
      </c>
      <c r="CJ38" s="19">
        <f>CH38+CI38</f>
        <v/>
      </c>
      <c r="CM38" s="19">
        <f>CK38+CL38</f>
        <v/>
      </c>
      <c r="CP38" s="10" t="n"/>
      <c r="EP38" s="89" t="n"/>
      <c r="ES38" s="89" t="n"/>
      <c r="ET38" s="81" t="n"/>
      <c r="EV38" s="89" t="n"/>
      <c r="EW38" s="81" t="n"/>
      <c r="EY38" s="89" t="n"/>
      <c r="EZ38" s="81" t="n"/>
      <c r="FB38" s="89" t="n"/>
      <c r="FC38" s="81" t="n"/>
      <c r="FE38" s="89" t="n"/>
      <c r="FF38" s="81" t="n"/>
      <c r="FH38" s="89" t="n"/>
      <c r="FI38" s="81" t="n"/>
      <c r="FK38" s="89" t="n"/>
      <c r="FL38" s="81" t="n"/>
      <c r="FO38" s="81" t="n"/>
    </row>
    <row customHeight="1" ht="12" r="39" spans="1:201">
      <c r="A39" s="35" t="n">
        <v>43345</v>
      </c>
      <c r="B39" s="89" t="s">
        <v>104</v>
      </c>
      <c r="C39" s="89" t="s">
        <v>93</v>
      </c>
      <c r="D39" s="31" t="n">
        <v>6.36</v>
      </c>
      <c r="E39" s="81" t="n">
        <v>6.93</v>
      </c>
      <c r="F39" s="25" t="n">
        <v>366</v>
      </c>
      <c r="G39" s="80" t="n">
        <v>430</v>
      </c>
      <c r="H39" s="80" t="n">
        <v>274</v>
      </c>
      <c r="I39" s="80" t="n">
        <v>338</v>
      </c>
      <c r="J39" s="80" t="n">
        <v>3</v>
      </c>
      <c r="K39" s="80" t="n">
        <v>13</v>
      </c>
      <c r="L39" s="25" t="n">
        <v>0</v>
      </c>
      <c r="M39" s="80" t="n">
        <v>0</v>
      </c>
      <c r="N39" s="80" t="n">
        <v>4</v>
      </c>
      <c r="O39" s="80" t="n">
        <v>5</v>
      </c>
      <c r="P39" s="80" t="n">
        <v>0</v>
      </c>
      <c r="Q39" s="80" t="n">
        <v>0</v>
      </c>
      <c r="R39" s="16" t="n">
        <v>4</v>
      </c>
      <c r="S39" s="16" t="n">
        <v>5</v>
      </c>
      <c r="T39" s="16" t="n">
        <v>9</v>
      </c>
      <c r="U39" s="25" t="n">
        <v>2</v>
      </c>
      <c r="V39" s="80" t="n">
        <v>3</v>
      </c>
      <c r="W39" s="16" t="n">
        <v>5</v>
      </c>
      <c r="X39" s="25" t="n">
        <v>23</v>
      </c>
      <c r="Y39" s="80" t="n">
        <v>21</v>
      </c>
      <c r="Z39" s="27">
        <f>IF(U39="","",LOOKUP(U39-V39,{-9E+307,0,1},{2,"x",1}))</f>
        <v/>
      </c>
      <c r="AA39" s="14">
        <f>IF(U39="","",U39&amp;"-"&amp;V39)</f>
        <v/>
      </c>
      <c r="AB39" s="63" t="n"/>
      <c r="AW39" s="80" t="n"/>
      <c r="AX39" s="81" t="n"/>
      <c r="AY39" s="80" t="n"/>
      <c r="AZ39" s="80" t="n"/>
      <c r="BA39" s="80" t="n"/>
      <c r="BB39" s="80" t="n"/>
      <c r="BC39" s="80" t="n"/>
      <c r="BD39" s="80" t="n"/>
      <c r="BE39" s="80" t="n"/>
      <c r="BF39" s="80" t="n"/>
      <c r="BG39" s="81" t="n"/>
      <c r="BH39" s="80" t="n"/>
      <c r="BI39" s="80" t="n"/>
      <c r="BJ39" s="80" t="n"/>
      <c r="BK39" s="80" t="n"/>
      <c r="BL39" s="80" t="n"/>
      <c r="BM39" s="80" t="n"/>
      <c r="BN39" s="80" t="n"/>
      <c r="BO39" s="80" t="n"/>
      <c r="BQ39" s="4" t="n">
        <v>43457</v>
      </c>
      <c r="BR39" s="5" t="s">
        <v>102</v>
      </c>
      <c r="BS39" s="5" t="s">
        <v>97</v>
      </c>
      <c r="BT39" s="7" t="n"/>
      <c r="BU39" s="7" t="n"/>
      <c r="BV39" s="9" t="n"/>
      <c r="BW39" s="9" t="n"/>
      <c r="BX39" s="9" t="n"/>
      <c r="BY39" s="9" t="n"/>
      <c r="BZ39" s="9" t="n"/>
      <c r="CA39" s="9" t="n"/>
      <c r="CB39" s="9" t="n"/>
      <c r="CC39" s="9" t="n"/>
      <c r="CD39" s="9" t="n"/>
      <c r="CE39" s="9" t="n"/>
      <c r="CF39" s="9" t="n"/>
      <c r="CG39" s="9" t="n"/>
      <c r="CH39" s="17">
        <f>CB39+CD39+CF39</f>
        <v/>
      </c>
      <c r="CI39" s="17">
        <f>CC39+CE39+CG39</f>
        <v/>
      </c>
      <c r="CJ39" s="18">
        <f>CH39+CI39</f>
        <v/>
      </c>
      <c r="CK39" s="5" t="n"/>
      <c r="CL39" s="5" t="n"/>
      <c r="CM39" s="18">
        <f>CK39+CL39</f>
        <v/>
      </c>
      <c r="CN39" s="5" t="n"/>
      <c r="CO39" s="5" t="n"/>
      <c r="CP39" s="10" t="n"/>
      <c r="EP39" s="89" t="n"/>
      <c r="ES39" s="89" t="n"/>
      <c r="ET39" s="81" t="n"/>
      <c r="EV39" s="89" t="n"/>
      <c r="EW39" s="81" t="n"/>
      <c r="EY39" s="89" t="n"/>
      <c r="EZ39" s="81" t="n"/>
      <c r="FB39" s="89" t="n"/>
      <c r="FC39" s="81" t="n"/>
      <c r="FE39" s="89" t="n"/>
      <c r="FF39" s="81" t="n"/>
      <c r="FH39" s="89" t="n"/>
      <c r="FI39" s="81" t="n"/>
      <c r="FK39" s="89" t="n"/>
      <c r="FL39" s="81" t="n"/>
      <c r="FO39" s="81" t="n"/>
    </row>
    <row customHeight="1" ht="12" r="40" spans="1:201">
      <c r="A40" s="35" t="n">
        <v>43345</v>
      </c>
      <c r="B40" s="89" t="s">
        <v>99</v>
      </c>
      <c r="C40" s="89" t="s">
        <v>102</v>
      </c>
      <c r="D40" s="31" t="n">
        <v>7.23</v>
      </c>
      <c r="E40" s="81" t="n">
        <v>6.45</v>
      </c>
      <c r="F40" s="25" t="n">
        <v>383</v>
      </c>
      <c r="G40" s="80" t="n">
        <v>450</v>
      </c>
      <c r="H40" s="80" t="n">
        <v>294</v>
      </c>
      <c r="I40" s="80" t="n">
        <v>357</v>
      </c>
      <c r="J40" s="80" t="n">
        <v>13</v>
      </c>
      <c r="K40" s="80" t="n">
        <v>7</v>
      </c>
      <c r="L40" s="25" t="n">
        <v>2</v>
      </c>
      <c r="M40" s="80" t="n">
        <v>0</v>
      </c>
      <c r="N40" s="80" t="n">
        <v>4</v>
      </c>
      <c r="O40" s="80" t="n">
        <v>0</v>
      </c>
      <c r="P40" s="80" t="n">
        <v>2</v>
      </c>
      <c r="Q40" s="80" t="n">
        <v>1</v>
      </c>
      <c r="R40" s="16" t="n">
        <v>8</v>
      </c>
      <c r="S40" s="16" t="n">
        <v>1</v>
      </c>
      <c r="T40" s="16" t="n">
        <v>9</v>
      </c>
      <c r="U40" s="25" t="n">
        <v>2</v>
      </c>
      <c r="V40" s="80" t="n">
        <v>0</v>
      </c>
      <c r="W40" s="16" t="n">
        <v>2</v>
      </c>
      <c r="X40" s="25" t="n">
        <v>25</v>
      </c>
      <c r="Y40" s="80" t="n">
        <v>29</v>
      </c>
      <c r="Z40" s="27">
        <f>IF(U40="","",LOOKUP(U40-V40,{-9E+307,0,1},{2,"x",1}))</f>
        <v/>
      </c>
      <c r="AA40" s="14">
        <f>IF(U40="","",U40&amp;"-"&amp;V40)</f>
        <v/>
      </c>
      <c r="AB40" s="63" t="n"/>
      <c r="AW40" s="80" t="n"/>
      <c r="AX40" s="81" t="n"/>
      <c r="AY40" s="80" t="n"/>
      <c r="AZ40" s="80" t="n"/>
      <c r="BA40" s="80" t="n"/>
      <c r="BB40" s="80" t="n"/>
      <c r="BC40" s="80" t="n"/>
      <c r="BD40" s="80" t="n"/>
      <c r="BE40" s="80" t="n"/>
      <c r="BF40" s="80" t="n"/>
      <c r="BG40" s="81" t="n"/>
      <c r="BH40" s="80" t="n"/>
      <c r="BI40" s="80" t="n"/>
      <c r="BJ40" s="80" t="n"/>
      <c r="BK40" s="80" t="n"/>
      <c r="BL40" s="80" t="n"/>
      <c r="BM40" s="80" t="n"/>
      <c r="BN40" s="80" t="n"/>
      <c r="BO40" s="80" t="n"/>
      <c r="EP40" s="89" t="n"/>
      <c r="ER40" s="81" t="n"/>
      <c r="ES40" s="89" t="n"/>
      <c r="EU40" s="81" t="n"/>
      <c r="EV40" s="89" t="n"/>
      <c r="EX40" s="81" t="n"/>
      <c r="EY40" s="89" t="n"/>
      <c r="FA40" s="81" t="n"/>
      <c r="FB40" s="89" t="n"/>
      <c r="FD40" s="81" t="n"/>
      <c r="FE40" s="89" t="n"/>
      <c r="FG40" s="81" t="n"/>
      <c r="FH40" s="89" t="n"/>
      <c r="FJ40" s="81" t="n"/>
      <c r="FK40" s="89" t="n"/>
      <c r="FM40" s="81" t="n"/>
    </row>
    <row customHeight="1" ht="12" r="41" spans="1:201">
      <c r="A41" s="35" t="n">
        <v>43345</v>
      </c>
      <c r="B41" s="89" t="s">
        <v>108</v>
      </c>
      <c r="C41" s="89" t="s">
        <v>97</v>
      </c>
      <c r="D41" s="31" t="n">
        <v>6.76</v>
      </c>
      <c r="E41" s="81" t="n">
        <v>6.69</v>
      </c>
      <c r="F41" s="25" t="n">
        <v>483</v>
      </c>
      <c r="G41" s="80" t="n">
        <v>297</v>
      </c>
      <c r="H41" s="80" t="n">
        <v>397</v>
      </c>
      <c r="I41" s="80" t="n">
        <v>216</v>
      </c>
      <c r="J41" s="80" t="n">
        <v>15</v>
      </c>
      <c r="K41" s="80" t="n">
        <v>9</v>
      </c>
      <c r="L41" s="25" t="n">
        <v>0</v>
      </c>
      <c r="M41" s="80" t="n">
        <v>0</v>
      </c>
      <c r="N41" s="80" t="n">
        <v>2</v>
      </c>
      <c r="O41" s="80" t="n">
        <v>1</v>
      </c>
      <c r="P41" s="80" t="n">
        <v>3</v>
      </c>
      <c r="Q41" s="80" t="n">
        <v>1</v>
      </c>
      <c r="R41" s="16" t="n">
        <v>5</v>
      </c>
      <c r="S41" s="16" t="n">
        <v>2</v>
      </c>
      <c r="T41" s="16" t="n">
        <v>7</v>
      </c>
      <c r="U41" s="25" t="n">
        <v>0</v>
      </c>
      <c r="V41" s="80" t="n">
        <v>0</v>
      </c>
      <c r="W41" s="16" t="n">
        <v>0</v>
      </c>
      <c r="X41" s="25" t="n">
        <v>5</v>
      </c>
      <c r="Y41" s="80" t="n">
        <v>43</v>
      </c>
      <c r="Z41" s="27">
        <f>IF(U41="","",LOOKUP(U41-V41,{-9E+307,0,1},{2,"x",1}))</f>
        <v/>
      </c>
      <c r="AA41" s="14">
        <f>IF(U41="","",U41&amp;"-"&amp;V41)</f>
        <v/>
      </c>
      <c r="AB41" s="63" t="n"/>
      <c r="AW41" s="80" t="n"/>
      <c r="AX41" s="81" t="n"/>
      <c r="AY41" s="80" t="n"/>
      <c r="AZ41" s="80" t="n"/>
      <c r="BA41" s="80" t="n"/>
      <c r="BB41" s="80" t="n"/>
      <c r="BC41" s="80" t="n"/>
      <c r="BD41" s="80" t="n"/>
      <c r="BE41" s="80" t="n"/>
      <c r="BF41" s="80" t="n"/>
      <c r="BG41" s="81" t="n"/>
      <c r="BH41" s="80" t="n"/>
      <c r="BI41" s="80" t="n"/>
      <c r="BJ41" s="80" t="n"/>
      <c r="BK41" s="80" t="n"/>
      <c r="BL41" s="80" t="n"/>
      <c r="BM41" s="80" t="n"/>
      <c r="BN41" s="80" t="n"/>
      <c r="BO41" s="80" t="n"/>
      <c r="EP41" s="89" t="n"/>
      <c r="ER41" s="81" t="n"/>
      <c r="ES41" s="89" t="n"/>
      <c r="EU41" s="81" t="n"/>
      <c r="EV41" s="89" t="n"/>
      <c r="EX41" s="81" t="n"/>
      <c r="EY41" s="89" t="n"/>
      <c r="FA41" s="81" t="n"/>
      <c r="FB41" s="89" t="n"/>
      <c r="FD41" s="81" t="n"/>
      <c r="FE41" s="89" t="n"/>
      <c r="FG41" s="81" t="n"/>
      <c r="FH41" s="89" t="n"/>
      <c r="FJ41" s="81" t="n"/>
      <c r="FK41" s="89" t="n"/>
      <c r="FM41" s="81" t="n"/>
    </row>
    <row customHeight="1" ht="12" r="42" spans="1:201">
      <c r="A42" s="35" t="n">
        <v>43357</v>
      </c>
      <c r="B42" s="89" t="s">
        <v>106</v>
      </c>
      <c r="C42" s="89" t="s">
        <v>99</v>
      </c>
      <c r="D42" s="31" t="n">
        <v>6.97</v>
      </c>
      <c r="E42" s="81" t="n">
        <v>6.39</v>
      </c>
      <c r="F42" s="25" t="n">
        <v>476</v>
      </c>
      <c r="G42" s="80" t="n">
        <v>340</v>
      </c>
      <c r="H42" s="80" t="n">
        <v>394</v>
      </c>
      <c r="I42" s="80" t="n">
        <v>257</v>
      </c>
      <c r="J42" s="80" t="n">
        <v>9</v>
      </c>
      <c r="K42" s="80" t="n">
        <v>5</v>
      </c>
      <c r="L42" s="25" t="n">
        <v>0</v>
      </c>
      <c r="M42" s="80" t="n">
        <v>0</v>
      </c>
      <c r="N42" s="80" t="n">
        <v>3</v>
      </c>
      <c r="O42" s="80" t="n">
        <v>1</v>
      </c>
      <c r="P42" s="80" t="n">
        <v>1</v>
      </c>
      <c r="Q42" s="80" t="n">
        <v>1</v>
      </c>
      <c r="R42" s="16" t="n">
        <v>4</v>
      </c>
      <c r="S42" s="16" t="n">
        <v>2</v>
      </c>
      <c r="T42" s="16" t="n">
        <v>6</v>
      </c>
      <c r="U42" s="25" t="n">
        <v>2</v>
      </c>
      <c r="V42" s="80" t="n">
        <v>1</v>
      </c>
      <c r="W42" s="16" t="n">
        <v>3</v>
      </c>
      <c r="X42" s="25" t="n">
        <v>13</v>
      </c>
      <c r="Y42" s="80" t="n">
        <v>22</v>
      </c>
      <c r="Z42" s="27">
        <f>IF(U42="","",LOOKUP(U42-V42,{-9E+307,0,1},{2,"x",1}))</f>
        <v/>
      </c>
      <c r="AA42" s="14">
        <f>IF(U42="","",U42&amp;"-"&amp;V42)</f>
        <v/>
      </c>
      <c r="AB42" s="63" t="n"/>
      <c r="AW42" s="80" t="n"/>
      <c r="AX42" s="81" t="n"/>
      <c r="AY42" s="80" t="n"/>
      <c r="AZ42" s="80" t="n"/>
      <c r="BA42" s="80" t="n"/>
      <c r="BB42" s="80" t="n"/>
      <c r="BC42" s="80" t="n"/>
      <c r="BD42" s="80" t="n"/>
      <c r="BE42" s="80" t="n"/>
      <c r="BF42" s="80" t="n"/>
      <c r="BG42" s="81" t="n"/>
      <c r="BH42" s="80" t="n"/>
      <c r="BI42" s="80" t="n"/>
      <c r="BJ42" s="80" t="n"/>
      <c r="BK42" s="80" t="n"/>
      <c r="BL42" s="80" t="n"/>
      <c r="BM42" s="80" t="n"/>
      <c r="BN42" s="80" t="n"/>
      <c r="BO42" s="80" t="n"/>
      <c r="EP42" s="89" t="n"/>
      <c r="ER42" s="81" t="n"/>
      <c r="ES42" s="89" t="n"/>
      <c r="EU42" s="81" t="n"/>
      <c r="EV42" s="89" t="n"/>
      <c r="EX42" s="81" t="n"/>
      <c r="EY42" s="89" t="n"/>
      <c r="FA42" s="81" t="n"/>
      <c r="FB42" s="89" t="n"/>
      <c r="FD42" s="81" t="n"/>
      <c r="FE42" s="89" t="n"/>
      <c r="FG42" s="81" t="n"/>
      <c r="FH42" s="89" t="n"/>
      <c r="FJ42" s="81" t="n"/>
      <c r="FK42" s="89" t="n"/>
      <c r="FM42" s="81" t="n"/>
    </row>
    <row customHeight="1" ht="12" r="43" spans="1:201">
      <c r="A43" s="35" t="n">
        <v>43357</v>
      </c>
      <c r="B43" s="89" t="s">
        <v>112</v>
      </c>
      <c r="C43" s="89" t="s">
        <v>108</v>
      </c>
      <c r="D43" s="31" t="n">
        <v>7.33</v>
      </c>
      <c r="E43" s="81" t="n">
        <v>5.96</v>
      </c>
      <c r="F43" s="25" t="n">
        <v>668</v>
      </c>
      <c r="G43" s="80" t="n">
        <v>357</v>
      </c>
      <c r="H43" s="80" t="n">
        <v>597</v>
      </c>
      <c r="I43" s="80" t="n">
        <v>292</v>
      </c>
      <c r="J43" s="80" t="n">
        <v>14</v>
      </c>
      <c r="K43" s="80" t="n">
        <v>8</v>
      </c>
      <c r="L43" s="25" t="n">
        <v>1</v>
      </c>
      <c r="M43" s="80" t="n">
        <v>0</v>
      </c>
      <c r="N43" s="80" t="n">
        <v>4</v>
      </c>
      <c r="O43" s="80" t="n">
        <v>0</v>
      </c>
      <c r="P43" s="80" t="n">
        <v>4</v>
      </c>
      <c r="Q43" s="80" t="n">
        <v>2</v>
      </c>
      <c r="R43" s="16" t="n">
        <v>9</v>
      </c>
      <c r="S43" s="16" t="n">
        <v>2</v>
      </c>
      <c r="T43" s="16" t="n">
        <v>11</v>
      </c>
      <c r="U43" s="25" t="n">
        <v>4</v>
      </c>
      <c r="V43" s="80" t="n">
        <v>0</v>
      </c>
      <c r="W43" s="16" t="n">
        <v>4</v>
      </c>
      <c r="X43" s="25" t="n">
        <v>9</v>
      </c>
      <c r="Y43" s="80" t="n">
        <v>17</v>
      </c>
      <c r="Z43" s="27">
        <f>IF(U43="","",LOOKUP(U43-V43,{-9E+307,0,1},{2,"x",1}))</f>
        <v/>
      </c>
      <c r="AA43" s="14">
        <f>IF(U43="","",U43&amp;"-"&amp;V43)</f>
        <v/>
      </c>
      <c r="AB43" s="63" t="n"/>
      <c r="AW43" s="80" t="n"/>
      <c r="AX43" s="81" t="n"/>
      <c r="AY43" s="80" t="n"/>
      <c r="AZ43" s="80" t="n"/>
      <c r="BA43" s="80" t="n"/>
      <c r="BB43" s="80" t="n"/>
      <c r="BC43" s="80" t="n"/>
      <c r="BD43" s="80" t="n"/>
      <c r="BE43" s="80" t="n"/>
      <c r="BF43" s="80" t="n"/>
      <c r="BG43" s="81" t="n"/>
      <c r="BH43" s="80" t="n"/>
      <c r="BI43" s="80" t="n"/>
      <c r="BJ43" s="80" t="n"/>
      <c r="BK43" s="80" t="n"/>
      <c r="BL43" s="80" t="n"/>
      <c r="BM43" s="80" t="n"/>
      <c r="BN43" s="80" t="n"/>
      <c r="BO43" s="80" t="n"/>
      <c r="EP43" s="89" t="n"/>
      <c r="ER43" s="81" t="n"/>
      <c r="ES43" s="89" t="n"/>
      <c r="EU43" s="81" t="n"/>
      <c r="EV43" s="89" t="n"/>
      <c r="EX43" s="81" t="n"/>
      <c r="EY43" s="89" t="n"/>
      <c r="FA43" s="81" t="n"/>
      <c r="FB43" s="89" t="n"/>
      <c r="FD43" s="81" t="n"/>
      <c r="FE43" s="89" t="n"/>
      <c r="FG43" s="81" t="n"/>
      <c r="FH43" s="89" t="n"/>
      <c r="FJ43" s="81" t="n"/>
      <c r="FK43" s="89" t="n"/>
      <c r="FM43" s="81" t="n"/>
    </row>
    <row customHeight="1" ht="12" r="44" spans="1:201">
      <c r="A44" s="35" t="n">
        <v>43358</v>
      </c>
      <c r="B44" s="89" t="s">
        <v>97</v>
      </c>
      <c r="C44" s="89" t="s">
        <v>98</v>
      </c>
      <c r="D44" s="31" t="n">
        <v>6.52</v>
      </c>
      <c r="E44" s="81" t="n">
        <v>6.88</v>
      </c>
      <c r="F44" s="25" t="n">
        <v>393</v>
      </c>
      <c r="G44" s="80" t="n">
        <v>447</v>
      </c>
      <c r="H44" s="80" t="n">
        <v>285</v>
      </c>
      <c r="I44" s="80" t="n">
        <v>361</v>
      </c>
      <c r="J44" s="80" t="n">
        <v>6</v>
      </c>
      <c r="K44" s="80" t="n">
        <v>13</v>
      </c>
      <c r="L44" s="25" t="n">
        <v>0</v>
      </c>
      <c r="M44" s="80" t="n">
        <v>0</v>
      </c>
      <c r="N44" s="80" t="n">
        <v>3</v>
      </c>
      <c r="O44" s="80" t="n">
        <v>6</v>
      </c>
      <c r="P44" s="80" t="n">
        <v>1</v>
      </c>
      <c r="Q44" s="80" t="n">
        <v>3</v>
      </c>
      <c r="R44" s="16" t="n">
        <v>4</v>
      </c>
      <c r="S44" s="16" t="n">
        <v>9</v>
      </c>
      <c r="T44" s="16" t="n">
        <v>13</v>
      </c>
      <c r="U44" s="25" t="n">
        <v>2</v>
      </c>
      <c r="V44" s="80" t="n">
        <v>3</v>
      </c>
      <c r="W44" s="16" t="n">
        <v>5</v>
      </c>
      <c r="X44" s="25" t="n">
        <v>13</v>
      </c>
      <c r="Y44" s="80" t="n">
        <v>15</v>
      </c>
      <c r="Z44" s="27">
        <f>IF(U44="","",LOOKUP(U44-V44,{-9E+307,0,1},{2,"x",1}))</f>
        <v/>
      </c>
      <c r="AA44" s="14">
        <f>IF(U44="","",U44&amp;"-"&amp;V44)</f>
        <v/>
      </c>
      <c r="AB44" s="63" t="n"/>
      <c r="AW44" s="80" t="n"/>
      <c r="AX44" s="81" t="n"/>
      <c r="AY44" s="80" t="n"/>
      <c r="AZ44" s="80" t="n"/>
      <c r="BA44" s="80" t="n"/>
      <c r="BB44" s="80" t="n"/>
      <c r="BC44" s="80" t="n"/>
      <c r="BD44" s="80" t="n"/>
      <c r="BE44" s="80" t="n"/>
      <c r="BF44" s="80" t="n"/>
      <c r="BG44" s="81" t="n"/>
      <c r="BH44" s="80" t="n"/>
      <c r="BI44" s="80" t="n"/>
      <c r="BJ44" s="80" t="n"/>
      <c r="BK44" s="80" t="n"/>
      <c r="BL44" s="80" t="n"/>
      <c r="BM44" s="80" t="n"/>
      <c r="BN44" s="80" t="n"/>
      <c r="BO44" s="80" t="n"/>
      <c r="EP44" s="89" t="n"/>
      <c r="ER44" s="81" t="n"/>
      <c r="ES44" s="89" t="n"/>
      <c r="EU44" s="81" t="n"/>
      <c r="EV44" s="89" t="n"/>
      <c r="EX44" s="81" t="n"/>
      <c r="EY44" s="89" t="n"/>
      <c r="FA44" s="81" t="n"/>
      <c r="FB44" s="89" t="n"/>
      <c r="FD44" s="81" t="n"/>
      <c r="FE44" s="89" t="n"/>
      <c r="FG44" s="81" t="n"/>
      <c r="FH44" s="89" t="n"/>
      <c r="FJ44" s="81" t="n"/>
      <c r="FK44" s="89" t="n"/>
      <c r="FM44" s="81" t="n"/>
    </row>
    <row customHeight="1" ht="12" r="45" spans="1:201">
      <c r="A45" s="35" t="n">
        <v>43358</v>
      </c>
      <c r="B45" s="89" t="s">
        <v>105</v>
      </c>
      <c r="C45" s="89" t="s">
        <v>111</v>
      </c>
      <c r="D45" s="31" t="n">
        <v>6.52</v>
      </c>
      <c r="E45" s="81" t="n">
        <v>6.71</v>
      </c>
      <c r="F45" s="25" t="n">
        <v>222</v>
      </c>
      <c r="G45" s="80" t="n">
        <v>476</v>
      </c>
      <c r="H45" s="80" t="n">
        <v>156</v>
      </c>
      <c r="I45" s="80" t="n">
        <v>409</v>
      </c>
      <c r="J45" s="80" t="n">
        <v>9</v>
      </c>
      <c r="K45" s="80" t="n">
        <v>10</v>
      </c>
      <c r="L45" s="25" t="n">
        <v>1</v>
      </c>
      <c r="M45" s="80" t="n">
        <v>0</v>
      </c>
      <c r="N45" s="80" t="n">
        <v>2</v>
      </c>
      <c r="O45" s="80" t="n">
        <v>4</v>
      </c>
      <c r="P45" s="80" t="n">
        <v>1</v>
      </c>
      <c r="Q45" s="80" t="n">
        <v>2</v>
      </c>
      <c r="R45" s="16" t="n">
        <v>4</v>
      </c>
      <c r="S45" s="16" t="n">
        <v>6</v>
      </c>
      <c r="T45" s="16" t="n">
        <v>10</v>
      </c>
      <c r="U45" s="25" t="n">
        <v>2</v>
      </c>
      <c r="V45" s="80" t="n">
        <v>2</v>
      </c>
      <c r="W45" s="16" t="n">
        <v>4</v>
      </c>
      <c r="X45" s="25" t="n">
        <v>21</v>
      </c>
      <c r="Y45" s="80" t="n">
        <v>21</v>
      </c>
      <c r="Z45" s="27">
        <f>IF(U45="","",LOOKUP(U45-V45,{-9E+307,0,1},{2,"x",1}))</f>
        <v/>
      </c>
      <c r="AA45" s="14">
        <f>IF(U45="","",U45&amp;"-"&amp;V45)</f>
        <v/>
      </c>
      <c r="AB45" s="63" t="n"/>
      <c r="AW45" s="80" t="n"/>
      <c r="AX45" s="81" t="n"/>
      <c r="AY45" s="80" t="n"/>
      <c r="AZ45" s="80" t="n"/>
      <c r="BA45" s="80" t="n"/>
      <c r="BB45" s="80" t="n"/>
      <c r="BC45" s="80" t="n"/>
      <c r="BD45" s="80" t="n"/>
      <c r="BE45" s="80" t="n"/>
      <c r="BF45" s="80" t="n"/>
      <c r="BG45" s="81" t="n"/>
      <c r="BH45" s="80" t="n"/>
      <c r="BI45" s="80" t="n"/>
      <c r="BJ45" s="80" t="n"/>
      <c r="BK45" s="80" t="n"/>
      <c r="BL45" s="80" t="n"/>
      <c r="BM45" s="80" t="n"/>
      <c r="BN45" s="80" t="n"/>
      <c r="BO45" s="80" t="n"/>
      <c r="EP45" s="89" t="n"/>
      <c r="ER45" s="81" t="n"/>
      <c r="ES45" s="89" t="n"/>
      <c r="EU45" s="81" t="n"/>
      <c r="EV45" s="89" t="n"/>
      <c r="EX45" s="81" t="n"/>
      <c r="EY45" s="89" t="n"/>
      <c r="FA45" s="81" t="n"/>
      <c r="FB45" s="89" t="n"/>
      <c r="FD45" s="81" t="n"/>
      <c r="FE45" s="89" t="n"/>
      <c r="FG45" s="81" t="n"/>
      <c r="FH45" s="89" t="n"/>
      <c r="FJ45" s="81" t="n"/>
      <c r="FK45" s="89" t="n"/>
      <c r="FM45" s="81" t="n"/>
    </row>
    <row customHeight="1" ht="12" r="46" spans="1:201">
      <c r="A46" s="35" t="n">
        <v>43358</v>
      </c>
      <c r="B46" s="89" t="s">
        <v>101</v>
      </c>
      <c r="C46" s="89" t="s">
        <v>95</v>
      </c>
      <c r="D46" s="31" t="n">
        <v>6.4</v>
      </c>
      <c r="E46" s="81" t="n">
        <v>7.09</v>
      </c>
      <c r="F46" s="25" t="n">
        <v>497</v>
      </c>
      <c r="G46" s="80" t="n">
        <v>303</v>
      </c>
      <c r="H46" s="80" t="n">
        <v>424</v>
      </c>
      <c r="I46" s="80" t="n">
        <v>238</v>
      </c>
      <c r="J46" s="80" t="n">
        <v>10</v>
      </c>
      <c r="K46" s="80" t="n">
        <v>10</v>
      </c>
      <c r="L46" s="25" t="n">
        <v>0</v>
      </c>
      <c r="M46" s="80" t="n">
        <v>2</v>
      </c>
      <c r="N46" s="80" t="n">
        <v>3</v>
      </c>
      <c r="O46" s="80" t="n">
        <v>3</v>
      </c>
      <c r="P46" s="80" t="n">
        <v>0</v>
      </c>
      <c r="Q46" s="80" t="n">
        <v>1</v>
      </c>
      <c r="R46" s="16" t="n">
        <v>3</v>
      </c>
      <c r="S46" s="16" t="n">
        <v>6</v>
      </c>
      <c r="T46" s="16" t="n">
        <v>9</v>
      </c>
      <c r="U46" s="25" t="n">
        <v>1</v>
      </c>
      <c r="V46" s="80" t="n">
        <v>3</v>
      </c>
      <c r="W46" s="16" t="n">
        <v>4</v>
      </c>
      <c r="X46" s="25" t="n">
        <v>11</v>
      </c>
      <c r="Y46" s="80" t="n">
        <v>26</v>
      </c>
      <c r="Z46" s="27">
        <f>IF(U46="","",LOOKUP(U46-V46,{-9E+307,0,1},{2,"x",1}))</f>
        <v/>
      </c>
      <c r="AA46" s="14">
        <f>IF(U46="","",U46&amp;"-"&amp;V46)</f>
        <v/>
      </c>
      <c r="AB46" s="63" t="n"/>
      <c r="EP46" s="89" t="n"/>
      <c r="ER46" s="81" t="n"/>
      <c r="ES46" s="89" t="n"/>
      <c r="EU46" s="81" t="n"/>
      <c r="EV46" s="89" t="n"/>
      <c r="EX46" s="81" t="n"/>
      <c r="EY46" s="89" t="n"/>
      <c r="FA46" s="81" t="n"/>
      <c r="FB46" s="89" t="n"/>
      <c r="FD46" s="81" t="n"/>
      <c r="FE46" s="89" t="n"/>
      <c r="FG46" s="81" t="n"/>
      <c r="FH46" s="89" t="n"/>
      <c r="FJ46" s="81" t="n"/>
      <c r="FK46" s="89" t="n"/>
      <c r="FM46" s="81" t="n"/>
    </row>
    <row customHeight="1" ht="12" r="47" spans="1:201">
      <c r="A47" s="35" t="n">
        <v>43358</v>
      </c>
      <c r="B47" s="89" t="s">
        <v>100</v>
      </c>
      <c r="C47" s="89" t="s">
        <v>110</v>
      </c>
      <c r="D47" s="31" t="n">
        <v>6.67</v>
      </c>
      <c r="E47" s="81" t="n">
        <v>6.59</v>
      </c>
      <c r="F47" s="25" t="n">
        <v>336</v>
      </c>
      <c r="G47" s="80" t="n">
        <v>484</v>
      </c>
      <c r="H47" s="80" t="n">
        <v>254</v>
      </c>
      <c r="I47" s="80" t="n">
        <v>401</v>
      </c>
      <c r="J47" s="80" t="n">
        <v>8</v>
      </c>
      <c r="K47" s="80" t="n">
        <v>5</v>
      </c>
      <c r="L47" s="25" t="n">
        <v>0</v>
      </c>
      <c r="M47" s="80" t="n">
        <v>0</v>
      </c>
      <c r="N47" s="80" t="n">
        <v>2</v>
      </c>
      <c r="O47" s="80" t="n">
        <v>1</v>
      </c>
      <c r="P47" s="80" t="n">
        <v>1</v>
      </c>
      <c r="Q47" s="80" t="n">
        <v>0</v>
      </c>
      <c r="R47" s="16" t="n">
        <v>3</v>
      </c>
      <c r="S47" s="16" t="n">
        <v>1</v>
      </c>
      <c r="T47" s="16" t="n">
        <v>4</v>
      </c>
      <c r="U47" s="25" t="n">
        <v>1</v>
      </c>
      <c r="V47" s="80" t="n">
        <v>1</v>
      </c>
      <c r="W47" s="16" t="n">
        <v>2</v>
      </c>
      <c r="X47" s="25" t="n">
        <v>14</v>
      </c>
      <c r="Y47" s="80" t="n">
        <v>23</v>
      </c>
      <c r="Z47" s="27">
        <f>IF(U47="","",LOOKUP(U47-V47,{-9E+307,0,1},{2,"x",1}))</f>
        <v/>
      </c>
      <c r="AA47" s="14">
        <f>IF(U47="","",U47&amp;"-"&amp;V47)</f>
        <v/>
      </c>
      <c r="AB47" s="63" t="n"/>
      <c r="AW47" s="80" t="n"/>
      <c r="AX47" s="80" t="n"/>
      <c r="AY47" s="80" t="n"/>
      <c r="AZ47" s="80" t="n"/>
      <c r="BA47" s="80" t="n"/>
      <c r="BB47" s="80" t="n"/>
      <c r="BC47" s="80" t="n"/>
      <c r="BD47" s="80" t="n"/>
      <c r="BE47" s="80" t="n"/>
      <c r="BF47" s="80" t="n"/>
      <c r="BG47" s="80" t="n"/>
      <c r="BH47" s="80" t="n"/>
      <c r="BI47" s="80" t="n"/>
      <c r="BJ47" s="80" t="n"/>
      <c r="BK47" s="80" t="n"/>
      <c r="BL47" s="80" t="n"/>
      <c r="BM47" s="80" t="n"/>
      <c r="BN47" s="80" t="n"/>
      <c r="BO47" s="80" t="n"/>
      <c r="EP47" s="89" t="n"/>
      <c r="ER47" s="81" t="n"/>
      <c r="ES47" s="89" t="n"/>
      <c r="EU47" s="81" t="n"/>
      <c r="EV47" s="89" t="n"/>
      <c r="EX47" s="81" t="n"/>
      <c r="EY47" s="89" t="n"/>
      <c r="FA47" s="81" t="n"/>
      <c r="FB47" s="89" t="n"/>
      <c r="FD47" s="81" t="n"/>
      <c r="FE47" s="89" t="n"/>
      <c r="FG47" s="81" t="n"/>
      <c r="FH47" s="89" t="n"/>
      <c r="FJ47" s="81" t="n"/>
      <c r="FK47" s="89" t="n"/>
      <c r="FM47" s="81" t="n"/>
    </row>
    <row customHeight="1" ht="12" r="48" spans="1:201">
      <c r="A48" s="35" t="n">
        <v>43358</v>
      </c>
      <c r="B48" s="89" t="s">
        <v>94</v>
      </c>
      <c r="C48" s="89" t="s">
        <v>104</v>
      </c>
      <c r="D48" s="31" t="n">
        <v>6.62</v>
      </c>
      <c r="E48" s="81" t="n">
        <v>6.61</v>
      </c>
      <c r="F48" s="25" t="n">
        <v>459</v>
      </c>
      <c r="G48" s="80" t="n">
        <v>376</v>
      </c>
      <c r="H48" s="80" t="n">
        <v>354</v>
      </c>
      <c r="I48" s="80" t="n">
        <v>288</v>
      </c>
      <c r="J48" s="80" t="n">
        <v>11</v>
      </c>
      <c r="K48" s="80" t="n">
        <v>11</v>
      </c>
      <c r="L48" s="25" t="n">
        <v>1</v>
      </c>
      <c r="M48" s="80" t="n">
        <v>0</v>
      </c>
      <c r="N48" s="80" t="n">
        <v>4</v>
      </c>
      <c r="O48" s="80" t="n">
        <v>0</v>
      </c>
      <c r="P48" s="80" t="n">
        <v>1</v>
      </c>
      <c r="Q48" s="80" t="n">
        <v>2</v>
      </c>
      <c r="R48" s="16" t="n">
        <v>6</v>
      </c>
      <c r="S48" s="16" t="n">
        <v>2</v>
      </c>
      <c r="T48" s="16" t="n">
        <v>8</v>
      </c>
      <c r="U48" s="25" t="n">
        <v>1</v>
      </c>
      <c r="V48" s="80" t="n">
        <v>1</v>
      </c>
      <c r="W48" s="16" t="n">
        <v>2</v>
      </c>
      <c r="X48" s="25" t="n">
        <v>20</v>
      </c>
      <c r="Y48" s="80" t="n">
        <v>28</v>
      </c>
      <c r="Z48" s="27">
        <f>IF(U48="","",LOOKUP(U48-V48,{-9E+307,0,1},{2,"x",1}))</f>
        <v/>
      </c>
      <c r="AA48" s="14">
        <f>IF(U48="","",U48&amp;"-"&amp;V48)</f>
        <v/>
      </c>
      <c r="AB48" s="63" t="n"/>
      <c r="AW48" s="80" t="n"/>
      <c r="AX48" s="80" t="n"/>
      <c r="AY48" s="80" t="n"/>
      <c r="AZ48" s="80" t="n"/>
      <c r="BA48" s="80" t="n"/>
      <c r="BB48" s="80" t="n"/>
      <c r="BC48" s="80" t="n"/>
      <c r="BD48" s="80" t="n"/>
      <c r="BE48" s="80" t="n"/>
      <c r="BF48" s="80" t="n"/>
      <c r="BG48" s="80" t="n"/>
      <c r="BH48" s="80" t="n"/>
      <c r="BI48" s="80" t="n"/>
      <c r="BJ48" s="80" t="n"/>
      <c r="BK48" s="80" t="n"/>
      <c r="BL48" s="80" t="n"/>
      <c r="BM48" s="80" t="n"/>
      <c r="BN48" s="80" t="n"/>
      <c r="BO48" s="80" t="n"/>
      <c r="EP48" s="89" t="n"/>
      <c r="ER48" s="81" t="n"/>
      <c r="ES48" s="89" t="n"/>
      <c r="EU48" s="81" t="n"/>
      <c r="EV48" s="89" t="n"/>
      <c r="EX48" s="81" t="n"/>
      <c r="EY48" s="89" t="n"/>
      <c r="FA48" s="81" t="n"/>
      <c r="FB48" s="89" t="n"/>
      <c r="FD48" s="81" t="n"/>
      <c r="FE48" s="89" t="n"/>
      <c r="FG48" s="81" t="n"/>
      <c r="FH48" s="89" t="n"/>
      <c r="FJ48" s="81" t="n"/>
      <c r="FK48" s="89" t="n"/>
      <c r="FM48" s="81" t="n"/>
    </row>
    <row customHeight="1" ht="12" r="49" spans="1:201">
      <c r="A49" s="35" t="n">
        <v>43359</v>
      </c>
      <c r="B49" s="89" t="s">
        <v>102</v>
      </c>
      <c r="C49" s="89" t="s">
        <v>96</v>
      </c>
      <c r="D49" s="31" t="n">
        <v>6.84</v>
      </c>
      <c r="E49" s="81" t="n">
        <v>6.79</v>
      </c>
      <c r="F49" s="25" t="n">
        <v>440</v>
      </c>
      <c r="G49" s="80" t="n">
        <v>436</v>
      </c>
      <c r="H49" s="80" t="n">
        <v>342</v>
      </c>
      <c r="I49" s="80" t="n">
        <v>320</v>
      </c>
      <c r="J49" s="80" t="n">
        <v>11</v>
      </c>
      <c r="K49" s="80" t="n">
        <v>8</v>
      </c>
      <c r="L49" s="25" t="n">
        <v>0</v>
      </c>
      <c r="M49" s="80" t="n">
        <v>1</v>
      </c>
      <c r="N49" s="80" t="n">
        <v>2</v>
      </c>
      <c r="O49" s="80" t="n">
        <v>1</v>
      </c>
      <c r="P49" s="80" t="n">
        <v>2</v>
      </c>
      <c r="Q49" s="80" t="n">
        <v>3</v>
      </c>
      <c r="R49" s="16" t="n">
        <v>4</v>
      </c>
      <c r="S49" s="16" t="n">
        <v>5</v>
      </c>
      <c r="T49" s="16" t="n">
        <v>9</v>
      </c>
      <c r="U49" s="25" t="n">
        <v>3</v>
      </c>
      <c r="V49" s="80" t="n">
        <v>3</v>
      </c>
      <c r="W49" s="16" t="n">
        <v>6</v>
      </c>
      <c r="X49" s="25" t="n">
        <v>36</v>
      </c>
      <c r="Y49" s="80" t="n">
        <v>19</v>
      </c>
      <c r="Z49" s="27">
        <f>IF(U49="","",LOOKUP(U49-V49,{-9E+307,0,1},{2,"x",1}))</f>
        <v/>
      </c>
      <c r="AA49" s="14">
        <f>IF(U49="","",U49&amp;"-"&amp;V49)</f>
        <v/>
      </c>
      <c r="AB49" s="63" t="n"/>
      <c r="AW49" s="80" t="n"/>
      <c r="AX49" s="80" t="n"/>
      <c r="AY49" s="80" t="n"/>
      <c r="AZ49" s="80" t="n"/>
      <c r="BA49" s="80" t="n"/>
      <c r="BB49" s="80" t="n"/>
      <c r="BC49" s="80" t="n"/>
      <c r="BD49" s="80" t="n"/>
      <c r="BE49" s="80" t="n"/>
      <c r="BF49" s="80" t="n"/>
      <c r="BG49" s="80" t="n"/>
      <c r="BH49" s="80" t="n"/>
      <c r="BI49" s="80" t="n"/>
      <c r="BJ49" s="80" t="n"/>
      <c r="BK49" s="80" t="n"/>
      <c r="BL49" s="80" t="n"/>
      <c r="BM49" s="80" t="n"/>
      <c r="BN49" s="80" t="n"/>
      <c r="BO49" s="80" t="n"/>
      <c r="EP49" s="89" t="n"/>
      <c r="ER49" s="81" t="n"/>
      <c r="ES49" s="89" t="n"/>
      <c r="EU49" s="81" t="n"/>
      <c r="EV49" s="89" t="n"/>
      <c r="EX49" s="81" t="n"/>
      <c r="EY49" s="89" t="n"/>
      <c r="FA49" s="81" t="n"/>
      <c r="FB49" s="89" t="n"/>
      <c r="FD49" s="81" t="n"/>
      <c r="FE49" s="89" t="n"/>
      <c r="FG49" s="81" t="n"/>
      <c r="FH49" s="89" t="n"/>
      <c r="FJ49" s="81" t="n"/>
      <c r="FK49" s="89" t="n"/>
      <c r="FM49" s="81" t="n"/>
    </row>
    <row customHeight="1" ht="15" r="50" spans="1:201">
      <c r="A50" s="35" t="n">
        <v>43359</v>
      </c>
      <c r="B50" s="89" t="s">
        <v>93</v>
      </c>
      <c r="C50" s="89" t="s">
        <v>109</v>
      </c>
      <c r="D50" s="31" t="n">
        <v>7.34</v>
      </c>
      <c r="E50" s="81" t="n">
        <v>6.08</v>
      </c>
      <c r="F50" s="25" t="n">
        <v>546</v>
      </c>
      <c r="G50" s="80" t="n">
        <v>359</v>
      </c>
      <c r="H50" s="80" t="n">
        <v>469</v>
      </c>
      <c r="I50" s="80" t="n">
        <v>274</v>
      </c>
      <c r="J50" s="80" t="n">
        <v>14</v>
      </c>
      <c r="K50" s="80" t="n">
        <v>2</v>
      </c>
      <c r="L50" s="25" t="n">
        <v>0</v>
      </c>
      <c r="M50" s="80" t="n">
        <v>0</v>
      </c>
      <c r="N50" s="80" t="n">
        <v>4</v>
      </c>
      <c r="O50" s="80" t="n">
        <v>0</v>
      </c>
      <c r="P50" s="80" t="n">
        <v>2</v>
      </c>
      <c r="Q50" s="80" t="n">
        <v>0</v>
      </c>
      <c r="R50" s="16" t="n">
        <v>6</v>
      </c>
      <c r="S50" s="16" t="n">
        <v>0</v>
      </c>
      <c r="T50" s="16" t="n">
        <v>6</v>
      </c>
      <c r="U50" s="25" t="n">
        <v>4</v>
      </c>
      <c r="V50" s="80" t="n">
        <v>0</v>
      </c>
      <c r="W50" s="16" t="n">
        <v>4</v>
      </c>
      <c r="X50" s="25" t="n">
        <v>9</v>
      </c>
      <c r="Y50" s="80" t="n">
        <v>25</v>
      </c>
      <c r="Z50" s="27">
        <f>IF(U50="","",LOOKUP(U50-V50,{-9E+307,0,1},{2,"x",1}))</f>
        <v/>
      </c>
      <c r="AA50" s="14">
        <f>IF(U50="","",U50&amp;"-"&amp;V50)</f>
        <v/>
      </c>
      <c r="AB50" s="63" t="n"/>
      <c r="AW50" s="80" t="n"/>
      <c r="AX50" s="80" t="n"/>
      <c r="AY50" s="80" t="n"/>
      <c r="AZ50" s="80" t="n"/>
      <c r="BA50" s="80" t="n"/>
      <c r="BB50" s="80" t="n"/>
      <c r="BC50" s="80" t="n"/>
      <c r="BD50" s="80" t="n"/>
      <c r="BE50" s="80" t="n"/>
      <c r="BF50" s="80" t="n"/>
      <c r="BG50" s="80" t="n"/>
      <c r="BH50" s="80" t="n"/>
      <c r="BI50" s="80" t="n"/>
      <c r="BJ50" s="80" t="n"/>
      <c r="BK50" s="80" t="n"/>
      <c r="BL50" s="80" t="n"/>
      <c r="BM50" s="80" t="n"/>
      <c r="BN50" s="80" t="n"/>
      <c r="BO50" s="80" t="n"/>
      <c r="BR50" t="s">
        <v>95</v>
      </c>
      <c r="BS50" t="s">
        <v>93</v>
      </c>
      <c r="BT50" t="n">
        <v>12</v>
      </c>
      <c r="BU50" t="n">
        <v>4</v>
      </c>
      <c r="BV50" t="n">
        <v>12</v>
      </c>
      <c r="BW50" t="n">
        <v>4</v>
      </c>
      <c r="BX50" t="n">
        <v>5</v>
      </c>
      <c r="BY50" t="n">
        <v>11</v>
      </c>
      <c r="BZ50" t="n">
        <v>4</v>
      </c>
      <c r="CA50" t="n">
        <v>12</v>
      </c>
      <c r="CB50" t="n">
        <v>1</v>
      </c>
      <c r="CC50" t="n">
        <v>15</v>
      </c>
      <c r="CD50" t="n">
        <v>1</v>
      </c>
      <c r="CE50" t="n">
        <v>15</v>
      </c>
      <c r="CF50" t="n">
        <v>9</v>
      </c>
      <c r="CG50" t="n">
        <v>7</v>
      </c>
      <c r="CH50" t="n">
        <v>14</v>
      </c>
      <c r="CI50" t="n">
        <v>2</v>
      </c>
      <c r="CJ50" t="n">
        <v>6</v>
      </c>
      <c r="CK50" t="n">
        <v>10</v>
      </c>
      <c r="CL50" t="n">
        <v>11</v>
      </c>
      <c r="CM50" t="n">
        <v>5</v>
      </c>
      <c r="CN50" t="n">
        <v>5</v>
      </c>
      <c r="CO50" t="n">
        <v>11</v>
      </c>
      <c r="CP50" t="n">
        <v>9</v>
      </c>
      <c r="CQ50" t="n">
        <v>7</v>
      </c>
      <c r="CR50" t="n">
        <v>2</v>
      </c>
      <c r="CS50" t="n">
        <v>14</v>
      </c>
      <c r="CT50" t="n">
        <v>4</v>
      </c>
      <c r="CU50" t="n">
        <v>12</v>
      </c>
      <c r="CV50" t="n">
        <v>10</v>
      </c>
      <c r="CW50" t="n">
        <v>6</v>
      </c>
      <c r="CX50" t="n">
        <v>8</v>
      </c>
      <c r="CY50" t="n">
        <v>8</v>
      </c>
      <c r="CZ50" t="n">
        <v>1</v>
      </c>
      <c r="DA50" t="n">
        <v>15</v>
      </c>
      <c r="DB50" t="n">
        <v>2</v>
      </c>
      <c r="DC50" t="n">
        <v>14</v>
      </c>
      <c r="DD50" t="n">
        <v>0</v>
      </c>
      <c r="DE50" t="n">
        <v>16</v>
      </c>
      <c r="DF50" t="n">
        <v>1</v>
      </c>
      <c r="DG50" t="n">
        <v>15</v>
      </c>
      <c r="DH50" t="n">
        <v>12</v>
      </c>
      <c r="DI50" t="n">
        <v>4</v>
      </c>
      <c r="DJ50" t="n">
        <v>12</v>
      </c>
      <c r="DK50" t="n">
        <v>4</v>
      </c>
      <c r="DL50" t="n">
        <v>4</v>
      </c>
      <c r="DM50" t="n">
        <v>12</v>
      </c>
      <c r="DN50" t="n">
        <v>10</v>
      </c>
      <c r="DO50" t="n">
        <v>6</v>
      </c>
      <c r="DP50" t="n">
        <v>3</v>
      </c>
      <c r="DQ50" t="n">
        <v>13</v>
      </c>
      <c r="DR50" t="n">
        <v>5</v>
      </c>
      <c r="DS50" t="n">
        <v>11</v>
      </c>
      <c r="DT50" t="n">
        <v>10</v>
      </c>
      <c r="DU50" t="n">
        <v>6</v>
      </c>
      <c r="DV50" t="n">
        <v>9</v>
      </c>
      <c r="DW50" t="n">
        <v>7</v>
      </c>
      <c r="DX50" t="n">
        <v>2</v>
      </c>
      <c r="DY50" t="n">
        <v>14</v>
      </c>
      <c r="DZ50" t="n">
        <v>1</v>
      </c>
      <c r="EA50" t="n">
        <v>15</v>
      </c>
      <c r="EB50" t="n">
        <v>0</v>
      </c>
      <c r="EC50" t="n">
        <v>16</v>
      </c>
      <c r="ED50" t="n">
        <v>0</v>
      </c>
      <c r="EE50" t="n">
        <v>16</v>
      </c>
      <c r="EF50" t="n">
        <v>11</v>
      </c>
      <c r="EG50" t="n">
        <v>5</v>
      </c>
      <c r="EH50" t="n">
        <v>10</v>
      </c>
      <c r="EI50" t="n">
        <v>6</v>
      </c>
      <c r="EJ50" t="n">
        <v>5</v>
      </c>
      <c r="EK50" t="n">
        <v>11</v>
      </c>
      <c r="EL50" t="n">
        <v>9</v>
      </c>
      <c r="EM50" t="n">
        <v>7</v>
      </c>
      <c r="EN50" t="n">
        <v>3</v>
      </c>
      <c r="EO50" t="n">
        <v>13</v>
      </c>
      <c r="EP50" s="89" t="n">
        <v>5</v>
      </c>
      <c r="EQ50" t="n">
        <v>11</v>
      </c>
      <c r="ER50" s="81" t="n"/>
      <c r="ES50" s="89" t="n"/>
      <c r="EU50" s="81" t="n"/>
      <c r="EV50" s="89" t="n"/>
      <c r="EX50" s="81" t="n"/>
      <c r="EY50" s="89" t="n"/>
      <c r="FA50" s="81" t="n"/>
      <c r="FB50" s="89" t="n"/>
      <c r="FD50" s="81" t="n"/>
      <c r="FE50" s="89" t="n"/>
      <c r="FG50" s="81" t="n"/>
      <c r="FH50" s="89" t="n"/>
      <c r="FJ50" s="81" t="n"/>
      <c r="FK50" s="89" t="n"/>
      <c r="FM50" s="81" t="n"/>
    </row>
    <row customHeight="1" ht="12" r="51" spans="1:201">
      <c r="A51" s="35" t="n">
        <v>43359</v>
      </c>
      <c r="B51" s="89" t="s">
        <v>103</v>
      </c>
      <c r="C51" s="89" t="s">
        <v>107</v>
      </c>
      <c r="D51" s="31" t="n">
        <v>6.88</v>
      </c>
      <c r="E51" s="81" t="n">
        <v>6.88</v>
      </c>
      <c r="F51" s="25" t="n">
        <v>528</v>
      </c>
      <c r="G51" s="80" t="n">
        <v>254</v>
      </c>
      <c r="H51" s="80" t="n">
        <v>444</v>
      </c>
      <c r="I51" s="80" t="n">
        <v>175</v>
      </c>
      <c r="J51" s="80" t="n">
        <v>6</v>
      </c>
      <c r="K51" s="80" t="n">
        <v>3</v>
      </c>
      <c r="L51" s="25" t="n">
        <v>0</v>
      </c>
      <c r="M51" s="80" t="n">
        <v>0</v>
      </c>
      <c r="N51" s="80" t="n">
        <v>3</v>
      </c>
      <c r="O51" s="80" t="n">
        <v>0</v>
      </c>
      <c r="P51" s="80" t="n">
        <v>3</v>
      </c>
      <c r="Q51" s="80" t="n">
        <v>0</v>
      </c>
      <c r="R51" s="16" t="n">
        <v>6</v>
      </c>
      <c r="S51" s="16" t="n">
        <v>0</v>
      </c>
      <c r="T51" s="16" t="n">
        <v>6</v>
      </c>
      <c r="U51" s="25" t="n">
        <v>0</v>
      </c>
      <c r="V51" s="80" t="n">
        <v>0</v>
      </c>
      <c r="W51" s="16" t="n">
        <v>0</v>
      </c>
      <c r="X51" s="25" t="n">
        <v>18</v>
      </c>
      <c r="Y51" s="80" t="n">
        <v>33</v>
      </c>
      <c r="Z51" s="27">
        <f>IF(U51="","",LOOKUP(U51-V51,{-9E+307,0,1},{2,"x",1}))</f>
        <v/>
      </c>
      <c r="AA51" s="14">
        <f>IF(U51="","",U51&amp;"-"&amp;V51)</f>
        <v/>
      </c>
      <c r="AB51" s="63" t="n"/>
      <c r="AW51" s="80" t="n"/>
      <c r="AX51" s="80" t="n"/>
      <c r="AY51" s="80" t="n"/>
      <c r="AZ51" s="80" t="n"/>
      <c r="BA51" s="80" t="n"/>
      <c r="BB51" s="80" t="n"/>
      <c r="BC51" s="80" t="n"/>
      <c r="BD51" s="80" t="n"/>
      <c r="BE51" s="80" t="n"/>
      <c r="BF51" s="80" t="n"/>
      <c r="BG51" s="80" t="n"/>
      <c r="BH51" s="80" t="n"/>
      <c r="BI51" s="80" t="n"/>
      <c r="BJ51" s="80" t="n"/>
      <c r="BK51" s="80" t="n"/>
      <c r="BL51" s="80" t="n"/>
      <c r="BM51" s="80" t="n"/>
      <c r="BN51" s="80" t="n"/>
      <c r="BO51" s="80" t="n"/>
      <c r="BR51" t="s">
        <v>98</v>
      </c>
      <c r="BS51" t="s">
        <v>94</v>
      </c>
      <c r="BT51" t="n">
        <v>13</v>
      </c>
      <c r="BU51" t="n">
        <v>3</v>
      </c>
      <c r="BV51" t="n">
        <v>11</v>
      </c>
      <c r="BW51" t="n">
        <v>5</v>
      </c>
      <c r="BX51" t="n">
        <v>8</v>
      </c>
      <c r="BY51" t="n">
        <v>8</v>
      </c>
      <c r="BZ51" t="n">
        <v>5</v>
      </c>
      <c r="CA51" t="n">
        <v>11</v>
      </c>
      <c r="CB51" t="n">
        <v>1</v>
      </c>
      <c r="CC51" t="n">
        <v>15</v>
      </c>
      <c r="CD51" t="n">
        <v>2</v>
      </c>
      <c r="CE51" t="n">
        <v>14</v>
      </c>
      <c r="CF51" t="n">
        <v>11</v>
      </c>
      <c r="CG51" t="n">
        <v>5</v>
      </c>
      <c r="CH51" t="n">
        <v>11</v>
      </c>
      <c r="CI51" t="n">
        <v>5</v>
      </c>
      <c r="CJ51" t="n">
        <v>9</v>
      </c>
      <c r="CK51" t="n">
        <v>7</v>
      </c>
      <c r="CL51" t="n">
        <v>7</v>
      </c>
      <c r="CM51" t="n">
        <v>9</v>
      </c>
      <c r="CN51" t="n">
        <v>4</v>
      </c>
      <c r="CO51" t="n">
        <v>12</v>
      </c>
      <c r="CP51" t="n">
        <v>3</v>
      </c>
      <c r="CQ51" t="n">
        <v>13</v>
      </c>
      <c r="CR51" t="n">
        <v>2</v>
      </c>
      <c r="CS51" t="n">
        <v>14</v>
      </c>
      <c r="CT51" t="n">
        <v>1</v>
      </c>
      <c r="CU51" t="n">
        <v>15</v>
      </c>
      <c r="CV51" t="n">
        <v>12</v>
      </c>
      <c r="CW51" t="n">
        <v>4</v>
      </c>
      <c r="CX51" t="n">
        <v>7</v>
      </c>
      <c r="CY51" t="n">
        <v>9</v>
      </c>
      <c r="CZ51" t="n">
        <v>5</v>
      </c>
      <c r="DA51" t="n">
        <v>11</v>
      </c>
      <c r="DB51" t="n">
        <v>0</v>
      </c>
      <c r="DC51" t="n">
        <v>16</v>
      </c>
      <c r="DD51" t="n">
        <v>0</v>
      </c>
      <c r="DE51" t="n">
        <v>16</v>
      </c>
      <c r="DF51" t="n">
        <v>0</v>
      </c>
      <c r="DG51" t="n">
        <v>16</v>
      </c>
      <c r="DH51" t="n">
        <v>12</v>
      </c>
      <c r="DI51" t="n">
        <v>4</v>
      </c>
      <c r="DJ51" t="n">
        <v>11</v>
      </c>
      <c r="DK51" t="n">
        <v>5</v>
      </c>
      <c r="DL51" t="n">
        <v>8</v>
      </c>
      <c r="DM51" t="n">
        <v>8</v>
      </c>
      <c r="DN51" t="n">
        <v>4</v>
      </c>
      <c r="DO51" t="n">
        <v>12</v>
      </c>
      <c r="DP51" t="n">
        <v>5</v>
      </c>
      <c r="DQ51" t="n">
        <v>11</v>
      </c>
      <c r="DR51" t="n">
        <v>0</v>
      </c>
      <c r="DS51" t="n">
        <v>16</v>
      </c>
      <c r="DT51" t="n">
        <v>9</v>
      </c>
      <c r="DU51" t="n">
        <v>7</v>
      </c>
      <c r="DV51" t="n">
        <v>10</v>
      </c>
      <c r="DW51" t="n">
        <v>6</v>
      </c>
      <c r="DX51" t="n">
        <v>1</v>
      </c>
      <c r="DY51" t="n">
        <v>15</v>
      </c>
      <c r="DZ51" t="n">
        <v>7</v>
      </c>
      <c r="EA51" t="n">
        <v>9</v>
      </c>
      <c r="EB51" t="n">
        <v>0</v>
      </c>
      <c r="EC51" t="n">
        <v>16</v>
      </c>
      <c r="ED51" t="n">
        <v>0</v>
      </c>
      <c r="EE51" t="n">
        <v>16</v>
      </c>
      <c r="EF51" t="n">
        <v>11</v>
      </c>
      <c r="EG51" t="n">
        <v>5</v>
      </c>
      <c r="EH51" t="n">
        <v>13</v>
      </c>
      <c r="EI51" t="n">
        <v>3</v>
      </c>
      <c r="EJ51" t="n">
        <v>5</v>
      </c>
      <c r="EK51" t="n">
        <v>11</v>
      </c>
      <c r="EL51" t="n">
        <v>5</v>
      </c>
      <c r="EM51" t="n">
        <v>11</v>
      </c>
      <c r="EN51" t="n">
        <v>0</v>
      </c>
      <c r="EO51" t="n">
        <v>16</v>
      </c>
      <c r="EP51" s="89" t="n">
        <v>3</v>
      </c>
      <c r="EQ51" t="n">
        <v>13</v>
      </c>
      <c r="ER51" s="81" t="n"/>
      <c r="ES51" s="89" t="n"/>
      <c r="EU51" s="81" t="n"/>
      <c r="EV51" s="89" t="n"/>
      <c r="EX51" s="81" t="n"/>
      <c r="EY51" s="89" t="n"/>
      <c r="FA51" s="81" t="n"/>
      <c r="FB51" s="89" t="n"/>
      <c r="FD51" s="81" t="n"/>
      <c r="FE51" s="89" t="n"/>
      <c r="FG51" s="81" t="n"/>
      <c r="FH51" s="89" t="n"/>
      <c r="FJ51" s="81" t="n"/>
      <c r="FK51" s="89" t="n"/>
      <c r="FM51" s="81" t="n"/>
    </row>
    <row customHeight="1" ht="12" r="52" spans="1:201">
      <c r="A52" s="35" t="n">
        <v>43364</v>
      </c>
      <c r="B52" s="89" t="s">
        <v>104</v>
      </c>
      <c r="C52" s="89" t="s">
        <v>96</v>
      </c>
      <c r="D52" s="31" t="n">
        <v>6.7</v>
      </c>
      <c r="E52" s="81" t="n">
        <v>6.69</v>
      </c>
      <c r="F52" s="25" t="n">
        <v>445</v>
      </c>
      <c r="G52" s="80" t="n">
        <v>329</v>
      </c>
      <c r="H52" s="80" t="n">
        <v>360</v>
      </c>
      <c r="I52" s="80" t="n">
        <v>232</v>
      </c>
      <c r="J52" s="80" t="n">
        <v>11</v>
      </c>
      <c r="K52" s="80" t="n">
        <v>7</v>
      </c>
      <c r="L52" s="25" t="n">
        <v>1</v>
      </c>
      <c r="M52" s="80" t="n">
        <v>0</v>
      </c>
      <c r="N52" s="80" t="n">
        <v>1</v>
      </c>
      <c r="O52" s="80" t="n">
        <v>2</v>
      </c>
      <c r="P52" s="80" t="n">
        <v>2</v>
      </c>
      <c r="Q52" s="80" t="n">
        <v>0</v>
      </c>
      <c r="R52" s="16" t="n">
        <v>4</v>
      </c>
      <c r="S52" s="16" t="n">
        <v>2</v>
      </c>
      <c r="T52" s="16" t="n">
        <v>6</v>
      </c>
      <c r="U52" s="25" t="n">
        <v>1</v>
      </c>
      <c r="V52" s="80" t="n">
        <v>1</v>
      </c>
      <c r="W52" s="16" t="n">
        <v>2</v>
      </c>
      <c r="X52" s="25" t="n">
        <v>36</v>
      </c>
      <c r="Y52" s="80" t="n">
        <v>23</v>
      </c>
      <c r="Z52" s="27">
        <f>IF(U52="","",LOOKUP(U52-V52,{-9E+307,0,1},{2,"x",1}))</f>
        <v/>
      </c>
      <c r="AA52" s="14">
        <f>IF(U52="","",U52&amp;"-"&amp;V52)</f>
        <v/>
      </c>
      <c r="AB52" s="63" t="n"/>
      <c r="AW52" s="80" t="n"/>
      <c r="AX52" s="80" t="n"/>
      <c r="AY52" s="80" t="n"/>
      <c r="AZ52" s="80" t="n"/>
      <c r="BA52" s="80" t="n"/>
      <c r="BB52" s="80" t="n"/>
      <c r="BC52" s="80" t="n"/>
      <c r="BD52" s="80" t="n"/>
      <c r="BE52" s="80" t="n"/>
      <c r="BF52" s="80" t="n"/>
      <c r="BG52" s="80" t="n"/>
      <c r="BH52" s="80" t="n"/>
      <c r="BI52" s="80" t="n"/>
      <c r="BJ52" s="80" t="n"/>
      <c r="BK52" s="80" t="n"/>
      <c r="BL52" s="80" t="n"/>
      <c r="BM52" s="80" t="n"/>
      <c r="BN52" s="80" t="n"/>
      <c r="BO52" s="80" t="n"/>
      <c r="BR52" t="s">
        <v>104</v>
      </c>
      <c r="BS52" t="s">
        <v>109</v>
      </c>
      <c r="BT52" t="n">
        <v>8</v>
      </c>
      <c r="BU52" t="n">
        <v>8</v>
      </c>
      <c r="BV52" t="n">
        <v>11</v>
      </c>
      <c r="BW52" t="n">
        <v>5</v>
      </c>
      <c r="BX52" t="n">
        <v>5</v>
      </c>
      <c r="BY52" t="n">
        <v>11</v>
      </c>
      <c r="BZ52" t="n">
        <v>5</v>
      </c>
      <c r="CA52" t="n">
        <v>11</v>
      </c>
      <c r="CB52" t="n">
        <v>0</v>
      </c>
      <c r="CC52" t="n">
        <v>16</v>
      </c>
      <c r="CD52" t="n">
        <v>0</v>
      </c>
      <c r="CE52" t="n">
        <v>16</v>
      </c>
      <c r="CF52" t="n">
        <v>12</v>
      </c>
      <c r="CG52" t="n">
        <v>4</v>
      </c>
      <c r="CH52" t="n">
        <v>12</v>
      </c>
      <c r="CI52" t="n">
        <v>4</v>
      </c>
      <c r="CJ52" t="n">
        <v>8</v>
      </c>
      <c r="CK52" t="n">
        <v>8</v>
      </c>
      <c r="CL52" t="n">
        <v>10</v>
      </c>
      <c r="CM52" t="n">
        <v>6</v>
      </c>
      <c r="CN52" t="n">
        <v>3</v>
      </c>
      <c r="CO52" t="n">
        <v>13</v>
      </c>
      <c r="CP52" t="n">
        <v>5</v>
      </c>
      <c r="CQ52" t="n">
        <v>11</v>
      </c>
      <c r="CR52" t="n">
        <v>1</v>
      </c>
      <c r="CS52" t="n">
        <v>15</v>
      </c>
      <c r="CT52" t="n">
        <v>2</v>
      </c>
      <c r="CU52" t="n">
        <v>14</v>
      </c>
      <c r="CV52" t="n">
        <v>8</v>
      </c>
      <c r="CW52" t="n">
        <v>8</v>
      </c>
      <c r="CX52" t="n">
        <v>7</v>
      </c>
      <c r="CY52" t="n">
        <v>9</v>
      </c>
      <c r="CZ52" t="n">
        <v>1</v>
      </c>
      <c r="DA52" t="n">
        <v>15</v>
      </c>
      <c r="DB52" t="n">
        <v>1</v>
      </c>
      <c r="DC52" t="n">
        <v>15</v>
      </c>
      <c r="DD52" t="n">
        <v>0</v>
      </c>
      <c r="DE52" t="n">
        <v>16</v>
      </c>
      <c r="DF52" t="n">
        <v>0</v>
      </c>
      <c r="DG52" t="n">
        <v>16</v>
      </c>
      <c r="DH52" t="n">
        <v>10</v>
      </c>
      <c r="DI52" t="n">
        <v>6</v>
      </c>
      <c r="DJ52" t="n">
        <v>10</v>
      </c>
      <c r="DK52" t="n">
        <v>6</v>
      </c>
      <c r="DL52" t="n">
        <v>3</v>
      </c>
      <c r="DM52" t="n">
        <v>13</v>
      </c>
      <c r="DN52" t="n">
        <v>1</v>
      </c>
      <c r="DO52" t="n">
        <v>15</v>
      </c>
      <c r="DP52" t="n">
        <v>0</v>
      </c>
      <c r="DQ52" t="n">
        <v>16</v>
      </c>
      <c r="DR52" t="n">
        <v>0</v>
      </c>
      <c r="DS52" t="n">
        <v>16</v>
      </c>
      <c r="DT52" t="n">
        <v>10</v>
      </c>
      <c r="DU52" t="n">
        <v>6</v>
      </c>
      <c r="DV52" t="n">
        <v>10</v>
      </c>
      <c r="DW52" t="n">
        <v>6</v>
      </c>
      <c r="DX52" t="n">
        <v>2</v>
      </c>
      <c r="DY52" t="n">
        <v>14</v>
      </c>
      <c r="DZ52" t="n">
        <v>3</v>
      </c>
      <c r="EA52" t="n">
        <v>13</v>
      </c>
      <c r="EB52" t="n">
        <v>1</v>
      </c>
      <c r="EC52" t="n">
        <v>15</v>
      </c>
      <c r="ED52" t="n">
        <v>1</v>
      </c>
      <c r="EE52" t="n">
        <v>15</v>
      </c>
      <c r="EF52" t="n">
        <v>13</v>
      </c>
      <c r="EG52" t="n">
        <v>3</v>
      </c>
      <c r="EH52" t="n">
        <v>12</v>
      </c>
      <c r="EI52" t="n">
        <v>4</v>
      </c>
      <c r="EJ52" t="n">
        <v>9</v>
      </c>
      <c r="EK52" t="n">
        <v>7</v>
      </c>
      <c r="EL52" t="n">
        <v>10</v>
      </c>
      <c r="EM52" t="n">
        <v>6</v>
      </c>
      <c r="EN52" t="n">
        <v>3</v>
      </c>
      <c r="EO52" t="n">
        <v>13</v>
      </c>
      <c r="EP52" s="89" t="n">
        <v>6</v>
      </c>
      <c r="EQ52" t="n">
        <v>10</v>
      </c>
      <c r="ER52" s="81" t="n"/>
      <c r="ES52" s="89" t="n"/>
      <c r="EU52" s="81" t="n"/>
      <c r="EV52" s="89" t="n"/>
      <c r="EX52" s="81" t="n"/>
      <c r="EY52" s="89" t="n"/>
      <c r="FA52" s="81" t="n"/>
      <c r="FB52" s="89" t="n"/>
      <c r="FD52" s="81" t="n"/>
      <c r="FE52" s="89" t="n"/>
      <c r="FG52" s="81" t="n"/>
      <c r="FH52" s="89" t="n"/>
      <c r="FJ52" s="81" t="n"/>
      <c r="FK52" s="89" t="n"/>
      <c r="FM52" s="81" t="n"/>
    </row>
    <row customHeight="1" ht="12" r="53" spans="1:201">
      <c r="A53" s="35" t="n">
        <v>43365</v>
      </c>
      <c r="B53" s="89" t="s">
        <v>95</v>
      </c>
      <c r="C53" s="89" t="s">
        <v>94</v>
      </c>
      <c r="D53" s="31" t="n">
        <v>6.71</v>
      </c>
      <c r="E53" s="81" t="n">
        <v>6.89</v>
      </c>
      <c r="F53" s="25" t="n">
        <v>331</v>
      </c>
      <c r="G53" s="80" t="n">
        <v>522</v>
      </c>
      <c r="H53" s="80" t="n">
        <v>248</v>
      </c>
      <c r="I53" s="80" t="n">
        <v>444</v>
      </c>
      <c r="J53" s="80" t="n">
        <v>13</v>
      </c>
      <c r="K53" s="80" t="n">
        <v>7</v>
      </c>
      <c r="L53" s="25" t="n">
        <v>0</v>
      </c>
      <c r="M53" s="80" t="n">
        <v>0</v>
      </c>
      <c r="N53" s="80" t="n">
        <v>3</v>
      </c>
      <c r="O53" s="80" t="n">
        <v>0</v>
      </c>
      <c r="P53" s="80" t="n">
        <v>1</v>
      </c>
      <c r="Q53" s="80" t="n">
        <v>0</v>
      </c>
      <c r="R53" s="16" t="n">
        <v>4</v>
      </c>
      <c r="S53" s="16" t="n">
        <v>0</v>
      </c>
      <c r="T53" s="16" t="n">
        <v>4</v>
      </c>
      <c r="U53" s="25" t="n">
        <v>0</v>
      </c>
      <c r="V53" s="80" t="n">
        <v>0</v>
      </c>
      <c r="W53" s="16" t="n">
        <v>0</v>
      </c>
      <c r="X53" s="25" t="n">
        <v>28</v>
      </c>
      <c r="Y53" s="80" t="n">
        <v>32</v>
      </c>
      <c r="Z53" s="27">
        <f>IF(U53="","",LOOKUP(U53-V53,{-9E+307,0,1},{2,"x",1}))</f>
        <v/>
      </c>
      <c r="AA53" s="14">
        <f>IF(U53="","",U53&amp;"-"&amp;V53)</f>
        <v/>
      </c>
      <c r="AB53" s="63" t="n"/>
      <c r="AW53" s="80" t="n"/>
      <c r="AX53" s="80" t="n"/>
      <c r="AY53" s="80" t="n"/>
      <c r="AZ53" s="80" t="n"/>
      <c r="BA53" s="80" t="n"/>
      <c r="BB53" s="80" t="n"/>
      <c r="BC53" s="80" t="n"/>
      <c r="BD53" s="80" t="n"/>
      <c r="BE53" s="80" t="n"/>
      <c r="BF53" s="80" t="n"/>
      <c r="BG53" s="80" t="n"/>
      <c r="BH53" s="80" t="n"/>
      <c r="BI53" s="80" t="n"/>
      <c r="BJ53" s="80" t="n"/>
      <c r="BK53" s="80" t="n"/>
      <c r="BL53" s="80" t="n"/>
      <c r="BM53" s="80" t="n"/>
      <c r="BN53" s="80" t="n"/>
      <c r="BO53" s="80" t="n"/>
      <c r="BR53" t="s">
        <v>100</v>
      </c>
      <c r="BS53" t="s">
        <v>111</v>
      </c>
      <c r="BT53" t="n">
        <v>11</v>
      </c>
      <c r="BU53" t="n">
        <v>5</v>
      </c>
      <c r="BV53" t="n">
        <v>14</v>
      </c>
      <c r="BW53" t="n">
        <v>2</v>
      </c>
      <c r="BX53" t="n">
        <v>4</v>
      </c>
      <c r="BY53" t="n">
        <v>12</v>
      </c>
      <c r="BZ53" t="n">
        <v>10</v>
      </c>
      <c r="CA53" t="n">
        <v>6</v>
      </c>
      <c r="CB53" t="n">
        <v>0</v>
      </c>
      <c r="CC53" t="n">
        <v>16</v>
      </c>
      <c r="CD53" t="n">
        <v>1</v>
      </c>
      <c r="CE53" t="n">
        <v>15</v>
      </c>
      <c r="CF53" t="n">
        <v>11</v>
      </c>
      <c r="CG53" t="n">
        <v>5</v>
      </c>
      <c r="CH53" t="n">
        <v>13</v>
      </c>
      <c r="CI53" t="n">
        <v>3</v>
      </c>
      <c r="CJ53" t="n">
        <v>8</v>
      </c>
      <c r="CK53" t="n">
        <v>8</v>
      </c>
      <c r="CL53" t="n">
        <v>8</v>
      </c>
      <c r="CM53" t="n">
        <v>8</v>
      </c>
      <c r="CN53" t="n">
        <v>2</v>
      </c>
      <c r="CO53" t="n">
        <v>14</v>
      </c>
      <c r="CP53" t="n">
        <v>5</v>
      </c>
      <c r="CQ53" t="n">
        <v>11</v>
      </c>
      <c r="CR53" t="n">
        <v>0</v>
      </c>
      <c r="CS53" t="n">
        <v>16</v>
      </c>
      <c r="CT53" t="n">
        <v>3</v>
      </c>
      <c r="CU53" t="n">
        <v>13</v>
      </c>
      <c r="CV53" t="n">
        <v>10</v>
      </c>
      <c r="CW53" t="n">
        <v>6</v>
      </c>
      <c r="CX53" t="n">
        <v>14</v>
      </c>
      <c r="CY53" t="n">
        <v>2</v>
      </c>
      <c r="CZ53" t="n">
        <v>2</v>
      </c>
      <c r="DA53" t="n">
        <v>14</v>
      </c>
      <c r="DB53" t="n">
        <v>5</v>
      </c>
      <c r="DC53" t="n">
        <v>11</v>
      </c>
      <c r="DD53" t="n">
        <v>0</v>
      </c>
      <c r="DE53" t="n">
        <v>16</v>
      </c>
      <c r="DF53" t="n">
        <v>2</v>
      </c>
      <c r="DG53" t="n">
        <v>14</v>
      </c>
      <c r="DH53" t="n">
        <v>13</v>
      </c>
      <c r="DI53" t="n">
        <v>3</v>
      </c>
      <c r="DJ53" t="n">
        <v>12</v>
      </c>
      <c r="DK53" t="n">
        <v>4</v>
      </c>
      <c r="DL53" t="n">
        <v>8</v>
      </c>
      <c r="DM53" t="n">
        <v>8</v>
      </c>
      <c r="DN53" t="n">
        <v>9</v>
      </c>
      <c r="DO53" t="n">
        <v>7</v>
      </c>
      <c r="DP53" t="n">
        <v>3</v>
      </c>
      <c r="DQ53" t="n">
        <v>13</v>
      </c>
      <c r="DR53" t="n">
        <v>4</v>
      </c>
      <c r="DS53" t="n">
        <v>12</v>
      </c>
      <c r="DT53" t="n">
        <v>5</v>
      </c>
      <c r="DU53" t="n">
        <v>11</v>
      </c>
      <c r="DV53" t="n">
        <v>7</v>
      </c>
      <c r="DW53" t="n">
        <v>9</v>
      </c>
      <c r="DX53" t="n">
        <v>1</v>
      </c>
      <c r="DY53" t="n">
        <v>15</v>
      </c>
      <c r="DZ53" t="n">
        <v>1</v>
      </c>
      <c r="EA53" t="n">
        <v>15</v>
      </c>
      <c r="EB53" t="n">
        <v>0</v>
      </c>
      <c r="EC53" t="n">
        <v>16</v>
      </c>
      <c r="ED53" t="n">
        <v>0</v>
      </c>
      <c r="EE53" t="n">
        <v>16</v>
      </c>
      <c r="EF53" t="n">
        <v>9</v>
      </c>
      <c r="EG53" t="n">
        <v>7</v>
      </c>
      <c r="EH53" t="n">
        <v>11</v>
      </c>
      <c r="EI53" t="n">
        <v>5</v>
      </c>
      <c r="EJ53" t="n">
        <v>3</v>
      </c>
      <c r="EK53" t="n">
        <v>13</v>
      </c>
      <c r="EL53" t="n">
        <v>6</v>
      </c>
      <c r="EM53" t="n">
        <v>10</v>
      </c>
      <c r="EN53" t="n">
        <v>0</v>
      </c>
      <c r="EO53" t="n">
        <v>16</v>
      </c>
      <c r="EP53" s="89" t="n">
        <v>1</v>
      </c>
      <c r="EQ53" t="n">
        <v>15</v>
      </c>
      <c r="ER53" s="81" t="n"/>
      <c r="ES53" s="89" t="n"/>
      <c r="EU53" s="81" t="n"/>
      <c r="EV53" s="89" t="n"/>
      <c r="EX53" s="81" t="n"/>
      <c r="EY53" s="89" t="n"/>
      <c r="FA53" s="81" t="n"/>
      <c r="FB53" s="89" t="n"/>
      <c r="FD53" s="81" t="n"/>
      <c r="FE53" s="89" t="n"/>
      <c r="FG53" s="81" t="n"/>
      <c r="FH53" s="89" t="n"/>
      <c r="FJ53" s="81" t="n"/>
      <c r="FK53" s="89" t="n"/>
      <c r="FM53" s="81" t="n"/>
    </row>
    <row customHeight="1" ht="12" r="54" spans="1:201">
      <c r="A54" s="35" t="n">
        <v>43365</v>
      </c>
      <c r="B54" s="89" t="s">
        <v>98</v>
      </c>
      <c r="C54" s="89" t="s">
        <v>103</v>
      </c>
      <c r="D54" s="31" t="n">
        <v>6.87</v>
      </c>
      <c r="E54" s="81" t="n">
        <v>6.59</v>
      </c>
      <c r="F54" s="25" t="n">
        <v>360</v>
      </c>
      <c r="G54" s="80" t="n">
        <v>467</v>
      </c>
      <c r="H54" s="80" t="n">
        <v>255</v>
      </c>
      <c r="I54" s="80" t="n">
        <v>372</v>
      </c>
      <c r="J54" s="80" t="n">
        <v>7</v>
      </c>
      <c r="K54" s="80" t="n">
        <v>8</v>
      </c>
      <c r="L54" s="25" t="n">
        <v>0</v>
      </c>
      <c r="M54" s="80" t="n">
        <v>1</v>
      </c>
      <c r="N54" s="80" t="n">
        <v>5</v>
      </c>
      <c r="O54" s="80" t="n">
        <v>2</v>
      </c>
      <c r="P54" s="80" t="n">
        <v>3</v>
      </c>
      <c r="Q54" s="80" t="n">
        <v>1</v>
      </c>
      <c r="R54" s="16" t="n">
        <v>8</v>
      </c>
      <c r="S54" s="16" t="n">
        <v>4</v>
      </c>
      <c r="T54" s="16" t="n">
        <v>12</v>
      </c>
      <c r="U54" s="25" t="n">
        <v>2</v>
      </c>
      <c r="V54" s="80" t="n">
        <v>1</v>
      </c>
      <c r="W54" s="16" t="n">
        <v>3</v>
      </c>
      <c r="X54" s="25" t="n">
        <v>15</v>
      </c>
      <c r="Y54" s="80" t="n">
        <v>17</v>
      </c>
      <c r="Z54" s="27">
        <f>IF(U54="","",LOOKUP(U54-V54,{-9E+307,0,1},{2,"x",1}))</f>
        <v/>
      </c>
      <c r="AA54" s="14">
        <f>IF(U54="","",U54&amp;"-"&amp;V54)</f>
        <v/>
      </c>
      <c r="AB54" s="63" t="n"/>
      <c r="AW54" s="80" t="n"/>
      <c r="AX54" s="80" t="n"/>
      <c r="AY54" s="80" t="n"/>
      <c r="AZ54" s="80" t="n"/>
      <c r="BA54" s="80" t="n"/>
      <c r="BB54" s="80" t="n"/>
      <c r="BC54" s="80" t="n"/>
      <c r="BD54" s="80" t="n"/>
      <c r="BE54" s="80" t="n"/>
      <c r="BF54" s="80" t="n"/>
      <c r="BG54" s="80" t="n"/>
      <c r="BH54" s="80" t="n"/>
      <c r="BI54" s="80" t="n"/>
      <c r="BJ54" s="80" t="n"/>
      <c r="BK54" s="80" t="n"/>
      <c r="BL54" s="80" t="n"/>
      <c r="BM54" s="80" t="n"/>
      <c r="BN54" s="80" t="n"/>
      <c r="BO54" s="80" t="n"/>
      <c r="BR54" t="s">
        <v>112</v>
      </c>
      <c r="BS54" t="s">
        <v>103</v>
      </c>
      <c r="BT54" t="n">
        <v>14</v>
      </c>
      <c r="BU54" t="n">
        <v>2</v>
      </c>
      <c r="BV54" t="n">
        <v>13</v>
      </c>
      <c r="BW54" t="n">
        <v>3</v>
      </c>
      <c r="BX54" t="n">
        <v>9</v>
      </c>
      <c r="BY54" t="n">
        <v>7</v>
      </c>
      <c r="BZ54" t="n">
        <v>7</v>
      </c>
      <c r="CA54" t="n">
        <v>9</v>
      </c>
      <c r="CB54" t="n">
        <v>1</v>
      </c>
      <c r="CC54" t="n">
        <v>15</v>
      </c>
      <c r="CD54" t="n">
        <v>1</v>
      </c>
      <c r="CE54" t="n">
        <v>15</v>
      </c>
      <c r="CF54" t="n">
        <v>15</v>
      </c>
      <c r="CG54" t="n">
        <v>1</v>
      </c>
      <c r="CH54" t="n">
        <v>15</v>
      </c>
      <c r="CI54" t="n">
        <v>1</v>
      </c>
      <c r="CJ54" t="n">
        <v>13</v>
      </c>
      <c r="CK54" t="n">
        <v>3</v>
      </c>
      <c r="CL54" t="n">
        <v>10</v>
      </c>
      <c r="CM54" t="n">
        <v>6</v>
      </c>
      <c r="CN54" t="n">
        <v>10</v>
      </c>
      <c r="CO54" t="n">
        <v>6</v>
      </c>
      <c r="CP54" t="n">
        <v>5</v>
      </c>
      <c r="CQ54" t="n">
        <v>11</v>
      </c>
      <c r="CR54" t="n">
        <v>4</v>
      </c>
      <c r="CS54" t="n">
        <v>12</v>
      </c>
      <c r="CT54" t="n">
        <v>3</v>
      </c>
      <c r="CU54" t="n">
        <v>13</v>
      </c>
      <c r="CV54" t="n">
        <v>14</v>
      </c>
      <c r="CW54" t="n">
        <v>2</v>
      </c>
      <c r="CX54" t="n">
        <v>10</v>
      </c>
      <c r="CY54" t="n">
        <v>6</v>
      </c>
      <c r="CZ54" t="n">
        <v>8</v>
      </c>
      <c r="DA54" t="n">
        <v>8</v>
      </c>
      <c r="DB54" t="n">
        <v>3</v>
      </c>
      <c r="DC54" t="n">
        <v>13</v>
      </c>
      <c r="DD54" t="n">
        <v>0</v>
      </c>
      <c r="DE54" t="n">
        <v>16</v>
      </c>
      <c r="DF54" t="n">
        <v>1</v>
      </c>
      <c r="DG54" t="n">
        <v>15</v>
      </c>
      <c r="DH54" t="n">
        <v>16</v>
      </c>
      <c r="DI54" t="n">
        <v>0</v>
      </c>
      <c r="DJ54" t="n">
        <v>12</v>
      </c>
      <c r="DK54" t="n">
        <v>4</v>
      </c>
      <c r="DL54" t="n">
        <v>14</v>
      </c>
      <c r="DM54" t="n">
        <v>2</v>
      </c>
      <c r="DN54" t="n">
        <v>5</v>
      </c>
      <c r="DO54" t="n">
        <v>11</v>
      </c>
      <c r="DP54" t="n">
        <v>11</v>
      </c>
      <c r="DQ54" t="n">
        <v>5</v>
      </c>
      <c r="DR54" t="n">
        <v>4</v>
      </c>
      <c r="DS54" t="n">
        <v>12</v>
      </c>
      <c r="DT54" t="n">
        <v>5</v>
      </c>
      <c r="DU54" t="n">
        <v>11</v>
      </c>
      <c r="DV54" t="n">
        <v>10</v>
      </c>
      <c r="DW54" t="n">
        <v>6</v>
      </c>
      <c r="DX54" t="n">
        <v>0</v>
      </c>
      <c r="DY54" t="n">
        <v>16</v>
      </c>
      <c r="DZ54" t="n">
        <v>5</v>
      </c>
      <c r="EA54" t="n">
        <v>11</v>
      </c>
      <c r="EB54" t="n">
        <v>0</v>
      </c>
      <c r="EC54" t="n">
        <v>16</v>
      </c>
      <c r="ED54" t="n">
        <v>0</v>
      </c>
      <c r="EE54" t="n">
        <v>16</v>
      </c>
      <c r="EF54" t="n">
        <v>8</v>
      </c>
      <c r="EG54" t="n">
        <v>8</v>
      </c>
      <c r="EH54" t="n">
        <v>13</v>
      </c>
      <c r="EI54" t="n">
        <v>3</v>
      </c>
      <c r="EJ54" t="n">
        <v>2</v>
      </c>
      <c r="EK54" t="n">
        <v>14</v>
      </c>
      <c r="EL54" t="n">
        <v>8</v>
      </c>
      <c r="EM54" t="n">
        <v>8</v>
      </c>
      <c r="EN54" t="n">
        <v>0</v>
      </c>
      <c r="EO54" t="n">
        <v>16</v>
      </c>
      <c r="EP54" s="89" t="n">
        <v>3</v>
      </c>
      <c r="EQ54" t="n">
        <v>13</v>
      </c>
      <c r="ER54" s="81" t="n"/>
      <c r="ES54" s="89" t="n"/>
      <c r="EU54" s="81" t="n"/>
      <c r="EV54" s="89" t="n"/>
      <c r="EX54" s="81" t="n"/>
      <c r="EY54" s="89" t="n"/>
      <c r="FA54" s="81" t="n"/>
      <c r="FB54" s="89" t="n"/>
      <c r="FD54" s="81" t="n"/>
      <c r="FE54" s="89" t="n"/>
      <c r="FG54" s="81" t="n"/>
      <c r="FH54" s="89" t="n"/>
      <c r="FJ54" s="81" t="n"/>
      <c r="FK54" s="89" t="n"/>
      <c r="FM54" s="81" t="n"/>
    </row>
    <row customHeight="1" ht="12" r="55" spans="1:201">
      <c r="A55" s="35" t="n">
        <v>43365</v>
      </c>
      <c r="B55" s="89" t="s">
        <v>100</v>
      </c>
      <c r="C55" s="89" t="s">
        <v>106</v>
      </c>
      <c r="D55" s="31" t="n">
        <v>7.01</v>
      </c>
      <c r="E55" s="81" t="n">
        <v>6.53</v>
      </c>
      <c r="F55" s="25" t="n">
        <v>381</v>
      </c>
      <c r="G55" s="80" t="n">
        <v>584</v>
      </c>
      <c r="H55" s="80" t="n">
        <v>301</v>
      </c>
      <c r="I55" s="80" t="n">
        <v>506</v>
      </c>
      <c r="J55" s="80" t="n">
        <v>10</v>
      </c>
      <c r="K55" s="80" t="n">
        <v>5</v>
      </c>
      <c r="L55" s="25" t="n">
        <v>1</v>
      </c>
      <c r="M55" s="80" t="n">
        <v>0</v>
      </c>
      <c r="N55" s="80" t="n">
        <v>3</v>
      </c>
      <c r="O55" s="80" t="n">
        <v>0</v>
      </c>
      <c r="P55" s="80" t="n">
        <v>1</v>
      </c>
      <c r="Q55" s="80" t="n">
        <v>2</v>
      </c>
      <c r="R55" s="16" t="n">
        <v>5</v>
      </c>
      <c r="S55" s="16" t="n">
        <v>2</v>
      </c>
      <c r="T55" s="16" t="n">
        <v>7</v>
      </c>
      <c r="U55" s="25" t="n">
        <v>1</v>
      </c>
      <c r="V55" s="80" t="n">
        <v>0</v>
      </c>
      <c r="W55" s="16" t="n">
        <v>1</v>
      </c>
      <c r="X55" s="25" t="n">
        <v>17</v>
      </c>
      <c r="Y55" s="80" t="n">
        <v>18</v>
      </c>
      <c r="Z55" s="27">
        <f>IF(U55="","",LOOKUP(U55-V55,{-9E+307,0,1},{2,"x",1}))</f>
        <v/>
      </c>
      <c r="AA55" s="14">
        <f>IF(U55="","",U55&amp;"-"&amp;V55)</f>
        <v/>
      </c>
      <c r="AB55" s="63" t="n"/>
      <c r="AW55" s="80" t="n"/>
      <c r="AX55" s="80" t="n"/>
      <c r="AY55" s="80" t="n"/>
      <c r="AZ55" s="80" t="n"/>
      <c r="BA55" s="80" t="n"/>
      <c r="BB55" s="80" t="n"/>
      <c r="BC55" s="80" t="n"/>
      <c r="BD55" s="80" t="n"/>
      <c r="BE55" s="80" t="n"/>
      <c r="BF55" s="80" t="n"/>
      <c r="BG55" s="80" t="n"/>
      <c r="BH55" s="80" t="n"/>
      <c r="BI55" s="80" t="n"/>
      <c r="BJ55" s="80" t="n"/>
      <c r="BK55" s="80" t="n"/>
      <c r="BL55" s="80" t="n"/>
      <c r="BM55" s="80" t="n"/>
      <c r="BN55" s="80" t="n"/>
      <c r="BO55" s="80" t="n"/>
      <c r="BR55" t="s">
        <v>107</v>
      </c>
      <c r="BS55" t="s">
        <v>105</v>
      </c>
      <c r="BT55" t="n">
        <v>11</v>
      </c>
      <c r="BU55" t="n">
        <v>5</v>
      </c>
      <c r="BV55" t="n">
        <v>10</v>
      </c>
      <c r="BW55" t="n">
        <v>6</v>
      </c>
      <c r="BX55" t="n">
        <v>4</v>
      </c>
      <c r="BY55" t="n">
        <v>12</v>
      </c>
      <c r="BZ55" t="n">
        <v>3</v>
      </c>
      <c r="CA55" t="n">
        <v>13</v>
      </c>
      <c r="CB55" t="n">
        <v>0</v>
      </c>
      <c r="CC55" t="n">
        <v>16</v>
      </c>
      <c r="CD55" t="n">
        <v>0</v>
      </c>
      <c r="CE55" t="n">
        <v>16</v>
      </c>
      <c r="CF55" t="n">
        <v>8</v>
      </c>
      <c r="CG55" t="n">
        <v>8</v>
      </c>
      <c r="CH55" t="n">
        <v>11</v>
      </c>
      <c r="CI55" t="n">
        <v>5</v>
      </c>
      <c r="CJ55" t="n">
        <v>4</v>
      </c>
      <c r="CK55" t="n">
        <v>12</v>
      </c>
      <c r="CL55" t="n">
        <v>7</v>
      </c>
      <c r="CM55" t="n">
        <v>9</v>
      </c>
      <c r="CN55" t="n">
        <v>2</v>
      </c>
      <c r="CO55" t="n">
        <v>14</v>
      </c>
      <c r="CP55" t="n">
        <v>3</v>
      </c>
      <c r="CQ55" t="n">
        <v>13</v>
      </c>
      <c r="CR55" t="n">
        <v>2</v>
      </c>
      <c r="CS55" t="n">
        <v>14</v>
      </c>
      <c r="CT55" t="n">
        <v>0</v>
      </c>
      <c r="CU55" t="n">
        <v>16</v>
      </c>
      <c r="CV55" t="n">
        <v>6</v>
      </c>
      <c r="CW55" t="n">
        <v>10</v>
      </c>
      <c r="CX55" t="n">
        <v>4</v>
      </c>
      <c r="CY55" t="n">
        <v>12</v>
      </c>
      <c r="CZ55" t="n">
        <v>1</v>
      </c>
      <c r="DA55" t="n">
        <v>15</v>
      </c>
      <c r="DB55" t="n">
        <v>1</v>
      </c>
      <c r="DC55" t="n">
        <v>15</v>
      </c>
      <c r="DD55" t="n">
        <v>0</v>
      </c>
      <c r="DE55" t="n">
        <v>16</v>
      </c>
      <c r="DF55" t="n">
        <v>0</v>
      </c>
      <c r="DG55" t="n">
        <v>16</v>
      </c>
      <c r="DH55" t="n">
        <v>8</v>
      </c>
      <c r="DI55" t="n">
        <v>8</v>
      </c>
      <c r="DJ55" t="n">
        <v>11</v>
      </c>
      <c r="DK55" t="n">
        <v>5</v>
      </c>
      <c r="DL55" t="n">
        <v>3</v>
      </c>
      <c r="DM55" t="n">
        <v>13</v>
      </c>
      <c r="DN55" t="n">
        <v>5</v>
      </c>
      <c r="DO55" t="n">
        <v>11</v>
      </c>
      <c r="DP55" t="n">
        <v>0</v>
      </c>
      <c r="DQ55" t="n">
        <v>16</v>
      </c>
      <c r="DR55" t="n">
        <v>0</v>
      </c>
      <c r="DS55" t="n">
        <v>16</v>
      </c>
      <c r="DT55" t="n">
        <v>9</v>
      </c>
      <c r="DU55" t="n">
        <v>7</v>
      </c>
      <c r="DV55" t="n">
        <v>11</v>
      </c>
      <c r="DW55" t="n">
        <v>5</v>
      </c>
      <c r="DX55" t="n">
        <v>2</v>
      </c>
      <c r="DY55" t="n">
        <v>14</v>
      </c>
      <c r="DZ55" t="n">
        <v>3</v>
      </c>
      <c r="EA55" t="n">
        <v>13</v>
      </c>
      <c r="EB55" t="n">
        <v>0</v>
      </c>
      <c r="EC55" t="n">
        <v>16</v>
      </c>
      <c r="ED55" t="n">
        <v>0</v>
      </c>
      <c r="EE55" t="n">
        <v>16</v>
      </c>
      <c r="EF55" t="n">
        <v>9</v>
      </c>
      <c r="EG55" t="n">
        <v>7</v>
      </c>
      <c r="EH55" t="n">
        <v>12</v>
      </c>
      <c r="EI55" t="n">
        <v>4</v>
      </c>
      <c r="EJ55" t="n">
        <v>3</v>
      </c>
      <c r="EK55" t="n">
        <v>13</v>
      </c>
      <c r="EL55" t="n">
        <v>7</v>
      </c>
      <c r="EM55" t="n">
        <v>9</v>
      </c>
      <c r="EN55" t="n">
        <v>2</v>
      </c>
      <c r="EO55" t="n">
        <v>14</v>
      </c>
      <c r="EP55" s="89" t="n">
        <v>0</v>
      </c>
      <c r="EQ55" t="n">
        <v>16</v>
      </c>
      <c r="ER55" s="81" t="n"/>
      <c r="ES55" s="89" t="n"/>
      <c r="EU55" s="81" t="n"/>
      <c r="EV55" s="89" t="n"/>
      <c r="EX55" s="81" t="n"/>
      <c r="EY55" s="89" t="n"/>
      <c r="FA55" s="81" t="n"/>
      <c r="FB55" s="89" t="n"/>
      <c r="FD55" s="81" t="n"/>
      <c r="FE55" s="89" t="n"/>
      <c r="FG55" s="81" t="n"/>
      <c r="FH55" s="89" t="n"/>
      <c r="FJ55" s="81" t="n"/>
      <c r="FK55" s="89" t="n"/>
      <c r="FM55" s="81" t="n"/>
    </row>
    <row customHeight="1" ht="12" r="56" spans="1:201">
      <c r="A56" s="35" t="n">
        <v>43365</v>
      </c>
      <c r="B56" s="89" t="s">
        <v>107</v>
      </c>
      <c r="C56" s="89" t="s">
        <v>101</v>
      </c>
      <c r="D56" s="31" t="n">
        <v>6.82</v>
      </c>
      <c r="E56" s="81" t="n">
        <v>6.74</v>
      </c>
      <c r="F56" s="25" t="n">
        <v>350</v>
      </c>
      <c r="G56" s="80" t="n">
        <v>515</v>
      </c>
      <c r="H56" s="80" t="n">
        <v>251</v>
      </c>
      <c r="I56" s="80" t="n">
        <v>405</v>
      </c>
      <c r="J56" s="80" t="n">
        <v>9</v>
      </c>
      <c r="K56" s="80" t="n">
        <v>2</v>
      </c>
      <c r="L56" s="25" t="n">
        <v>0</v>
      </c>
      <c r="M56" s="80" t="n">
        <v>0</v>
      </c>
      <c r="N56" s="80" t="n">
        <v>2</v>
      </c>
      <c r="O56" s="80" t="n">
        <v>0</v>
      </c>
      <c r="P56" s="80" t="n">
        <v>0</v>
      </c>
      <c r="Q56" s="80" t="n">
        <v>0</v>
      </c>
      <c r="R56" s="16" t="n">
        <v>2</v>
      </c>
      <c r="S56" s="16" t="n">
        <v>0</v>
      </c>
      <c r="T56" s="16" t="n">
        <v>2</v>
      </c>
      <c r="U56" s="25" t="n">
        <v>0</v>
      </c>
      <c r="V56" s="80" t="n">
        <v>0</v>
      </c>
      <c r="W56" s="16" t="n">
        <v>0</v>
      </c>
      <c r="X56" s="25" t="n">
        <v>21</v>
      </c>
      <c r="Y56" s="80" t="n">
        <v>33</v>
      </c>
      <c r="Z56" s="27">
        <f>IF(U56="","",LOOKUP(U56-V56,{-9E+307,0,1},{2,"x",1}))</f>
        <v/>
      </c>
      <c r="AA56" s="14">
        <f>IF(U56="","",U56&amp;"-"&amp;V56)</f>
        <v/>
      </c>
      <c r="AB56" s="63" t="n"/>
      <c r="AW56" s="80" t="n"/>
      <c r="AX56" s="80" t="n"/>
      <c r="AY56" s="80" t="n"/>
      <c r="AZ56" s="80" t="n"/>
      <c r="BA56" s="80" t="n"/>
      <c r="BB56" s="80" t="n"/>
      <c r="BC56" s="80" t="n"/>
      <c r="BD56" s="80" t="n"/>
      <c r="BE56" s="80" t="n"/>
      <c r="BF56" s="80" t="n"/>
      <c r="BG56" s="80" t="n"/>
      <c r="BH56" s="80" t="n"/>
      <c r="BI56" s="80" t="n"/>
      <c r="BJ56" s="80" t="n"/>
      <c r="BK56" s="80" t="n"/>
      <c r="BL56" s="80" t="n"/>
      <c r="BM56" s="80" t="n"/>
      <c r="BN56" s="80" t="n"/>
      <c r="BO56" s="80" t="n"/>
      <c r="BR56" t="s">
        <v>99</v>
      </c>
      <c r="BS56" t="s">
        <v>96</v>
      </c>
      <c r="BT56" t="n">
        <v>11</v>
      </c>
      <c r="BU56" t="n">
        <v>5</v>
      </c>
      <c r="BV56" t="n">
        <v>13</v>
      </c>
      <c r="BW56" t="n">
        <v>3</v>
      </c>
      <c r="BX56" t="n">
        <v>6</v>
      </c>
      <c r="BY56" t="n">
        <v>10</v>
      </c>
      <c r="BZ56" t="n">
        <v>8</v>
      </c>
      <c r="CA56" t="n">
        <v>8</v>
      </c>
      <c r="CB56" t="n">
        <v>1</v>
      </c>
      <c r="CC56" t="n">
        <v>15</v>
      </c>
      <c r="CD56" t="n">
        <v>2</v>
      </c>
      <c r="CE56" t="n">
        <v>14</v>
      </c>
      <c r="CF56" t="n">
        <v>15</v>
      </c>
      <c r="CG56" t="n">
        <v>1</v>
      </c>
      <c r="CH56" t="n">
        <v>11</v>
      </c>
      <c r="CI56" t="n">
        <v>5</v>
      </c>
      <c r="CJ56" t="n">
        <v>8</v>
      </c>
      <c r="CK56" t="n">
        <v>8</v>
      </c>
      <c r="CL56" t="n">
        <v>8</v>
      </c>
      <c r="CM56" t="n">
        <v>8</v>
      </c>
      <c r="CN56" t="n">
        <v>4</v>
      </c>
      <c r="CO56" t="n">
        <v>12</v>
      </c>
      <c r="CP56" t="n">
        <v>5</v>
      </c>
      <c r="CQ56" t="n">
        <v>11</v>
      </c>
      <c r="CR56" t="n">
        <v>1</v>
      </c>
      <c r="CS56" t="n">
        <v>15</v>
      </c>
      <c r="CT56" t="n">
        <v>3</v>
      </c>
      <c r="CU56" t="n">
        <v>13</v>
      </c>
      <c r="CV56" t="n">
        <v>10</v>
      </c>
      <c r="CW56" t="n">
        <v>6</v>
      </c>
      <c r="CX56" t="n">
        <v>10</v>
      </c>
      <c r="CY56" t="n">
        <v>6</v>
      </c>
      <c r="CZ56" t="n">
        <v>5</v>
      </c>
      <c r="DA56" t="n">
        <v>11</v>
      </c>
      <c r="DB56" t="n">
        <v>3</v>
      </c>
      <c r="DC56" t="n">
        <v>13</v>
      </c>
      <c r="DD56" t="n">
        <v>1</v>
      </c>
      <c r="DE56" t="n">
        <v>15</v>
      </c>
      <c r="DF56" t="n">
        <v>0</v>
      </c>
      <c r="DG56" t="n">
        <v>16</v>
      </c>
      <c r="DH56" t="n">
        <v>15</v>
      </c>
      <c r="DI56" t="n">
        <v>1</v>
      </c>
      <c r="DJ56" t="n">
        <v>10</v>
      </c>
      <c r="DK56" t="n">
        <v>6</v>
      </c>
      <c r="DL56" t="n">
        <v>7</v>
      </c>
      <c r="DM56" t="n">
        <v>9</v>
      </c>
      <c r="DN56" t="n">
        <v>7</v>
      </c>
      <c r="DO56" t="n">
        <v>9</v>
      </c>
      <c r="DP56" t="n">
        <v>0</v>
      </c>
      <c r="DQ56" t="n">
        <v>16</v>
      </c>
      <c r="DR56" t="n">
        <v>4</v>
      </c>
      <c r="DS56" t="n">
        <v>12</v>
      </c>
      <c r="DT56" t="n">
        <v>6</v>
      </c>
      <c r="DU56" t="n">
        <v>10</v>
      </c>
      <c r="DV56" t="n">
        <v>12</v>
      </c>
      <c r="DW56" t="n">
        <v>4</v>
      </c>
      <c r="DX56" t="n">
        <v>2</v>
      </c>
      <c r="DY56" t="n">
        <v>14</v>
      </c>
      <c r="DZ56" t="n">
        <v>2</v>
      </c>
      <c r="EA56" t="n">
        <v>14</v>
      </c>
      <c r="EB56" t="n">
        <v>0</v>
      </c>
      <c r="EC56" t="n">
        <v>16</v>
      </c>
      <c r="ED56" t="n">
        <v>0</v>
      </c>
      <c r="EE56" t="n">
        <v>16</v>
      </c>
      <c r="EF56" t="n">
        <v>12</v>
      </c>
      <c r="EG56" t="n">
        <v>4</v>
      </c>
      <c r="EH56" t="n">
        <v>11</v>
      </c>
      <c r="EI56" t="n">
        <v>5</v>
      </c>
      <c r="EJ56" t="n">
        <v>7</v>
      </c>
      <c r="EK56" t="n">
        <v>9</v>
      </c>
      <c r="EL56" t="n">
        <v>5</v>
      </c>
      <c r="EM56" t="n">
        <v>11</v>
      </c>
      <c r="EN56" t="n">
        <v>2</v>
      </c>
      <c r="EO56" t="n">
        <v>14</v>
      </c>
      <c r="EP56" s="89" t="n">
        <v>4</v>
      </c>
      <c r="EQ56" t="n">
        <v>12</v>
      </c>
      <c r="ER56" s="81" t="n"/>
      <c r="ES56" s="89" t="n"/>
      <c r="EU56" s="81" t="n"/>
      <c r="EV56" s="89" t="n"/>
      <c r="EX56" s="81" t="n"/>
      <c r="EY56" s="89" t="n"/>
      <c r="FA56" s="81" t="n"/>
      <c r="FB56" s="89" t="n"/>
      <c r="FD56" s="81" t="n"/>
      <c r="FE56" s="89" t="n"/>
      <c r="FG56" s="81" t="n"/>
      <c r="FH56" s="89" t="n"/>
      <c r="FJ56" s="81" t="n"/>
      <c r="FK56" s="89" t="n"/>
      <c r="FM56" s="81" t="n"/>
    </row>
    <row customHeight="1" ht="12" r="57" spans="1:201">
      <c r="A57" s="35" t="n">
        <v>43365</v>
      </c>
      <c r="B57" s="89" t="s">
        <v>108</v>
      </c>
      <c r="C57" s="89" t="s">
        <v>105</v>
      </c>
      <c r="D57" s="31" t="n">
        <v>6.91</v>
      </c>
      <c r="E57" s="81" t="n">
        <v>6.63</v>
      </c>
      <c r="F57" s="25" t="n">
        <v>425</v>
      </c>
      <c r="G57" s="80" t="n">
        <v>350</v>
      </c>
      <c r="H57" s="80" t="n">
        <v>322</v>
      </c>
      <c r="I57" s="80" t="n">
        <v>239</v>
      </c>
      <c r="J57" s="80" t="n">
        <v>16</v>
      </c>
      <c r="K57" s="80" t="n">
        <v>7</v>
      </c>
      <c r="L57" s="25" t="n">
        <v>1</v>
      </c>
      <c r="M57" s="80" t="n">
        <v>0</v>
      </c>
      <c r="N57" s="80" t="n">
        <v>6</v>
      </c>
      <c r="O57" s="80" t="n">
        <v>0</v>
      </c>
      <c r="P57" s="80" t="n">
        <v>0</v>
      </c>
      <c r="Q57" s="80" t="n">
        <v>2</v>
      </c>
      <c r="R57" s="16" t="n">
        <v>7</v>
      </c>
      <c r="S57" s="16" t="n">
        <v>2</v>
      </c>
      <c r="T57" s="16" t="n">
        <v>9</v>
      </c>
      <c r="U57" s="25" t="n">
        <v>2</v>
      </c>
      <c r="V57" s="80" t="n">
        <v>1</v>
      </c>
      <c r="W57" s="16" t="n">
        <v>3</v>
      </c>
      <c r="X57" s="25" t="n">
        <v>27</v>
      </c>
      <c r="Y57" s="80" t="n">
        <v>24</v>
      </c>
      <c r="Z57" s="27">
        <f>IF(U57="","",LOOKUP(U57-V57,{-9E+307,0,1},{2,"x",1}))</f>
        <v/>
      </c>
      <c r="AA57" s="14">
        <f>IF(U57="","",U57&amp;"-"&amp;V57)</f>
        <v/>
      </c>
      <c r="AB57" s="63" t="n"/>
      <c r="AW57" s="80" t="n"/>
      <c r="AX57" s="80" t="n"/>
      <c r="AY57" s="80" t="n"/>
      <c r="AZ57" s="80" t="n"/>
      <c r="BA57" s="80" t="n"/>
      <c r="BB57" s="80" t="n"/>
      <c r="BC57" s="80" t="n"/>
      <c r="BD57" s="80" t="n"/>
      <c r="BE57" s="80" t="n"/>
      <c r="BF57" s="80" t="n"/>
      <c r="BG57" s="80" t="n"/>
      <c r="BH57" s="80" t="n"/>
      <c r="BI57" s="80" t="n"/>
      <c r="BJ57" s="80" t="n"/>
      <c r="BK57" s="80" t="n"/>
      <c r="BL57" s="80" t="n"/>
      <c r="BM57" s="80" t="n"/>
      <c r="BN57" s="80" t="n"/>
      <c r="BO57" s="80" t="n"/>
      <c r="BR57" t="s">
        <v>108</v>
      </c>
      <c r="BS57" t="s">
        <v>101</v>
      </c>
      <c r="BT57" t="n">
        <v>13</v>
      </c>
      <c r="BU57" t="n">
        <v>3</v>
      </c>
      <c r="BV57" t="n">
        <v>10</v>
      </c>
      <c r="BW57" t="n">
        <v>6</v>
      </c>
      <c r="BX57" t="n">
        <v>6</v>
      </c>
      <c r="BY57" t="n">
        <v>10</v>
      </c>
      <c r="BZ57" t="n">
        <v>5</v>
      </c>
      <c r="CA57" t="n">
        <v>11</v>
      </c>
      <c r="CB57" t="n">
        <v>2</v>
      </c>
      <c r="CC57" t="n">
        <v>14</v>
      </c>
      <c r="CD57" t="n">
        <v>2</v>
      </c>
      <c r="CE57" t="n">
        <v>14</v>
      </c>
      <c r="CF57" t="n">
        <v>13</v>
      </c>
      <c r="CG57" t="n">
        <v>3</v>
      </c>
      <c r="CH57" t="n">
        <v>13</v>
      </c>
      <c r="CI57" t="n">
        <v>3</v>
      </c>
      <c r="CJ57" t="n">
        <v>7</v>
      </c>
      <c r="CK57" t="n">
        <v>9</v>
      </c>
      <c r="CL57" t="n">
        <v>9</v>
      </c>
      <c r="CM57" t="n">
        <v>7</v>
      </c>
      <c r="CN57" t="n">
        <v>5</v>
      </c>
      <c r="CO57" t="n">
        <v>11</v>
      </c>
      <c r="CP57" t="n">
        <v>5</v>
      </c>
      <c r="CQ57" t="n">
        <v>11</v>
      </c>
      <c r="CR57" t="n">
        <v>3</v>
      </c>
      <c r="CS57" t="n">
        <v>13</v>
      </c>
      <c r="CT57" t="n">
        <v>0</v>
      </c>
      <c r="CU57" t="n">
        <v>16</v>
      </c>
      <c r="CV57" t="n">
        <v>10</v>
      </c>
      <c r="CW57" t="n">
        <v>6</v>
      </c>
      <c r="CX57" t="n">
        <v>8</v>
      </c>
      <c r="CY57" t="n">
        <v>8</v>
      </c>
      <c r="CZ57" t="n">
        <v>3</v>
      </c>
      <c r="DA57" t="n">
        <v>13</v>
      </c>
      <c r="DB57" t="n">
        <v>3</v>
      </c>
      <c r="DC57" t="n">
        <v>13</v>
      </c>
      <c r="DD57" t="n">
        <v>0</v>
      </c>
      <c r="DE57" t="n">
        <v>16</v>
      </c>
      <c r="DF57" t="n">
        <v>0</v>
      </c>
      <c r="DG57" t="n">
        <v>16</v>
      </c>
      <c r="DH57" t="n">
        <v>12</v>
      </c>
      <c r="DI57" t="n">
        <v>4</v>
      </c>
      <c r="DJ57" t="n">
        <v>7</v>
      </c>
      <c r="DK57" t="n">
        <v>9</v>
      </c>
      <c r="DL57" t="n">
        <v>7</v>
      </c>
      <c r="DM57" t="n">
        <v>9</v>
      </c>
      <c r="DN57" t="n">
        <v>5</v>
      </c>
      <c r="DO57" t="n">
        <v>11</v>
      </c>
      <c r="DP57" t="n">
        <v>3</v>
      </c>
      <c r="DQ57" t="n">
        <v>13</v>
      </c>
      <c r="DR57" t="n">
        <v>1</v>
      </c>
      <c r="DS57" t="n">
        <v>15</v>
      </c>
      <c r="DT57" t="n">
        <v>10</v>
      </c>
      <c r="DU57" t="n">
        <v>6</v>
      </c>
      <c r="DV57" t="n">
        <v>8</v>
      </c>
      <c r="DW57" t="n">
        <v>8</v>
      </c>
      <c r="DX57" t="n">
        <v>3</v>
      </c>
      <c r="DY57" t="n">
        <v>13</v>
      </c>
      <c r="DZ57" t="n">
        <v>2</v>
      </c>
      <c r="EA57" t="n">
        <v>14</v>
      </c>
      <c r="EB57" t="n">
        <v>0</v>
      </c>
      <c r="EC57" t="n">
        <v>16</v>
      </c>
      <c r="ED57" t="n">
        <v>1</v>
      </c>
      <c r="EE57" t="n">
        <v>15</v>
      </c>
      <c r="EF57" t="n">
        <v>11</v>
      </c>
      <c r="EG57" t="n">
        <v>5</v>
      </c>
      <c r="EH57" t="n">
        <v>12</v>
      </c>
      <c r="EI57" t="n">
        <v>4</v>
      </c>
      <c r="EJ57" t="n">
        <v>5</v>
      </c>
      <c r="EK57" t="n">
        <v>11</v>
      </c>
      <c r="EL57" t="n">
        <v>10</v>
      </c>
      <c r="EM57" t="n">
        <v>6</v>
      </c>
      <c r="EN57" t="n">
        <v>4</v>
      </c>
      <c r="EO57" t="n">
        <v>12</v>
      </c>
      <c r="EP57" s="89" t="n">
        <v>4</v>
      </c>
      <c r="EQ57" t="n">
        <v>12</v>
      </c>
      <c r="ER57" s="81" t="n"/>
      <c r="ES57" s="89" t="n"/>
      <c r="EU57" s="81" t="n"/>
      <c r="EV57" s="89" t="n"/>
      <c r="EX57" s="81" t="n"/>
      <c r="EY57" s="89" t="n"/>
      <c r="FA57" s="81" t="n"/>
      <c r="FB57" s="89" t="n"/>
      <c r="FD57" s="81" t="n"/>
      <c r="FE57" s="89" t="n"/>
      <c r="FG57" s="81" t="n"/>
      <c r="FH57" s="89" t="n"/>
      <c r="FJ57" s="81" t="n"/>
      <c r="FK57" s="89" t="n"/>
      <c r="FM57" s="81" t="n"/>
    </row>
    <row customHeight="1" ht="12" r="58" spans="1:201">
      <c r="A58" s="35" t="n">
        <v>43365</v>
      </c>
      <c r="B58" s="89" t="s">
        <v>110</v>
      </c>
      <c r="C58" s="89" t="s">
        <v>97</v>
      </c>
      <c r="D58" s="31" t="n">
        <v>6.73</v>
      </c>
      <c r="E58" s="81" t="n">
        <v>6.29</v>
      </c>
      <c r="F58" s="25" t="n">
        <v>452</v>
      </c>
      <c r="G58" s="80" t="n">
        <v>413</v>
      </c>
      <c r="H58" s="80" t="n">
        <v>371</v>
      </c>
      <c r="I58" s="80" t="n">
        <v>328</v>
      </c>
      <c r="J58" s="80" t="n">
        <v>9</v>
      </c>
      <c r="K58" s="80" t="n">
        <v>5</v>
      </c>
      <c r="L58" s="25" t="n">
        <v>1</v>
      </c>
      <c r="M58" s="80" t="n">
        <v>0</v>
      </c>
      <c r="N58" s="80" t="n">
        <v>2</v>
      </c>
      <c r="O58" s="80" t="n">
        <v>2</v>
      </c>
      <c r="P58" s="80" t="n">
        <v>3</v>
      </c>
      <c r="Q58" s="80" t="n">
        <v>1</v>
      </c>
      <c r="R58" s="16" t="n">
        <v>6</v>
      </c>
      <c r="S58" s="16" t="n">
        <v>3</v>
      </c>
      <c r="T58" s="16" t="n">
        <v>9</v>
      </c>
      <c r="U58" s="25" t="n">
        <v>3</v>
      </c>
      <c r="V58" s="80" t="n">
        <v>1</v>
      </c>
      <c r="W58" s="16" t="n">
        <v>4</v>
      </c>
      <c r="X58" s="25" t="n">
        <v>11</v>
      </c>
      <c r="Y58" s="80" t="n">
        <v>18</v>
      </c>
      <c r="Z58" s="27">
        <f>IF(U58="","",LOOKUP(U58-V58,{-9E+307,0,1},{2,"x",1}))</f>
        <v/>
      </c>
      <c r="AA58" s="14">
        <f>IF(U58="","",U58&amp;"-"&amp;V58)</f>
        <v/>
      </c>
      <c r="AB58" s="63" t="n"/>
      <c r="AW58" s="80" t="n"/>
      <c r="AX58" s="80" t="n"/>
      <c r="AY58" s="80" t="n"/>
      <c r="AZ58" s="80" t="n"/>
      <c r="BA58" s="80" t="n"/>
      <c r="BB58" s="80" t="n"/>
      <c r="BC58" s="80" t="n"/>
      <c r="BD58" s="80" t="n"/>
      <c r="BE58" s="80" t="n"/>
      <c r="BF58" s="80" t="n"/>
      <c r="BG58" s="80" t="n"/>
      <c r="BH58" s="80" t="n"/>
      <c r="BI58" s="80" t="n"/>
      <c r="BJ58" s="80" t="n"/>
      <c r="BK58" s="80" t="n"/>
      <c r="BL58" s="80" t="n"/>
      <c r="BM58" s="80" t="n"/>
      <c r="BN58" s="80" t="n"/>
      <c r="BO58" s="80" t="n"/>
      <c r="BR58" t="s">
        <v>110</v>
      </c>
      <c r="BS58" t="s">
        <v>106</v>
      </c>
      <c r="BT58" t="n">
        <v>13</v>
      </c>
      <c r="BU58" t="n">
        <v>3</v>
      </c>
      <c r="BV58" t="n">
        <v>11</v>
      </c>
      <c r="BW58" t="n">
        <v>5</v>
      </c>
      <c r="BX58" t="n">
        <v>6</v>
      </c>
      <c r="BY58" t="n">
        <v>10</v>
      </c>
      <c r="BZ58" t="n">
        <v>5</v>
      </c>
      <c r="CA58" t="n">
        <v>11</v>
      </c>
      <c r="CB58" t="n">
        <v>0</v>
      </c>
      <c r="CC58" t="n">
        <v>16</v>
      </c>
      <c r="CD58" t="n">
        <v>0</v>
      </c>
      <c r="CE58" t="n">
        <v>16</v>
      </c>
      <c r="CF58" t="n">
        <v>14</v>
      </c>
      <c r="CG58" t="n">
        <v>2</v>
      </c>
      <c r="CH58" t="n">
        <v>8</v>
      </c>
      <c r="CI58" t="n">
        <v>8</v>
      </c>
      <c r="CJ58" t="n">
        <v>9</v>
      </c>
      <c r="CK58" t="n">
        <v>7</v>
      </c>
      <c r="CL58" t="n">
        <v>4</v>
      </c>
      <c r="CM58" t="n">
        <v>12</v>
      </c>
      <c r="CN58" t="n">
        <v>6</v>
      </c>
      <c r="CO58" t="n">
        <v>10</v>
      </c>
      <c r="CP58" t="n">
        <v>1</v>
      </c>
      <c r="CQ58" t="n">
        <v>15</v>
      </c>
      <c r="CR58" t="n">
        <v>3</v>
      </c>
      <c r="CS58" t="n">
        <v>13</v>
      </c>
      <c r="CT58" t="n">
        <v>0</v>
      </c>
      <c r="CU58" t="n">
        <v>16</v>
      </c>
      <c r="CV58" t="n">
        <v>10</v>
      </c>
      <c r="CW58" t="n">
        <v>6</v>
      </c>
      <c r="CX58" t="n">
        <v>8</v>
      </c>
      <c r="CY58" t="n">
        <v>8</v>
      </c>
      <c r="CZ58" t="n">
        <v>1</v>
      </c>
      <c r="DA58" t="n">
        <v>15</v>
      </c>
      <c r="DB58" t="n">
        <v>2</v>
      </c>
      <c r="DC58" t="n">
        <v>14</v>
      </c>
      <c r="DD58" t="n">
        <v>0</v>
      </c>
      <c r="DE58" t="n">
        <v>16</v>
      </c>
      <c r="DF58" t="n">
        <v>0</v>
      </c>
      <c r="DG58" t="n">
        <v>16</v>
      </c>
      <c r="DH58" t="n">
        <v>13</v>
      </c>
      <c r="DI58" t="n">
        <v>3</v>
      </c>
      <c r="DJ58" t="n">
        <v>10</v>
      </c>
      <c r="DK58" t="n">
        <v>6</v>
      </c>
      <c r="DL58" t="n">
        <v>8</v>
      </c>
      <c r="DM58" t="n">
        <v>8</v>
      </c>
      <c r="DN58" t="n">
        <v>3</v>
      </c>
      <c r="DO58" t="n">
        <v>13</v>
      </c>
      <c r="DP58" t="n">
        <v>3</v>
      </c>
      <c r="DQ58" t="n">
        <v>13</v>
      </c>
      <c r="DR58" t="n">
        <v>0</v>
      </c>
      <c r="DS58" t="n">
        <v>16</v>
      </c>
      <c r="DT58" t="n">
        <v>9</v>
      </c>
      <c r="DU58" t="n">
        <v>7</v>
      </c>
      <c r="DV58" t="n">
        <v>8</v>
      </c>
      <c r="DW58" t="n">
        <v>8</v>
      </c>
      <c r="DX58" t="n">
        <v>2</v>
      </c>
      <c r="DY58" t="n">
        <v>14</v>
      </c>
      <c r="DZ58" t="n">
        <v>4</v>
      </c>
      <c r="EA58" t="n">
        <v>12</v>
      </c>
      <c r="EB58" t="n">
        <v>1</v>
      </c>
      <c r="EC58" t="n">
        <v>15</v>
      </c>
      <c r="ED58" t="n">
        <v>0</v>
      </c>
      <c r="EE58" t="n">
        <v>16</v>
      </c>
      <c r="EF58" t="n">
        <v>14</v>
      </c>
      <c r="EG58" t="n">
        <v>2</v>
      </c>
      <c r="EH58" t="n">
        <v>9</v>
      </c>
      <c r="EI58" t="n">
        <v>7</v>
      </c>
      <c r="EJ58" t="n">
        <v>6</v>
      </c>
      <c r="EK58" t="n">
        <v>10</v>
      </c>
      <c r="EL58" t="n">
        <v>2</v>
      </c>
      <c r="EM58" t="n">
        <v>14</v>
      </c>
      <c r="EN58" t="n">
        <v>2</v>
      </c>
      <c r="EO58" t="n">
        <v>14</v>
      </c>
      <c r="EP58" s="89" t="n">
        <v>2</v>
      </c>
      <c r="EQ58" t="n">
        <v>14</v>
      </c>
      <c r="ER58" s="81" t="n"/>
      <c r="ES58" s="89" t="n"/>
      <c r="EU58" s="81" t="n"/>
      <c r="EV58" s="89" t="n"/>
      <c r="EX58" s="81" t="n"/>
      <c r="EY58" s="89" t="n"/>
      <c r="FA58" s="81" t="n"/>
      <c r="FB58" s="89" t="n"/>
      <c r="FD58" s="81" t="n"/>
      <c r="FE58" s="89" t="n"/>
      <c r="FG58" s="81" t="n"/>
      <c r="FH58" s="89" t="n"/>
      <c r="FJ58" s="81" t="n"/>
      <c r="FK58" s="89" t="n"/>
      <c r="FM58" s="81" t="n"/>
    </row>
    <row customHeight="1" ht="12" r="59" spans="1:201">
      <c r="A59" s="35" t="n">
        <v>43366</v>
      </c>
      <c r="B59" s="89" t="s">
        <v>109</v>
      </c>
      <c r="C59" s="89" t="s">
        <v>102</v>
      </c>
      <c r="D59" s="31" t="n">
        <v>6.39</v>
      </c>
      <c r="E59" s="81" t="n">
        <v>7.04</v>
      </c>
      <c r="F59" s="25" t="n">
        <v>350</v>
      </c>
      <c r="G59" s="80" t="n">
        <v>464</v>
      </c>
      <c r="H59" s="80" t="n">
        <v>260</v>
      </c>
      <c r="I59" s="80" t="n">
        <v>364</v>
      </c>
      <c r="J59" s="80" t="n">
        <v>12</v>
      </c>
      <c r="K59" s="80" t="n">
        <v>10</v>
      </c>
      <c r="L59" s="25" t="n">
        <v>0</v>
      </c>
      <c r="M59" s="80" t="n">
        <v>1</v>
      </c>
      <c r="N59" s="80" t="n">
        <v>4</v>
      </c>
      <c r="O59" s="80" t="n">
        <v>3</v>
      </c>
      <c r="P59" s="80" t="n">
        <v>1</v>
      </c>
      <c r="Q59" s="80" t="n">
        <v>2</v>
      </c>
      <c r="R59" s="16" t="n">
        <v>5</v>
      </c>
      <c r="S59" s="16" t="n">
        <v>6</v>
      </c>
      <c r="T59" s="16" t="n">
        <v>11</v>
      </c>
      <c r="U59" s="25" t="n">
        <v>1</v>
      </c>
      <c r="V59" s="80" t="n">
        <v>3</v>
      </c>
      <c r="W59" s="16" t="n">
        <v>4</v>
      </c>
      <c r="X59" s="25" t="n">
        <v>15</v>
      </c>
      <c r="Y59" s="80" t="n">
        <v>31</v>
      </c>
      <c r="Z59" s="27">
        <f>IF(U59="","",LOOKUP(U59-V59,{-9E+307,0,1},{2,"x",1}))</f>
        <v/>
      </c>
      <c r="AA59" s="14">
        <f>IF(U59="","",U59&amp;"-"&amp;V59)</f>
        <v/>
      </c>
      <c r="AB59" s="63" t="n"/>
      <c r="AW59" s="80" t="n"/>
      <c r="AX59" s="80" t="n"/>
      <c r="AY59" s="80" t="n"/>
      <c r="AZ59" s="80" t="n"/>
      <c r="BA59" s="80" t="n"/>
      <c r="BB59" s="80" t="n"/>
      <c r="BC59" s="80" t="n"/>
      <c r="BD59" s="80" t="n"/>
      <c r="BE59" s="80" t="n"/>
      <c r="BF59" s="80" t="n"/>
      <c r="BG59" s="80" t="n"/>
      <c r="BH59" s="80" t="n"/>
      <c r="BI59" s="80" t="n"/>
      <c r="BJ59" s="80" t="n"/>
      <c r="BK59" s="80" t="n"/>
      <c r="BL59" s="80" t="n"/>
      <c r="BM59" s="80" t="n"/>
      <c r="BN59" s="80" t="n"/>
      <c r="BO59" s="80" t="n"/>
      <c r="BR59" t="s">
        <v>102</v>
      </c>
      <c r="BS59" t="s">
        <v>97</v>
      </c>
      <c r="BT59" t="n">
        <v>12</v>
      </c>
      <c r="BU59" t="n">
        <v>4</v>
      </c>
      <c r="BV59" t="n">
        <v>10</v>
      </c>
      <c r="BW59" t="n">
        <v>6</v>
      </c>
      <c r="BX59" t="n">
        <v>5</v>
      </c>
      <c r="BY59" t="n">
        <v>11</v>
      </c>
      <c r="BZ59" t="n">
        <v>6</v>
      </c>
      <c r="CA59" t="n">
        <v>10</v>
      </c>
      <c r="CB59" t="n">
        <v>1</v>
      </c>
      <c r="CC59" t="n">
        <v>15</v>
      </c>
      <c r="CD59" t="n">
        <v>2</v>
      </c>
      <c r="CE59" t="n">
        <v>14</v>
      </c>
      <c r="CF59" t="n">
        <v>11</v>
      </c>
      <c r="CG59" t="n">
        <v>5</v>
      </c>
      <c r="CH59" t="n">
        <v>11</v>
      </c>
      <c r="CI59" t="n">
        <v>5</v>
      </c>
      <c r="CJ59" t="n">
        <v>7</v>
      </c>
      <c r="CK59" t="n">
        <v>9</v>
      </c>
      <c r="CL59" t="n">
        <v>10</v>
      </c>
      <c r="CM59" t="n">
        <v>6</v>
      </c>
      <c r="CN59" t="n">
        <v>4</v>
      </c>
      <c r="CO59" t="n">
        <v>12</v>
      </c>
      <c r="CP59" t="n">
        <v>5</v>
      </c>
      <c r="CQ59" t="n">
        <v>11</v>
      </c>
      <c r="CR59" t="n">
        <v>2</v>
      </c>
      <c r="CS59" t="n">
        <v>14</v>
      </c>
      <c r="CT59" t="n">
        <v>3</v>
      </c>
      <c r="CU59" t="n">
        <v>13</v>
      </c>
      <c r="CV59" t="n">
        <v>9</v>
      </c>
      <c r="CW59" t="n">
        <v>7</v>
      </c>
      <c r="CX59" t="n">
        <v>4</v>
      </c>
      <c r="CY59" t="n">
        <v>12</v>
      </c>
      <c r="CZ59" t="n">
        <v>3</v>
      </c>
      <c r="DA59" t="n">
        <v>13</v>
      </c>
      <c r="DB59" t="n">
        <v>3</v>
      </c>
      <c r="DC59" t="n">
        <v>13</v>
      </c>
      <c r="DD59" t="n">
        <v>0</v>
      </c>
      <c r="DE59" t="n">
        <v>16</v>
      </c>
      <c r="DF59" t="n">
        <v>0</v>
      </c>
      <c r="DG59" t="n">
        <v>16</v>
      </c>
      <c r="DH59" t="n">
        <v>9</v>
      </c>
      <c r="DI59" t="n">
        <v>7</v>
      </c>
      <c r="DJ59" t="n">
        <v>10</v>
      </c>
      <c r="DK59" t="n">
        <v>6</v>
      </c>
      <c r="DL59" t="n">
        <v>6</v>
      </c>
      <c r="DM59" t="n">
        <v>10</v>
      </c>
      <c r="DN59" t="n">
        <v>4</v>
      </c>
      <c r="DO59" t="n">
        <v>12</v>
      </c>
      <c r="DP59" t="n">
        <v>4</v>
      </c>
      <c r="DQ59" t="n">
        <v>12</v>
      </c>
      <c r="DR59" t="n">
        <v>1</v>
      </c>
      <c r="DS59" t="n">
        <v>15</v>
      </c>
      <c r="DT59" t="n">
        <v>10</v>
      </c>
      <c r="DU59" t="n">
        <v>6</v>
      </c>
      <c r="DV59" t="n">
        <v>11</v>
      </c>
      <c r="DW59" t="n">
        <v>5</v>
      </c>
      <c r="DX59" t="n">
        <v>2</v>
      </c>
      <c r="DY59" t="n">
        <v>14</v>
      </c>
      <c r="DZ59" t="n">
        <v>4</v>
      </c>
      <c r="EA59" t="n">
        <v>12</v>
      </c>
      <c r="EB59" t="n">
        <v>0</v>
      </c>
      <c r="EC59" t="n">
        <v>16</v>
      </c>
      <c r="ED59" t="n">
        <v>0</v>
      </c>
      <c r="EE59" t="n">
        <v>16</v>
      </c>
      <c r="EF59" t="n">
        <v>11</v>
      </c>
      <c r="EG59" t="n">
        <v>5</v>
      </c>
      <c r="EH59" t="n">
        <v>13</v>
      </c>
      <c r="EI59" t="n">
        <v>3</v>
      </c>
      <c r="EJ59" t="n">
        <v>7</v>
      </c>
      <c r="EK59" t="n">
        <v>9</v>
      </c>
      <c r="EL59" t="n">
        <v>8</v>
      </c>
      <c r="EM59" t="n">
        <v>8</v>
      </c>
      <c r="EN59" t="n">
        <v>1</v>
      </c>
      <c r="EO59" t="n">
        <v>15</v>
      </c>
      <c r="EP59" s="89" t="n">
        <v>5</v>
      </c>
      <c r="EQ59" t="n">
        <v>11</v>
      </c>
      <c r="ER59" s="81" t="n"/>
      <c r="ES59" s="89" t="n"/>
      <c r="EU59" s="81" t="n"/>
      <c r="EV59" s="89" t="n"/>
      <c r="EX59" s="81" t="n"/>
      <c r="EY59" s="89" t="n"/>
      <c r="FA59" s="81" t="n"/>
      <c r="FB59" s="89" t="n"/>
      <c r="FD59" s="81" t="n"/>
      <c r="FE59" s="89" t="n"/>
      <c r="FG59" s="81" t="n"/>
      <c r="FH59" s="89" t="n"/>
      <c r="FJ59" s="81" t="n"/>
      <c r="FK59" s="89" t="n"/>
      <c r="FM59" s="81" t="n"/>
    </row>
    <row customHeight="1" ht="12" r="60" spans="1:201">
      <c r="A60" s="35" t="n">
        <v>43366</v>
      </c>
      <c r="B60" s="89" t="s">
        <v>111</v>
      </c>
      <c r="C60" s="89" t="s">
        <v>93</v>
      </c>
      <c r="D60" s="31" t="n">
        <v>6.92</v>
      </c>
      <c r="E60" s="81" t="n">
        <v>6.12</v>
      </c>
      <c r="F60" s="25" t="n">
        <v>472</v>
      </c>
      <c r="G60" s="80" t="n">
        <v>347</v>
      </c>
      <c r="H60" s="80" t="n">
        <v>413</v>
      </c>
      <c r="I60" s="80" t="n">
        <v>273</v>
      </c>
      <c r="J60" s="80" t="n">
        <v>13</v>
      </c>
      <c r="K60" s="80" t="n">
        <v>8</v>
      </c>
      <c r="L60" s="25" t="n">
        <v>0</v>
      </c>
      <c r="M60" s="80" t="n">
        <v>0</v>
      </c>
      <c r="N60" s="80" t="n">
        <v>4</v>
      </c>
      <c r="O60" s="80" t="n">
        <v>2</v>
      </c>
      <c r="P60" s="80" t="n">
        <v>1</v>
      </c>
      <c r="Q60" s="80" t="n">
        <v>1</v>
      </c>
      <c r="R60" s="16" t="n">
        <v>5</v>
      </c>
      <c r="S60" s="16" t="n">
        <v>3</v>
      </c>
      <c r="T60" s="16" t="n">
        <v>8</v>
      </c>
      <c r="U60" s="25" t="n">
        <v>4</v>
      </c>
      <c r="V60" s="80" t="n">
        <v>2</v>
      </c>
      <c r="W60" s="16" t="n">
        <v>6</v>
      </c>
      <c r="X60" s="25" t="n">
        <v>25</v>
      </c>
      <c r="Y60" s="80" t="n">
        <v>12</v>
      </c>
      <c r="Z60" s="27">
        <f>IF(U60="","",LOOKUP(U60-V60,{-9E+307,0,1},{2,"x",1}))</f>
        <v/>
      </c>
      <c r="AA60" s="14">
        <f>IF(U60="","",U60&amp;"-"&amp;V60)</f>
        <v/>
      </c>
      <c r="AB60" s="63" t="n"/>
      <c r="AW60" s="80" t="n"/>
      <c r="AX60" s="80" t="n"/>
      <c r="AY60" s="80" t="n"/>
      <c r="AZ60" s="80" t="n"/>
      <c r="BA60" s="80" t="n"/>
      <c r="BB60" s="80" t="n"/>
      <c r="BC60" s="80" t="n"/>
      <c r="BD60" s="80" t="n"/>
      <c r="BE60" s="80" t="n"/>
      <c r="BF60" s="80" t="n"/>
      <c r="BG60" s="80" t="n"/>
      <c r="BH60" s="80" t="n"/>
      <c r="BI60" s="80" t="n"/>
      <c r="BJ60" s="80" t="n"/>
      <c r="BK60" s="80" t="n"/>
      <c r="BL60" s="80" t="n"/>
      <c r="BM60" s="80" t="n"/>
      <c r="BN60" s="80" t="n"/>
      <c r="BO60" s="80" t="n"/>
      <c r="EP60" s="89" t="n"/>
      <c r="ER60" s="81" t="n"/>
      <c r="ES60" s="89" t="n"/>
      <c r="EU60" s="81" t="n"/>
      <c r="EV60" s="89" t="n"/>
      <c r="EX60" s="81" t="n"/>
      <c r="EY60" s="89" t="n"/>
      <c r="FA60" s="81" t="n"/>
      <c r="FB60" s="89" t="n"/>
      <c r="FD60" s="81" t="n"/>
      <c r="FE60" s="89" t="n"/>
      <c r="FG60" s="81" t="n"/>
      <c r="FH60" s="89" t="n"/>
      <c r="FJ60" s="81" t="n"/>
      <c r="FK60" s="89" t="n"/>
      <c r="FM60" s="81" t="n"/>
    </row>
    <row customHeight="1" ht="12" r="61" spans="1:201">
      <c r="A61" s="35" t="n">
        <v>43366</v>
      </c>
      <c r="B61" s="89" t="s">
        <v>99</v>
      </c>
      <c r="C61" s="89" t="s">
        <v>112</v>
      </c>
      <c r="D61" s="31" t="n">
        <v>6.34</v>
      </c>
      <c r="E61" s="81" t="n">
        <v>6.89</v>
      </c>
      <c r="F61" s="25" t="n">
        <v>331</v>
      </c>
      <c r="G61" s="80" t="n">
        <v>535</v>
      </c>
      <c r="H61" s="80" t="n">
        <v>276</v>
      </c>
      <c r="I61" s="80" t="n">
        <v>471</v>
      </c>
      <c r="J61" s="80" t="n">
        <v>11</v>
      </c>
      <c r="K61" s="80" t="n">
        <v>11</v>
      </c>
      <c r="L61" s="25" t="n">
        <v>1</v>
      </c>
      <c r="M61" s="80" t="n">
        <v>2</v>
      </c>
      <c r="N61" s="80" t="n">
        <v>0</v>
      </c>
      <c r="O61" s="80" t="n">
        <v>3</v>
      </c>
      <c r="P61" s="80" t="n">
        <v>3</v>
      </c>
      <c r="Q61" s="80" t="n">
        <v>1</v>
      </c>
      <c r="R61" s="16" t="n">
        <v>4</v>
      </c>
      <c r="S61" s="16" t="n">
        <v>6</v>
      </c>
      <c r="T61" s="16" t="n">
        <v>10</v>
      </c>
      <c r="U61" s="25" t="n">
        <v>1</v>
      </c>
      <c r="V61" s="80" t="n">
        <v>3</v>
      </c>
      <c r="W61" s="16" t="n">
        <v>4</v>
      </c>
      <c r="X61" s="25" t="n">
        <v>22</v>
      </c>
      <c r="Y61" s="80" t="n">
        <v>19</v>
      </c>
      <c r="Z61" s="27">
        <f>IF(U61="","",LOOKUP(U61-V61,{-9E+307,0,1},{2,"x",1}))</f>
        <v/>
      </c>
      <c r="AA61" s="14">
        <f>IF(U61="","",U61&amp;"-"&amp;V61)</f>
        <v/>
      </c>
      <c r="AB61" s="63" t="n"/>
      <c r="AW61" s="80" t="n"/>
      <c r="AX61" s="80" t="n"/>
      <c r="AY61" s="80" t="n"/>
      <c r="AZ61" s="80" t="n"/>
      <c r="BA61" s="80" t="n"/>
      <c r="BB61" s="80" t="n"/>
      <c r="BC61" s="80" t="n"/>
      <c r="BD61" s="80" t="n"/>
      <c r="BE61" s="80" t="n"/>
      <c r="BF61" s="80" t="n"/>
      <c r="BG61" s="80" t="n"/>
      <c r="BH61" s="80" t="n"/>
      <c r="BI61" s="80" t="n"/>
      <c r="BJ61" s="80" t="n"/>
      <c r="BK61" s="80" t="n"/>
      <c r="BL61" s="80" t="n"/>
      <c r="BM61" s="80" t="n"/>
      <c r="BN61" s="80" t="n"/>
      <c r="BO61" s="80" t="n"/>
      <c r="EP61" s="89" t="n"/>
      <c r="ER61" s="81" t="n"/>
      <c r="ES61" s="89" t="n"/>
      <c r="EU61" s="81" t="n"/>
      <c r="EV61" s="89" t="n"/>
      <c r="EX61" s="81" t="n"/>
      <c r="EY61" s="89" t="n"/>
      <c r="FA61" s="81" t="n"/>
      <c r="FB61" s="89" t="n"/>
      <c r="FD61" s="81" t="n"/>
      <c r="FE61" s="89" t="n"/>
      <c r="FG61" s="81" t="n"/>
      <c r="FH61" s="89" t="n"/>
      <c r="FJ61" s="81" t="n"/>
      <c r="FK61" s="89" t="n"/>
      <c r="FM61" s="81" t="n"/>
    </row>
    <row customHeight="1" ht="12" r="62" spans="1:201">
      <c r="A62" s="35" t="n">
        <v>43368</v>
      </c>
      <c r="B62" s="89" t="s">
        <v>104</v>
      </c>
      <c r="C62" s="89" t="s">
        <v>95</v>
      </c>
      <c r="D62" s="31" t="n">
        <v>6.4</v>
      </c>
      <c r="E62" s="81" t="n">
        <v>6.87</v>
      </c>
      <c r="F62" s="25" t="n">
        <v>562</v>
      </c>
      <c r="G62" s="80" t="n">
        <v>280</v>
      </c>
      <c r="H62" s="80" t="n">
        <v>465</v>
      </c>
      <c r="I62" s="80" t="n">
        <v>189</v>
      </c>
      <c r="J62" s="80" t="n">
        <v>5</v>
      </c>
      <c r="K62" s="80" t="n">
        <v>4</v>
      </c>
      <c r="L62" s="25" t="n">
        <v>0</v>
      </c>
      <c r="M62" s="80" t="n">
        <v>0</v>
      </c>
      <c r="N62" s="80" t="n">
        <v>0</v>
      </c>
      <c r="O62" s="80" t="n">
        <v>2</v>
      </c>
      <c r="P62" s="80" t="n">
        <v>0</v>
      </c>
      <c r="Q62" s="80" t="n">
        <v>1</v>
      </c>
      <c r="R62" s="16" t="n">
        <v>0</v>
      </c>
      <c r="S62" s="16" t="n">
        <v>3</v>
      </c>
      <c r="T62" s="16" t="n">
        <v>3</v>
      </c>
      <c r="U62" s="25" t="n">
        <v>0</v>
      </c>
      <c r="V62" s="80" t="n">
        <v>1</v>
      </c>
      <c r="W62" s="16" t="n">
        <v>1</v>
      </c>
      <c r="X62" s="25" t="n">
        <v>35</v>
      </c>
      <c r="Y62" s="80" t="n">
        <v>29</v>
      </c>
      <c r="Z62" s="27">
        <f>IF(U62="","",LOOKUP(U62-V62,{-9E+307,0,1},{2,"x",1}))</f>
        <v/>
      </c>
      <c r="AA62" s="14">
        <f>IF(U62="","",U62&amp;"-"&amp;V62)</f>
        <v/>
      </c>
      <c r="AB62" s="63" t="n"/>
      <c r="AW62" s="80" t="n"/>
      <c r="AX62" s="80" t="n"/>
      <c r="AY62" s="80" t="n"/>
      <c r="AZ62" s="80" t="n"/>
      <c r="BA62" s="80" t="n"/>
      <c r="BB62" s="80" t="n"/>
      <c r="BC62" s="80" t="n"/>
      <c r="BD62" s="80" t="n"/>
      <c r="BE62" s="80" t="n"/>
      <c r="BF62" s="80" t="n"/>
      <c r="BG62" s="80" t="n"/>
      <c r="BH62" s="80" t="n"/>
      <c r="BI62" s="80" t="n"/>
      <c r="BJ62" s="80" t="n"/>
      <c r="BK62" s="80" t="n"/>
      <c r="BL62" s="80" t="n"/>
      <c r="BM62" s="80" t="n"/>
      <c r="BN62" s="80" t="n"/>
      <c r="BO62" s="80" t="n"/>
      <c r="BT62" s="80" t="n"/>
      <c r="BU62" s="80" t="n"/>
      <c r="BV62" s="80" t="n"/>
      <c r="BW62" s="80" t="n"/>
      <c r="BX62" s="80" t="n"/>
      <c r="BY62" s="80" t="n"/>
      <c r="BZ62" s="80" t="n"/>
      <c r="CA62" s="80" t="n"/>
      <c r="CB62" s="80" t="n"/>
      <c r="CC62" s="80" t="n"/>
      <c r="CD62" s="80" t="n"/>
      <c r="CE62" s="80" t="n"/>
      <c r="CF62" s="80" t="n"/>
      <c r="CG62" s="80" t="n"/>
      <c r="CH62" s="80" t="n"/>
      <c r="CI62" s="80" t="n"/>
      <c r="CJ62" s="80" t="n"/>
      <c r="CK62" s="80" t="n"/>
      <c r="CL62" s="80" t="n"/>
      <c r="CM62" s="80" t="n"/>
      <c r="CN62" s="80" t="n"/>
      <c r="CO62" s="80" t="n"/>
      <c r="CP62" s="80" t="n"/>
      <c r="CQ62" s="80" t="n"/>
      <c r="CR62" s="80" t="n"/>
      <c r="CS62" s="80" t="n"/>
      <c r="CT62" s="80" t="n"/>
      <c r="CU62" s="80" t="n"/>
      <c r="CV62" s="80" t="n"/>
      <c r="CW62" s="80" t="n"/>
      <c r="CX62" s="80" t="n"/>
      <c r="CY62" s="80" t="n"/>
      <c r="CZ62" s="80" t="n"/>
      <c r="DA62" s="80" t="n"/>
      <c r="DB62" s="80" t="n"/>
      <c r="DC62" s="80" t="n"/>
      <c r="DD62" s="80" t="n"/>
      <c r="DE62" s="80" t="n"/>
      <c r="DF62" s="80" t="n"/>
      <c r="DG62" s="80" t="n"/>
      <c r="DH62" s="80" t="n"/>
      <c r="DI62" s="80" t="n"/>
      <c r="DJ62" s="80" t="n"/>
      <c r="DK62" s="80" t="n"/>
      <c r="DL62" s="80" t="n"/>
      <c r="DM62" s="80" t="n"/>
      <c r="DN62" s="80" t="n"/>
      <c r="DO62" s="80" t="n"/>
      <c r="DP62" s="80" t="n"/>
      <c r="DQ62" s="80" t="n"/>
      <c r="DR62" s="80" t="n"/>
      <c r="DS62" s="80" t="n"/>
      <c r="DT62" s="80" t="n"/>
      <c r="DU62" s="80" t="n"/>
      <c r="DV62" s="80" t="n"/>
      <c r="DW62" s="80" t="n"/>
      <c r="DX62" s="80" t="n"/>
      <c r="DY62" s="80" t="n"/>
      <c r="DZ62" s="80" t="n"/>
      <c r="EA62" s="80" t="n"/>
      <c r="EB62" s="80" t="n"/>
      <c r="EC62" s="80" t="n"/>
      <c r="ED62" s="80" t="n"/>
      <c r="EE62" s="80" t="n"/>
      <c r="EF62" s="80" t="n"/>
      <c r="EG62" s="80" t="n"/>
      <c r="EH62" s="80" t="n"/>
      <c r="EI62" s="80" t="n"/>
      <c r="EJ62" s="80" t="n"/>
      <c r="EK62" s="80" t="n"/>
      <c r="EL62" s="80" t="n"/>
      <c r="EM62" s="80" t="n"/>
      <c r="EN62" s="80" t="n"/>
      <c r="EO62" s="80" t="n"/>
      <c r="EP62" s="80" t="n"/>
      <c r="EQ62" s="80" t="n"/>
      <c r="ER62" s="81" t="n"/>
      <c r="ES62" s="89" t="n"/>
      <c r="EU62" s="81" t="n"/>
      <c r="EV62" s="89" t="n"/>
      <c r="EX62" s="81" t="n"/>
      <c r="EY62" s="89" t="n"/>
      <c r="FA62" s="81" t="n"/>
      <c r="FB62" s="89" t="n"/>
      <c r="FD62" s="81" t="n"/>
      <c r="FE62" s="89" t="n"/>
      <c r="FG62" s="81" t="n"/>
      <c r="FH62" s="89" t="n"/>
      <c r="FJ62" s="81" t="n"/>
      <c r="FK62" s="89" t="n"/>
      <c r="FM62" s="81" t="n"/>
    </row>
    <row customHeight="1" ht="12" r="63" spans="1:201">
      <c r="A63" s="35" t="n">
        <v>43368</v>
      </c>
      <c r="B63" s="89" t="s">
        <v>103</v>
      </c>
      <c r="C63" s="89" t="s">
        <v>106</v>
      </c>
      <c r="D63" s="31" t="n">
        <v>6.62</v>
      </c>
      <c r="E63" s="81" t="n">
        <v>6.87</v>
      </c>
      <c r="F63" s="25" t="n">
        <v>456</v>
      </c>
      <c r="G63" s="80" t="n">
        <v>461</v>
      </c>
      <c r="H63" s="80" t="n">
        <v>354</v>
      </c>
      <c r="I63" s="80" t="n">
        <v>363</v>
      </c>
      <c r="J63" s="80" t="n">
        <v>8</v>
      </c>
      <c r="K63" s="80" t="n">
        <v>9</v>
      </c>
      <c r="L63" s="25" t="n">
        <v>0</v>
      </c>
      <c r="M63" s="80" t="n">
        <v>0</v>
      </c>
      <c r="N63" s="80" t="n">
        <v>1</v>
      </c>
      <c r="O63" s="80" t="n">
        <v>4</v>
      </c>
      <c r="P63" s="80" t="n">
        <v>2</v>
      </c>
      <c r="Q63" s="80" t="n">
        <v>1</v>
      </c>
      <c r="R63" s="16" t="n">
        <v>3</v>
      </c>
      <c r="S63" s="16" t="n">
        <v>5</v>
      </c>
      <c r="T63" s="16" t="n">
        <v>8</v>
      </c>
      <c r="U63" s="25" t="n">
        <v>1</v>
      </c>
      <c r="V63" s="80" t="n">
        <v>2</v>
      </c>
      <c r="W63" s="16" t="n">
        <v>3</v>
      </c>
      <c r="X63" s="25" t="n">
        <v>15</v>
      </c>
      <c r="Y63" s="80" t="n">
        <v>23</v>
      </c>
      <c r="Z63" s="27">
        <f>IF(U63="","",LOOKUP(U63-V63,{-9E+307,0,1},{2,"x",1}))</f>
        <v/>
      </c>
      <c r="AA63" s="14">
        <f>IF(U63="","",U63&amp;"-"&amp;V63)</f>
        <v/>
      </c>
      <c r="AB63" s="63" t="n"/>
      <c r="AW63" s="80" t="n"/>
      <c r="AX63" s="80" t="n"/>
      <c r="AY63" s="80" t="n"/>
      <c r="AZ63" s="80" t="n"/>
      <c r="BA63" s="80" t="n"/>
      <c r="BB63" s="80" t="n"/>
      <c r="BC63" s="80" t="n"/>
      <c r="BD63" s="80" t="n"/>
      <c r="BE63" s="80" t="n"/>
      <c r="BF63" s="80" t="n"/>
      <c r="BG63" s="80" t="n"/>
      <c r="BH63" s="80" t="n"/>
      <c r="BI63" s="80" t="n"/>
      <c r="BJ63" s="80" t="n"/>
      <c r="BK63" s="80" t="n"/>
      <c r="BL63" s="80" t="n"/>
      <c r="BM63" s="80" t="n"/>
      <c r="BN63" s="80" t="n"/>
      <c r="BO63" s="80" t="n"/>
      <c r="BT63" s="80" t="n"/>
      <c r="BU63" s="80" t="n"/>
      <c r="BV63" s="80" t="n"/>
      <c r="BW63" s="80" t="n"/>
      <c r="BX63" s="80" t="n"/>
      <c r="BY63" s="80" t="n"/>
      <c r="BZ63" s="80" t="n"/>
      <c r="CA63" s="80" t="n"/>
      <c r="CB63" s="80" t="n"/>
      <c r="CC63" s="80" t="n"/>
      <c r="CD63" s="80" t="n"/>
      <c r="CE63" s="80" t="n"/>
      <c r="CF63" s="80" t="n"/>
      <c r="CG63" s="80" t="n"/>
      <c r="CH63" s="80" t="n"/>
      <c r="CI63" s="80" t="n"/>
      <c r="CJ63" s="80" t="n"/>
      <c r="CK63" s="80" t="n"/>
      <c r="CL63" s="80" t="n"/>
      <c r="CM63" s="80" t="n"/>
      <c r="CN63" s="80" t="n"/>
      <c r="CO63" s="80" t="n"/>
      <c r="CP63" s="80" t="n"/>
      <c r="CQ63" s="80" t="n"/>
      <c r="CR63" s="80" t="n"/>
      <c r="CS63" s="80" t="n"/>
      <c r="CT63" s="80" t="n"/>
      <c r="CU63" s="80" t="n"/>
      <c r="CV63" s="80" t="n"/>
      <c r="CW63" s="80" t="n"/>
      <c r="CX63" s="80" t="n"/>
      <c r="CY63" s="80" t="n"/>
      <c r="CZ63" s="80" t="n"/>
      <c r="DA63" s="80" t="n"/>
      <c r="DB63" s="80" t="n"/>
      <c r="DC63" s="80" t="n"/>
      <c r="DD63" s="80" t="n"/>
      <c r="DE63" s="80" t="n"/>
      <c r="DF63" s="80" t="n"/>
      <c r="DG63" s="80" t="n"/>
      <c r="DH63" s="80" t="n"/>
      <c r="DI63" s="80" t="n"/>
      <c r="DJ63" s="80" t="n"/>
      <c r="DK63" s="80" t="n"/>
      <c r="DL63" s="80" t="n"/>
      <c r="DM63" s="80" t="n"/>
      <c r="DN63" s="80" t="n"/>
      <c r="DO63" s="80" t="n"/>
      <c r="DP63" s="80" t="n"/>
      <c r="DQ63" s="80" t="n"/>
      <c r="DR63" s="80" t="n"/>
      <c r="DS63" s="80" t="n"/>
      <c r="DT63" s="80" t="n"/>
      <c r="DU63" s="80" t="n"/>
      <c r="DV63" s="80" t="n"/>
      <c r="DW63" s="80" t="n"/>
      <c r="DX63" s="80" t="n"/>
      <c r="DY63" s="80" t="n"/>
      <c r="DZ63" s="80" t="n"/>
      <c r="EA63" s="80" t="n"/>
      <c r="EB63" s="80" t="n"/>
      <c r="EC63" s="80" t="n"/>
      <c r="ED63" s="80" t="n"/>
      <c r="EE63" s="80" t="n"/>
      <c r="EF63" s="80" t="n"/>
      <c r="EG63" s="80" t="n"/>
      <c r="EH63" s="80" t="n"/>
      <c r="EI63" s="80" t="n"/>
      <c r="EJ63" s="80" t="n"/>
      <c r="EK63" s="80" t="n"/>
      <c r="EL63" s="80" t="n"/>
      <c r="EM63" s="80" t="n"/>
      <c r="EN63" s="80" t="n"/>
      <c r="EO63" s="80" t="n"/>
      <c r="EP63" s="80" t="n"/>
      <c r="EQ63" s="80" t="n"/>
      <c r="ER63" s="81" t="n"/>
      <c r="ES63" s="89" t="n"/>
      <c r="EU63" s="81" t="n"/>
      <c r="EV63" s="89" t="n"/>
      <c r="EX63" s="81" t="n"/>
      <c r="EY63" s="89" t="n"/>
      <c r="FA63" s="81" t="n"/>
      <c r="FB63" s="89" t="n"/>
      <c r="FD63" s="81" t="n"/>
      <c r="FE63" s="89" t="n"/>
      <c r="FG63" s="81" t="n"/>
      <c r="FH63" s="89" t="n"/>
      <c r="FJ63" s="81" t="n"/>
      <c r="FK63" s="89" t="n"/>
      <c r="FM63" s="81" t="n"/>
    </row>
    <row customHeight="1" ht="12" r="64" spans="1:201">
      <c r="A64" s="35" t="n">
        <v>43368</v>
      </c>
      <c r="B64" s="89" t="s">
        <v>94</v>
      </c>
      <c r="C64" s="89" t="s">
        <v>108</v>
      </c>
      <c r="D64" s="31" t="n">
        <v>6.42</v>
      </c>
      <c r="E64" s="81" t="n">
        <v>6.88</v>
      </c>
      <c r="F64" s="25" t="n">
        <v>465</v>
      </c>
      <c r="G64" s="80" t="n">
        <v>359</v>
      </c>
      <c r="H64" s="80" t="n">
        <v>386</v>
      </c>
      <c r="I64" s="80" t="n">
        <v>258</v>
      </c>
      <c r="J64" s="80" t="n">
        <v>17</v>
      </c>
      <c r="K64" s="80" t="n">
        <v>13</v>
      </c>
      <c r="L64" s="25" t="n">
        <v>0</v>
      </c>
      <c r="M64" s="80" t="n">
        <v>1</v>
      </c>
      <c r="N64" s="80" t="n">
        <v>5</v>
      </c>
      <c r="O64" s="80" t="n">
        <v>2</v>
      </c>
      <c r="P64" s="80" t="n">
        <v>1</v>
      </c>
      <c r="Q64" s="80" t="n">
        <v>5</v>
      </c>
      <c r="R64" s="16" t="n">
        <v>6</v>
      </c>
      <c r="S64" s="16" t="n">
        <v>8</v>
      </c>
      <c r="T64" s="16" t="n">
        <v>14</v>
      </c>
      <c r="U64" s="25" t="n">
        <v>2</v>
      </c>
      <c r="V64" s="80" t="n">
        <v>3</v>
      </c>
      <c r="W64" s="16" t="n">
        <v>5</v>
      </c>
      <c r="X64" s="25" t="n">
        <v>11</v>
      </c>
      <c r="Y64" s="80" t="n">
        <v>32</v>
      </c>
      <c r="Z64" s="27">
        <f>IF(U64="","",LOOKUP(U64-V64,{-9E+307,0,1},{2,"x",1}))</f>
        <v/>
      </c>
      <c r="AA64" s="14">
        <f>IF(U64="","",U64&amp;"-"&amp;V64)</f>
        <v/>
      </c>
      <c r="AB64" s="63" t="n"/>
      <c r="AW64" s="80" t="n"/>
      <c r="AX64" s="80" t="n"/>
      <c r="AY64" s="80" t="n"/>
      <c r="AZ64" s="80" t="n"/>
      <c r="BA64" s="80" t="n"/>
      <c r="BB64" s="80" t="n"/>
      <c r="BC64" s="80" t="n"/>
      <c r="BD64" s="80" t="n"/>
      <c r="BE64" s="80" t="n"/>
      <c r="BF64" s="80" t="n"/>
      <c r="BG64" s="80" t="n"/>
      <c r="BH64" s="80" t="n"/>
      <c r="BI64" s="80" t="n"/>
      <c r="BJ64" s="80" t="n"/>
      <c r="BK64" s="80" t="n"/>
      <c r="BL64" s="80" t="n"/>
      <c r="BM64" s="80" t="n"/>
      <c r="BN64" s="80" t="n"/>
      <c r="BO64" s="80" t="n"/>
      <c r="BT64" s="80" t="n"/>
      <c r="BU64" s="80" t="n"/>
      <c r="BV64" s="80" t="n"/>
      <c r="BW64" s="80" t="n"/>
      <c r="BX64" s="80" t="n"/>
      <c r="BY64" s="80" t="n"/>
      <c r="BZ64" s="80" t="n"/>
      <c r="CA64" s="80" t="n"/>
      <c r="CB64" s="80" t="n"/>
      <c r="CC64" s="80" t="n"/>
      <c r="CD64" s="80" t="n"/>
      <c r="CE64" s="80" t="n"/>
      <c r="CF64" s="80" t="n"/>
      <c r="CG64" s="80" t="n"/>
      <c r="CH64" s="80" t="n"/>
      <c r="CI64" s="80" t="n"/>
      <c r="CJ64" s="80" t="n"/>
      <c r="CK64" s="80" t="n"/>
      <c r="CL64" s="80" t="n"/>
      <c r="CM64" s="80" t="n"/>
      <c r="CN64" s="80" t="n"/>
      <c r="CO64" s="80" t="n"/>
      <c r="CP64" s="80" t="n"/>
      <c r="CQ64" s="80" t="n"/>
      <c r="CR64" s="80" t="n"/>
      <c r="CS64" s="80" t="n"/>
      <c r="CT64" s="80" t="n"/>
      <c r="CU64" s="80" t="n"/>
      <c r="CV64" s="80" t="n"/>
      <c r="CW64" s="80" t="n"/>
      <c r="CX64" s="80" t="n"/>
      <c r="CY64" s="80" t="n"/>
      <c r="CZ64" s="80" t="n"/>
      <c r="DA64" s="80" t="n"/>
      <c r="DB64" s="80" t="n"/>
      <c r="DC64" s="80" t="n"/>
      <c r="DD64" s="80" t="n"/>
      <c r="DE64" s="80" t="n"/>
      <c r="DF64" s="80" t="n"/>
      <c r="DG64" s="80" t="n"/>
      <c r="DH64" s="80" t="n"/>
      <c r="DI64" s="80" t="n"/>
      <c r="DJ64" s="80" t="n"/>
      <c r="DK64" s="80" t="n"/>
      <c r="DL64" s="80" t="n"/>
      <c r="DM64" s="80" t="n"/>
      <c r="DN64" s="80" t="n"/>
      <c r="DO64" s="80" t="n"/>
      <c r="DP64" s="80" t="n"/>
      <c r="DQ64" s="80" t="n"/>
      <c r="DR64" s="80" t="n"/>
      <c r="DS64" s="80" t="n"/>
      <c r="DT64" s="80" t="n"/>
      <c r="DU64" s="80" t="n"/>
      <c r="DV64" s="80" t="n"/>
      <c r="DW64" s="80" t="n"/>
      <c r="DX64" s="80" t="n"/>
      <c r="DY64" s="80" t="n"/>
      <c r="DZ64" s="80" t="n"/>
      <c r="EA64" s="80" t="n"/>
      <c r="EB64" s="80" t="n"/>
      <c r="EC64" s="80" t="n"/>
      <c r="ED64" s="80" t="n"/>
      <c r="EE64" s="80" t="n"/>
      <c r="EF64" s="80" t="n"/>
      <c r="EG64" s="80" t="n"/>
      <c r="EH64" s="80" t="n"/>
      <c r="EI64" s="80" t="n"/>
      <c r="EJ64" s="80" t="n"/>
      <c r="EK64" s="80" t="n"/>
      <c r="EL64" s="80" t="n"/>
      <c r="EM64" s="80" t="n"/>
      <c r="EN64" s="80" t="n"/>
      <c r="EO64" s="80" t="n"/>
      <c r="EP64" s="80" t="n"/>
      <c r="EQ64" s="80" t="n"/>
      <c r="ER64" s="81" t="n"/>
      <c r="ES64" s="89" t="n"/>
      <c r="EU64" s="81" t="n"/>
      <c r="EV64" s="89" t="n"/>
      <c r="EX64" s="81" t="n"/>
      <c r="EY64" s="89" t="n"/>
      <c r="FA64" s="81" t="n"/>
      <c r="FB64" s="89" t="n"/>
      <c r="FD64" s="81" t="n"/>
      <c r="FE64" s="89" t="n"/>
      <c r="FG64" s="81" t="n"/>
      <c r="FH64" s="89" t="n"/>
      <c r="FJ64" s="81" t="n"/>
      <c r="FK64" s="89" t="n"/>
      <c r="FM64" s="81" t="n"/>
    </row>
    <row customHeight="1" ht="12" r="65" spans="1:201">
      <c r="A65" s="35" t="n">
        <v>43369</v>
      </c>
      <c r="B65" s="89" t="s">
        <v>97</v>
      </c>
      <c r="C65" s="89" t="s">
        <v>99</v>
      </c>
      <c r="D65" s="31" t="n">
        <v>6.76</v>
      </c>
      <c r="E65" s="81" t="n">
        <v>6.42</v>
      </c>
      <c r="F65" s="25" t="n">
        <v>344</v>
      </c>
      <c r="G65" s="80" t="n">
        <v>363</v>
      </c>
      <c r="H65" s="80" t="n">
        <v>260</v>
      </c>
      <c r="I65" s="80" t="n">
        <v>272</v>
      </c>
      <c r="J65" s="80" t="n">
        <v>6</v>
      </c>
      <c r="K65" s="80" t="n">
        <v>13</v>
      </c>
      <c r="L65" s="25" t="n">
        <v>0</v>
      </c>
      <c r="M65" s="80" t="n">
        <v>0</v>
      </c>
      <c r="N65" s="80" t="n">
        <v>2</v>
      </c>
      <c r="O65" s="80" t="n">
        <v>2</v>
      </c>
      <c r="P65" s="80" t="n">
        <v>1</v>
      </c>
      <c r="Q65" s="80" t="n">
        <v>0</v>
      </c>
      <c r="R65" s="16" t="n">
        <v>3</v>
      </c>
      <c r="S65" s="16" t="n">
        <v>2</v>
      </c>
      <c r="T65" s="16" t="n">
        <v>5</v>
      </c>
      <c r="U65" s="25" t="n">
        <v>2</v>
      </c>
      <c r="V65" s="80" t="n">
        <v>1</v>
      </c>
      <c r="W65" s="16" t="n">
        <v>3</v>
      </c>
      <c r="X65" s="25" t="n">
        <v>21</v>
      </c>
      <c r="Y65" s="80" t="n">
        <v>17</v>
      </c>
      <c r="Z65" s="27">
        <f>IF(U65="","",LOOKUP(U65-V65,{-9E+307,0,1},{2,"x",1}))</f>
        <v/>
      </c>
      <c r="AA65" s="14">
        <f>IF(U65="","",U65&amp;"-"&amp;V65)</f>
        <v/>
      </c>
      <c r="AB65" s="63" t="n"/>
      <c r="AW65" s="80" t="n"/>
      <c r="AX65" s="80" t="n"/>
      <c r="AY65" s="80" t="n"/>
      <c r="AZ65" s="80" t="n"/>
      <c r="BA65" s="80" t="n"/>
      <c r="BB65" s="80" t="n"/>
      <c r="BC65" s="80" t="n"/>
      <c r="BD65" s="80" t="n"/>
      <c r="BE65" s="80" t="n"/>
      <c r="BF65" s="80" t="n"/>
      <c r="BG65" s="80" t="n"/>
      <c r="BH65" s="80" t="n"/>
      <c r="BI65" s="80" t="n"/>
      <c r="BJ65" s="80" t="n"/>
      <c r="BK65" s="80" t="n"/>
      <c r="BL65" s="80" t="n"/>
      <c r="BM65" s="80" t="n"/>
      <c r="BN65" s="80" t="n"/>
      <c r="BO65" s="80" t="n"/>
      <c r="BT65" s="80" t="n"/>
      <c r="BU65" s="80" t="n"/>
      <c r="BV65" s="80" t="n"/>
      <c r="BW65" s="80" t="n"/>
      <c r="BX65" s="80" t="n"/>
      <c r="BY65" s="80" t="n"/>
      <c r="BZ65" s="80" t="n"/>
      <c r="CA65" s="80" t="n"/>
      <c r="CB65" s="80" t="n"/>
      <c r="CC65" s="80" t="n"/>
      <c r="CD65" s="80" t="n"/>
      <c r="CE65" s="80" t="n"/>
      <c r="CF65" s="80" t="n"/>
      <c r="CG65" s="80" t="n"/>
      <c r="CH65" s="80" t="n"/>
      <c r="CI65" s="80" t="n"/>
      <c r="CJ65" s="80" t="n"/>
      <c r="CK65" s="80" t="n"/>
      <c r="CL65" s="80" t="n"/>
      <c r="CM65" s="80" t="n"/>
      <c r="CN65" s="80" t="n"/>
      <c r="CO65" s="80" t="n"/>
      <c r="CP65" s="80" t="n"/>
      <c r="CQ65" s="80" t="n"/>
      <c r="CR65" s="80" t="n"/>
      <c r="CS65" s="80" t="n"/>
      <c r="CT65" s="80" t="n"/>
      <c r="CU65" s="80" t="n"/>
      <c r="CV65" s="80" t="n"/>
      <c r="CW65" s="80" t="n"/>
      <c r="CX65" s="80" t="n"/>
      <c r="CY65" s="80" t="n"/>
      <c r="CZ65" s="80" t="n"/>
      <c r="DA65" s="80" t="n"/>
      <c r="DB65" s="80" t="n"/>
      <c r="DC65" s="80" t="n"/>
      <c r="DD65" s="80" t="n"/>
      <c r="DE65" s="80" t="n"/>
      <c r="DF65" s="80" t="n"/>
      <c r="DG65" s="80" t="n"/>
      <c r="DH65" s="80" t="n"/>
      <c r="DI65" s="80" t="n"/>
      <c r="DJ65" s="80" t="n"/>
      <c r="DK65" s="80" t="n"/>
      <c r="DL65" s="80" t="n"/>
      <c r="DM65" s="80" t="n"/>
      <c r="DN65" s="80" t="n"/>
      <c r="DO65" s="80" t="n"/>
      <c r="DP65" s="80" t="n"/>
      <c r="DQ65" s="80" t="n"/>
      <c r="DR65" s="80" t="n"/>
      <c r="DS65" s="80" t="n"/>
      <c r="DT65" s="80" t="n"/>
      <c r="DU65" s="80" t="n"/>
      <c r="DV65" s="80" t="n"/>
      <c r="DW65" s="80" t="n"/>
      <c r="DX65" s="80" t="n"/>
      <c r="DY65" s="80" t="n"/>
      <c r="DZ65" s="80" t="n"/>
      <c r="EA65" s="80" t="n"/>
      <c r="EB65" s="80" t="n"/>
      <c r="EC65" s="80" t="n"/>
      <c r="ED65" s="80" t="n"/>
      <c r="EE65" s="80" t="n"/>
      <c r="EF65" s="80" t="n"/>
      <c r="EG65" s="80" t="n"/>
      <c r="EH65" s="80" t="n"/>
      <c r="EI65" s="80" t="n"/>
      <c r="EJ65" s="80" t="n"/>
      <c r="EK65" s="80" t="n"/>
      <c r="EL65" s="80" t="n"/>
      <c r="EM65" s="80" t="n"/>
      <c r="EN65" s="80" t="n"/>
      <c r="EO65" s="80" t="n"/>
      <c r="EP65" s="80" t="n"/>
      <c r="EQ65" s="80" t="n"/>
      <c r="ER65" s="81" t="n"/>
      <c r="ES65" s="89" t="n"/>
      <c r="EU65" s="81" t="n"/>
      <c r="EV65" s="89" t="n"/>
      <c r="EX65" s="81" t="n"/>
      <c r="EY65" s="89" t="n"/>
      <c r="FA65" s="81" t="n"/>
      <c r="FB65" s="89" t="n"/>
      <c r="FD65" s="81" t="n"/>
      <c r="FE65" s="89" t="n"/>
      <c r="FG65" s="81" t="n"/>
      <c r="FH65" s="89" t="n"/>
      <c r="FJ65" s="81" t="n"/>
      <c r="FK65" s="89" t="n"/>
      <c r="FM65" s="81" t="n"/>
    </row>
    <row customHeight="1" ht="12" r="66" spans="1:201">
      <c r="A66" s="35" t="n">
        <v>43369</v>
      </c>
      <c r="B66" s="89" t="s">
        <v>102</v>
      </c>
      <c r="C66" s="89" t="s">
        <v>98</v>
      </c>
      <c r="D66" s="31" t="n">
        <v>7.16</v>
      </c>
      <c r="E66" s="81" t="n">
        <v>6.38</v>
      </c>
      <c r="F66" s="25" t="n">
        <v>275</v>
      </c>
      <c r="G66" s="80" t="n">
        <v>504</v>
      </c>
      <c r="H66" s="80" t="n">
        <v>183</v>
      </c>
      <c r="I66" s="80" t="n">
        <v>414</v>
      </c>
      <c r="J66" s="80" t="n">
        <v>5</v>
      </c>
      <c r="K66" s="80" t="n">
        <v>12</v>
      </c>
      <c r="L66" s="25" t="n">
        <v>1</v>
      </c>
      <c r="M66" s="80" t="n">
        <v>0</v>
      </c>
      <c r="N66" s="80" t="n">
        <v>0</v>
      </c>
      <c r="O66" s="80" t="n">
        <v>4</v>
      </c>
      <c r="P66" s="80" t="n">
        <v>2</v>
      </c>
      <c r="Q66" s="80" t="n">
        <v>3</v>
      </c>
      <c r="R66" s="16" t="n">
        <v>3</v>
      </c>
      <c r="S66" s="16" t="n">
        <v>7</v>
      </c>
      <c r="T66" s="16" t="n">
        <v>10</v>
      </c>
      <c r="U66" s="25" t="n">
        <v>1</v>
      </c>
      <c r="V66" s="80" t="n">
        <v>0</v>
      </c>
      <c r="W66" s="16" t="n">
        <v>1</v>
      </c>
      <c r="X66" s="25" t="n">
        <v>41</v>
      </c>
      <c r="Y66" s="80" t="n">
        <v>11</v>
      </c>
      <c r="Z66" s="27">
        <f>IF(U66="","",LOOKUP(U66-V66,{-9E+307,0,1},{2,"x",1}))</f>
        <v/>
      </c>
      <c r="AA66" s="14">
        <f>IF(U66="","",U66&amp;"-"&amp;V66)</f>
        <v/>
      </c>
      <c r="AB66" s="63" t="n"/>
      <c r="AW66" s="80" t="n"/>
      <c r="AX66" s="80" t="n"/>
      <c r="AY66" s="80" t="n"/>
      <c r="AZ66" s="80" t="n"/>
      <c r="BA66" s="80" t="n"/>
      <c r="BB66" s="80" t="n"/>
      <c r="BC66" s="80" t="n"/>
      <c r="BD66" s="80" t="n"/>
      <c r="BE66" s="80" t="n"/>
      <c r="BF66" s="80" t="n"/>
      <c r="BG66" s="80" t="n"/>
      <c r="BH66" s="80" t="n"/>
      <c r="BI66" s="80" t="n"/>
      <c r="BJ66" s="80" t="n"/>
      <c r="BK66" s="80" t="n"/>
      <c r="BL66" s="80" t="n"/>
      <c r="BM66" s="80" t="n"/>
      <c r="BN66" s="80" t="n"/>
      <c r="BO66" s="80" t="n"/>
      <c r="BT66" s="80" t="n"/>
      <c r="BU66" s="80" t="n"/>
      <c r="BV66" s="80" t="n"/>
      <c r="BW66" s="80" t="n"/>
      <c r="BX66" s="80" t="n"/>
      <c r="BY66" s="80" t="n"/>
      <c r="BZ66" s="80" t="n"/>
      <c r="CA66" s="80" t="n"/>
      <c r="CB66" s="80" t="n"/>
      <c r="CC66" s="80" t="n"/>
      <c r="CD66" s="80" t="n"/>
      <c r="CE66" s="80" t="n"/>
      <c r="CF66" s="80" t="n"/>
      <c r="CG66" s="80" t="n"/>
      <c r="CH66" s="80" t="n"/>
      <c r="CI66" s="80" t="n"/>
      <c r="CJ66" s="80" t="n"/>
      <c r="CK66" s="80" t="n"/>
      <c r="CL66" s="80" t="n"/>
      <c r="CM66" s="80" t="n"/>
      <c r="CN66" s="80" t="n"/>
      <c r="CO66" s="80" t="n"/>
      <c r="CP66" s="80" t="n"/>
      <c r="CQ66" s="80" t="n"/>
      <c r="CR66" s="80" t="n"/>
      <c r="CS66" s="80" t="n"/>
      <c r="CT66" s="80" t="n"/>
      <c r="CU66" s="80" t="n"/>
      <c r="CV66" s="80" t="n"/>
      <c r="CW66" s="80" t="n"/>
      <c r="CX66" s="80" t="n"/>
      <c r="CY66" s="80" t="n"/>
      <c r="CZ66" s="80" t="n"/>
      <c r="DA66" s="80" t="n"/>
      <c r="DB66" s="80" t="n"/>
      <c r="DC66" s="80" t="n"/>
      <c r="DD66" s="80" t="n"/>
      <c r="DE66" s="80" t="n"/>
      <c r="DF66" s="80" t="n"/>
      <c r="DG66" s="80" t="n"/>
      <c r="DH66" s="80" t="n"/>
      <c r="DI66" s="80" t="n"/>
      <c r="DJ66" s="80" t="n"/>
      <c r="DK66" s="80" t="n"/>
      <c r="DL66" s="80" t="n"/>
      <c r="DM66" s="80" t="n"/>
      <c r="DN66" s="80" t="n"/>
      <c r="DO66" s="80" t="n"/>
      <c r="DP66" s="80" t="n"/>
      <c r="DQ66" s="80" t="n"/>
      <c r="DR66" s="80" t="n"/>
      <c r="DS66" s="80" t="n"/>
      <c r="DT66" s="80" t="n"/>
      <c r="DU66" s="80" t="n"/>
      <c r="DV66" s="80" t="n"/>
      <c r="DW66" s="80" t="n"/>
      <c r="DX66" s="80" t="n"/>
      <c r="DY66" s="80" t="n"/>
      <c r="DZ66" s="80" t="n"/>
      <c r="EA66" s="80" t="n"/>
      <c r="EB66" s="80" t="n"/>
      <c r="EC66" s="80" t="n"/>
      <c r="ED66" s="80" t="n"/>
      <c r="EE66" s="80" t="n"/>
      <c r="EF66" s="80" t="n"/>
      <c r="EG66" s="80" t="n"/>
      <c r="EH66" s="80" t="n"/>
      <c r="EI66" s="80" t="n"/>
      <c r="EJ66" s="80" t="n"/>
      <c r="EK66" s="80" t="n"/>
      <c r="EL66" s="80" t="n"/>
      <c r="EM66" s="80" t="n"/>
      <c r="EN66" s="80" t="n"/>
      <c r="EO66" s="80" t="n"/>
      <c r="EP66" s="80" t="n"/>
      <c r="EQ66" s="80" t="n"/>
      <c r="ER66" s="81" t="n"/>
      <c r="ES66" s="89" t="n"/>
      <c r="EU66" s="81" t="n"/>
      <c r="EV66" s="89" t="n"/>
      <c r="EX66" s="81" t="n"/>
      <c r="EY66" s="89" t="n"/>
      <c r="FA66" s="81" t="n"/>
      <c r="FB66" s="89" t="n"/>
      <c r="FD66" s="81" t="n"/>
      <c r="FE66" s="89" t="n"/>
      <c r="FG66" s="81" t="n"/>
      <c r="FH66" s="89" t="n"/>
      <c r="FJ66" s="81" t="n"/>
      <c r="FK66" s="89" t="n"/>
      <c r="FM66" s="81" t="n"/>
    </row>
    <row customHeight="1" ht="12" r="67" spans="1:201">
      <c r="A67" s="35" t="n">
        <v>43369</v>
      </c>
      <c r="B67" s="89" t="s">
        <v>105</v>
      </c>
      <c r="C67" s="89" t="s">
        <v>100</v>
      </c>
      <c r="D67" s="31" t="n">
        <v>6.68</v>
      </c>
      <c r="E67" s="81" t="n">
        <v>6.73</v>
      </c>
      <c r="F67" s="25" t="n">
        <v>446</v>
      </c>
      <c r="G67" s="80" t="n">
        <v>418</v>
      </c>
      <c r="H67" s="80" t="n">
        <v>374</v>
      </c>
      <c r="I67" s="80" t="n">
        <v>345</v>
      </c>
      <c r="J67" s="80" t="n">
        <v>3</v>
      </c>
      <c r="K67" s="80" t="n">
        <v>14</v>
      </c>
      <c r="L67" s="25" t="n">
        <v>0</v>
      </c>
      <c r="M67" s="80" t="n">
        <v>1</v>
      </c>
      <c r="N67" s="80" t="n">
        <v>2</v>
      </c>
      <c r="O67" s="80" t="n">
        <v>2</v>
      </c>
      <c r="P67" s="80" t="n">
        <v>1</v>
      </c>
      <c r="Q67" s="80" t="n">
        <v>3</v>
      </c>
      <c r="R67" s="16" t="n">
        <v>3</v>
      </c>
      <c r="S67" s="16" t="n">
        <v>6</v>
      </c>
      <c r="T67" s="16" t="n">
        <v>9</v>
      </c>
      <c r="U67" s="25" t="n">
        <v>2</v>
      </c>
      <c r="V67" s="80" t="n">
        <v>2</v>
      </c>
      <c r="W67" s="16" t="n">
        <v>4</v>
      </c>
      <c r="X67" s="25" t="n">
        <v>26</v>
      </c>
      <c r="Y67" s="80" t="n">
        <v>17</v>
      </c>
      <c r="Z67" s="27">
        <f>IF(U67="","",LOOKUP(U67-V67,{-9E+307,0,1},{2,"x",1}))</f>
        <v/>
      </c>
      <c r="AA67" s="14">
        <f>IF(U67="","",U67&amp;"-"&amp;V67)</f>
        <v/>
      </c>
      <c r="AB67" s="63" t="n"/>
      <c r="AW67" s="80" t="n"/>
      <c r="AX67" s="80" t="n"/>
      <c r="AY67" s="80" t="n"/>
      <c r="AZ67" s="80" t="n"/>
      <c r="BA67" s="80" t="n"/>
      <c r="BB67" s="80" t="n"/>
      <c r="BC67" s="80" t="n"/>
      <c r="BD67" s="80" t="n"/>
      <c r="BE67" s="80" t="n"/>
      <c r="BF67" s="80" t="n"/>
      <c r="BG67" s="80" t="n"/>
      <c r="BH67" s="80" t="n"/>
      <c r="BI67" s="80" t="n"/>
      <c r="BJ67" s="80" t="n"/>
      <c r="BK67" s="80" t="n"/>
      <c r="BL67" s="80" t="n"/>
      <c r="BM67" s="80" t="n"/>
      <c r="BN67" s="80" t="n"/>
      <c r="BO67" s="80" t="n"/>
      <c r="BT67" s="80" t="n"/>
      <c r="BU67" s="80" t="n"/>
      <c r="BV67" s="80" t="n"/>
      <c r="BW67" s="80" t="n"/>
      <c r="BX67" s="80" t="n"/>
      <c r="BY67" s="80" t="n"/>
      <c r="BZ67" s="80" t="n"/>
      <c r="CA67" s="80" t="n"/>
      <c r="CB67" s="80" t="n"/>
      <c r="CC67" s="80" t="n"/>
      <c r="CD67" s="80" t="n"/>
      <c r="CE67" s="80" t="n"/>
      <c r="CF67" s="80" t="n"/>
      <c r="CG67" s="80" t="n"/>
      <c r="CH67" s="80" t="n"/>
      <c r="CI67" s="80" t="n"/>
      <c r="CJ67" s="80" t="n"/>
      <c r="CK67" s="80" t="n"/>
      <c r="CL67" s="80" t="n"/>
      <c r="CM67" s="80" t="n"/>
      <c r="CN67" s="80" t="n"/>
      <c r="CO67" s="80" t="n"/>
      <c r="CP67" s="80" t="n"/>
      <c r="CQ67" s="80" t="n"/>
      <c r="CR67" s="80" t="n"/>
      <c r="CS67" s="80" t="n"/>
      <c r="CT67" s="80" t="n"/>
      <c r="CU67" s="80" t="n"/>
      <c r="CV67" s="80" t="n"/>
      <c r="CW67" s="80" t="n"/>
      <c r="CX67" s="80" t="n"/>
      <c r="CY67" s="80" t="n"/>
      <c r="CZ67" s="80" t="n"/>
      <c r="DA67" s="80" t="n"/>
      <c r="DB67" s="80" t="n"/>
      <c r="DC67" s="80" t="n"/>
      <c r="DD67" s="80" t="n"/>
      <c r="DE67" s="80" t="n"/>
      <c r="DF67" s="80" t="n"/>
      <c r="DG67" s="80" t="n"/>
      <c r="DH67" s="80" t="n"/>
      <c r="DI67" s="80" t="n"/>
      <c r="DJ67" s="80" t="n"/>
      <c r="DK67" s="80" t="n"/>
      <c r="DL67" s="80" t="n"/>
      <c r="DM67" s="80" t="n"/>
      <c r="DN67" s="80" t="n"/>
      <c r="DO67" s="80" t="n"/>
      <c r="DP67" s="80" t="n"/>
      <c r="DQ67" s="80" t="n"/>
      <c r="DR67" s="80" t="n"/>
      <c r="DS67" s="80" t="n"/>
      <c r="DT67" s="80" t="n"/>
      <c r="DU67" s="80" t="n"/>
      <c r="DV67" s="80" t="n"/>
      <c r="DW67" s="80" t="n"/>
      <c r="DX67" s="80" t="n"/>
      <c r="DY67" s="80" t="n"/>
      <c r="DZ67" s="80" t="n"/>
      <c r="EA67" s="80" t="n"/>
      <c r="EB67" s="80" t="n"/>
      <c r="EC67" s="80" t="n"/>
      <c r="ED67" s="80" t="n"/>
      <c r="EE67" s="80" t="n"/>
      <c r="EF67" s="80" t="n"/>
      <c r="EG67" s="80" t="n"/>
      <c r="EH67" s="80" t="n"/>
      <c r="EI67" s="80" t="n"/>
      <c r="EJ67" s="80" t="n"/>
      <c r="EK67" s="80" t="n"/>
      <c r="EL67" s="80" t="n"/>
      <c r="EM67" s="80" t="n"/>
      <c r="EN67" s="80" t="n"/>
      <c r="EO67" s="80" t="n"/>
      <c r="EP67" s="80" t="n"/>
      <c r="EQ67" s="80" t="n"/>
      <c r="ER67" s="81" t="n"/>
      <c r="ES67" s="89" t="n"/>
      <c r="EU67" s="81" t="n"/>
      <c r="EV67" s="89" t="n"/>
      <c r="EX67" s="81" t="n"/>
      <c r="EY67" s="89" t="n"/>
      <c r="FA67" s="81" t="n"/>
      <c r="FB67" s="89" t="n"/>
      <c r="FD67" s="81" t="n"/>
      <c r="FE67" s="89" t="n"/>
      <c r="FG67" s="81" t="n"/>
      <c r="FH67" s="89" t="n"/>
      <c r="FJ67" s="81" t="n"/>
      <c r="FK67" s="89" t="n"/>
      <c r="FM67" s="81" t="n"/>
    </row>
    <row customHeight="1" ht="12" r="68" spans="1:201">
      <c r="A68" s="35" t="n">
        <v>43369</v>
      </c>
      <c r="B68" s="89" t="s">
        <v>101</v>
      </c>
      <c r="C68" s="89" t="s">
        <v>111</v>
      </c>
      <c r="D68" s="31" t="n">
        <v>6.15</v>
      </c>
      <c r="E68" s="81" t="n">
        <v>7.27</v>
      </c>
      <c r="F68" s="25" t="n">
        <v>451</v>
      </c>
      <c r="G68" s="80" t="n">
        <v>426</v>
      </c>
      <c r="H68" s="80" t="n">
        <v>397</v>
      </c>
      <c r="I68" s="80" t="n">
        <v>362</v>
      </c>
      <c r="J68" s="80" t="n">
        <v>16</v>
      </c>
      <c r="K68" s="80" t="n">
        <v>12</v>
      </c>
      <c r="L68" s="25" t="n">
        <v>0</v>
      </c>
      <c r="M68" s="80" t="n">
        <v>0</v>
      </c>
      <c r="N68" s="80" t="n">
        <v>4</v>
      </c>
      <c r="O68" s="80" t="n">
        <v>5</v>
      </c>
      <c r="P68" s="80" t="n">
        <v>2</v>
      </c>
      <c r="Q68" s="80" t="n">
        <v>0</v>
      </c>
      <c r="R68" s="16" t="n">
        <v>6</v>
      </c>
      <c r="S68" s="16" t="n">
        <v>5</v>
      </c>
      <c r="T68" s="16" t="n">
        <v>11</v>
      </c>
      <c r="U68" s="25" t="n">
        <v>0</v>
      </c>
      <c r="V68" s="80" t="n">
        <v>3</v>
      </c>
      <c r="W68" s="16" t="n">
        <v>3</v>
      </c>
      <c r="X68" s="25" t="n">
        <v>8</v>
      </c>
      <c r="Y68" s="80" t="n">
        <v>28</v>
      </c>
      <c r="Z68" s="27">
        <f>IF(U68="","",LOOKUP(U68-V68,{-9E+307,0,1},{2,"x",1}))</f>
        <v/>
      </c>
      <c r="AA68" s="14">
        <f>IF(U68="","",U68&amp;"-"&amp;V68)</f>
        <v/>
      </c>
      <c r="AB68" s="63" t="n"/>
      <c r="AW68" s="80" t="n"/>
      <c r="AX68" s="80" t="n"/>
      <c r="AY68" s="80" t="n"/>
      <c r="AZ68" s="80" t="n"/>
      <c r="BA68" s="80" t="n"/>
      <c r="BB68" s="80" t="n"/>
      <c r="BC68" s="80" t="n"/>
      <c r="BD68" s="80" t="n"/>
      <c r="BE68" s="80" t="n"/>
      <c r="BF68" s="80" t="n"/>
      <c r="BG68" s="80" t="n"/>
      <c r="BH68" s="80" t="n"/>
      <c r="BI68" s="80" t="n"/>
      <c r="BJ68" s="80" t="n"/>
      <c r="BK68" s="80" t="n"/>
      <c r="BL68" s="80" t="n"/>
      <c r="BM68" s="80" t="n"/>
      <c r="BN68" s="80" t="n"/>
      <c r="BO68" s="80" t="n"/>
      <c r="BT68" s="80" t="n"/>
      <c r="BU68" s="80" t="n"/>
      <c r="BV68" s="80" t="n"/>
      <c r="BW68" s="80" t="n"/>
      <c r="BX68" s="80" t="n"/>
      <c r="BY68" s="80" t="n"/>
      <c r="BZ68" s="80" t="n"/>
      <c r="CA68" s="80" t="n"/>
      <c r="CB68" s="80" t="n"/>
      <c r="CC68" s="80" t="n"/>
      <c r="CD68" s="80" t="n"/>
      <c r="CE68" s="80" t="n"/>
      <c r="CF68" s="80" t="n"/>
      <c r="CG68" s="80" t="n"/>
      <c r="CH68" s="80" t="n"/>
      <c r="CI68" s="80" t="n"/>
      <c r="CJ68" s="80" t="n"/>
      <c r="CK68" s="80" t="n"/>
      <c r="CL68" s="80" t="n"/>
      <c r="CM68" s="80" t="n"/>
      <c r="CN68" s="80" t="n"/>
      <c r="CO68" s="80" t="n"/>
      <c r="CP68" s="80" t="n"/>
      <c r="CQ68" s="80" t="n"/>
      <c r="CR68" s="80" t="n"/>
      <c r="CS68" s="80" t="n"/>
      <c r="CT68" s="80" t="n"/>
      <c r="CU68" s="80" t="n"/>
      <c r="CV68" s="80" t="n"/>
      <c r="CW68" s="80" t="n"/>
      <c r="CX68" s="80" t="n"/>
      <c r="CY68" s="80" t="n"/>
      <c r="CZ68" s="80" t="n"/>
      <c r="DA68" s="80" t="n"/>
      <c r="DB68" s="80" t="n"/>
      <c r="DC68" s="80" t="n"/>
      <c r="DD68" s="80" t="n"/>
      <c r="DE68" s="80" t="n"/>
      <c r="DF68" s="80" t="n"/>
      <c r="DG68" s="80" t="n"/>
      <c r="DH68" s="80" t="n"/>
      <c r="DI68" s="80" t="n"/>
      <c r="DJ68" s="80" t="n"/>
      <c r="DK68" s="80" t="n"/>
      <c r="DL68" s="80" t="n"/>
      <c r="DM68" s="80" t="n"/>
      <c r="DN68" s="80" t="n"/>
      <c r="DO68" s="80" t="n"/>
      <c r="DP68" s="80" t="n"/>
      <c r="DQ68" s="80" t="n"/>
      <c r="DR68" s="80" t="n"/>
      <c r="DS68" s="80" t="n"/>
      <c r="DT68" s="80" t="n"/>
      <c r="DU68" s="80" t="n"/>
      <c r="DV68" s="80" t="n"/>
      <c r="DW68" s="80" t="n"/>
      <c r="DX68" s="80" t="n"/>
      <c r="DY68" s="80" t="n"/>
      <c r="DZ68" s="80" t="n"/>
      <c r="EA68" s="80" t="n"/>
      <c r="EB68" s="80" t="n"/>
      <c r="EC68" s="80" t="n"/>
      <c r="ED68" s="80" t="n"/>
      <c r="EE68" s="80" t="n"/>
      <c r="EF68" s="80" t="n"/>
      <c r="EG68" s="80" t="n"/>
      <c r="EH68" s="80" t="n"/>
      <c r="EI68" s="80" t="n"/>
      <c r="EJ68" s="80" t="n"/>
      <c r="EK68" s="80" t="n"/>
      <c r="EL68" s="80" t="n"/>
      <c r="EM68" s="80" t="n"/>
      <c r="EN68" s="80" t="n"/>
      <c r="EO68" s="80" t="n"/>
      <c r="EP68" s="80" t="n"/>
      <c r="EQ68" s="80" t="n"/>
      <c r="ER68" s="81" t="n"/>
      <c r="ES68" s="89" t="n"/>
      <c r="EU68" s="81" t="n"/>
      <c r="EV68" s="89" t="n"/>
      <c r="EX68" s="81" t="n"/>
      <c r="EY68" s="89" t="n"/>
      <c r="FA68" s="81" t="n"/>
      <c r="FB68" s="89" t="n"/>
      <c r="FD68" s="81" t="n"/>
      <c r="FE68" s="89" t="n"/>
      <c r="FG68" s="81" t="n"/>
      <c r="FH68" s="89" t="n"/>
      <c r="FJ68" s="81" t="n"/>
      <c r="FK68" s="89" t="n"/>
      <c r="FM68" s="81" t="n"/>
    </row>
    <row customHeight="1" ht="12" r="69" spans="1:201">
      <c r="A69" s="35" t="n">
        <v>43369</v>
      </c>
      <c r="B69" s="89" t="s">
        <v>93</v>
      </c>
      <c r="C69" s="89" t="s">
        <v>110</v>
      </c>
      <c r="D69" s="31" t="n">
        <v>6.69</v>
      </c>
      <c r="E69" s="81" t="n">
        <v>6.48</v>
      </c>
      <c r="F69" s="25" t="n">
        <v>496</v>
      </c>
      <c r="G69" s="80" t="n">
        <v>437</v>
      </c>
      <c r="H69" s="80" t="n">
        <v>420</v>
      </c>
      <c r="I69" s="80" t="n">
        <v>353</v>
      </c>
      <c r="J69" s="80" t="n">
        <v>11</v>
      </c>
      <c r="K69" s="80" t="n">
        <v>7</v>
      </c>
      <c r="L69" s="25" t="n">
        <v>0</v>
      </c>
      <c r="M69" s="80" t="n">
        <v>0</v>
      </c>
      <c r="N69" s="80" t="n">
        <v>4</v>
      </c>
      <c r="O69" s="80" t="n">
        <v>3</v>
      </c>
      <c r="P69" s="80" t="n">
        <v>1</v>
      </c>
      <c r="Q69" s="80" t="n">
        <v>2</v>
      </c>
      <c r="R69" s="16" t="n">
        <v>5</v>
      </c>
      <c r="S69" s="16" t="n">
        <v>5</v>
      </c>
      <c r="T69" s="16" t="n">
        <v>10</v>
      </c>
      <c r="U69" s="25" t="n">
        <v>3</v>
      </c>
      <c r="V69" s="80" t="n">
        <v>2</v>
      </c>
      <c r="W69" s="16" t="n">
        <v>5</v>
      </c>
      <c r="X69" s="25" t="n">
        <v>10</v>
      </c>
      <c r="Y69" s="80" t="n">
        <v>15</v>
      </c>
      <c r="Z69" s="27">
        <f>IF(U69="","",LOOKUP(U69-V69,{-9E+307,0,1},{2,"x",1}))</f>
        <v/>
      </c>
      <c r="AA69" s="14">
        <f>IF(U69="","",U69&amp;"-"&amp;V69)</f>
        <v/>
      </c>
      <c r="AB69" s="63" t="n"/>
      <c r="BT69" s="80" t="n"/>
      <c r="BU69" s="80" t="n"/>
      <c r="BV69" s="80" t="n"/>
      <c r="BW69" s="80" t="n"/>
      <c r="BX69" s="80" t="n"/>
      <c r="BY69" s="80" t="n"/>
      <c r="BZ69" s="80" t="n"/>
      <c r="CA69" s="80" t="n"/>
      <c r="CB69" s="80" t="n"/>
      <c r="CC69" s="80" t="n"/>
      <c r="CD69" s="80" t="n"/>
      <c r="CE69" s="80" t="n"/>
      <c r="CF69" s="80" t="n"/>
      <c r="CG69" s="80" t="n"/>
      <c r="CH69" s="80" t="n"/>
      <c r="CI69" s="80" t="n"/>
      <c r="CJ69" s="80" t="n"/>
      <c r="CK69" s="80" t="n"/>
      <c r="CL69" s="80" t="n"/>
      <c r="CM69" s="80" t="n"/>
      <c r="CN69" s="80" t="n"/>
      <c r="CO69" s="80" t="n"/>
      <c r="CP69" s="80" t="n"/>
      <c r="CQ69" s="80" t="n"/>
      <c r="CR69" s="80" t="n"/>
      <c r="CS69" s="80" t="n"/>
      <c r="CT69" s="80" t="n"/>
      <c r="CU69" s="80" t="n"/>
      <c r="CV69" s="80" t="n"/>
      <c r="CW69" s="80" t="n"/>
      <c r="CX69" s="80" t="n"/>
      <c r="CY69" s="80" t="n"/>
      <c r="CZ69" s="80" t="n"/>
      <c r="DA69" s="80" t="n"/>
      <c r="DB69" s="80" t="n"/>
      <c r="DC69" s="80" t="n"/>
      <c r="DD69" s="80" t="n"/>
      <c r="DE69" s="80" t="n"/>
      <c r="DF69" s="80" t="n"/>
      <c r="DG69" s="80" t="n"/>
      <c r="DH69" s="80" t="n"/>
      <c r="DI69" s="80" t="n"/>
      <c r="DJ69" s="80" t="n"/>
      <c r="DK69" s="80" t="n"/>
      <c r="DL69" s="80" t="n"/>
      <c r="DM69" s="80" t="n"/>
      <c r="DN69" s="80" t="n"/>
      <c r="DO69" s="80" t="n"/>
      <c r="DP69" s="80" t="n"/>
      <c r="DQ69" s="80" t="n"/>
      <c r="DR69" s="80" t="n"/>
      <c r="DS69" s="80" t="n"/>
      <c r="DT69" s="80" t="n"/>
      <c r="DU69" s="80" t="n"/>
      <c r="DV69" s="80" t="n"/>
      <c r="DW69" s="80" t="n"/>
      <c r="DX69" s="80" t="n"/>
      <c r="DY69" s="80" t="n"/>
      <c r="DZ69" s="80" t="n"/>
      <c r="EA69" s="80" t="n"/>
      <c r="EB69" s="80" t="n"/>
      <c r="EC69" s="80" t="n"/>
      <c r="ED69" s="80" t="n"/>
      <c r="EE69" s="80" t="n"/>
      <c r="EF69" s="80" t="n"/>
      <c r="EG69" s="80" t="n"/>
      <c r="EH69" s="80" t="n"/>
      <c r="EI69" s="80" t="n"/>
      <c r="EJ69" s="80" t="n"/>
      <c r="EK69" s="80" t="n"/>
      <c r="EL69" s="80" t="n"/>
      <c r="EM69" s="80" t="n"/>
      <c r="EN69" s="80" t="n"/>
      <c r="EO69" s="80" t="n"/>
      <c r="EP69" s="80" t="n"/>
      <c r="EQ69" s="80" t="n"/>
      <c r="ER69" s="81" t="n"/>
      <c r="ES69" s="89" t="n"/>
      <c r="EU69" s="81" t="n"/>
      <c r="EV69" s="89" t="n"/>
      <c r="EX69" s="81" t="n"/>
      <c r="EY69" s="89" t="n"/>
      <c r="FA69" s="81" t="n"/>
      <c r="FB69" s="89" t="n"/>
      <c r="FD69" s="81" t="n"/>
      <c r="FE69" s="89" t="n"/>
      <c r="FG69" s="81" t="n"/>
      <c r="FH69" s="89" t="n"/>
      <c r="FJ69" s="81" t="n"/>
      <c r="FK69" s="89" t="n"/>
      <c r="FM69" s="81" t="n"/>
    </row>
    <row customHeight="1" ht="12" r="70" spans="1:201">
      <c r="A70" s="35" t="n">
        <v>43369</v>
      </c>
      <c r="B70" s="89" t="s">
        <v>96</v>
      </c>
      <c r="C70" s="89" t="s">
        <v>109</v>
      </c>
      <c r="D70" s="31" t="n">
        <v>6.81</v>
      </c>
      <c r="E70" s="81" t="n">
        <v>6.75</v>
      </c>
      <c r="F70" s="25" t="n">
        <v>440</v>
      </c>
      <c r="G70" s="80" t="n">
        <v>304</v>
      </c>
      <c r="H70" s="80" t="n">
        <v>302</v>
      </c>
      <c r="I70" s="80" t="n">
        <v>173</v>
      </c>
      <c r="J70" s="80" t="n">
        <v>3</v>
      </c>
      <c r="K70" s="80" t="n">
        <v>7</v>
      </c>
      <c r="L70" s="25" t="n">
        <v>0</v>
      </c>
      <c r="M70" s="80" t="n">
        <v>0</v>
      </c>
      <c r="N70" s="80" t="n">
        <v>0</v>
      </c>
      <c r="O70" s="80" t="n">
        <v>1</v>
      </c>
      <c r="P70" s="80" t="n">
        <v>2</v>
      </c>
      <c r="Q70" s="80" t="n">
        <v>2</v>
      </c>
      <c r="R70" s="16" t="n">
        <v>2</v>
      </c>
      <c r="S70" s="16" t="n">
        <v>3</v>
      </c>
      <c r="T70" s="16" t="n">
        <v>5</v>
      </c>
      <c r="U70" s="25" t="n">
        <v>0</v>
      </c>
      <c r="V70" s="80" t="n">
        <v>0</v>
      </c>
      <c r="W70" s="16" t="n">
        <v>0</v>
      </c>
      <c r="X70" s="25" t="n">
        <v>30</v>
      </c>
      <c r="Y70" s="80" t="n">
        <v>27</v>
      </c>
      <c r="Z70" s="27">
        <f>IF(U70="","",LOOKUP(U70-V70,{-9E+307,0,1},{2,"x",1}))</f>
        <v/>
      </c>
      <c r="AA70" s="14">
        <f>IF(U70="","",U70&amp;"-"&amp;V70)</f>
        <v/>
      </c>
      <c r="AB70" s="63" t="n"/>
      <c r="BT70" s="80" t="n"/>
      <c r="BU70" s="80" t="n"/>
      <c r="BV70" s="80" t="n"/>
      <c r="BW70" s="80" t="n"/>
      <c r="BX70" s="80" t="n"/>
      <c r="BY70" s="80" t="n"/>
      <c r="BZ70" s="80" t="n"/>
      <c r="CA70" s="80" t="n"/>
      <c r="CB70" s="80" t="n"/>
      <c r="CC70" s="80" t="n"/>
      <c r="CD70" s="80" t="n"/>
      <c r="CE70" s="80" t="n"/>
      <c r="CF70" s="80" t="n"/>
      <c r="CG70" s="80" t="n"/>
      <c r="CH70" s="80" t="n"/>
      <c r="CI70" s="80" t="n"/>
      <c r="CJ70" s="80" t="n"/>
      <c r="CK70" s="80" t="n"/>
      <c r="CL70" s="80" t="n"/>
      <c r="CM70" s="80" t="n"/>
      <c r="CN70" s="80" t="n"/>
      <c r="CO70" s="80" t="n"/>
      <c r="CP70" s="80" t="n"/>
      <c r="CQ70" s="80" t="n"/>
      <c r="CR70" s="80" t="n"/>
      <c r="CS70" s="80" t="n"/>
      <c r="CT70" s="80" t="n"/>
      <c r="CU70" s="80" t="n"/>
      <c r="CV70" s="80" t="n"/>
      <c r="CW70" s="80" t="n"/>
      <c r="CX70" s="80" t="n"/>
      <c r="CY70" s="80" t="n"/>
      <c r="CZ70" s="80" t="n"/>
      <c r="DA70" s="80" t="n"/>
      <c r="DB70" s="80" t="n"/>
      <c r="DC70" s="80" t="n"/>
      <c r="DD70" s="80" t="n"/>
      <c r="DE70" s="80" t="n"/>
      <c r="DF70" s="80" t="n"/>
      <c r="DG70" s="80" t="n"/>
      <c r="DH70" s="80" t="n"/>
      <c r="DI70" s="80" t="n"/>
      <c r="DJ70" s="80" t="n"/>
      <c r="DK70" s="80" t="n"/>
      <c r="DL70" s="80" t="n"/>
      <c r="DM70" s="80" t="n"/>
      <c r="DN70" s="80" t="n"/>
      <c r="DO70" s="80" t="n"/>
      <c r="DP70" s="80" t="n"/>
      <c r="DQ70" s="80" t="n"/>
      <c r="DR70" s="80" t="n"/>
      <c r="DS70" s="80" t="n"/>
      <c r="DT70" s="80" t="n"/>
      <c r="DU70" s="80" t="n"/>
      <c r="DV70" s="80" t="n"/>
      <c r="DW70" s="80" t="n"/>
      <c r="DX70" s="80" t="n"/>
      <c r="DY70" s="80" t="n"/>
      <c r="DZ70" s="80" t="n"/>
      <c r="EA70" s="80" t="n"/>
      <c r="EB70" s="80" t="n"/>
      <c r="EC70" s="80" t="n"/>
      <c r="ED70" s="80" t="n"/>
      <c r="EE70" s="80" t="n"/>
      <c r="EF70" s="80" t="n"/>
      <c r="EG70" s="80" t="n"/>
      <c r="EH70" s="80" t="n"/>
      <c r="EI70" s="80" t="n"/>
      <c r="EJ70" s="80" t="n"/>
      <c r="EK70" s="80" t="n"/>
      <c r="EL70" s="80" t="n"/>
      <c r="EM70" s="80" t="n"/>
      <c r="EN70" s="80" t="n"/>
      <c r="EO70" s="80" t="n"/>
      <c r="EP70" s="80" t="n"/>
      <c r="EQ70" s="80" t="n"/>
      <c r="ER70" s="81" t="n"/>
      <c r="ES70" s="89" t="n"/>
      <c r="EU70" s="81" t="n"/>
      <c r="EV70" s="89" t="n"/>
      <c r="EX70" s="81" t="n"/>
      <c r="EY70" s="89" t="n"/>
      <c r="FA70" s="81" t="n"/>
      <c r="FB70" s="89" t="n"/>
      <c r="FD70" s="81" t="n"/>
      <c r="FE70" s="89" t="n"/>
      <c r="FG70" s="81" t="n"/>
      <c r="FH70" s="89" t="n"/>
      <c r="FJ70" s="81" t="n"/>
      <c r="FK70" s="89" t="n"/>
      <c r="FM70" s="81" t="n"/>
    </row>
    <row customHeight="1" ht="12" r="71" spans="1:201">
      <c r="A71" s="35" t="n">
        <v>43369</v>
      </c>
      <c r="B71" s="89" t="s">
        <v>112</v>
      </c>
      <c r="C71" s="89" t="s">
        <v>107</v>
      </c>
      <c r="D71" s="31" t="n">
        <v>7.09</v>
      </c>
      <c r="E71" s="81" t="n">
        <v>6.18</v>
      </c>
      <c r="F71" s="25" t="n">
        <v>709</v>
      </c>
      <c r="G71" s="80" t="n">
        <v>276</v>
      </c>
      <c r="H71" s="80" t="n">
        <v>645</v>
      </c>
      <c r="I71" s="80" t="n">
        <v>203</v>
      </c>
      <c r="J71" s="80" t="n">
        <v>11</v>
      </c>
      <c r="K71" s="80" t="n">
        <v>7</v>
      </c>
      <c r="L71" s="25" t="n">
        <v>1</v>
      </c>
      <c r="M71" s="80" t="n">
        <v>0</v>
      </c>
      <c r="N71" s="80" t="n">
        <v>3</v>
      </c>
      <c r="O71" s="80" t="n">
        <v>3</v>
      </c>
      <c r="P71" s="80" t="n">
        <v>3</v>
      </c>
      <c r="Q71" s="80" t="n">
        <v>0</v>
      </c>
      <c r="R71" s="16" t="n">
        <v>7</v>
      </c>
      <c r="S71" s="16" t="n">
        <v>3</v>
      </c>
      <c r="T71" s="16" t="n">
        <v>10</v>
      </c>
      <c r="U71" s="25" t="n">
        <v>4</v>
      </c>
      <c r="V71" s="80" t="n">
        <v>1</v>
      </c>
      <c r="W71" s="16" t="n">
        <v>5</v>
      </c>
      <c r="X71" s="25" t="n">
        <v>15</v>
      </c>
      <c r="Y71" s="80" t="n">
        <v>18</v>
      </c>
      <c r="Z71" s="27">
        <f>IF(U71="","",LOOKUP(U71-V71,{-9E+307,0,1},{2,"x",1}))</f>
        <v/>
      </c>
      <c r="AA71" s="14">
        <f>IF(U71="","",U71&amp;"-"&amp;V71)</f>
        <v/>
      </c>
      <c r="AB71" s="63" t="n"/>
      <c r="BT71" s="80" t="n"/>
      <c r="BU71" s="80" t="n"/>
      <c r="BV71" s="80" t="n"/>
      <c r="BW71" s="80" t="n"/>
      <c r="BX71" s="80" t="n"/>
      <c r="BY71" s="80" t="n"/>
      <c r="BZ71" s="80" t="n"/>
      <c r="CA71" s="80" t="n"/>
      <c r="CB71" s="80" t="n"/>
      <c r="CC71" s="80" t="n"/>
      <c r="CD71" s="80" t="n"/>
      <c r="CE71" s="80" t="n"/>
      <c r="CF71" s="80" t="n"/>
      <c r="CG71" s="80" t="n"/>
      <c r="CH71" s="80" t="n"/>
      <c r="CI71" s="80" t="n"/>
      <c r="CJ71" s="80" t="n"/>
      <c r="CK71" s="80" t="n"/>
      <c r="CL71" s="80" t="n"/>
      <c r="CM71" s="80" t="n"/>
      <c r="CN71" s="80" t="n"/>
      <c r="CO71" s="80" t="n"/>
      <c r="CP71" s="80" t="n"/>
      <c r="CQ71" s="80" t="n"/>
      <c r="CR71" s="80" t="n"/>
      <c r="CS71" s="80" t="n"/>
      <c r="CT71" s="80" t="n"/>
      <c r="CU71" s="80" t="n"/>
      <c r="CV71" s="80" t="n"/>
      <c r="CW71" s="80" t="n"/>
      <c r="CX71" s="80" t="n"/>
      <c r="CY71" s="80" t="n"/>
      <c r="CZ71" s="80" t="n"/>
      <c r="DA71" s="80" t="n"/>
      <c r="DB71" s="80" t="n"/>
      <c r="DC71" s="80" t="n"/>
      <c r="DD71" s="80" t="n"/>
      <c r="DE71" s="80" t="n"/>
      <c r="DF71" s="80" t="n"/>
      <c r="DG71" s="80" t="n"/>
      <c r="DH71" s="80" t="n"/>
      <c r="DI71" s="80" t="n"/>
      <c r="DJ71" s="80" t="n"/>
      <c r="DK71" s="80" t="n"/>
      <c r="DL71" s="80" t="n"/>
      <c r="DM71" s="80" t="n"/>
      <c r="DN71" s="80" t="n"/>
      <c r="DO71" s="80" t="n"/>
      <c r="DP71" s="80" t="n"/>
      <c r="DQ71" s="80" t="n"/>
      <c r="DR71" s="80" t="n"/>
      <c r="DS71" s="80" t="n"/>
      <c r="DT71" s="80" t="n"/>
      <c r="DU71" s="80" t="n"/>
      <c r="DV71" s="80" t="n"/>
      <c r="DW71" s="80" t="n"/>
      <c r="DX71" s="80" t="n"/>
      <c r="DY71" s="80" t="n"/>
      <c r="DZ71" s="80" t="n"/>
      <c r="EA71" s="80" t="n"/>
      <c r="EB71" s="80" t="n"/>
      <c r="EC71" s="80" t="n"/>
      <c r="ED71" s="80" t="n"/>
      <c r="EE71" s="80" t="n"/>
      <c r="EF71" s="80" t="n"/>
      <c r="EG71" s="80" t="n"/>
      <c r="EH71" s="80" t="n"/>
      <c r="EI71" s="80" t="n"/>
      <c r="EJ71" s="80" t="n"/>
      <c r="EK71" s="80" t="n"/>
      <c r="EL71" s="80" t="n"/>
      <c r="EM71" s="80" t="n"/>
      <c r="EN71" s="80" t="n"/>
      <c r="EO71" s="80" t="n"/>
      <c r="EP71" s="80" t="n"/>
      <c r="EQ71" s="80" t="n"/>
      <c r="ER71" s="81" t="n"/>
      <c r="ES71" s="89" t="n"/>
      <c r="EU71" s="81" t="n"/>
      <c r="EV71" s="89" t="n"/>
      <c r="EX71" s="81" t="n"/>
      <c r="EY71" s="89" t="n"/>
      <c r="FA71" s="81" t="n"/>
      <c r="FB71" s="89" t="n"/>
      <c r="FD71" s="81" t="n"/>
      <c r="FE71" s="89" t="n"/>
      <c r="FG71" s="81" t="n"/>
      <c r="FH71" s="89" t="n"/>
      <c r="FJ71" s="81" t="n"/>
      <c r="FK71" s="89" t="n"/>
      <c r="FM71" s="81" t="n"/>
    </row>
    <row customHeight="1" ht="12" r="72" spans="1:201">
      <c r="A72" s="35" t="n">
        <v>43371</v>
      </c>
      <c r="B72" s="89" t="s">
        <v>108</v>
      </c>
      <c r="C72" s="89" t="s">
        <v>104</v>
      </c>
      <c r="D72" s="31" t="n">
        <v>7.31</v>
      </c>
      <c r="E72" s="81" t="n">
        <v>6.38</v>
      </c>
      <c r="F72" s="25" t="n">
        <v>462</v>
      </c>
      <c r="G72" s="80" t="n">
        <v>480</v>
      </c>
      <c r="H72" s="80" t="n">
        <v>374</v>
      </c>
      <c r="I72" s="80" t="n">
        <v>391</v>
      </c>
      <c r="J72" s="80" t="n">
        <v>12</v>
      </c>
      <c r="K72" s="80" t="n">
        <v>11</v>
      </c>
      <c r="L72" s="25" t="n">
        <v>0</v>
      </c>
      <c r="M72" s="80" t="n">
        <v>1</v>
      </c>
      <c r="N72" s="80" t="n">
        <v>4</v>
      </c>
      <c r="O72" s="80" t="n">
        <v>4</v>
      </c>
      <c r="P72" s="80" t="n">
        <v>1</v>
      </c>
      <c r="Q72" s="80" t="n">
        <v>2</v>
      </c>
      <c r="R72" s="16" t="n">
        <v>5</v>
      </c>
      <c r="S72" s="16" t="n">
        <v>7</v>
      </c>
      <c r="T72" s="16" t="n">
        <v>12</v>
      </c>
      <c r="U72" s="25" t="n">
        <v>2</v>
      </c>
      <c r="V72" s="80" t="n">
        <v>0</v>
      </c>
      <c r="W72" s="16" t="n">
        <v>2</v>
      </c>
      <c r="X72" s="25" t="n">
        <v>16</v>
      </c>
      <c r="Y72" s="80" t="n">
        <v>19</v>
      </c>
      <c r="Z72" s="27">
        <f>IF(U72="","",LOOKUP(U72-V72,{-9E+307,0,1},{2,"x",1}))</f>
        <v/>
      </c>
      <c r="AA72" s="14">
        <f>IF(U72="","",U72&amp;"-"&amp;V72)</f>
        <v/>
      </c>
      <c r="AB72" s="63" t="n"/>
      <c r="BT72" s="80" t="n"/>
      <c r="BU72" s="80" t="n"/>
      <c r="BV72" s="80" t="n"/>
      <c r="BW72" s="80" t="n"/>
      <c r="BX72" s="80" t="n"/>
      <c r="BY72" s="80" t="n"/>
      <c r="BZ72" s="80" t="n"/>
      <c r="CA72" s="80" t="n"/>
      <c r="CB72" s="80" t="n"/>
      <c r="CC72" s="80" t="n"/>
      <c r="CD72" s="80" t="n"/>
      <c r="CE72" s="80" t="n"/>
      <c r="CF72" s="80" t="n"/>
      <c r="CG72" s="80" t="n"/>
      <c r="CH72" s="80" t="n"/>
      <c r="CI72" s="80" t="n"/>
      <c r="CJ72" s="80" t="n"/>
      <c r="CK72" s="80" t="n"/>
      <c r="CL72" s="80" t="n"/>
      <c r="CM72" s="80" t="n"/>
      <c r="CN72" s="80" t="n"/>
      <c r="CO72" s="80" t="n"/>
      <c r="CP72" s="80" t="n"/>
      <c r="CQ72" s="80" t="n"/>
      <c r="CR72" s="80" t="n"/>
      <c r="CS72" s="80" t="n"/>
      <c r="CT72" s="80" t="n"/>
      <c r="CU72" s="80" t="n"/>
      <c r="CV72" s="80" t="n"/>
      <c r="CW72" s="80" t="n"/>
      <c r="CX72" s="80" t="n"/>
      <c r="CY72" s="80" t="n"/>
      <c r="CZ72" s="80" t="n"/>
      <c r="DA72" s="80" t="n"/>
      <c r="DB72" s="80" t="n"/>
      <c r="DC72" s="80" t="n"/>
      <c r="DD72" s="80" t="n"/>
      <c r="DE72" s="80" t="n"/>
      <c r="DF72" s="80" t="n"/>
      <c r="DG72" s="80" t="n"/>
      <c r="DH72" s="80" t="n"/>
      <c r="DI72" s="80" t="n"/>
      <c r="DJ72" s="80" t="n"/>
      <c r="DK72" s="80" t="n"/>
      <c r="DL72" s="80" t="n"/>
      <c r="DM72" s="80" t="n"/>
      <c r="DN72" s="80" t="n"/>
      <c r="DO72" s="80" t="n"/>
      <c r="DP72" s="80" t="n"/>
      <c r="DQ72" s="80" t="n"/>
      <c r="DR72" s="80" t="n"/>
      <c r="DS72" s="80" t="n"/>
      <c r="DT72" s="80" t="n"/>
      <c r="DU72" s="80" t="n"/>
      <c r="DV72" s="80" t="n"/>
      <c r="DW72" s="80" t="n"/>
      <c r="DX72" s="80" t="n"/>
      <c r="DY72" s="80" t="n"/>
      <c r="DZ72" s="80" t="n"/>
      <c r="EA72" s="80" t="n"/>
      <c r="EB72" s="80" t="n"/>
      <c r="EC72" s="80" t="n"/>
      <c r="ED72" s="80" t="n"/>
      <c r="EE72" s="80" t="n"/>
      <c r="EF72" s="80" t="n"/>
      <c r="EG72" s="80" t="n"/>
      <c r="EH72" s="80" t="n"/>
      <c r="EI72" s="80" t="n"/>
      <c r="EJ72" s="80" t="n"/>
      <c r="EK72" s="80" t="n"/>
      <c r="EL72" s="80" t="n"/>
      <c r="EM72" s="80" t="n"/>
      <c r="EN72" s="80" t="n"/>
      <c r="EO72" s="80" t="n"/>
      <c r="EP72" s="80" t="n"/>
      <c r="EQ72" s="80" t="n"/>
      <c r="ER72" s="81" t="n"/>
      <c r="ES72" s="89" t="n"/>
      <c r="EU72" s="81" t="n"/>
      <c r="EV72" s="89" t="n"/>
      <c r="EX72" s="81" t="n"/>
      <c r="EY72" s="89" t="n"/>
      <c r="FA72" s="81" t="n"/>
      <c r="FB72" s="89" t="n"/>
      <c r="FD72" s="81" t="n"/>
      <c r="FE72" s="89" t="n"/>
      <c r="FG72" s="81" t="n"/>
      <c r="FH72" s="89" t="n"/>
      <c r="FJ72" s="81" t="n"/>
      <c r="FK72" s="89" t="n"/>
      <c r="FM72" s="81" t="n"/>
    </row>
    <row customHeight="1" ht="12" r="73" spans="1:201">
      <c r="A73" s="35" t="n">
        <v>43372</v>
      </c>
      <c r="B73" s="89" t="s">
        <v>95</v>
      </c>
      <c r="C73" s="89" t="s">
        <v>109</v>
      </c>
      <c r="D73" s="31" t="n">
        <v>6.42</v>
      </c>
      <c r="E73" s="81" t="n">
        <v>6.95</v>
      </c>
      <c r="F73" s="25" t="n">
        <v>537</v>
      </c>
      <c r="G73" s="80" t="n">
        <v>351</v>
      </c>
      <c r="H73" s="80" t="n">
        <v>419</v>
      </c>
      <c r="I73" s="80" t="n">
        <v>238</v>
      </c>
      <c r="J73" s="80" t="n">
        <v>6</v>
      </c>
      <c r="K73" s="80" t="n">
        <v>9</v>
      </c>
      <c r="L73" s="25" t="n">
        <v>0</v>
      </c>
      <c r="M73" s="80" t="n">
        <v>0</v>
      </c>
      <c r="N73" s="80" t="n">
        <v>1</v>
      </c>
      <c r="O73" s="80" t="n">
        <v>5</v>
      </c>
      <c r="P73" s="80" t="n">
        <v>3</v>
      </c>
      <c r="Q73" s="80" t="n">
        <v>0</v>
      </c>
      <c r="R73" s="16" t="n">
        <v>4</v>
      </c>
      <c r="S73" s="16" t="n">
        <v>5</v>
      </c>
      <c r="T73" s="16" t="n">
        <v>9</v>
      </c>
      <c r="U73" s="25" t="n">
        <v>0</v>
      </c>
      <c r="V73" s="80" t="n">
        <v>1</v>
      </c>
      <c r="W73" s="16" t="n">
        <v>1</v>
      </c>
      <c r="X73" s="25" t="n">
        <v>16</v>
      </c>
      <c r="Y73" s="80" t="n">
        <v>38</v>
      </c>
      <c r="Z73" s="27">
        <f>IF(U73="","",LOOKUP(U73-V73,{-9E+307,0,1},{2,"x",1}))</f>
        <v/>
      </c>
      <c r="AA73" s="14">
        <f>IF(U73="","",U73&amp;"-"&amp;V73)</f>
        <v/>
      </c>
      <c r="AB73" s="63" t="n"/>
      <c r="BT73" s="80" t="n"/>
      <c r="BU73" s="80" t="n"/>
      <c r="BV73" s="80" t="n"/>
      <c r="BW73" s="80" t="n"/>
      <c r="BX73" s="80" t="n"/>
      <c r="BY73" s="80" t="n"/>
      <c r="BZ73" s="80" t="n"/>
      <c r="CA73" s="80" t="n"/>
      <c r="CB73" s="80" t="n"/>
      <c r="CC73" s="80" t="n"/>
      <c r="CD73" s="80" t="n"/>
      <c r="CE73" s="80" t="n"/>
      <c r="CF73" s="80" t="n"/>
      <c r="CG73" s="80" t="n"/>
      <c r="CH73" s="80" t="n"/>
      <c r="CI73" s="80" t="n"/>
      <c r="CJ73" s="80" t="n"/>
      <c r="CK73" s="80" t="n"/>
      <c r="CL73" s="80" t="n"/>
      <c r="CM73" s="80" t="n"/>
      <c r="CN73" s="80" t="n"/>
      <c r="CO73" s="80" t="n"/>
      <c r="CP73" s="80" t="n"/>
      <c r="CQ73" s="80" t="n"/>
      <c r="CR73" s="80" t="n"/>
      <c r="CS73" s="80" t="n"/>
      <c r="CT73" s="80" t="n"/>
      <c r="CU73" s="80" t="n"/>
      <c r="CV73" s="80" t="n"/>
      <c r="CW73" s="80" t="n"/>
      <c r="CX73" s="80" t="n"/>
      <c r="CY73" s="80" t="n"/>
      <c r="CZ73" s="80" t="n"/>
      <c r="DA73" s="80" t="n"/>
      <c r="DB73" s="80" t="n"/>
      <c r="DC73" s="80" t="n"/>
      <c r="DD73" s="80" t="n"/>
      <c r="DE73" s="80" t="n"/>
      <c r="DF73" s="80" t="n"/>
      <c r="DG73" s="80" t="n"/>
      <c r="DH73" s="80" t="n"/>
      <c r="DI73" s="80" t="n"/>
      <c r="DJ73" s="80" t="n"/>
      <c r="DK73" s="80" t="n"/>
      <c r="DL73" s="80" t="n"/>
      <c r="DM73" s="80" t="n"/>
      <c r="DN73" s="80" t="n"/>
      <c r="DO73" s="80" t="n"/>
      <c r="DP73" s="80" t="n"/>
      <c r="DQ73" s="80" t="n"/>
      <c r="DR73" s="80" t="n"/>
      <c r="DS73" s="80" t="n"/>
      <c r="DT73" s="80" t="n"/>
      <c r="DU73" s="80" t="n"/>
      <c r="DV73" s="80" t="n"/>
      <c r="DW73" s="80" t="n"/>
      <c r="DX73" s="80" t="n"/>
      <c r="DY73" s="80" t="n"/>
      <c r="DZ73" s="80" t="n"/>
      <c r="EA73" s="80" t="n"/>
      <c r="EB73" s="80" t="n"/>
      <c r="EC73" s="80" t="n"/>
      <c r="ED73" s="80" t="n"/>
      <c r="EE73" s="80" t="n"/>
      <c r="EF73" s="80" t="n"/>
      <c r="EG73" s="80" t="n"/>
      <c r="EH73" s="80" t="n"/>
      <c r="EI73" s="80" t="n"/>
      <c r="EJ73" s="80" t="n"/>
      <c r="EK73" s="80" t="n"/>
      <c r="EL73" s="80" t="n"/>
      <c r="EM73" s="80" t="n"/>
      <c r="EN73" s="80" t="n"/>
      <c r="EO73" s="80" t="n"/>
      <c r="EP73" s="80" t="n"/>
      <c r="EQ73" s="80" t="n"/>
      <c r="ER73" s="81" t="n"/>
      <c r="ES73" s="89" t="n"/>
      <c r="EU73" s="81" t="n"/>
      <c r="EV73" s="89" t="n"/>
      <c r="EX73" s="81" t="n"/>
      <c r="EY73" s="89" t="n"/>
      <c r="FA73" s="81" t="n"/>
      <c r="FB73" s="89" t="n"/>
      <c r="FD73" s="81" t="n"/>
      <c r="FE73" s="89" t="n"/>
      <c r="FG73" s="81" t="n"/>
      <c r="FH73" s="89" t="n"/>
      <c r="FJ73" s="81" t="n"/>
      <c r="FK73" s="89" t="n"/>
      <c r="FM73" s="81" t="n"/>
    </row>
    <row customHeight="1" ht="12" r="74" spans="1:201">
      <c r="A74" s="35" t="n">
        <v>43372</v>
      </c>
      <c r="B74" s="89" t="s">
        <v>105</v>
      </c>
      <c r="C74" s="89" t="s">
        <v>97</v>
      </c>
      <c r="D74" s="31" t="n">
        <v>6.88</v>
      </c>
      <c r="E74" s="81" t="n">
        <v>6.34</v>
      </c>
      <c r="F74" s="25" t="n">
        <v>414</v>
      </c>
      <c r="G74" s="80" t="n">
        <v>393</v>
      </c>
      <c r="H74" s="80" t="n">
        <v>319</v>
      </c>
      <c r="I74" s="80" t="n">
        <v>292</v>
      </c>
      <c r="J74" s="80" t="n">
        <v>7</v>
      </c>
      <c r="K74" s="80" t="n">
        <v>6</v>
      </c>
      <c r="L74" s="25" t="n">
        <v>0</v>
      </c>
      <c r="M74" s="80" t="n">
        <v>1</v>
      </c>
      <c r="N74" s="80" t="n">
        <v>3</v>
      </c>
      <c r="O74" s="80" t="n">
        <v>0</v>
      </c>
      <c r="P74" s="80" t="n">
        <v>1</v>
      </c>
      <c r="Q74" s="80" t="n">
        <v>1</v>
      </c>
      <c r="R74" s="16" t="n">
        <v>4</v>
      </c>
      <c r="S74" s="16" t="n">
        <v>2</v>
      </c>
      <c r="T74" s="16" t="n">
        <v>6</v>
      </c>
      <c r="U74" s="25" t="n">
        <v>1</v>
      </c>
      <c r="V74" s="80" t="n">
        <v>0</v>
      </c>
      <c r="W74" s="16" t="n">
        <v>1</v>
      </c>
      <c r="X74" s="25" t="n">
        <v>36</v>
      </c>
      <c r="Y74" s="80" t="n">
        <v>35</v>
      </c>
      <c r="Z74" s="27">
        <f>IF(U74="","",LOOKUP(U74-V74,{-9E+307,0,1},{2,"x",1}))</f>
        <v/>
      </c>
      <c r="AA74" s="14">
        <f>IF(U74="","",U74&amp;"-"&amp;V74)</f>
        <v/>
      </c>
      <c r="AB74" s="63" t="n"/>
      <c r="BT74" s="80" t="n"/>
      <c r="BU74" s="80" t="n"/>
      <c r="BV74" s="80" t="n"/>
      <c r="BW74" s="80" t="n"/>
      <c r="BX74" s="80" t="n"/>
      <c r="BY74" s="80" t="n"/>
      <c r="BZ74" s="80" t="n"/>
      <c r="CA74" s="80" t="n"/>
      <c r="CB74" s="80" t="n"/>
      <c r="CC74" s="80" t="n"/>
      <c r="CD74" s="80" t="n"/>
      <c r="CE74" s="80" t="n"/>
      <c r="CF74" s="80" t="n"/>
      <c r="CG74" s="80" t="n"/>
      <c r="CH74" s="80" t="n"/>
      <c r="CI74" s="80" t="n"/>
      <c r="CJ74" s="80" t="n"/>
      <c r="CK74" s="80" t="n"/>
      <c r="CL74" s="80" t="n"/>
      <c r="CM74" s="80" t="n"/>
      <c r="CN74" s="80" t="n"/>
      <c r="CO74" s="80" t="n"/>
      <c r="CP74" s="80" t="n"/>
      <c r="CQ74" s="80" t="n"/>
      <c r="CR74" s="80" t="n"/>
      <c r="CS74" s="80" t="n"/>
      <c r="CT74" s="80" t="n"/>
      <c r="CU74" s="80" t="n"/>
      <c r="CV74" s="80" t="n"/>
      <c r="CW74" s="80" t="n"/>
      <c r="CX74" s="80" t="n"/>
      <c r="CY74" s="80" t="n"/>
      <c r="CZ74" s="80" t="n"/>
      <c r="DA74" s="80" t="n"/>
      <c r="DB74" s="80" t="n"/>
      <c r="DC74" s="80" t="n"/>
      <c r="DD74" s="80" t="n"/>
      <c r="DE74" s="80" t="n"/>
      <c r="DF74" s="80" t="n"/>
      <c r="DG74" s="80" t="n"/>
      <c r="DH74" s="80" t="n"/>
      <c r="DI74" s="80" t="n"/>
      <c r="DJ74" s="80" t="n"/>
      <c r="DK74" s="80" t="n"/>
      <c r="DL74" s="80" t="n"/>
      <c r="DM74" s="80" t="n"/>
      <c r="DN74" s="80" t="n"/>
      <c r="DO74" s="80" t="n"/>
      <c r="DP74" s="80" t="n"/>
      <c r="DQ74" s="80" t="n"/>
      <c r="DR74" s="80" t="n"/>
      <c r="DS74" s="80" t="n"/>
      <c r="DT74" s="80" t="n"/>
      <c r="DU74" s="80" t="n"/>
      <c r="DV74" s="80" t="n"/>
      <c r="DW74" s="80" t="n"/>
      <c r="DX74" s="80" t="n"/>
      <c r="DY74" s="80" t="n"/>
      <c r="DZ74" s="80" t="n"/>
      <c r="EA74" s="80" t="n"/>
      <c r="EB74" s="80" t="n"/>
      <c r="EC74" s="80" t="n"/>
      <c r="ED74" s="80" t="n"/>
      <c r="EE74" s="80" t="n"/>
      <c r="EF74" s="80" t="n"/>
      <c r="EG74" s="80" t="n"/>
      <c r="EH74" s="80" t="n"/>
      <c r="EI74" s="80" t="n"/>
      <c r="EJ74" s="80" t="n"/>
      <c r="EK74" s="80" t="n"/>
      <c r="EL74" s="80" t="n"/>
      <c r="EM74" s="80" t="n"/>
      <c r="EN74" s="80" t="n"/>
      <c r="EO74" s="80" t="n"/>
      <c r="EP74" s="80" t="n"/>
      <c r="EQ74" s="80" t="n"/>
      <c r="ER74" s="81" t="n"/>
      <c r="ES74" s="89" t="n"/>
      <c r="EU74" s="81" t="n"/>
      <c r="EV74" s="89" t="n"/>
      <c r="EX74" s="81" t="n"/>
      <c r="EY74" s="89" t="n"/>
      <c r="FA74" s="81" t="n"/>
      <c r="FB74" s="89" t="n"/>
      <c r="FD74" s="81" t="n"/>
      <c r="FE74" s="89" t="n"/>
      <c r="FG74" s="81" t="n"/>
      <c r="FH74" s="89" t="n"/>
      <c r="FJ74" s="81" t="n"/>
      <c r="FK74" s="89" t="n"/>
      <c r="FM74" s="81" t="n"/>
    </row>
    <row customHeight="1" ht="12" r="75" spans="1:201">
      <c r="A75" s="35" t="n">
        <v>43372</v>
      </c>
      <c r="B75" s="89" t="s">
        <v>111</v>
      </c>
      <c r="C75" s="89" t="s">
        <v>103</v>
      </c>
      <c r="D75" s="31" t="n">
        <v>6.73</v>
      </c>
      <c r="E75" s="81" t="n">
        <v>6.84</v>
      </c>
      <c r="F75" s="25" t="n">
        <v>439</v>
      </c>
      <c r="G75" s="80" t="n">
        <v>439</v>
      </c>
      <c r="H75" s="80" t="n">
        <v>369</v>
      </c>
      <c r="I75" s="80" t="n">
        <v>371</v>
      </c>
      <c r="J75" s="80" t="n">
        <v>14</v>
      </c>
      <c r="K75" s="80" t="n">
        <v>16</v>
      </c>
      <c r="L75" s="25" t="n">
        <v>0</v>
      </c>
      <c r="M75" s="80" t="n">
        <v>0</v>
      </c>
      <c r="N75" s="80" t="n">
        <v>6</v>
      </c>
      <c r="O75" s="80" t="n">
        <v>1</v>
      </c>
      <c r="P75" s="80" t="n">
        <v>1</v>
      </c>
      <c r="Q75" s="80" t="n">
        <v>3</v>
      </c>
      <c r="R75" s="16" t="n">
        <v>7</v>
      </c>
      <c r="S75" s="16" t="n">
        <v>4</v>
      </c>
      <c r="T75" s="16" t="n">
        <v>11</v>
      </c>
      <c r="U75" s="25" t="n">
        <v>1</v>
      </c>
      <c r="V75" s="80" t="n">
        <v>1</v>
      </c>
      <c r="W75" s="16" t="n">
        <v>2</v>
      </c>
      <c r="X75" s="25" t="n">
        <v>17</v>
      </c>
      <c r="Y75" s="80" t="n">
        <v>19</v>
      </c>
      <c r="Z75" s="27">
        <f>IF(U75="","",LOOKUP(U75-V75,{-9E+307,0,1},{2,"x",1}))</f>
        <v/>
      </c>
      <c r="AA75" s="14">
        <f>IF(U75="","",U75&amp;"-"&amp;V75)</f>
        <v/>
      </c>
      <c r="AB75" s="63" t="n"/>
      <c r="BT75" s="80" t="n"/>
      <c r="BU75" s="80" t="n"/>
      <c r="BV75" s="80" t="n"/>
      <c r="BW75" s="80" t="n"/>
      <c r="BX75" s="80" t="n"/>
      <c r="BY75" s="80" t="n"/>
      <c r="BZ75" s="80" t="n"/>
      <c r="CA75" s="80" t="n"/>
      <c r="CB75" s="80" t="n"/>
      <c r="CC75" s="80" t="n"/>
      <c r="CD75" s="80" t="n"/>
      <c r="CE75" s="80" t="n"/>
      <c r="CF75" s="80" t="n"/>
      <c r="CG75" s="80" t="n"/>
      <c r="CH75" s="80" t="n"/>
      <c r="CI75" s="80" t="n"/>
      <c r="CJ75" s="80" t="n"/>
      <c r="CK75" s="80" t="n"/>
      <c r="CL75" s="80" t="n"/>
      <c r="CM75" s="80" t="n"/>
      <c r="CN75" s="80" t="n"/>
      <c r="CO75" s="80" t="n"/>
      <c r="CP75" s="80" t="n"/>
      <c r="CQ75" s="80" t="n"/>
      <c r="CR75" s="80" t="n"/>
      <c r="CS75" s="80" t="n"/>
      <c r="CT75" s="80" t="n"/>
      <c r="CU75" s="80" t="n"/>
      <c r="CV75" s="80" t="n"/>
      <c r="CW75" s="80" t="n"/>
      <c r="CX75" s="80" t="n"/>
      <c r="CY75" s="80" t="n"/>
      <c r="CZ75" s="80" t="n"/>
      <c r="DA75" s="80" t="n"/>
      <c r="DB75" s="80" t="n"/>
      <c r="DC75" s="80" t="n"/>
      <c r="DD75" s="80" t="n"/>
      <c r="DE75" s="80" t="n"/>
      <c r="DF75" s="80" t="n"/>
      <c r="DG75" s="80" t="n"/>
      <c r="DH75" s="80" t="n"/>
      <c r="DI75" s="80" t="n"/>
      <c r="DJ75" s="80" t="n"/>
      <c r="DK75" s="80" t="n"/>
      <c r="DL75" s="80" t="n"/>
      <c r="DM75" s="80" t="n"/>
      <c r="DN75" s="80" t="n"/>
      <c r="DO75" s="80" t="n"/>
      <c r="DP75" s="80" t="n"/>
      <c r="DQ75" s="80" t="n"/>
      <c r="DR75" s="80" t="n"/>
      <c r="DS75" s="80" t="n"/>
      <c r="DT75" s="80" t="n"/>
      <c r="DU75" s="80" t="n"/>
      <c r="DV75" s="80" t="n"/>
      <c r="DW75" s="80" t="n"/>
      <c r="DX75" s="80" t="n"/>
      <c r="DY75" s="80" t="n"/>
      <c r="DZ75" s="80" t="n"/>
      <c r="EA75" s="80" t="n"/>
      <c r="EB75" s="80" t="n"/>
      <c r="EC75" s="80" t="n"/>
      <c r="ED75" s="80" t="n"/>
      <c r="EE75" s="80" t="n"/>
      <c r="EF75" s="80" t="n"/>
      <c r="EG75" s="80" t="n"/>
      <c r="EH75" s="80" t="n"/>
      <c r="EI75" s="80" t="n"/>
      <c r="EJ75" s="80" t="n"/>
      <c r="EK75" s="80" t="n"/>
      <c r="EL75" s="80" t="n"/>
      <c r="EM75" s="80" t="n"/>
      <c r="EN75" s="80" t="n"/>
      <c r="EO75" s="80" t="n"/>
      <c r="EP75" s="80" t="n"/>
      <c r="EQ75" s="80" t="n"/>
      <c r="ER75" s="81" t="n"/>
      <c r="ES75" s="89" t="n"/>
      <c r="EU75" s="81" t="n"/>
      <c r="EV75" s="89" t="n"/>
      <c r="EX75" s="81" t="n"/>
      <c r="EY75" s="89" t="n"/>
      <c r="FA75" s="81" t="n"/>
      <c r="FB75" s="89" t="n"/>
      <c r="FD75" s="81" t="n"/>
      <c r="FE75" s="89" t="n"/>
      <c r="FG75" s="81" t="n"/>
      <c r="FH75" s="89" t="n"/>
      <c r="FJ75" s="81" t="n"/>
      <c r="FK75" s="89" t="n"/>
      <c r="FM75" s="81" t="n"/>
    </row>
    <row customHeight="1" ht="12" r="76" spans="1:201">
      <c r="A76" s="35" t="n">
        <v>43372</v>
      </c>
      <c r="B76" s="89" t="s">
        <v>106</v>
      </c>
      <c r="C76" s="89" t="s">
        <v>112</v>
      </c>
      <c r="D76" s="31" t="n">
        <v>6.17</v>
      </c>
      <c r="E76" s="81" t="n">
        <v>7.23</v>
      </c>
      <c r="F76" s="25" t="n">
        <v>335</v>
      </c>
      <c r="G76" s="80" t="n">
        <v>579</v>
      </c>
      <c r="H76" s="80" t="n">
        <v>268</v>
      </c>
      <c r="I76" s="80" t="n">
        <v>514</v>
      </c>
      <c r="J76" s="80" t="n">
        <v>7</v>
      </c>
      <c r="K76" s="80" t="n">
        <v>15</v>
      </c>
      <c r="L76" s="25" t="n">
        <v>1</v>
      </c>
      <c r="M76" s="80" t="n">
        <v>0</v>
      </c>
      <c r="N76" s="80" t="n">
        <v>0</v>
      </c>
      <c r="O76" s="80" t="n">
        <v>5</v>
      </c>
      <c r="P76" s="80" t="n">
        <v>0</v>
      </c>
      <c r="Q76" s="80" t="n">
        <v>3</v>
      </c>
      <c r="R76" s="16" t="n">
        <v>1</v>
      </c>
      <c r="S76" s="16" t="n">
        <v>8</v>
      </c>
      <c r="T76" s="16" t="n">
        <v>9</v>
      </c>
      <c r="U76" s="25" t="n">
        <v>0</v>
      </c>
      <c r="V76" s="80" t="n">
        <v>3</v>
      </c>
      <c r="W76" s="16" t="n">
        <v>3</v>
      </c>
      <c r="X76" s="25" t="n">
        <v>16</v>
      </c>
      <c r="Y76" s="80" t="n">
        <v>10</v>
      </c>
      <c r="Z76" s="27">
        <f>IF(U76="","",LOOKUP(U76-V76,{-9E+307,0,1},{2,"x",1}))</f>
        <v/>
      </c>
      <c r="AA76" s="14">
        <f>IF(U76="","",U76&amp;"-"&amp;V76)</f>
        <v/>
      </c>
      <c r="AB76" s="63" t="n"/>
      <c r="BT76" s="80" t="n"/>
      <c r="BU76" s="80" t="n"/>
      <c r="BV76" s="80" t="n"/>
      <c r="BW76" s="80" t="n"/>
      <c r="BX76" s="80" t="n"/>
      <c r="BY76" s="80" t="n"/>
      <c r="BZ76" s="80" t="n"/>
      <c r="CA76" s="80" t="n"/>
      <c r="CB76" s="80" t="n"/>
      <c r="CC76" s="80" t="n"/>
      <c r="CD76" s="80" t="n"/>
      <c r="CE76" s="80" t="n"/>
      <c r="CF76" s="80" t="n"/>
      <c r="CG76" s="80" t="n"/>
      <c r="CH76" s="80" t="n"/>
      <c r="CI76" s="80" t="n"/>
      <c r="CJ76" s="80" t="n"/>
      <c r="CK76" s="80" t="n"/>
      <c r="CL76" s="80" t="n"/>
      <c r="CM76" s="80" t="n"/>
      <c r="CN76" s="80" t="n"/>
      <c r="CO76" s="80" t="n"/>
      <c r="CP76" s="80" t="n"/>
      <c r="CQ76" s="80" t="n"/>
      <c r="CR76" s="80" t="n"/>
      <c r="CS76" s="80" t="n"/>
      <c r="CT76" s="80" t="n"/>
      <c r="CU76" s="80" t="n"/>
      <c r="CV76" s="80" t="n"/>
      <c r="CW76" s="80" t="n"/>
      <c r="CX76" s="80" t="n"/>
      <c r="CY76" s="80" t="n"/>
      <c r="CZ76" s="80" t="n"/>
      <c r="DA76" s="80" t="n"/>
      <c r="DB76" s="80" t="n"/>
      <c r="DC76" s="80" t="n"/>
      <c r="DD76" s="80" t="n"/>
      <c r="DE76" s="80" t="n"/>
      <c r="DF76" s="80" t="n"/>
      <c r="DG76" s="80" t="n"/>
      <c r="DH76" s="80" t="n"/>
      <c r="DI76" s="80" t="n"/>
      <c r="DJ76" s="80" t="n"/>
      <c r="DK76" s="80" t="n"/>
      <c r="DL76" s="80" t="n"/>
      <c r="DM76" s="80" t="n"/>
      <c r="DN76" s="80" t="n"/>
      <c r="DO76" s="80" t="n"/>
      <c r="DP76" s="80" t="n"/>
      <c r="DQ76" s="80" t="n"/>
      <c r="DR76" s="80" t="n"/>
      <c r="DS76" s="80" t="n"/>
      <c r="DT76" s="80" t="n"/>
      <c r="DU76" s="80" t="n"/>
      <c r="DV76" s="80" t="n"/>
      <c r="DW76" s="80" t="n"/>
      <c r="DX76" s="80" t="n"/>
      <c r="DY76" s="80" t="n"/>
      <c r="DZ76" s="80" t="n"/>
      <c r="EA76" s="80" t="n"/>
      <c r="EB76" s="80" t="n"/>
      <c r="EC76" s="80" t="n"/>
      <c r="ED76" s="80" t="n"/>
      <c r="EE76" s="80" t="n"/>
      <c r="EF76" s="80" t="n"/>
      <c r="EG76" s="80" t="n"/>
      <c r="EH76" s="80" t="n"/>
      <c r="EI76" s="80" t="n"/>
      <c r="EJ76" s="80" t="n"/>
      <c r="EK76" s="80" t="n"/>
      <c r="EL76" s="80" t="n"/>
      <c r="EM76" s="80" t="n"/>
      <c r="EN76" s="80" t="n"/>
      <c r="EO76" s="80" t="n"/>
      <c r="EP76" s="80" t="n"/>
      <c r="EQ76" s="80" t="n"/>
      <c r="ER76" s="81" t="n"/>
      <c r="ES76" s="89" t="n"/>
      <c r="EU76" s="81" t="n"/>
      <c r="EV76" s="89" t="n"/>
      <c r="EX76" s="81" t="n"/>
      <c r="EY76" s="89" t="n"/>
      <c r="FA76" s="81" t="n"/>
      <c r="FB76" s="89" t="n"/>
      <c r="FD76" s="81" t="n"/>
      <c r="FE76" s="89" t="n"/>
      <c r="FG76" s="81" t="n"/>
      <c r="FH76" s="89" t="n"/>
      <c r="FJ76" s="81" t="n"/>
      <c r="FK76" s="89" t="n"/>
      <c r="FM76" s="81" t="n"/>
    </row>
    <row customHeight="1" ht="12" r="77" spans="1:201">
      <c r="A77" s="35" t="n">
        <v>43372</v>
      </c>
      <c r="B77" s="89" t="s">
        <v>107</v>
      </c>
      <c r="C77" s="89" t="s">
        <v>102</v>
      </c>
      <c r="D77" s="31" t="n">
        <v>6.74</v>
      </c>
      <c r="E77" s="81" t="n">
        <v>6.62</v>
      </c>
      <c r="F77" s="25" t="n">
        <v>371</v>
      </c>
      <c r="G77" s="80" t="n">
        <v>365</v>
      </c>
      <c r="H77" s="80" t="n">
        <v>269</v>
      </c>
      <c r="I77" s="80" t="n">
        <v>272</v>
      </c>
      <c r="J77" s="80" t="n">
        <v>6</v>
      </c>
      <c r="K77" s="80" t="n">
        <v>6</v>
      </c>
      <c r="L77" s="25" t="n">
        <v>0</v>
      </c>
      <c r="M77" s="80" t="n">
        <v>0</v>
      </c>
      <c r="N77" s="80" t="n">
        <v>0</v>
      </c>
      <c r="O77" s="80" t="n">
        <v>0</v>
      </c>
      <c r="P77" s="80" t="n">
        <v>0</v>
      </c>
      <c r="Q77" s="80" t="n">
        <v>3</v>
      </c>
      <c r="R77" s="16" t="n">
        <v>0</v>
      </c>
      <c r="S77" s="16" t="n">
        <v>3</v>
      </c>
      <c r="T77" s="16" t="n">
        <v>3</v>
      </c>
      <c r="U77" s="25" t="n">
        <v>0</v>
      </c>
      <c r="V77" s="80" t="n">
        <v>0</v>
      </c>
      <c r="W77" s="16" t="n">
        <v>0</v>
      </c>
      <c r="X77" s="25" t="n">
        <v>17</v>
      </c>
      <c r="Y77" s="80" t="n">
        <v>32</v>
      </c>
      <c r="Z77" s="27">
        <f>IF(U77="","",LOOKUP(U77-V77,{-9E+307,0,1},{2,"x",1}))</f>
        <v/>
      </c>
      <c r="AA77" s="14">
        <f>IF(U77="","",U77&amp;"-"&amp;V77)</f>
        <v/>
      </c>
      <c r="AB77" s="63" t="n"/>
      <c r="BT77" s="80" t="n"/>
      <c r="BU77" s="80" t="n"/>
      <c r="BV77" s="80" t="n"/>
      <c r="BW77" s="80" t="n"/>
      <c r="BX77" s="80" t="n"/>
      <c r="BY77" s="80" t="n"/>
      <c r="BZ77" s="80" t="n"/>
      <c r="CA77" s="80" t="n"/>
      <c r="CB77" s="80" t="n"/>
      <c r="CC77" s="80" t="n"/>
      <c r="CD77" s="80" t="n"/>
      <c r="CE77" s="80" t="n"/>
      <c r="CF77" s="80" t="n"/>
      <c r="CG77" s="80" t="n"/>
      <c r="CH77" s="80" t="n"/>
      <c r="CI77" s="80" t="n"/>
      <c r="CJ77" s="80" t="n"/>
      <c r="CK77" s="80" t="n"/>
      <c r="CL77" s="80" t="n"/>
      <c r="CM77" s="80" t="n"/>
      <c r="CN77" s="80" t="n"/>
      <c r="CO77" s="80" t="n"/>
      <c r="CP77" s="80" t="n"/>
      <c r="CQ77" s="80" t="n"/>
      <c r="CR77" s="80" t="n"/>
      <c r="CS77" s="80" t="n"/>
      <c r="CT77" s="80" t="n"/>
      <c r="CU77" s="80" t="n"/>
      <c r="CV77" s="80" t="n"/>
      <c r="CW77" s="80" t="n"/>
      <c r="CX77" s="80" t="n"/>
      <c r="CY77" s="80" t="n"/>
      <c r="CZ77" s="80" t="n"/>
      <c r="DA77" s="80" t="n"/>
      <c r="DB77" s="80" t="n"/>
      <c r="DC77" s="80" t="n"/>
      <c r="DD77" s="80" t="n"/>
      <c r="DE77" s="80" t="n"/>
      <c r="DF77" s="80" t="n"/>
      <c r="DG77" s="80" t="n"/>
      <c r="DH77" s="80" t="n"/>
      <c r="DI77" s="80" t="n"/>
      <c r="DJ77" s="80" t="n"/>
      <c r="DK77" s="80" t="n"/>
      <c r="DL77" s="80" t="n"/>
      <c r="DM77" s="80" t="n"/>
      <c r="DN77" s="80" t="n"/>
      <c r="DO77" s="80" t="n"/>
      <c r="DP77" s="80" t="n"/>
      <c r="DQ77" s="80" t="n"/>
      <c r="DR77" s="80" t="n"/>
      <c r="DS77" s="80" t="n"/>
      <c r="DT77" s="80" t="n"/>
      <c r="DU77" s="80" t="n"/>
      <c r="DV77" s="80" t="n"/>
      <c r="DW77" s="80" t="n"/>
      <c r="DX77" s="80" t="n"/>
      <c r="DY77" s="80" t="n"/>
      <c r="DZ77" s="80" t="n"/>
      <c r="EA77" s="80" t="n"/>
      <c r="EB77" s="80" t="n"/>
      <c r="EC77" s="80" t="n"/>
      <c r="ED77" s="80" t="n"/>
      <c r="EE77" s="80" t="n"/>
      <c r="EF77" s="80" t="n"/>
      <c r="EG77" s="80" t="n"/>
      <c r="EH77" s="80" t="n"/>
      <c r="EI77" s="80" t="n"/>
      <c r="EJ77" s="80" t="n"/>
      <c r="EK77" s="80" t="n"/>
      <c r="EL77" s="80" t="n"/>
      <c r="EM77" s="80" t="n"/>
      <c r="EN77" s="80" t="n"/>
      <c r="EO77" s="80" t="n"/>
      <c r="EP77" s="80" t="n"/>
      <c r="EQ77" s="80" t="n"/>
      <c r="ER77" s="81" t="n"/>
      <c r="ES77" s="89" t="n"/>
      <c r="EU77" s="81" t="n"/>
      <c r="EV77" s="89" t="n"/>
      <c r="EX77" s="81" t="n"/>
      <c r="EY77" s="89" t="n"/>
      <c r="FA77" s="81" t="n"/>
      <c r="FB77" s="89" t="n"/>
      <c r="FD77" s="81" t="n"/>
      <c r="FE77" s="89" t="n"/>
      <c r="FG77" s="81" t="n"/>
      <c r="FH77" s="89" t="n"/>
      <c r="FJ77" s="81" t="n"/>
      <c r="FK77" s="89" t="n"/>
      <c r="FM77" s="81" t="n"/>
    </row>
    <row r="78" spans="1:201">
      <c r="A78" s="35" t="n">
        <v>43372</v>
      </c>
      <c r="B78" s="89" t="s">
        <v>110</v>
      </c>
      <c r="C78" s="89" t="s">
        <v>101</v>
      </c>
      <c r="D78" s="31" t="n">
        <v>7.18</v>
      </c>
      <c r="E78" s="81" t="n">
        <v>6.24</v>
      </c>
      <c r="F78" s="25" t="n">
        <v>428</v>
      </c>
      <c r="G78" s="80" t="n">
        <v>440</v>
      </c>
      <c r="H78" s="80" t="n">
        <v>318</v>
      </c>
      <c r="I78" s="80" t="n">
        <v>342</v>
      </c>
      <c r="J78" s="80" t="n">
        <v>7</v>
      </c>
      <c r="K78" s="80" t="n">
        <v>12</v>
      </c>
      <c r="L78" s="25" t="n">
        <v>0</v>
      </c>
      <c r="M78" s="80" t="n">
        <v>0</v>
      </c>
      <c r="N78" s="80" t="n">
        <v>4</v>
      </c>
      <c r="O78" s="80" t="n">
        <v>0</v>
      </c>
      <c r="P78" s="80" t="n">
        <v>1</v>
      </c>
      <c r="Q78" s="80" t="n">
        <v>1</v>
      </c>
      <c r="R78" s="16" t="n">
        <v>5</v>
      </c>
      <c r="S78" s="16" t="n">
        <v>1</v>
      </c>
      <c r="T78" s="16" t="n">
        <v>6</v>
      </c>
      <c r="U78" s="25" t="n">
        <v>3</v>
      </c>
      <c r="V78" s="80" t="n">
        <v>0</v>
      </c>
      <c r="W78" s="16" t="n">
        <v>3</v>
      </c>
      <c r="X78" s="25" t="n">
        <v>17</v>
      </c>
      <c r="Y78" s="80" t="n">
        <v>19</v>
      </c>
      <c r="Z78" s="27">
        <f>IF(U78="","",LOOKUP(U78-V78,{-9E+307,0,1},{2,"x",1}))</f>
        <v/>
      </c>
      <c r="AA78" s="14">
        <f>IF(U78="","",U78&amp;"-"&amp;V78)</f>
        <v/>
      </c>
      <c r="AB78" s="63" t="n"/>
      <c r="EP78" s="89" t="n"/>
      <c r="ER78" s="81" t="n"/>
      <c r="ES78" s="89" t="n"/>
      <c r="EU78" s="81" t="n"/>
      <c r="EV78" s="89" t="n"/>
      <c r="EX78" s="81" t="n"/>
      <c r="EY78" s="89" t="n"/>
      <c r="FA78" s="81" t="n"/>
      <c r="FB78" s="89" t="n"/>
      <c r="FD78" s="81" t="n"/>
      <c r="FE78" s="89" t="n"/>
      <c r="FG78" s="81" t="n"/>
      <c r="FH78" s="89" t="n"/>
      <c r="FJ78" s="81" t="n"/>
      <c r="FK78" s="89" t="n"/>
      <c r="FM78" s="81" t="n"/>
    </row>
    <row customHeight="1" ht="12" r="79" spans="1:201">
      <c r="A79" s="35" t="n">
        <v>43373</v>
      </c>
      <c r="B79" s="89" t="s">
        <v>98</v>
      </c>
      <c r="C79" s="89" t="s">
        <v>93</v>
      </c>
      <c r="D79" s="31" t="n">
        <v>7</v>
      </c>
      <c r="E79" s="81" t="n">
        <v>6.14</v>
      </c>
      <c r="F79" s="25" t="n">
        <v>430</v>
      </c>
      <c r="G79" s="80" t="n">
        <v>440</v>
      </c>
      <c r="H79" s="80" t="n">
        <v>329</v>
      </c>
      <c r="I79" s="80" t="n">
        <v>333</v>
      </c>
      <c r="J79" s="80" t="n">
        <v>10</v>
      </c>
      <c r="K79" s="80" t="n">
        <v>8</v>
      </c>
      <c r="L79" s="25" t="n">
        <v>1</v>
      </c>
      <c r="M79" s="80" t="n">
        <v>1</v>
      </c>
      <c r="N79" s="80" t="n">
        <v>2</v>
      </c>
      <c r="O79" s="80" t="n">
        <v>2</v>
      </c>
      <c r="P79" s="80" t="n">
        <v>1</v>
      </c>
      <c r="Q79" s="80" t="n">
        <v>0</v>
      </c>
      <c r="R79" s="16" t="n">
        <v>4</v>
      </c>
      <c r="S79" s="16" t="n">
        <v>3</v>
      </c>
      <c r="T79" s="16" t="n">
        <v>7</v>
      </c>
      <c r="U79" s="25" t="n">
        <v>3</v>
      </c>
      <c r="V79" s="80" t="n">
        <v>0</v>
      </c>
      <c r="W79" s="16" t="n">
        <v>3</v>
      </c>
      <c r="X79" s="25" t="n">
        <v>6</v>
      </c>
      <c r="Y79" s="80" t="n">
        <v>23</v>
      </c>
      <c r="Z79" s="27">
        <f>IF(U79="","",LOOKUP(U79-V79,{-9E+307,0,1},{2,"x",1}))</f>
        <v/>
      </c>
      <c r="AA79" s="14">
        <f>IF(U79="","",U79&amp;"-"&amp;V79)</f>
        <v/>
      </c>
      <c r="AB79" s="63" t="n"/>
      <c r="EP79" s="89" t="n"/>
      <c r="ER79" s="81" t="n"/>
      <c r="ES79" s="89" t="n"/>
      <c r="EU79" s="81" t="n"/>
      <c r="EV79" s="89" t="n"/>
      <c r="EX79" s="81" t="n"/>
      <c r="EY79" s="89" t="n"/>
      <c r="FA79" s="81" t="n"/>
      <c r="FB79" s="89" t="n"/>
      <c r="FD79" s="81" t="n"/>
      <c r="FE79" s="89" t="n"/>
      <c r="FG79" s="81" t="n"/>
      <c r="FH79" s="89" t="n"/>
      <c r="FJ79" s="81" t="n"/>
      <c r="FK79" s="89" t="n"/>
      <c r="FM79" s="81" t="n"/>
    </row>
    <row customHeight="1" ht="12" r="80" spans="1:201">
      <c r="A80" s="35" t="n">
        <v>43373</v>
      </c>
      <c r="B80" s="89" t="s">
        <v>100</v>
      </c>
      <c r="C80" s="89" t="s">
        <v>96</v>
      </c>
      <c r="D80" s="31" t="n">
        <v>7.31</v>
      </c>
      <c r="E80" s="81" t="n">
        <v>6.29</v>
      </c>
      <c r="F80" s="25" t="n">
        <v>428</v>
      </c>
      <c r="G80" s="80" t="n">
        <v>301</v>
      </c>
      <c r="H80" s="80" t="n">
        <v>336</v>
      </c>
      <c r="I80" s="80" t="n">
        <v>213</v>
      </c>
      <c r="J80" s="80" t="n">
        <v>12</v>
      </c>
      <c r="K80" s="80" t="n">
        <v>8</v>
      </c>
      <c r="L80" s="25" t="n">
        <v>1</v>
      </c>
      <c r="M80" s="80" t="n">
        <v>0</v>
      </c>
      <c r="N80" s="80" t="n">
        <v>4</v>
      </c>
      <c r="O80" s="80" t="n">
        <v>3</v>
      </c>
      <c r="P80" s="80" t="n">
        <v>1</v>
      </c>
      <c r="Q80" s="80" t="n">
        <v>0</v>
      </c>
      <c r="R80" s="16" t="n">
        <v>6</v>
      </c>
      <c r="S80" s="16" t="n">
        <v>3</v>
      </c>
      <c r="T80" s="16" t="n">
        <v>9</v>
      </c>
      <c r="U80" s="25" t="n">
        <v>3</v>
      </c>
      <c r="V80" s="80" t="n">
        <v>0</v>
      </c>
      <c r="W80" s="16" t="n">
        <v>3</v>
      </c>
      <c r="X80" s="25" t="n">
        <v>20</v>
      </c>
      <c r="Y80" s="80" t="n">
        <v>24</v>
      </c>
      <c r="Z80" s="27">
        <f>IF(U80="","",LOOKUP(U80-V80,{-9E+307,0,1},{2,"x",1}))</f>
        <v/>
      </c>
      <c r="AA80" s="14">
        <f>IF(U80="","",U80&amp;"-"&amp;V80)</f>
        <v/>
      </c>
      <c r="AB80" s="63" t="n"/>
      <c r="EP80" s="89" t="n"/>
      <c r="ER80" s="81" t="n"/>
      <c r="ES80" s="89" t="n"/>
      <c r="EU80" s="81" t="n"/>
      <c r="EV80" s="89" t="n"/>
      <c r="EX80" s="81" t="n"/>
      <c r="EY80" s="89" t="n"/>
      <c r="FA80" s="81" t="n"/>
      <c r="FB80" s="89" t="n"/>
      <c r="FD80" s="81" t="n"/>
      <c r="FE80" s="89" t="n"/>
      <c r="FG80" s="81" t="n"/>
      <c r="FH80" s="89" t="n"/>
      <c r="FJ80" s="81" t="n"/>
      <c r="FK80" s="89" t="n"/>
      <c r="FM80" s="81" t="n"/>
    </row>
    <row customHeight="1" ht="12" r="81" spans="1:201">
      <c r="A81" s="35" t="n">
        <v>43373</v>
      </c>
      <c r="B81" s="89" t="s">
        <v>99</v>
      </c>
      <c r="C81" s="89" t="s">
        <v>94</v>
      </c>
      <c r="D81" s="31" t="n">
        <v>6.65</v>
      </c>
      <c r="E81" s="81" t="n">
        <v>6.61</v>
      </c>
      <c r="F81" s="25" t="n">
        <v>505</v>
      </c>
      <c r="G81" s="80" t="n">
        <v>276</v>
      </c>
      <c r="H81" s="80" t="n">
        <v>429</v>
      </c>
      <c r="I81" s="80" t="n">
        <v>200</v>
      </c>
      <c r="J81" s="80" t="n">
        <v>16</v>
      </c>
      <c r="K81" s="80" t="n">
        <v>4</v>
      </c>
      <c r="L81" s="25" t="n">
        <v>1</v>
      </c>
      <c r="M81" s="80" t="n">
        <v>0</v>
      </c>
      <c r="N81" s="80" t="n">
        <v>5</v>
      </c>
      <c r="O81" s="80" t="n">
        <v>2</v>
      </c>
      <c r="P81" s="80" t="n">
        <v>1</v>
      </c>
      <c r="Q81" s="80" t="n">
        <v>0</v>
      </c>
      <c r="R81" s="16" t="n">
        <v>7</v>
      </c>
      <c r="S81" s="16" t="n">
        <v>2</v>
      </c>
      <c r="T81" s="16" t="n">
        <v>9</v>
      </c>
      <c r="U81" s="25" t="n">
        <v>1</v>
      </c>
      <c r="V81" s="80" t="n">
        <v>1</v>
      </c>
      <c r="W81" s="16" t="n">
        <v>2</v>
      </c>
      <c r="X81" s="25" t="n">
        <v>11</v>
      </c>
      <c r="Y81" s="80" t="n">
        <v>27</v>
      </c>
      <c r="Z81" s="27">
        <f>IF(U81="","",LOOKUP(U81-V81,{-9E+307,0,1},{2,"x",1}))</f>
        <v/>
      </c>
      <c r="AA81" s="14">
        <f>IF(U81="","",U81&amp;"-"&amp;V81)</f>
        <v/>
      </c>
      <c r="AB81" s="63" t="n"/>
      <c r="EP81" s="89" t="n"/>
      <c r="ER81" s="81" t="n"/>
      <c r="ES81" s="89" t="n"/>
      <c r="EU81" s="81" t="n"/>
      <c r="EV81" s="89" t="n"/>
      <c r="EX81" s="81" t="n"/>
      <c r="EY81" s="89" t="n"/>
      <c r="FA81" s="81" t="n"/>
      <c r="FB81" s="89" t="n"/>
      <c r="FD81" s="81" t="n"/>
      <c r="FE81" s="89" t="n"/>
      <c r="FG81" s="81" t="n"/>
      <c r="FH81" s="89" t="n"/>
      <c r="FJ81" s="81" t="n"/>
      <c r="FK81" s="89" t="n"/>
      <c r="FM81" s="81" t="n"/>
    </row>
    <row customHeight="1" ht="12" r="82" spans="1:201">
      <c r="A82" s="35" t="n">
        <v>43378</v>
      </c>
      <c r="B82" s="89" t="s">
        <v>94</v>
      </c>
      <c r="C82" s="89" t="s">
        <v>106</v>
      </c>
      <c r="D82" s="31" t="n">
        <v>6.65</v>
      </c>
      <c r="E82" s="81" t="n">
        <v>6.8</v>
      </c>
      <c r="F82" s="25" t="n">
        <v>379</v>
      </c>
      <c r="G82" s="80" t="n">
        <v>574</v>
      </c>
      <c r="H82" s="80" t="n">
        <v>300</v>
      </c>
      <c r="I82" s="80" t="n">
        <v>505</v>
      </c>
      <c r="J82" s="80" t="n">
        <v>11</v>
      </c>
      <c r="K82" s="80" t="n">
        <v>12</v>
      </c>
      <c r="L82" s="25" t="n">
        <v>2</v>
      </c>
      <c r="M82" s="80" t="n">
        <v>0</v>
      </c>
      <c r="N82" s="80" t="n">
        <v>0</v>
      </c>
      <c r="O82" s="80" t="n">
        <v>2</v>
      </c>
      <c r="P82" s="80" t="n">
        <v>0</v>
      </c>
      <c r="Q82" s="80" t="n">
        <v>0</v>
      </c>
      <c r="R82" s="16" t="n">
        <v>2</v>
      </c>
      <c r="S82" s="16" t="n">
        <v>2</v>
      </c>
      <c r="T82" s="16" t="n">
        <v>4</v>
      </c>
      <c r="U82" s="25" t="n">
        <v>1</v>
      </c>
      <c r="V82" s="80" t="n">
        <v>1</v>
      </c>
      <c r="W82" s="16" t="n">
        <v>2</v>
      </c>
      <c r="X82" s="25" t="n">
        <v>13</v>
      </c>
      <c r="Y82" s="80" t="n">
        <v>20</v>
      </c>
      <c r="Z82" s="27">
        <f>IF(U82="","",LOOKUP(U82-V82,{-9E+307,0,1},{2,"x",1}))</f>
        <v/>
      </c>
      <c r="AA82" s="14">
        <f>IF(U82="","",U82&amp;"-"&amp;V82)</f>
        <v/>
      </c>
      <c r="AB82" s="63" t="n"/>
      <c r="EP82" s="89" t="n"/>
      <c r="ER82" s="81" t="n"/>
      <c r="ES82" s="89" t="n"/>
      <c r="EU82" s="81" t="n"/>
      <c r="EV82" s="89" t="n"/>
      <c r="EX82" s="81" t="n"/>
      <c r="EY82" s="89" t="n"/>
      <c r="FA82" s="81" t="n"/>
      <c r="FB82" s="89" t="n"/>
      <c r="FD82" s="81" t="n"/>
      <c r="FE82" s="89" t="n"/>
      <c r="FG82" s="81" t="n"/>
      <c r="FH82" s="89" t="n"/>
      <c r="FJ82" s="81" t="n"/>
      <c r="FK82" s="89" t="n"/>
      <c r="FM82" s="81" t="n"/>
    </row>
    <row customHeight="1" ht="12" r="83" spans="1:201">
      <c r="A83" s="35" t="n">
        <v>43379</v>
      </c>
      <c r="B83" s="89" t="s">
        <v>97</v>
      </c>
      <c r="C83" s="89" t="s">
        <v>101</v>
      </c>
      <c r="D83" s="31" t="n">
        <v>6.71</v>
      </c>
      <c r="E83" s="81" t="n">
        <v>6.49</v>
      </c>
      <c r="F83" s="25" t="n">
        <v>369</v>
      </c>
      <c r="G83" s="80" t="n">
        <v>515</v>
      </c>
      <c r="H83" s="80" t="n">
        <v>272</v>
      </c>
      <c r="I83" s="80" t="n">
        <v>429</v>
      </c>
      <c r="J83" s="80" t="n">
        <v>5</v>
      </c>
      <c r="K83" s="80" t="n">
        <v>8</v>
      </c>
      <c r="L83" s="25" t="n">
        <v>0</v>
      </c>
      <c r="M83" s="80" t="n">
        <v>0</v>
      </c>
      <c r="N83" s="80" t="n">
        <v>0</v>
      </c>
      <c r="O83" s="80" t="n">
        <v>1</v>
      </c>
      <c r="P83" s="80" t="n">
        <v>2</v>
      </c>
      <c r="Q83" s="80" t="n">
        <v>2</v>
      </c>
      <c r="R83" s="16" t="n">
        <v>2</v>
      </c>
      <c r="S83" s="16" t="n">
        <v>3</v>
      </c>
      <c r="T83" s="16" t="n">
        <v>5</v>
      </c>
      <c r="U83" s="25" t="n">
        <v>1</v>
      </c>
      <c r="V83" s="80" t="n">
        <v>0</v>
      </c>
      <c r="W83" s="16" t="n">
        <v>1</v>
      </c>
      <c r="X83" s="25" t="n">
        <v>14</v>
      </c>
      <c r="Y83" s="80" t="n">
        <v>13</v>
      </c>
      <c r="Z83" s="27">
        <f>IF(U83="","",LOOKUP(U83-V83,{-9E+307,0,1},{2,"x",1}))</f>
        <v/>
      </c>
      <c r="AA83" s="14">
        <f>IF(U83="","",U83&amp;"-"&amp;V83)</f>
        <v/>
      </c>
      <c r="AB83" s="63" t="n"/>
      <c r="EP83" s="89" t="n"/>
      <c r="ER83" s="81" t="n"/>
      <c r="ES83" s="89" t="n"/>
      <c r="EU83" s="81" t="n"/>
      <c r="EV83" s="89" t="n"/>
      <c r="EX83" s="81" t="n"/>
      <c r="EY83" s="89" t="n"/>
      <c r="FA83" s="81" t="n"/>
      <c r="FB83" s="89" t="n"/>
      <c r="FD83" s="81" t="n"/>
      <c r="FE83" s="89" t="n"/>
      <c r="FG83" s="81" t="n"/>
      <c r="FH83" s="89" t="n"/>
      <c r="FJ83" s="81" t="n"/>
      <c r="FK83" s="89" t="n"/>
      <c r="FM83" s="81" t="n"/>
    </row>
    <row customHeight="1" ht="12" r="84" spans="1:201">
      <c r="A84" s="35" t="n">
        <v>43379</v>
      </c>
      <c r="B84" s="89" t="s">
        <v>95</v>
      </c>
      <c r="C84" s="89" t="s">
        <v>110</v>
      </c>
      <c r="D84" s="31" t="n">
        <v>6.73</v>
      </c>
      <c r="E84" s="81" t="n">
        <v>6.73</v>
      </c>
      <c r="F84" s="25" t="n">
        <v>516</v>
      </c>
      <c r="G84" s="80" t="n">
        <v>333</v>
      </c>
      <c r="H84" s="80" t="n">
        <v>446</v>
      </c>
      <c r="I84" s="80" t="n">
        <v>246</v>
      </c>
      <c r="J84" s="80" t="n">
        <v>18</v>
      </c>
      <c r="K84" s="80" t="n">
        <v>9</v>
      </c>
      <c r="L84" s="25" t="n">
        <v>0</v>
      </c>
      <c r="M84" s="80" t="n">
        <v>0</v>
      </c>
      <c r="N84" s="80" t="n">
        <v>5</v>
      </c>
      <c r="O84" s="80" t="n">
        <v>3</v>
      </c>
      <c r="P84" s="80" t="n">
        <v>1</v>
      </c>
      <c r="Q84" s="80" t="n">
        <v>1</v>
      </c>
      <c r="R84" s="16" t="n">
        <v>6</v>
      </c>
      <c r="S84" s="16" t="n">
        <v>4</v>
      </c>
      <c r="T84" s="16" t="n">
        <v>10</v>
      </c>
      <c r="U84" s="25" t="n">
        <v>2</v>
      </c>
      <c r="V84" s="80" t="n">
        <v>2</v>
      </c>
      <c r="W84" s="16" t="n">
        <v>4</v>
      </c>
      <c r="X84" s="25" t="n">
        <v>10</v>
      </c>
      <c r="Y84" s="80" t="n">
        <v>38</v>
      </c>
      <c r="Z84" s="27">
        <f>IF(U84="","",LOOKUP(U84-V84,{-9E+307,0,1},{2,"x",1}))</f>
        <v/>
      </c>
      <c r="AA84" s="14">
        <f>IF(U84="","",U84&amp;"-"&amp;V84)</f>
        <v/>
      </c>
      <c r="AB84" s="63" t="n"/>
      <c r="EP84" s="89" t="n"/>
      <c r="ER84" s="81" t="n"/>
      <c r="ES84" s="89" t="n"/>
      <c r="EU84" s="81" t="n"/>
      <c r="EV84" s="89" t="n"/>
      <c r="EX84" s="81" t="n"/>
      <c r="EY84" s="89" t="n"/>
      <c r="FA84" s="81" t="n"/>
      <c r="FB84" s="89" t="n"/>
      <c r="FD84" s="81" t="n"/>
      <c r="FE84" s="89" t="n"/>
      <c r="FG84" s="81" t="n"/>
      <c r="FH84" s="89" t="n"/>
      <c r="FJ84" s="81" t="n"/>
      <c r="FK84" s="89" t="n"/>
      <c r="FM84" s="81" t="n"/>
    </row>
    <row customHeight="1" ht="12" r="85" spans="1:201">
      <c r="A85" s="35" t="n">
        <v>43379</v>
      </c>
      <c r="B85" s="89" t="s">
        <v>109</v>
      </c>
      <c r="C85" s="89" t="s">
        <v>100</v>
      </c>
      <c r="D85" s="31" t="n">
        <v>6.53</v>
      </c>
      <c r="E85" s="81" t="n">
        <v>6.62</v>
      </c>
      <c r="F85" s="25" t="n">
        <v>394</v>
      </c>
      <c r="G85" s="80" t="n">
        <v>564</v>
      </c>
      <c r="H85" s="80" t="n">
        <v>294</v>
      </c>
      <c r="I85" s="80" t="n">
        <v>470</v>
      </c>
      <c r="J85" s="80" t="n">
        <v>5</v>
      </c>
      <c r="K85" s="80" t="n">
        <v>9</v>
      </c>
      <c r="L85" s="25" t="n">
        <v>0</v>
      </c>
      <c r="M85" s="80" t="n">
        <v>0</v>
      </c>
      <c r="N85" s="80" t="n">
        <v>1</v>
      </c>
      <c r="O85" s="80" t="n">
        <v>3</v>
      </c>
      <c r="P85" s="80" t="n">
        <v>1</v>
      </c>
      <c r="Q85" s="80" t="n">
        <v>2</v>
      </c>
      <c r="R85" s="16" t="n">
        <v>2</v>
      </c>
      <c r="S85" s="16" t="n">
        <v>5</v>
      </c>
      <c r="T85" s="16" t="n">
        <v>7</v>
      </c>
      <c r="U85" s="25" t="n">
        <v>1</v>
      </c>
      <c r="V85" s="80" t="n">
        <v>1</v>
      </c>
      <c r="W85" s="16" t="n">
        <v>2</v>
      </c>
      <c r="X85" s="25" t="n">
        <v>18</v>
      </c>
      <c r="Y85" s="80" t="n">
        <v>16</v>
      </c>
      <c r="Z85" s="27">
        <f>IF(U85="","",LOOKUP(U85-V85,{-9E+307,0,1},{2,"x",1}))</f>
        <v/>
      </c>
      <c r="AA85" s="14">
        <f>IF(U85="","",U85&amp;"-"&amp;V85)</f>
        <v/>
      </c>
      <c r="AB85" s="63" t="n"/>
      <c r="EP85" s="89" t="n"/>
      <c r="ER85" s="81" t="n"/>
      <c r="ES85" s="89" t="n"/>
      <c r="EU85" s="81" t="n"/>
      <c r="EV85" s="89" t="n"/>
      <c r="EX85" s="81" t="n"/>
      <c r="EY85" s="89" t="n"/>
      <c r="FA85" s="81" t="n"/>
      <c r="FB85" s="89" t="n"/>
      <c r="FD85" s="81" t="n"/>
      <c r="FE85" s="89" t="n"/>
      <c r="FG85" s="81" t="n"/>
      <c r="FH85" s="89" t="n"/>
      <c r="FJ85" s="81" t="n"/>
      <c r="FK85" s="89" t="n"/>
      <c r="FM85" s="81" t="n"/>
    </row>
    <row customHeight="1" ht="12" r="86" spans="1:201">
      <c r="A86" s="35" t="n">
        <v>43379</v>
      </c>
      <c r="B86" s="89" t="s">
        <v>98</v>
      </c>
      <c r="C86" s="89" t="s">
        <v>108</v>
      </c>
      <c r="D86" s="31" t="n">
        <v>6.8</v>
      </c>
      <c r="E86" s="81" t="n">
        <v>6.18</v>
      </c>
      <c r="F86" s="25" t="n">
        <v>402</v>
      </c>
      <c r="G86" s="80" t="n">
        <v>451</v>
      </c>
      <c r="H86" s="80" t="n">
        <v>318</v>
      </c>
      <c r="I86" s="80" t="n">
        <v>379</v>
      </c>
      <c r="J86" s="80" t="n">
        <v>9</v>
      </c>
      <c r="K86" s="80" t="n">
        <v>5</v>
      </c>
      <c r="L86" s="25" t="n">
        <v>0</v>
      </c>
      <c r="M86" s="80" t="n">
        <v>0</v>
      </c>
      <c r="N86" s="80" t="n">
        <v>3</v>
      </c>
      <c r="O86" s="80" t="n">
        <v>2</v>
      </c>
      <c r="P86" s="80" t="n">
        <v>2</v>
      </c>
      <c r="Q86" s="80" t="n">
        <v>0</v>
      </c>
      <c r="R86" s="16" t="n">
        <v>5</v>
      </c>
      <c r="S86" s="16" t="n">
        <v>2</v>
      </c>
      <c r="T86" s="16" t="n">
        <v>7</v>
      </c>
      <c r="U86" s="10" t="n">
        <v>3</v>
      </c>
      <c r="V86" s="89" t="n">
        <v>1</v>
      </c>
      <c r="W86" s="16" t="n">
        <v>4</v>
      </c>
      <c r="X86" s="25" t="n">
        <v>30</v>
      </c>
      <c r="Y86" s="80" t="n">
        <v>13</v>
      </c>
      <c r="Z86" s="27">
        <f>IF(U86="","",LOOKUP(U86-V86,{-9E+307,0,1},{2,"x",1}))</f>
        <v/>
      </c>
      <c r="AA86" s="14">
        <f>IF(U86="","",U86&amp;"-"&amp;V86)</f>
        <v/>
      </c>
      <c r="AB86" s="63" t="n"/>
      <c r="EP86" s="89" t="n"/>
      <c r="ER86" s="81" t="n"/>
      <c r="ES86" s="89" t="n"/>
      <c r="EU86" s="81" t="n"/>
      <c r="EV86" s="89" t="n"/>
      <c r="EX86" s="81" t="n"/>
      <c r="EY86" s="89" t="n"/>
      <c r="FA86" s="81" t="n"/>
      <c r="FB86" s="89" t="n"/>
      <c r="FD86" s="81" t="n"/>
      <c r="FE86" s="89" t="n"/>
      <c r="FG86" s="81" t="n"/>
      <c r="FH86" s="89" t="n"/>
      <c r="FJ86" s="81" t="n"/>
      <c r="FK86" s="89" t="n"/>
      <c r="FM86" s="81" t="n"/>
    </row>
    <row customHeight="1" ht="12" r="87" spans="1:201">
      <c r="A87" s="35" t="n">
        <v>43379</v>
      </c>
      <c r="B87" s="89" t="s">
        <v>96</v>
      </c>
      <c r="C87" s="89" t="s">
        <v>107</v>
      </c>
      <c r="D87" s="31" t="n">
        <v>6.74</v>
      </c>
      <c r="E87" s="81" t="n">
        <v>6.91</v>
      </c>
      <c r="F87" s="25" t="n">
        <v>476</v>
      </c>
      <c r="G87" s="80" t="n">
        <v>278</v>
      </c>
      <c r="H87" s="80" t="n">
        <v>360</v>
      </c>
      <c r="I87" s="80" t="n">
        <v>164</v>
      </c>
      <c r="J87" s="80" t="n">
        <v>10</v>
      </c>
      <c r="K87" s="80" t="n">
        <v>6</v>
      </c>
      <c r="L87" s="25" t="n">
        <v>1</v>
      </c>
      <c r="M87" s="80" t="n">
        <v>0</v>
      </c>
      <c r="N87" s="80" t="n">
        <v>2</v>
      </c>
      <c r="O87" s="80" t="n">
        <v>2</v>
      </c>
      <c r="P87" s="80" t="n">
        <v>2</v>
      </c>
      <c r="Q87" s="80" t="n">
        <v>0</v>
      </c>
      <c r="R87" s="16" t="n">
        <v>5</v>
      </c>
      <c r="S87" s="16" t="n">
        <v>2</v>
      </c>
      <c r="T87" s="16" t="n">
        <v>7</v>
      </c>
      <c r="U87" s="10" t="n">
        <v>0</v>
      </c>
      <c r="V87" s="89" t="n">
        <v>0</v>
      </c>
      <c r="W87" s="16" t="n">
        <v>0</v>
      </c>
      <c r="X87" s="25" t="n">
        <v>16</v>
      </c>
      <c r="Y87" s="80" t="n">
        <v>23</v>
      </c>
      <c r="Z87" s="27">
        <f>IF(U87="","",LOOKUP(U87-V87,{-9E+307,0,1},{2,"x",1}))</f>
        <v/>
      </c>
      <c r="AA87" s="14">
        <f>IF(U87="","",U87&amp;"-"&amp;V87)</f>
        <v/>
      </c>
      <c r="AB87" s="63" t="n"/>
      <c r="EP87" s="89" t="n"/>
      <c r="ER87" s="81" t="n"/>
      <c r="ES87" s="89" t="n"/>
      <c r="EU87" s="81" t="n"/>
      <c r="EV87" s="89" t="n"/>
      <c r="EX87" s="81" t="n"/>
      <c r="EY87" s="89" t="n"/>
      <c r="FA87" s="81" t="n"/>
      <c r="FB87" s="89" t="n"/>
      <c r="FD87" s="81" t="n"/>
      <c r="FE87" s="89" t="n"/>
      <c r="FG87" s="81" t="n"/>
      <c r="FH87" s="89" t="n"/>
      <c r="FJ87" s="81" t="n"/>
      <c r="FK87" s="89" t="n"/>
      <c r="FM87" s="81" t="n"/>
    </row>
    <row customHeight="1" ht="12" r="88" spans="1:201">
      <c r="A88" s="35" t="n">
        <v>43380</v>
      </c>
      <c r="B88" s="89" t="s">
        <v>102</v>
      </c>
      <c r="C88" s="89" t="s">
        <v>103</v>
      </c>
      <c r="D88" s="31" t="n">
        <v>7.38</v>
      </c>
      <c r="E88" s="81" t="n">
        <v>6.09</v>
      </c>
      <c r="F88" s="25" t="n">
        <v>537</v>
      </c>
      <c r="G88" s="80" t="n">
        <v>427</v>
      </c>
      <c r="H88" s="80" t="n">
        <v>430</v>
      </c>
      <c r="I88" s="80" t="n">
        <v>303</v>
      </c>
      <c r="J88" s="80" t="n">
        <v>12</v>
      </c>
      <c r="K88" s="80" t="n">
        <v>9</v>
      </c>
      <c r="L88" s="25" t="n">
        <v>0</v>
      </c>
      <c r="M88" s="80" t="n">
        <v>0</v>
      </c>
      <c r="N88" s="80" t="n">
        <v>2</v>
      </c>
      <c r="O88" s="80" t="n">
        <v>0</v>
      </c>
      <c r="P88" s="80" t="n">
        <v>5</v>
      </c>
      <c r="Q88" s="80" t="n">
        <v>2</v>
      </c>
      <c r="R88" s="16" t="n">
        <v>7</v>
      </c>
      <c r="S88" s="16" t="n">
        <v>2</v>
      </c>
      <c r="T88" s="16" t="n">
        <v>9</v>
      </c>
      <c r="U88" s="10" t="n">
        <v>3</v>
      </c>
      <c r="V88" s="89" t="n">
        <v>0</v>
      </c>
      <c r="W88" s="16" t="n">
        <v>3</v>
      </c>
      <c r="X88" s="25" t="n">
        <v>31</v>
      </c>
      <c r="Y88" s="80" t="n">
        <v>13</v>
      </c>
      <c r="Z88" s="27">
        <f>IF(U88="","",LOOKUP(U88-V88,{-9E+307,0,1},{2,"x",1}))</f>
        <v/>
      </c>
      <c r="AA88" s="14">
        <f>IF(U88="","",U88&amp;"-"&amp;V88)</f>
        <v/>
      </c>
      <c r="AB88" s="63" t="n"/>
      <c r="EP88" s="89" t="n"/>
      <c r="ER88" s="81" t="n"/>
      <c r="ES88" s="89" t="n"/>
      <c r="EU88" s="81" t="n"/>
      <c r="EV88" s="89" t="n"/>
      <c r="EX88" s="81" t="n"/>
      <c r="EY88" s="89" t="n"/>
      <c r="FA88" s="81" t="n"/>
      <c r="FB88" s="89" t="n"/>
      <c r="FD88" s="81" t="n"/>
      <c r="FE88" s="89" t="n"/>
      <c r="FG88" s="81" t="n"/>
      <c r="FH88" s="89" t="n"/>
      <c r="FJ88" s="81" t="n"/>
      <c r="FK88" s="89" t="n"/>
      <c r="FM88" s="81" t="n"/>
    </row>
    <row customHeight="1" ht="12" r="89" spans="1:201">
      <c r="A89" s="35" t="n">
        <v>43380</v>
      </c>
      <c r="B89" s="89" t="s">
        <v>93</v>
      </c>
      <c r="C89" s="89" t="s">
        <v>105</v>
      </c>
      <c r="D89" s="31" t="n">
        <v>7.19</v>
      </c>
      <c r="E89" s="81" t="n">
        <v>6.21</v>
      </c>
      <c r="F89" s="25" t="n">
        <v>497</v>
      </c>
      <c r="G89" s="80" t="n">
        <v>323</v>
      </c>
      <c r="H89" s="80" t="n">
        <v>417</v>
      </c>
      <c r="I89" s="80" t="n">
        <v>244</v>
      </c>
      <c r="J89" s="80" t="n">
        <v>16</v>
      </c>
      <c r="K89" s="80" t="n">
        <v>5</v>
      </c>
      <c r="L89" s="25" t="n">
        <v>0</v>
      </c>
      <c r="M89" s="80" t="n">
        <v>0</v>
      </c>
      <c r="N89" s="80" t="n">
        <v>3</v>
      </c>
      <c r="O89" s="80" t="n">
        <v>2</v>
      </c>
      <c r="P89" s="80" t="n">
        <v>3</v>
      </c>
      <c r="Q89" s="80" t="n">
        <v>0</v>
      </c>
      <c r="R89" s="16" t="n">
        <v>6</v>
      </c>
      <c r="S89" s="16" t="n">
        <v>2</v>
      </c>
      <c r="T89" s="16" t="n">
        <v>8</v>
      </c>
      <c r="U89" s="10" t="n">
        <v>2</v>
      </c>
      <c r="V89" s="89" t="n">
        <v>0</v>
      </c>
      <c r="W89" s="16" t="n">
        <v>2</v>
      </c>
      <c r="X89" s="25" t="n">
        <v>15</v>
      </c>
      <c r="Y89" s="80" t="n">
        <v>16</v>
      </c>
      <c r="Z89" s="27">
        <f>IF(U89="","",LOOKUP(U89-V89,{-9E+307,0,1},{2,"x",1}))</f>
        <v/>
      </c>
      <c r="AA89" s="14">
        <f>IF(U89="","",U89&amp;"-"&amp;V89)</f>
        <v/>
      </c>
      <c r="AB89" s="63" t="n"/>
      <c r="EP89" s="89" t="n"/>
      <c r="ER89" s="81" t="n"/>
      <c r="ES89" s="89" t="n"/>
      <c r="EU89" s="81" t="n"/>
      <c r="EV89" s="89" t="n"/>
      <c r="EX89" s="81" t="n"/>
      <c r="EY89" s="89" t="n"/>
      <c r="FA89" s="81" t="n"/>
      <c r="FB89" s="89" t="n"/>
      <c r="FD89" s="81" t="n"/>
      <c r="FE89" s="89" t="n"/>
      <c r="FG89" s="81" t="n"/>
      <c r="FH89" s="89" t="n"/>
      <c r="FJ89" s="81" t="n"/>
      <c r="FK89" s="89" t="n"/>
      <c r="FM89" s="81" t="n"/>
    </row>
    <row r="90" spans="1:201">
      <c r="A90" s="35" t="n">
        <v>43380</v>
      </c>
      <c r="B90" s="89" t="s">
        <v>104</v>
      </c>
      <c r="C90" s="89" t="s">
        <v>99</v>
      </c>
      <c r="D90" s="31" t="n">
        <v>6.16</v>
      </c>
      <c r="E90" s="81" t="n">
        <v>6.79</v>
      </c>
      <c r="F90" s="25" t="n">
        <v>402</v>
      </c>
      <c r="G90" s="80" t="n">
        <v>456</v>
      </c>
      <c r="H90" s="80" t="n">
        <v>331</v>
      </c>
      <c r="I90" s="80" t="n">
        <v>385</v>
      </c>
      <c r="J90" s="80" t="n">
        <v>5</v>
      </c>
      <c r="K90" s="80" t="n">
        <v>8</v>
      </c>
      <c r="L90" s="25" t="n">
        <v>0</v>
      </c>
      <c r="M90" s="80" t="n">
        <v>1</v>
      </c>
      <c r="N90" s="80" t="n">
        <v>2</v>
      </c>
      <c r="O90" s="80" t="n">
        <v>1</v>
      </c>
      <c r="P90" s="80" t="n">
        <v>0</v>
      </c>
      <c r="Q90" s="80" t="n">
        <v>2</v>
      </c>
      <c r="R90" s="16" t="n">
        <v>2</v>
      </c>
      <c r="S90" s="16" t="n">
        <v>4</v>
      </c>
      <c r="T90" s="16" t="n">
        <v>6</v>
      </c>
      <c r="U90" s="10" t="n">
        <v>1</v>
      </c>
      <c r="V90" s="89" t="n">
        <v>2</v>
      </c>
      <c r="W90" s="16" t="n">
        <v>3</v>
      </c>
      <c r="X90" s="25" t="n">
        <v>16</v>
      </c>
      <c r="Y90" s="80" t="n">
        <v>14</v>
      </c>
      <c r="Z90" s="27">
        <f>IF(U90="","",LOOKUP(U90-V90,{-9E+307,0,1},{2,"x",1}))</f>
        <v/>
      </c>
      <c r="AA90" s="14">
        <f>IF(U90="","",U90&amp;"-"&amp;V90)</f>
        <v/>
      </c>
      <c r="AB90" s="63" t="n"/>
      <c r="EP90" s="89" t="n"/>
      <c r="ER90" s="81" t="n"/>
      <c r="ES90" s="89" t="n"/>
      <c r="EU90" s="81" t="n"/>
      <c r="EV90" s="89" t="n"/>
      <c r="EX90" s="81" t="n"/>
      <c r="EY90" s="89" t="n"/>
      <c r="FA90" s="81" t="n"/>
      <c r="FB90" s="89" t="n"/>
      <c r="FD90" s="81" t="n"/>
      <c r="FE90" s="89" t="n"/>
      <c r="FG90" s="81" t="n"/>
      <c r="FH90" s="89" t="n"/>
      <c r="FJ90" s="81" t="n"/>
      <c r="FK90" s="89" t="n"/>
      <c r="FM90" s="81" t="n"/>
    </row>
    <row customHeight="1" ht="12" r="91" spans="1:201">
      <c r="A91" s="35" t="n">
        <v>43380</v>
      </c>
      <c r="B91" s="89" t="s">
        <v>112</v>
      </c>
      <c r="C91" s="89" t="s">
        <v>111</v>
      </c>
      <c r="D91" s="31" t="n">
        <v>7.41</v>
      </c>
      <c r="E91" s="81" t="n">
        <v>5.91</v>
      </c>
      <c r="F91" s="25" t="n">
        <v>433</v>
      </c>
      <c r="G91" s="80" t="n">
        <v>449</v>
      </c>
      <c r="H91" s="80" t="n">
        <v>371</v>
      </c>
      <c r="I91" s="80" t="n">
        <v>388</v>
      </c>
      <c r="J91" s="80" t="n">
        <v>9</v>
      </c>
      <c r="K91" s="80" t="n">
        <v>11</v>
      </c>
      <c r="L91" s="25" t="n">
        <v>1</v>
      </c>
      <c r="M91" s="80" t="n">
        <v>0</v>
      </c>
      <c r="N91" s="80" t="n">
        <v>7</v>
      </c>
      <c r="O91" s="80" t="n">
        <v>2</v>
      </c>
      <c r="P91" s="80" t="n">
        <v>0</v>
      </c>
      <c r="Q91" s="80" t="n">
        <v>4</v>
      </c>
      <c r="R91" s="16" t="n">
        <v>8</v>
      </c>
      <c r="S91" s="16" t="n">
        <v>6</v>
      </c>
      <c r="T91" s="16" t="n">
        <v>14</v>
      </c>
      <c r="U91" s="10" t="n">
        <v>5</v>
      </c>
      <c r="V91" s="89" t="n">
        <v>0</v>
      </c>
      <c r="W91" s="16" t="n">
        <v>5</v>
      </c>
      <c r="X91" s="25" t="n">
        <v>17</v>
      </c>
      <c r="Y91" s="80" t="n">
        <v>9</v>
      </c>
      <c r="Z91" s="27">
        <f>IF(U91="","",LOOKUP(U91-V91,{-9E+307,0,1},{2,"x",1}))</f>
        <v/>
      </c>
      <c r="AA91" s="14">
        <f>IF(U91="","",U91&amp;"-"&amp;V91)</f>
        <v/>
      </c>
      <c r="AB91" s="63" t="n"/>
      <c r="EP91" s="89" t="n"/>
      <c r="ER91" s="81" t="n"/>
      <c r="ES91" s="89" t="n"/>
      <c r="EU91" s="81" t="n"/>
      <c r="EV91" s="89" t="n"/>
      <c r="EX91" s="81" t="n"/>
      <c r="EY91" s="89" t="n"/>
      <c r="FA91" s="81" t="n"/>
      <c r="FB91" s="89" t="n"/>
      <c r="FD91" s="81" t="n"/>
      <c r="FE91" s="89" t="n"/>
      <c r="FG91" s="81" t="n"/>
      <c r="FH91" s="89" t="n"/>
      <c r="FJ91" s="81" t="n"/>
      <c r="FK91" s="89" t="n"/>
      <c r="FM91" s="81" t="n"/>
    </row>
    <row customHeight="1" ht="12" r="92" spans="1:201">
      <c r="A92" s="35" t="n">
        <v>43392</v>
      </c>
      <c r="B92" s="89" t="s">
        <v>111</v>
      </c>
      <c r="C92" s="89" t="s">
        <v>96</v>
      </c>
      <c r="D92" s="31" t="n">
        <v>7.23</v>
      </c>
      <c r="E92" s="81" t="n">
        <v>6.5</v>
      </c>
      <c r="F92" s="25" t="n">
        <v>555</v>
      </c>
      <c r="G92" s="80" t="n">
        <v>358</v>
      </c>
      <c r="H92" s="80" t="n">
        <v>468</v>
      </c>
      <c r="I92" s="80" t="n">
        <v>279</v>
      </c>
      <c r="J92" s="80" t="n">
        <v>9</v>
      </c>
      <c r="K92" s="80" t="n">
        <v>21</v>
      </c>
      <c r="L92" s="25" t="n">
        <v>0</v>
      </c>
      <c r="M92" s="80" t="n">
        <v>0</v>
      </c>
      <c r="N92" s="80" t="n">
        <v>5</v>
      </c>
      <c r="O92" s="80" t="n">
        <v>3</v>
      </c>
      <c r="P92" s="80" t="n">
        <v>0</v>
      </c>
      <c r="Q92" s="80" t="n">
        <v>3</v>
      </c>
      <c r="R92" s="16" t="n">
        <v>5</v>
      </c>
      <c r="S92" s="16" t="n">
        <v>6</v>
      </c>
      <c r="T92" s="16" t="n">
        <v>11</v>
      </c>
      <c r="U92" s="10" t="n">
        <v>2</v>
      </c>
      <c r="V92" s="89" t="n">
        <v>0</v>
      </c>
      <c r="W92" s="16" t="n">
        <v>2</v>
      </c>
      <c r="X92" s="25" t="n">
        <v>22</v>
      </c>
      <c r="Y92" s="80" t="n">
        <v>21</v>
      </c>
      <c r="Z92" s="27">
        <f>IF(U92="","",LOOKUP(U92-V92,{-9E+307,0,1},{2,"x",1}))</f>
        <v/>
      </c>
      <c r="AA92" s="14">
        <f>IF(U92="","",U92&amp;"-"&amp;V92)</f>
        <v/>
      </c>
      <c r="AB92" s="63" t="n"/>
      <c r="EP92" s="89" t="n"/>
      <c r="ER92" s="81" t="n"/>
      <c r="ES92" s="89" t="n"/>
      <c r="EU92" s="81" t="n"/>
      <c r="EV92" s="89" t="n"/>
      <c r="EX92" s="81" t="n"/>
      <c r="EY92" s="89" t="n"/>
      <c r="FA92" s="81" t="n"/>
      <c r="FB92" s="89" t="n"/>
      <c r="FD92" s="81" t="n"/>
      <c r="FE92" s="89" t="n"/>
      <c r="FG92" s="81" t="n"/>
      <c r="FH92" s="89" t="n"/>
      <c r="FJ92" s="81" t="n"/>
      <c r="FK92" s="89" t="n"/>
      <c r="FM92" s="81" t="n"/>
    </row>
    <row customHeight="1" ht="12" r="93" spans="1:201">
      <c r="A93" s="35" t="n">
        <v>43393</v>
      </c>
      <c r="B93" s="89" t="s">
        <v>105</v>
      </c>
      <c r="C93" s="89" t="s">
        <v>109</v>
      </c>
      <c r="D93" s="31" t="n">
        <v>6.89</v>
      </c>
      <c r="E93" s="81" t="n">
        <v>6.72</v>
      </c>
      <c r="F93" s="25" t="n">
        <v>577</v>
      </c>
      <c r="G93" s="80" t="n">
        <v>378</v>
      </c>
      <c r="H93" s="80" t="n">
        <v>480</v>
      </c>
      <c r="I93" s="80" t="n">
        <v>274</v>
      </c>
      <c r="J93" s="80" t="n">
        <v>4</v>
      </c>
      <c r="K93" s="80" t="n">
        <v>6</v>
      </c>
      <c r="L93" s="25" t="n">
        <v>0</v>
      </c>
      <c r="M93" s="80" t="n">
        <v>0</v>
      </c>
      <c r="N93" s="80" t="n">
        <v>1</v>
      </c>
      <c r="O93" s="80" t="n">
        <v>1</v>
      </c>
      <c r="P93" s="80" t="n">
        <v>1</v>
      </c>
      <c r="Q93" s="80" t="n">
        <v>1</v>
      </c>
      <c r="R93" s="16" t="n">
        <v>2</v>
      </c>
      <c r="S93" s="16" t="n">
        <v>2</v>
      </c>
      <c r="T93" s="16" t="n">
        <v>4</v>
      </c>
      <c r="U93" s="10" t="n">
        <v>0</v>
      </c>
      <c r="V93" s="89" t="n">
        <v>0</v>
      </c>
      <c r="W93" s="16" t="n">
        <v>0</v>
      </c>
      <c r="X93" s="25" t="n">
        <v>18</v>
      </c>
      <c r="Y93" s="80" t="n">
        <v>20</v>
      </c>
      <c r="Z93" s="27">
        <f>IF(U93="","",LOOKUP(U93-V93,{-9E+307,0,1},{2,"x",1}))</f>
        <v/>
      </c>
      <c r="AA93" s="14">
        <f>IF(U93="","",U93&amp;"-"&amp;V93)</f>
        <v/>
      </c>
      <c r="AB93" s="63" t="n"/>
      <c r="EP93" s="89" t="n"/>
      <c r="ER93" s="81" t="n"/>
      <c r="ES93" s="89" t="n"/>
      <c r="EU93" s="81" t="n"/>
      <c r="EV93" s="89" t="n"/>
      <c r="EX93" s="81" t="n"/>
      <c r="EY93" s="89" t="n"/>
      <c r="FA93" s="81" t="n"/>
      <c r="FB93" s="89" t="n"/>
      <c r="FD93" s="81" t="n"/>
      <c r="FE93" s="89" t="n"/>
      <c r="FG93" s="81" t="n"/>
      <c r="FH93" s="89" t="n"/>
      <c r="FJ93" s="81" t="n"/>
      <c r="FK93" s="89" t="n"/>
      <c r="FM93" s="81" t="n"/>
    </row>
    <row customHeight="1" ht="12" r="94" spans="1:201">
      <c r="A94" s="35" t="n">
        <v>43393</v>
      </c>
      <c r="B94" s="89" t="s">
        <v>101</v>
      </c>
      <c r="C94" s="89" t="s">
        <v>98</v>
      </c>
      <c r="D94" s="31" t="n">
        <v>6.3</v>
      </c>
      <c r="E94" s="81" t="n">
        <v>6.77</v>
      </c>
      <c r="F94" s="25" t="n">
        <v>460</v>
      </c>
      <c r="G94" s="80" t="n">
        <v>350</v>
      </c>
      <c r="H94" s="80" t="n">
        <v>387</v>
      </c>
      <c r="I94" s="80" t="n">
        <v>266</v>
      </c>
      <c r="J94" s="80" t="n">
        <v>11</v>
      </c>
      <c r="K94" s="80" t="n">
        <v>4</v>
      </c>
      <c r="L94" s="25" t="n">
        <v>0</v>
      </c>
      <c r="M94" s="80" t="n">
        <v>0</v>
      </c>
      <c r="N94" s="80" t="n">
        <v>3</v>
      </c>
      <c r="O94" s="80" t="n">
        <v>2</v>
      </c>
      <c r="P94" s="80" t="n">
        <v>4</v>
      </c>
      <c r="Q94" s="80" t="n">
        <v>1</v>
      </c>
      <c r="R94" s="16" t="n">
        <v>7</v>
      </c>
      <c r="S94" s="16" t="n">
        <v>3</v>
      </c>
      <c r="T94" s="16" t="n">
        <v>10</v>
      </c>
      <c r="U94" s="10" t="n">
        <v>1</v>
      </c>
      <c r="V94" s="89" t="n">
        <v>2</v>
      </c>
      <c r="W94" s="16" t="n">
        <v>3</v>
      </c>
      <c r="X94" s="25" t="n">
        <v>12</v>
      </c>
      <c r="Y94" s="80" t="n">
        <v>21</v>
      </c>
      <c r="Z94" s="27">
        <f>IF(U94="","",LOOKUP(U94-V94,{-9E+307,0,1},{2,"x",1}))</f>
        <v/>
      </c>
      <c r="AA94" s="14">
        <f>IF(U94="","",U94&amp;"-"&amp;V94)</f>
        <v/>
      </c>
      <c r="AB94" s="63" t="n"/>
      <c r="EP94" s="89" t="n"/>
      <c r="ER94" s="81" t="n"/>
      <c r="ES94" s="89" t="n"/>
      <c r="EU94" s="81" t="n"/>
      <c r="EV94" s="89" t="n"/>
      <c r="EX94" s="81" t="n"/>
      <c r="EY94" s="89" t="n"/>
      <c r="FA94" s="81" t="n"/>
      <c r="FB94" s="89" t="n"/>
      <c r="FD94" s="81" t="n"/>
      <c r="FE94" s="89" t="n"/>
      <c r="FG94" s="81" t="n"/>
      <c r="FH94" s="89" t="n"/>
      <c r="FJ94" s="81" t="n"/>
      <c r="FK94" s="89" t="n"/>
      <c r="FM94" s="81" t="n"/>
    </row>
    <row customHeight="1" ht="12" r="95" spans="1:201">
      <c r="A95" s="35" t="n">
        <v>43393</v>
      </c>
      <c r="B95" s="89" t="s">
        <v>103</v>
      </c>
      <c r="C95" s="89" t="s">
        <v>94</v>
      </c>
      <c r="D95" s="31" t="n">
        <v>7.55</v>
      </c>
      <c r="E95" s="81" t="n">
        <v>5.84</v>
      </c>
      <c r="F95" s="25" t="n">
        <v>443</v>
      </c>
      <c r="G95" s="80" t="n">
        <v>477</v>
      </c>
      <c r="H95" s="80" t="n">
        <v>336</v>
      </c>
      <c r="I95" s="80" t="n">
        <v>361</v>
      </c>
      <c r="J95" s="80" t="n">
        <v>12</v>
      </c>
      <c r="K95" s="80" t="n">
        <v>4</v>
      </c>
      <c r="L95" s="25" t="n">
        <v>1</v>
      </c>
      <c r="M95" s="80" t="n">
        <v>0</v>
      </c>
      <c r="N95" s="80" t="n">
        <v>4</v>
      </c>
      <c r="O95" s="80" t="n">
        <v>2</v>
      </c>
      <c r="P95" s="80" t="n">
        <v>4</v>
      </c>
      <c r="Q95" s="80" t="n">
        <v>0</v>
      </c>
      <c r="R95" s="16" t="n">
        <v>9</v>
      </c>
      <c r="S95" s="16" t="n">
        <v>2</v>
      </c>
      <c r="T95" s="16" t="n">
        <v>11</v>
      </c>
      <c r="U95" s="10" t="n">
        <v>4</v>
      </c>
      <c r="V95" s="89" t="n">
        <v>0</v>
      </c>
      <c r="W95" s="16" t="n">
        <v>4</v>
      </c>
      <c r="X95" s="25" t="n">
        <v>18</v>
      </c>
      <c r="Y95" s="80" t="n">
        <v>18</v>
      </c>
      <c r="Z95" s="27">
        <f>IF(U95="","",LOOKUP(U95-V95,{-9E+307,0,1},{2,"x",1}))</f>
        <v/>
      </c>
      <c r="AA95" s="14">
        <f>IF(U95="","",U95&amp;"-"&amp;V95)</f>
        <v/>
      </c>
      <c r="AB95" s="63" t="n"/>
      <c r="EP95" s="89" t="n"/>
      <c r="ER95" s="81" t="n"/>
      <c r="ES95" s="89" t="n"/>
      <c r="EU95" s="81" t="n"/>
      <c r="EV95" s="89" t="n"/>
      <c r="EX95" s="81" t="n"/>
      <c r="EY95" s="89" t="n"/>
      <c r="FA95" s="81" t="n"/>
      <c r="FB95" s="89" t="n"/>
      <c r="FD95" s="81" t="n"/>
      <c r="FE95" s="89" t="n"/>
      <c r="FG95" s="81" t="n"/>
      <c r="FH95" s="89" t="n"/>
      <c r="FJ95" s="81" t="n"/>
      <c r="FK95" s="89" t="n"/>
      <c r="FM95" s="81" t="n"/>
    </row>
    <row customHeight="1" ht="12" r="96" spans="1:201">
      <c r="A96" s="35" t="n">
        <v>43393</v>
      </c>
      <c r="B96" s="89" t="s">
        <v>112</v>
      </c>
      <c r="C96" s="89" t="s">
        <v>97</v>
      </c>
      <c r="D96" s="31" t="n">
        <v>7.67</v>
      </c>
      <c r="E96" s="81" t="n">
        <v>5.87</v>
      </c>
      <c r="F96" s="25" t="n">
        <v>560</v>
      </c>
      <c r="G96" s="80" t="n">
        <v>390</v>
      </c>
      <c r="H96" s="80" t="n">
        <v>498</v>
      </c>
      <c r="I96" s="80" t="n">
        <v>338</v>
      </c>
      <c r="J96" s="80" t="n">
        <v>11</v>
      </c>
      <c r="K96" s="80" t="n">
        <v>5</v>
      </c>
      <c r="L96" s="25" t="n">
        <v>2</v>
      </c>
      <c r="M96" s="80" t="n">
        <v>1</v>
      </c>
      <c r="N96" s="80" t="n">
        <v>5</v>
      </c>
      <c r="O96" s="80" t="n">
        <v>0</v>
      </c>
      <c r="P96" s="80" t="n">
        <v>1</v>
      </c>
      <c r="Q96" s="80" t="n">
        <v>1</v>
      </c>
      <c r="R96" s="16" t="n">
        <v>8</v>
      </c>
      <c r="S96" s="16" t="n">
        <v>2</v>
      </c>
      <c r="T96" s="16" t="n">
        <v>10</v>
      </c>
      <c r="U96" s="10" t="n">
        <v>5</v>
      </c>
      <c r="V96" s="89" t="n">
        <v>0</v>
      </c>
      <c r="W96" s="16" t="n">
        <v>5</v>
      </c>
      <c r="X96" s="25" t="n">
        <v>15</v>
      </c>
      <c r="Y96" s="80" t="n">
        <v>22</v>
      </c>
      <c r="Z96" s="27">
        <f>IF(U96="","",LOOKUP(U96-V96,{-9E+307,0,1},{2,"x",1}))</f>
        <v/>
      </c>
      <c r="AA96" s="14">
        <f>IF(U96="","",U96&amp;"-"&amp;V96)</f>
        <v/>
      </c>
      <c r="AB96" s="63" t="n"/>
      <c r="EP96" s="89" t="n"/>
      <c r="ER96" s="81" t="n"/>
      <c r="ES96" s="89" t="n"/>
      <c r="EU96" s="81" t="n"/>
      <c r="EV96" s="89" t="n"/>
      <c r="EX96" s="81" t="n"/>
      <c r="EY96" s="89" t="n"/>
      <c r="FA96" s="81" t="n"/>
      <c r="FB96" s="89" t="n"/>
      <c r="FD96" s="81" t="n"/>
      <c r="FE96" s="89" t="n"/>
      <c r="FG96" s="81" t="n"/>
      <c r="FH96" s="89" t="n"/>
      <c r="FJ96" s="81" t="n"/>
      <c r="FK96" s="89" t="n"/>
      <c r="FM96" s="81" t="n"/>
    </row>
    <row customHeight="1" ht="12" r="97" spans="1:201">
      <c r="A97" s="35" t="n">
        <v>43393</v>
      </c>
      <c r="B97" s="89" t="s">
        <v>107</v>
      </c>
      <c r="C97" s="89" t="s">
        <v>95</v>
      </c>
      <c r="D97" s="31" t="n">
        <v>6.65</v>
      </c>
      <c r="E97" s="81" t="n">
        <v>6.94</v>
      </c>
      <c r="F97" s="25" t="n">
        <v>448</v>
      </c>
      <c r="G97" s="80" t="n">
        <v>373</v>
      </c>
      <c r="H97" s="80" t="n">
        <v>349</v>
      </c>
      <c r="I97" s="80" t="n">
        <v>280</v>
      </c>
      <c r="J97" s="80" t="n">
        <v>10</v>
      </c>
      <c r="K97" s="80" t="n">
        <v>12</v>
      </c>
      <c r="L97" s="25" t="n">
        <v>0</v>
      </c>
      <c r="M97" s="80" t="n">
        <v>1</v>
      </c>
      <c r="N97" s="80" t="n">
        <v>4</v>
      </c>
      <c r="O97" s="80" t="n">
        <v>5</v>
      </c>
      <c r="P97" s="80" t="n">
        <v>1</v>
      </c>
      <c r="Q97" s="80" t="n">
        <v>0</v>
      </c>
      <c r="R97" s="16" t="n">
        <v>5</v>
      </c>
      <c r="S97" s="16" t="n">
        <v>6</v>
      </c>
      <c r="T97" s="16" t="n">
        <v>11</v>
      </c>
      <c r="U97" s="10" t="n">
        <v>1</v>
      </c>
      <c r="V97" s="89" t="n">
        <v>1</v>
      </c>
      <c r="W97" s="16" t="n">
        <v>2</v>
      </c>
      <c r="X97" s="25" t="n">
        <v>21</v>
      </c>
      <c r="Y97" s="80" t="n">
        <v>39</v>
      </c>
      <c r="Z97" s="27">
        <f>IF(U97="","",LOOKUP(U97-V97,{-9E+307,0,1},{2,"x",1}))</f>
        <v/>
      </c>
      <c r="AA97" s="14">
        <f>IF(U97="","",U97&amp;"-"&amp;V97)</f>
        <v/>
      </c>
      <c r="AB97" s="63" t="n"/>
      <c r="EP97" s="89" t="n"/>
      <c r="ER97" s="81" t="n"/>
      <c r="ES97" s="89" t="n"/>
      <c r="EU97" s="81" t="n"/>
      <c r="EV97" s="89" t="n"/>
      <c r="EX97" s="81" t="n"/>
      <c r="EY97" s="89" t="n"/>
      <c r="FA97" s="81" t="n"/>
      <c r="FB97" s="89" t="n"/>
      <c r="FD97" s="81" t="n"/>
      <c r="FE97" s="89" t="n"/>
      <c r="FG97" s="81" t="n"/>
      <c r="FH97" s="89" t="n"/>
      <c r="FJ97" s="81" t="n"/>
      <c r="FK97" s="89" t="n"/>
      <c r="FM97" s="81" t="n"/>
    </row>
    <row customHeight="1" ht="12" r="98" spans="1:201">
      <c r="A98" s="35" t="n">
        <v>43393</v>
      </c>
      <c r="B98" s="89" t="s">
        <v>110</v>
      </c>
      <c r="C98" s="89" t="s">
        <v>104</v>
      </c>
      <c r="D98" s="31" t="n">
        <v>6.88</v>
      </c>
      <c r="E98" s="81" t="n">
        <v>6.26</v>
      </c>
      <c r="F98" s="25" t="n">
        <v>390</v>
      </c>
      <c r="G98" s="80" t="n">
        <v>435</v>
      </c>
      <c r="H98" s="80" t="n">
        <v>306</v>
      </c>
      <c r="I98" s="80" t="n">
        <v>358</v>
      </c>
      <c r="J98" s="80" t="n">
        <v>8</v>
      </c>
      <c r="K98" s="80" t="n">
        <v>8</v>
      </c>
      <c r="L98" s="25" t="n">
        <v>0</v>
      </c>
      <c r="M98" s="80" t="n">
        <v>0</v>
      </c>
      <c r="N98" s="80" t="n">
        <v>2</v>
      </c>
      <c r="O98" s="80" t="n">
        <v>4</v>
      </c>
      <c r="P98" s="80" t="n">
        <v>3</v>
      </c>
      <c r="Q98" s="80" t="n">
        <v>1</v>
      </c>
      <c r="R98" s="16" t="n">
        <v>5</v>
      </c>
      <c r="S98" s="16" t="n">
        <v>5</v>
      </c>
      <c r="T98" s="16" t="n">
        <v>10</v>
      </c>
      <c r="U98" s="10" t="n">
        <v>2</v>
      </c>
      <c r="V98" s="89" t="n">
        <v>1</v>
      </c>
      <c r="W98" s="16" t="n">
        <v>3</v>
      </c>
      <c r="X98" s="25" t="n">
        <v>19</v>
      </c>
      <c r="Y98" s="80" t="n">
        <v>19</v>
      </c>
      <c r="Z98" s="27">
        <f>IF(U98="","",LOOKUP(U98-V98,{-9E+307,0,1},{2,"x",1}))</f>
        <v/>
      </c>
      <c r="AA98" s="14">
        <f>IF(U98="","",U98&amp;"-"&amp;V98)</f>
        <v/>
      </c>
      <c r="AB98" s="63" t="n"/>
      <c r="EP98" s="89" t="n"/>
      <c r="ER98" s="81" t="n"/>
      <c r="ES98" s="89" t="n"/>
      <c r="EU98" s="81" t="n"/>
      <c r="EV98" s="89" t="n"/>
      <c r="EX98" s="81" t="n"/>
      <c r="EY98" s="89" t="n"/>
      <c r="FA98" s="81" t="n"/>
      <c r="FB98" s="89" t="n"/>
      <c r="FD98" s="81" t="n"/>
      <c r="FE98" s="89" t="n"/>
      <c r="FG98" s="81" t="n"/>
      <c r="FH98" s="89" t="n"/>
      <c r="FJ98" s="81" t="n"/>
      <c r="FK98" s="89" t="n"/>
      <c r="FM98" s="81" t="n"/>
    </row>
    <row customHeight="1" ht="12" r="99" spans="1:201">
      <c r="A99" s="35" t="n">
        <v>43394</v>
      </c>
      <c r="B99" s="89" t="s">
        <v>100</v>
      </c>
      <c r="C99" s="89" t="s">
        <v>102</v>
      </c>
      <c r="D99" s="31" t="n">
        <v>6.93</v>
      </c>
      <c r="E99" s="81" t="n">
        <v>6.31</v>
      </c>
      <c r="F99" s="25" t="n">
        <v>388</v>
      </c>
      <c r="G99" s="80" t="n">
        <v>561</v>
      </c>
      <c r="H99" s="80" t="n">
        <v>289</v>
      </c>
      <c r="I99" s="80" t="n">
        <v>471</v>
      </c>
      <c r="J99" s="80" t="n">
        <v>7</v>
      </c>
      <c r="K99" s="80" t="n">
        <v>12</v>
      </c>
      <c r="L99" s="25" t="n">
        <v>0</v>
      </c>
      <c r="M99" s="80" t="n">
        <v>0</v>
      </c>
      <c r="N99" s="80" t="n">
        <v>2</v>
      </c>
      <c r="O99" s="80" t="n">
        <v>2</v>
      </c>
      <c r="P99" s="80" t="n">
        <v>2</v>
      </c>
      <c r="Q99" s="80" t="n">
        <v>1</v>
      </c>
      <c r="R99" s="16" t="n">
        <v>4</v>
      </c>
      <c r="S99" s="16" t="n">
        <v>3</v>
      </c>
      <c r="T99" s="16" t="n">
        <v>7</v>
      </c>
      <c r="U99" s="10" t="n">
        <v>2</v>
      </c>
      <c r="V99" s="89" t="n">
        <v>0</v>
      </c>
      <c r="W99" s="16" t="n">
        <v>2</v>
      </c>
      <c r="X99" s="25" t="n">
        <v>9</v>
      </c>
      <c r="Y99" s="80" t="n">
        <v>27</v>
      </c>
      <c r="Z99" s="27">
        <f>IF(U99="","",LOOKUP(U99-V99,{-9E+307,0,1},{2,"x",1}))</f>
        <v/>
      </c>
      <c r="AA99" s="14">
        <f>IF(U99="","",U99&amp;"-"&amp;V99)</f>
        <v/>
      </c>
      <c r="AB99" s="63" t="n"/>
      <c r="EP99" s="89" t="n"/>
      <c r="ER99" s="81" t="n"/>
      <c r="ES99" s="89" t="n"/>
      <c r="EU99" s="81" t="n"/>
      <c r="EV99" s="89" t="n"/>
      <c r="EX99" s="81" t="n"/>
      <c r="EY99" s="89" t="n"/>
      <c r="FA99" s="81" t="n"/>
      <c r="FB99" s="89" t="n"/>
      <c r="FD99" s="81" t="n"/>
      <c r="FE99" s="89" t="n"/>
      <c r="FG99" s="81" t="n"/>
      <c r="FH99" s="89" t="n"/>
      <c r="FJ99" s="81" t="n"/>
      <c r="FK99" s="89" t="n"/>
      <c r="FM99" s="81" t="n"/>
    </row>
    <row customHeight="1" ht="12" r="100" spans="1:201">
      <c r="A100" s="35" t="n">
        <v>43394</v>
      </c>
      <c r="B100" s="89" t="s">
        <v>106</v>
      </c>
      <c r="C100" s="89" t="s">
        <v>93</v>
      </c>
      <c r="D100" s="31" t="n">
        <v>6.53</v>
      </c>
      <c r="E100" s="81" t="n">
        <v>6.92</v>
      </c>
      <c r="F100" s="25" t="n">
        <v>561</v>
      </c>
      <c r="G100" s="80" t="n">
        <v>409</v>
      </c>
      <c r="H100" s="80" t="n">
        <v>469</v>
      </c>
      <c r="I100" s="80" t="n">
        <v>316</v>
      </c>
      <c r="J100" s="80" t="n">
        <v>10</v>
      </c>
      <c r="K100" s="80" t="n">
        <v>6</v>
      </c>
      <c r="L100" s="25" t="n">
        <v>0</v>
      </c>
      <c r="M100" s="80" t="n">
        <v>0</v>
      </c>
      <c r="N100" s="80" t="n">
        <v>1</v>
      </c>
      <c r="O100" s="80" t="n">
        <v>1</v>
      </c>
      <c r="P100" s="80" t="n">
        <v>2</v>
      </c>
      <c r="Q100" s="80" t="n">
        <v>0</v>
      </c>
      <c r="R100" s="16" t="n">
        <v>3</v>
      </c>
      <c r="S100" s="16" t="n">
        <v>1</v>
      </c>
      <c r="T100" s="16" t="n">
        <v>4</v>
      </c>
      <c r="U100" s="10" t="n">
        <v>0</v>
      </c>
      <c r="V100" s="89" t="n">
        <v>1</v>
      </c>
      <c r="W100" s="16" t="n">
        <v>1</v>
      </c>
      <c r="X100" s="25" t="n">
        <v>18</v>
      </c>
      <c r="Y100" s="80" t="n">
        <v>25</v>
      </c>
      <c r="Z100" s="27">
        <f>IF(U100="","",LOOKUP(U100-V100,{-9E+307,0,1},{2,"x",1}))</f>
        <v/>
      </c>
      <c r="AA100" s="14">
        <f>IF(U100="","",U100&amp;"-"&amp;V100)</f>
        <v/>
      </c>
      <c r="AB100" s="63" t="n"/>
      <c r="EP100" s="89" t="n"/>
      <c r="ER100" s="81" t="n"/>
      <c r="ES100" s="89" t="n"/>
      <c r="EU100" s="81" t="n"/>
      <c r="EV100" s="89" t="n"/>
      <c r="EX100" s="81" t="n"/>
      <c r="EY100" s="89" t="n"/>
      <c r="FA100" s="81" t="n"/>
      <c r="FB100" s="89" t="n"/>
      <c r="FD100" s="81" t="n"/>
      <c r="FE100" s="89" t="n"/>
      <c r="FG100" s="81" t="n"/>
      <c r="FH100" s="89" t="n"/>
      <c r="FJ100" s="81" t="n"/>
      <c r="FK100" s="89" t="n"/>
      <c r="FM100" s="81" t="n"/>
    </row>
    <row customHeight="1" ht="12" r="101" spans="1:201">
      <c r="A101" s="35" t="n">
        <v>43394</v>
      </c>
      <c r="B101" s="89" t="s">
        <v>108</v>
      </c>
      <c r="C101" s="89" t="s">
        <v>99</v>
      </c>
      <c r="D101" s="31" t="n">
        <v>6.5</v>
      </c>
      <c r="E101" s="81" t="n">
        <v>6.65</v>
      </c>
      <c r="F101" s="25" t="n">
        <v>479</v>
      </c>
      <c r="G101" s="80" t="n">
        <v>424</v>
      </c>
      <c r="H101" s="80" t="n">
        <v>381</v>
      </c>
      <c r="I101" s="80" t="n">
        <v>343</v>
      </c>
      <c r="J101" s="80" t="n">
        <v>6</v>
      </c>
      <c r="K101" s="80" t="n">
        <v>9</v>
      </c>
      <c r="L101" s="25" t="n">
        <v>0</v>
      </c>
      <c r="M101" s="80" t="n">
        <v>0</v>
      </c>
      <c r="N101" s="80" t="n">
        <v>2</v>
      </c>
      <c r="O101" s="80" t="n">
        <v>3</v>
      </c>
      <c r="P101" s="80" t="n">
        <v>0</v>
      </c>
      <c r="Q101" s="80" t="n">
        <v>2</v>
      </c>
      <c r="R101" s="16" t="n">
        <v>2</v>
      </c>
      <c r="S101" s="16" t="n">
        <v>5</v>
      </c>
      <c r="T101" s="16" t="n">
        <v>7</v>
      </c>
      <c r="U101" s="10" t="n">
        <v>1</v>
      </c>
      <c r="V101" s="89" t="n">
        <v>1</v>
      </c>
      <c r="W101" s="16" t="n">
        <v>2</v>
      </c>
      <c r="X101" s="25" t="n">
        <v>12</v>
      </c>
      <c r="Y101" s="80" t="n">
        <v>14</v>
      </c>
      <c r="Z101" s="27">
        <f>IF(U101="","",LOOKUP(U101-V101,{-9E+307,0,1},{2,"x",1}))</f>
        <v/>
      </c>
      <c r="AA101" s="14">
        <f>IF(U101="","",U101&amp;"-"&amp;V101)</f>
        <v/>
      </c>
      <c r="AB101" s="63" t="n"/>
      <c r="EP101" s="89" t="n"/>
      <c r="ER101" s="81" t="n"/>
      <c r="ES101" s="89" t="n"/>
      <c r="EU101" s="81" t="n"/>
      <c r="EV101" s="89" t="n"/>
      <c r="EX101" s="81" t="n"/>
      <c r="EY101" s="89" t="n"/>
      <c r="FA101" s="81" t="n"/>
      <c r="FB101" s="89" t="n"/>
      <c r="FD101" s="81" t="n"/>
      <c r="FE101" s="89" t="n"/>
      <c r="FG101" s="81" t="n"/>
      <c r="FH101" s="89" t="n"/>
      <c r="FJ101" s="81" t="n"/>
      <c r="FK101" s="89" t="n"/>
      <c r="FM101" s="81" t="n"/>
    </row>
    <row customHeight="1" ht="12" r="102" spans="1:201">
      <c r="A102" s="35" t="n">
        <v>43399</v>
      </c>
      <c r="B102" s="89" t="s">
        <v>96</v>
      </c>
      <c r="C102" s="89" t="s">
        <v>108</v>
      </c>
      <c r="D102" s="31" t="n">
        <v>6.91</v>
      </c>
      <c r="E102" s="81" t="n">
        <v>6.73</v>
      </c>
      <c r="F102" s="25" t="n">
        <v>418</v>
      </c>
      <c r="G102" s="80" t="n">
        <v>411</v>
      </c>
      <c r="H102" s="80" t="n">
        <v>317</v>
      </c>
      <c r="I102" s="80" t="n">
        <v>312</v>
      </c>
      <c r="J102" s="80" t="n">
        <v>8</v>
      </c>
      <c r="K102" s="80" t="n">
        <v>9</v>
      </c>
      <c r="L102" s="25" t="n">
        <v>0</v>
      </c>
      <c r="M102" s="80" t="n">
        <v>0</v>
      </c>
      <c r="N102" s="80" t="n">
        <v>3</v>
      </c>
      <c r="O102" s="80" t="n">
        <v>3</v>
      </c>
      <c r="P102" s="80" t="n">
        <v>3</v>
      </c>
      <c r="Q102" s="80" t="n">
        <v>2</v>
      </c>
      <c r="R102" s="16" t="n">
        <v>6</v>
      </c>
      <c r="S102" s="16" t="n">
        <v>5</v>
      </c>
      <c r="T102" s="16" t="n">
        <v>11</v>
      </c>
      <c r="U102" s="10" t="n">
        <v>1</v>
      </c>
      <c r="V102" s="89" t="n">
        <v>1</v>
      </c>
      <c r="W102" s="16" t="n">
        <v>2</v>
      </c>
      <c r="X102" s="25" t="n">
        <v>15</v>
      </c>
      <c r="Y102" s="80" t="n">
        <v>38</v>
      </c>
      <c r="Z102" s="27">
        <f>IF(U102="","",LOOKUP(U102-V102,{-9E+307,0,1},{2,"x",1}))</f>
        <v/>
      </c>
      <c r="AA102" s="19">
        <f>IF(U102="","",U102&amp;"-"&amp;V102)</f>
        <v/>
      </c>
      <c r="EP102" s="89" t="n"/>
      <c r="ER102" s="81" t="n"/>
      <c r="ES102" s="89" t="n"/>
      <c r="EU102" s="81" t="n"/>
      <c r="EV102" s="89" t="n"/>
      <c r="EX102" s="81" t="n"/>
      <c r="EY102" s="89" t="n"/>
      <c r="FA102" s="81" t="n"/>
      <c r="FB102" s="89" t="n"/>
      <c r="FD102" s="81" t="n"/>
      <c r="FE102" s="89" t="n"/>
      <c r="FG102" s="81" t="n"/>
      <c r="FH102" s="89" t="n"/>
      <c r="FJ102" s="81" t="n"/>
      <c r="FK102" s="89" t="n"/>
      <c r="FM102" s="81" t="n"/>
    </row>
    <row customHeight="1" ht="12" r="103" spans="1:201">
      <c r="A103" s="35" t="n">
        <v>43400</v>
      </c>
      <c r="B103" s="89" t="s">
        <v>97</v>
      </c>
      <c r="C103" s="89" t="s">
        <v>103</v>
      </c>
      <c r="D103" s="31" t="n">
        <v>6.44</v>
      </c>
      <c r="E103" s="81" t="n">
        <v>7.01</v>
      </c>
      <c r="F103" s="25" t="n">
        <v>485</v>
      </c>
      <c r="G103" s="80" t="n">
        <v>324</v>
      </c>
      <c r="H103" s="80" t="n">
        <v>372</v>
      </c>
      <c r="I103" s="80" t="n">
        <v>198</v>
      </c>
      <c r="J103" s="80" t="n">
        <v>14</v>
      </c>
      <c r="K103" s="80" t="n">
        <v>11</v>
      </c>
      <c r="L103" s="25" t="n">
        <v>1</v>
      </c>
      <c r="M103" s="80" t="n">
        <v>1</v>
      </c>
      <c r="N103" s="80" t="n">
        <v>4</v>
      </c>
      <c r="O103" s="80" t="n">
        <v>2</v>
      </c>
      <c r="P103" s="80" t="n">
        <v>3</v>
      </c>
      <c r="Q103" s="80" t="n">
        <v>2</v>
      </c>
      <c r="R103" s="16" t="n">
        <v>8</v>
      </c>
      <c r="S103" s="16" t="n">
        <v>5</v>
      </c>
      <c r="T103" s="16" t="n">
        <v>13</v>
      </c>
      <c r="U103" s="10" t="n">
        <v>1</v>
      </c>
      <c r="V103" s="89" t="n">
        <v>2</v>
      </c>
      <c r="W103" s="16" t="n">
        <v>3</v>
      </c>
      <c r="X103" s="25" t="n">
        <v>9</v>
      </c>
      <c r="Y103" s="80" t="n">
        <v>39</v>
      </c>
      <c r="Z103" s="27">
        <f>IF(U103="","",LOOKUP(U103-V103,{-9E+307,0,1},{2,"x",1}))</f>
        <v/>
      </c>
      <c r="AA103" s="19">
        <f>IF(U103="","",U103&amp;"-"&amp;V103)</f>
        <v/>
      </c>
      <c r="EP103" s="89" t="n"/>
      <c r="ER103" s="81" t="n"/>
      <c r="ES103" s="89" t="n"/>
      <c r="EU103" s="81" t="n"/>
      <c r="EV103" s="89" t="n"/>
      <c r="EX103" s="81" t="n"/>
      <c r="EY103" s="89" t="n"/>
      <c r="FA103" s="81" t="n"/>
      <c r="FB103" s="89" t="n"/>
      <c r="FD103" s="81" t="n"/>
      <c r="FE103" s="89" t="n"/>
      <c r="FG103" s="81" t="n"/>
      <c r="FH103" s="89" t="n"/>
      <c r="FJ103" s="81" t="n"/>
      <c r="FK103" s="89" t="n"/>
      <c r="FM103" s="81" t="n"/>
    </row>
    <row customHeight="1" ht="12" r="104" spans="1:201">
      <c r="A104" s="35" t="n">
        <v>43400</v>
      </c>
      <c r="B104" s="89" t="s">
        <v>95</v>
      </c>
      <c r="C104" s="89" t="s">
        <v>111</v>
      </c>
      <c r="D104" s="31" t="n">
        <v>6.59</v>
      </c>
      <c r="E104" s="81" t="n">
        <v>6.96</v>
      </c>
      <c r="F104" s="25" t="n">
        <v>287</v>
      </c>
      <c r="G104" s="80" t="n">
        <v>665</v>
      </c>
      <c r="H104" s="80" t="n">
        <v>204</v>
      </c>
      <c r="I104" s="80" t="n">
        <v>591</v>
      </c>
      <c r="J104" s="80" t="n">
        <v>8</v>
      </c>
      <c r="K104" s="80" t="n">
        <v>6</v>
      </c>
      <c r="L104" s="25" t="n">
        <v>0</v>
      </c>
      <c r="M104" s="80" t="n">
        <v>1</v>
      </c>
      <c r="N104" s="80" t="n">
        <v>3</v>
      </c>
      <c r="O104" s="80" t="n">
        <v>3</v>
      </c>
      <c r="P104" s="80" t="n">
        <v>1</v>
      </c>
      <c r="Q104" s="80" t="n">
        <v>1</v>
      </c>
      <c r="R104" s="16" t="n">
        <v>4</v>
      </c>
      <c r="S104" s="16" t="n">
        <v>5</v>
      </c>
      <c r="T104" s="16" t="n">
        <v>9</v>
      </c>
      <c r="U104" s="10" t="n">
        <v>1</v>
      </c>
      <c r="V104" s="89" t="n">
        <v>2</v>
      </c>
      <c r="W104" s="16" t="n">
        <v>3</v>
      </c>
      <c r="X104" s="25" t="n">
        <v>16</v>
      </c>
      <c r="Y104" s="80" t="n">
        <v>28</v>
      </c>
      <c r="Z104" s="27">
        <f>IF(U104="","",LOOKUP(U104-V104,{-9E+307,0,1},{2,"x",1}))</f>
        <v/>
      </c>
      <c r="AA104" s="19">
        <f>IF(U104="","",U104&amp;"-"&amp;V104)</f>
        <v/>
      </c>
      <c r="EP104" s="89" t="n"/>
      <c r="ER104" s="81" t="n"/>
      <c r="ES104" s="89" t="n"/>
      <c r="EU104" s="81" t="n"/>
      <c r="EV104" s="89" t="n"/>
      <c r="EX104" s="81" t="n"/>
      <c r="EY104" s="89" t="n"/>
      <c r="FA104" s="81" t="n"/>
      <c r="FB104" s="89" t="n"/>
      <c r="FD104" s="81" t="n"/>
      <c r="FE104" s="89" t="n"/>
      <c r="FG104" s="81" t="n"/>
      <c r="FH104" s="89" t="n"/>
      <c r="FJ104" s="81" t="n"/>
      <c r="FK104" s="89" t="n"/>
      <c r="FM104" s="81" t="n"/>
    </row>
    <row customHeight="1" ht="12" r="105" spans="1:201">
      <c r="A105" s="35" t="n">
        <v>43400</v>
      </c>
      <c r="B105" s="89" t="s">
        <v>109</v>
      </c>
      <c r="C105" s="89" t="s">
        <v>110</v>
      </c>
      <c r="D105" s="31" t="n">
        <v>6.73</v>
      </c>
      <c r="E105" s="81" t="n">
        <v>6.55</v>
      </c>
      <c r="F105" s="25" t="n">
        <v>329</v>
      </c>
      <c r="G105" s="80" t="n">
        <v>585</v>
      </c>
      <c r="H105" s="80" t="n">
        <v>245</v>
      </c>
      <c r="I105" s="80" t="n">
        <v>495</v>
      </c>
      <c r="J105" s="80" t="n">
        <v>7</v>
      </c>
      <c r="K105" s="80" t="n">
        <v>6</v>
      </c>
      <c r="L105" s="25" t="n">
        <v>0</v>
      </c>
      <c r="M105" s="80" t="n">
        <v>1</v>
      </c>
      <c r="N105" s="80" t="n">
        <v>4</v>
      </c>
      <c r="O105" s="80" t="n">
        <v>3</v>
      </c>
      <c r="P105" s="80" t="n">
        <v>0</v>
      </c>
      <c r="Q105" s="80" t="n">
        <v>1</v>
      </c>
      <c r="R105" s="16" t="n">
        <v>4</v>
      </c>
      <c r="S105" s="16" t="n">
        <v>5</v>
      </c>
      <c r="T105" s="16" t="n">
        <v>9</v>
      </c>
      <c r="U105" s="10" t="n">
        <v>1</v>
      </c>
      <c r="V105" s="89" t="n">
        <v>1</v>
      </c>
      <c r="W105" s="16" t="n">
        <v>2</v>
      </c>
      <c r="X105" s="25" t="n">
        <v>26</v>
      </c>
      <c r="Y105" s="80" t="n">
        <v>8</v>
      </c>
      <c r="Z105" s="27">
        <f>IF(U105="","",LOOKUP(U105-V105,{-9E+307,0,1},{2,"x",1}))</f>
        <v/>
      </c>
      <c r="AA105" s="19">
        <f>IF(U105="","",U105&amp;"-"&amp;V105)</f>
        <v/>
      </c>
      <c r="EP105" s="89" t="n"/>
      <c r="ER105" s="81" t="n"/>
      <c r="ES105" s="89" t="n"/>
      <c r="EU105" s="81" t="n"/>
      <c r="EV105" s="89" t="n"/>
      <c r="EX105" s="81" t="n"/>
      <c r="EY105" s="89" t="n"/>
      <c r="FA105" s="81" t="n"/>
      <c r="FB105" s="89" t="n"/>
      <c r="FD105" s="81" t="n"/>
      <c r="FE105" s="89" t="n"/>
      <c r="FG105" s="81" t="n"/>
      <c r="FH105" s="89" t="n"/>
      <c r="FJ105" s="81" t="n"/>
      <c r="FK105" s="89" t="n"/>
      <c r="FM105" s="81" t="n"/>
    </row>
    <row customHeight="1" ht="12" r="106" spans="1:201">
      <c r="A106" s="35" t="n">
        <v>43400</v>
      </c>
      <c r="B106" s="89" t="s">
        <v>98</v>
      </c>
      <c r="C106" s="89" t="s">
        <v>105</v>
      </c>
      <c r="D106" s="31" t="n">
        <v>7.03</v>
      </c>
      <c r="E106" s="81" t="n">
        <v>6.48</v>
      </c>
      <c r="F106" s="25" t="n">
        <v>442</v>
      </c>
      <c r="G106" s="80" t="n">
        <v>318</v>
      </c>
      <c r="H106" s="80" t="n">
        <v>339</v>
      </c>
      <c r="I106" s="80" t="n">
        <v>234</v>
      </c>
      <c r="J106" s="80" t="n">
        <v>8</v>
      </c>
      <c r="K106" s="80" t="n">
        <v>6</v>
      </c>
      <c r="L106" s="25" t="n">
        <v>0</v>
      </c>
      <c r="M106" s="80" t="n">
        <v>0</v>
      </c>
      <c r="N106" s="80" t="n">
        <v>3</v>
      </c>
      <c r="O106" s="80" t="n">
        <v>1</v>
      </c>
      <c r="P106" s="80" t="n">
        <v>1</v>
      </c>
      <c r="Q106" s="80" t="n">
        <v>0</v>
      </c>
      <c r="R106" s="16" t="n">
        <v>4</v>
      </c>
      <c r="S106" s="16" t="n">
        <v>1</v>
      </c>
      <c r="T106" s="16" t="n">
        <v>5</v>
      </c>
      <c r="U106" s="10" t="n">
        <v>1</v>
      </c>
      <c r="V106" s="89" t="n">
        <v>0</v>
      </c>
      <c r="W106" s="16" t="n">
        <v>1</v>
      </c>
      <c r="X106" s="25" t="n">
        <v>17</v>
      </c>
      <c r="Y106" s="80" t="n">
        <v>31</v>
      </c>
      <c r="Z106" s="27">
        <f>IF(U106="","",LOOKUP(U106-V106,{-9E+307,0,1},{2,"x",1}))</f>
        <v/>
      </c>
      <c r="AA106" s="19">
        <f>IF(U106="","",U106&amp;"-"&amp;V106)</f>
        <v/>
      </c>
      <c r="EP106" s="89" t="n"/>
      <c r="ER106" s="81" t="n"/>
      <c r="ES106" s="89" t="n"/>
      <c r="EU106" s="81" t="n"/>
      <c r="EV106" s="89" t="n"/>
      <c r="EX106" s="81" t="n"/>
      <c r="EY106" s="89" t="n"/>
      <c r="FA106" s="81" t="n"/>
      <c r="FB106" s="89" t="n"/>
      <c r="FD106" s="81" t="n"/>
      <c r="FE106" s="89" t="n"/>
      <c r="FG106" s="81" t="n"/>
      <c r="FH106" s="89" t="n"/>
      <c r="FJ106" s="81" t="n"/>
      <c r="FK106" s="89" t="n"/>
      <c r="FM106" s="81" t="n"/>
    </row>
    <row customHeight="1" ht="12" r="107" spans="1:201">
      <c r="A107" s="35" t="n">
        <v>43400</v>
      </c>
      <c r="B107" s="89" t="s">
        <v>104</v>
      </c>
      <c r="C107" s="89" t="s">
        <v>101</v>
      </c>
      <c r="D107" s="31" t="n">
        <v>6.71</v>
      </c>
      <c r="E107" s="81" t="n">
        <v>6.66</v>
      </c>
      <c r="F107" s="25" t="n">
        <v>398</v>
      </c>
      <c r="G107" s="80" t="n">
        <v>454</v>
      </c>
      <c r="H107" s="80" t="n">
        <v>322</v>
      </c>
      <c r="I107" s="80" t="n">
        <v>381</v>
      </c>
      <c r="J107" s="80" t="n">
        <v>9</v>
      </c>
      <c r="K107" s="80" t="n">
        <v>6</v>
      </c>
      <c r="L107" s="25" t="n">
        <v>0</v>
      </c>
      <c r="M107" s="80" t="n">
        <v>0</v>
      </c>
      <c r="N107" s="80" t="n">
        <v>3</v>
      </c>
      <c r="O107" s="80" t="n">
        <v>2</v>
      </c>
      <c r="P107" s="80" t="n">
        <v>2</v>
      </c>
      <c r="Q107" s="80" t="n">
        <v>1</v>
      </c>
      <c r="R107" s="16" t="n">
        <v>5</v>
      </c>
      <c r="S107" s="16" t="n">
        <v>3</v>
      </c>
      <c r="T107" s="16" t="n">
        <v>8</v>
      </c>
      <c r="U107" s="10" t="n">
        <v>2</v>
      </c>
      <c r="V107" s="89" t="n">
        <v>2</v>
      </c>
      <c r="W107" s="16" t="n">
        <v>4</v>
      </c>
      <c r="X107" s="25" t="n">
        <v>18</v>
      </c>
      <c r="Y107" s="80" t="n">
        <v>20</v>
      </c>
      <c r="Z107" s="27">
        <f>IF(U107="","",LOOKUP(U107-V107,{-9E+307,0,1},{2,"x",1}))</f>
        <v/>
      </c>
      <c r="AA107" s="19">
        <f>IF(U107="","",U107&amp;"-"&amp;V107)</f>
        <v/>
      </c>
      <c r="EP107" s="89" t="n"/>
      <c r="ER107" s="81" t="n"/>
      <c r="ES107" s="89" t="n"/>
      <c r="EU107" s="81" t="n"/>
      <c r="EV107" s="89" t="n"/>
      <c r="EX107" s="81" t="n"/>
      <c r="EY107" s="89" t="n"/>
      <c r="FA107" s="81" t="n"/>
      <c r="FB107" s="89" t="n"/>
      <c r="FD107" s="81" t="n"/>
      <c r="FE107" s="89" t="n"/>
      <c r="FG107" s="81" t="n"/>
      <c r="FH107" s="89" t="n"/>
      <c r="FJ107" s="81" t="n"/>
      <c r="FK107" s="89" t="n"/>
      <c r="FM107" s="81" t="n"/>
    </row>
    <row customHeight="1" ht="12" r="108" spans="1:201">
      <c r="A108" s="35" t="n">
        <v>43400</v>
      </c>
      <c r="B108" s="89" t="s">
        <v>94</v>
      </c>
      <c r="C108" s="89" t="s">
        <v>100</v>
      </c>
      <c r="D108" s="31" t="n">
        <v>6.23</v>
      </c>
      <c r="E108" s="81" t="n">
        <v>7.29</v>
      </c>
      <c r="F108" s="25" t="n">
        <v>443</v>
      </c>
      <c r="G108" s="80" t="n">
        <v>468</v>
      </c>
      <c r="H108" s="80" t="n">
        <v>349</v>
      </c>
      <c r="I108" s="80" t="n">
        <v>356</v>
      </c>
      <c r="J108" s="80" t="n">
        <v>11</v>
      </c>
      <c r="K108" s="80" t="n">
        <v>17</v>
      </c>
      <c r="L108" s="25" t="n">
        <v>0</v>
      </c>
      <c r="M108" s="80" t="n">
        <v>0</v>
      </c>
      <c r="N108" s="80" t="n">
        <v>3</v>
      </c>
      <c r="O108" s="80" t="n">
        <v>5</v>
      </c>
      <c r="P108" s="80" t="n">
        <v>1</v>
      </c>
      <c r="Q108" s="80" t="n">
        <v>3</v>
      </c>
      <c r="R108" s="16" t="n">
        <v>4</v>
      </c>
      <c r="S108" s="16" t="n">
        <v>8</v>
      </c>
      <c r="T108" s="16" t="n">
        <v>12</v>
      </c>
      <c r="U108" s="10" t="n">
        <v>0</v>
      </c>
      <c r="V108" s="89" t="n">
        <v>3</v>
      </c>
      <c r="W108" s="16" t="n">
        <v>3</v>
      </c>
      <c r="X108" s="25" t="n">
        <v>19</v>
      </c>
      <c r="Y108" s="80" t="n">
        <v>18</v>
      </c>
      <c r="Z108" s="27">
        <f>IF(U108="","",LOOKUP(U108-V108,{-9E+307,0,1},{2,"x",1}))</f>
        <v/>
      </c>
      <c r="AA108" s="19">
        <f>IF(U108="","",U108&amp;"-"&amp;V108)</f>
        <v/>
      </c>
      <c r="EP108" s="89" t="n"/>
      <c r="ER108" s="81" t="n"/>
      <c r="ES108" s="89" t="n"/>
      <c r="EU108" s="81" t="n"/>
      <c r="EV108" s="89" t="n"/>
      <c r="EX108" s="81" t="n"/>
      <c r="EY108" s="89" t="n"/>
      <c r="FA108" s="81" t="n"/>
      <c r="FB108" s="89" t="n"/>
      <c r="FD108" s="81" t="n"/>
      <c r="FE108" s="89" t="n"/>
      <c r="FG108" s="81" t="n"/>
      <c r="FH108" s="89" t="n"/>
      <c r="FJ108" s="81" t="n"/>
      <c r="FK108" s="89" t="n"/>
      <c r="FM108" s="81" t="n"/>
    </row>
    <row customHeight="1" ht="12" r="109" spans="1:201">
      <c r="A109" s="35" t="n">
        <v>43401</v>
      </c>
      <c r="B109" s="89" t="s">
        <v>102</v>
      </c>
      <c r="C109" s="89" t="s">
        <v>106</v>
      </c>
      <c r="D109" s="31" t="n">
        <v>6.68</v>
      </c>
      <c r="E109" s="81" t="n">
        <v>7.07</v>
      </c>
      <c r="F109" s="25" t="n">
        <v>523</v>
      </c>
      <c r="G109" s="80" t="n">
        <v>455</v>
      </c>
      <c r="H109" s="80" t="n">
        <v>425</v>
      </c>
      <c r="I109" s="80" t="n">
        <v>359</v>
      </c>
      <c r="J109" s="80" t="n">
        <v>23</v>
      </c>
      <c r="K109" s="80" t="n">
        <v>10</v>
      </c>
      <c r="L109" s="25" t="n">
        <v>1</v>
      </c>
      <c r="M109" s="80" t="n">
        <v>0</v>
      </c>
      <c r="N109" s="80" t="n">
        <v>5</v>
      </c>
      <c r="O109" s="80" t="n">
        <v>2</v>
      </c>
      <c r="P109" s="80" t="n">
        <v>3</v>
      </c>
      <c r="Q109" s="80" t="n">
        <v>0</v>
      </c>
      <c r="R109" s="16" t="n">
        <v>9</v>
      </c>
      <c r="S109" s="16" t="n">
        <v>2</v>
      </c>
      <c r="T109" s="16" t="n">
        <v>11</v>
      </c>
      <c r="U109" s="10" t="n">
        <v>0</v>
      </c>
      <c r="V109" s="89" t="n">
        <v>1</v>
      </c>
      <c r="W109" s="16" t="n">
        <v>1</v>
      </c>
      <c r="X109" s="25" t="n">
        <v>13</v>
      </c>
      <c r="Y109" s="80" t="n">
        <v>36</v>
      </c>
      <c r="Z109" s="27">
        <f>IF(U109="","",LOOKUP(U109-V109,{-9E+307,0,1},{2,"x",1}))</f>
        <v/>
      </c>
      <c r="AA109" s="19">
        <f>IF(U109="","",U109&amp;"-"&amp;V109)</f>
        <v/>
      </c>
      <c r="EP109" s="89" t="n"/>
      <c r="ER109" s="81" t="n"/>
      <c r="ES109" s="89" t="n"/>
      <c r="EU109" s="81" t="n"/>
      <c r="EV109" s="89" t="n"/>
      <c r="EX109" s="81" t="n"/>
      <c r="EY109" s="89" t="n"/>
      <c r="FA109" s="81" t="n"/>
      <c r="FB109" s="89" t="n"/>
      <c r="FD109" s="81" t="n"/>
      <c r="FE109" s="89" t="n"/>
      <c r="FG109" s="81" t="n"/>
      <c r="FH109" s="89" t="n"/>
      <c r="FJ109" s="81" t="n"/>
      <c r="FK109" s="89" t="n"/>
      <c r="FM109" s="81" t="n"/>
    </row>
    <row r="110" spans="1:201">
      <c r="A110" s="35" t="n">
        <v>43401</v>
      </c>
      <c r="B110" s="89" t="s">
        <v>93</v>
      </c>
      <c r="C110" s="89" t="s">
        <v>112</v>
      </c>
      <c r="D110" s="31" t="n">
        <v>6.52</v>
      </c>
      <c r="E110" s="81" t="n">
        <v>7.23</v>
      </c>
      <c r="F110" s="25" t="n">
        <v>423</v>
      </c>
      <c r="G110" s="80" t="n">
        <v>491</v>
      </c>
      <c r="H110" s="80" t="n">
        <v>354</v>
      </c>
      <c r="I110" s="80" t="n">
        <v>433</v>
      </c>
      <c r="J110" s="80" t="n">
        <v>8</v>
      </c>
      <c r="K110" s="80" t="n">
        <v>11</v>
      </c>
      <c r="L110" s="25" t="n">
        <v>0</v>
      </c>
      <c r="M110" s="80" t="n">
        <v>1</v>
      </c>
      <c r="N110" s="80" t="n">
        <v>1</v>
      </c>
      <c r="O110" s="80" t="n">
        <v>4</v>
      </c>
      <c r="P110" s="80" t="n">
        <v>1</v>
      </c>
      <c r="Q110" s="80" t="n">
        <v>1</v>
      </c>
      <c r="R110" s="16" t="n">
        <v>2</v>
      </c>
      <c r="S110" s="16" t="n">
        <v>6</v>
      </c>
      <c r="T110" s="16" t="n">
        <v>8</v>
      </c>
      <c r="U110" s="10" t="n">
        <v>0</v>
      </c>
      <c r="V110" s="89" t="n">
        <v>2</v>
      </c>
      <c r="W110" s="16" t="n">
        <v>2</v>
      </c>
      <c r="X110" s="25" t="n">
        <v>17</v>
      </c>
      <c r="Y110" s="80" t="n">
        <v>24</v>
      </c>
      <c r="Z110" s="27">
        <f>IF(U110="","",LOOKUP(U110-V110,{-9E+307,0,1},{2,"x",1}))</f>
        <v/>
      </c>
      <c r="AA110" s="19">
        <f>IF(U110="","",U110&amp;"-"&amp;V110)</f>
        <v/>
      </c>
      <c r="EP110" s="89" t="n"/>
      <c r="ER110" s="81" t="n"/>
      <c r="ES110" s="89" t="n"/>
      <c r="EU110" s="81" t="n"/>
      <c r="EV110" s="89" t="n"/>
      <c r="EX110" s="81" t="n"/>
      <c r="EY110" s="89" t="n"/>
      <c r="FA110" s="81" t="n"/>
      <c r="FB110" s="89" t="n"/>
      <c r="FD110" s="81" t="n"/>
      <c r="FE110" s="89" t="n"/>
      <c r="FG110" s="81" t="n"/>
      <c r="FH110" s="89" t="n"/>
      <c r="FJ110" s="81" t="n"/>
      <c r="FK110" s="89" t="n"/>
      <c r="FM110" s="81" t="n"/>
    </row>
    <row customHeight="1" ht="12" r="111" spans="1:201">
      <c r="A111" s="35" t="n">
        <v>43401</v>
      </c>
      <c r="B111" s="89" t="s">
        <v>99</v>
      </c>
      <c r="C111" s="89" t="s">
        <v>107</v>
      </c>
      <c r="D111" s="31" t="n">
        <v>6.37</v>
      </c>
      <c r="E111" s="81" t="n">
        <v>7.14</v>
      </c>
      <c r="F111" s="25" t="n">
        <v>553</v>
      </c>
      <c r="G111" s="80" t="n">
        <v>272</v>
      </c>
      <c r="H111" s="80" t="n">
        <v>461</v>
      </c>
      <c r="I111" s="80" t="n">
        <v>164</v>
      </c>
      <c r="J111" s="80" t="n">
        <v>5</v>
      </c>
      <c r="K111" s="80" t="n">
        <v>5</v>
      </c>
      <c r="L111" s="25" t="n">
        <v>0</v>
      </c>
      <c r="M111" s="80" t="n">
        <v>1</v>
      </c>
      <c r="N111" s="80" t="n">
        <v>2</v>
      </c>
      <c r="O111" s="80" t="n">
        <v>1</v>
      </c>
      <c r="P111" s="80" t="n">
        <v>3</v>
      </c>
      <c r="Q111" s="80" t="n">
        <v>1</v>
      </c>
      <c r="R111" s="16" t="n">
        <v>5</v>
      </c>
      <c r="S111" s="16" t="n">
        <v>3</v>
      </c>
      <c r="T111" s="16" t="n">
        <v>8</v>
      </c>
      <c r="U111" s="10" t="n">
        <v>0</v>
      </c>
      <c r="V111" s="89" t="n">
        <v>2</v>
      </c>
      <c r="W111" s="16" t="n">
        <v>2</v>
      </c>
      <c r="X111" s="25" t="n">
        <v>15</v>
      </c>
      <c r="Y111" s="80" t="n">
        <v>38</v>
      </c>
      <c r="Z111" s="27">
        <f>IF(U111="","",LOOKUP(U111-V111,{-9E+307,0,1},{2,"x",1}))</f>
        <v/>
      </c>
      <c r="AA111" s="19">
        <f>IF(U111="","",U111&amp;"-"&amp;V111)</f>
        <v/>
      </c>
      <c r="EP111" s="89" t="n"/>
      <c r="ER111" s="81" t="n"/>
      <c r="ES111" s="89" t="n"/>
      <c r="EU111" s="81" t="n"/>
      <c r="EV111" s="89" t="n"/>
      <c r="EX111" s="81" t="n"/>
      <c r="EY111" s="89" t="n"/>
      <c r="FA111" s="81" t="n"/>
      <c r="FB111" s="89" t="n"/>
      <c r="FD111" s="81" t="n"/>
      <c r="FE111" s="89" t="n"/>
      <c r="FG111" s="81" t="n"/>
      <c r="FH111" s="89" t="n"/>
      <c r="FJ111" s="81" t="n"/>
      <c r="FK111" s="89" t="n"/>
      <c r="FM111" s="81" t="n"/>
    </row>
    <row customHeight="1" ht="12" r="112" spans="1:201">
      <c r="A112" s="35" t="n">
        <v>43406</v>
      </c>
      <c r="B112" s="89" t="s">
        <v>112</v>
      </c>
      <c r="C112" s="89" t="s">
        <v>98</v>
      </c>
      <c r="D112" s="31" t="n">
        <v>7</v>
      </c>
      <c r="E112" s="81" t="n">
        <v>6.58</v>
      </c>
      <c r="F112" s="25" t="n">
        <v>648</v>
      </c>
      <c r="G112" s="80" t="n">
        <v>340</v>
      </c>
      <c r="H112" s="80" t="n">
        <v>579</v>
      </c>
      <c r="I112" s="80" t="n">
        <v>259</v>
      </c>
      <c r="J112" s="80" t="n">
        <v>12</v>
      </c>
      <c r="K112" s="80" t="n">
        <v>3</v>
      </c>
      <c r="L112" s="25" t="n">
        <v>0</v>
      </c>
      <c r="M112" s="80" t="n">
        <v>0</v>
      </c>
      <c r="N112" s="80" t="n">
        <v>3</v>
      </c>
      <c r="O112" s="80" t="n">
        <v>1</v>
      </c>
      <c r="P112" s="80" t="n">
        <v>2</v>
      </c>
      <c r="Q112" s="80" t="n">
        <v>1</v>
      </c>
      <c r="R112" s="16" t="n">
        <v>5</v>
      </c>
      <c r="S112" s="16" t="n">
        <v>2</v>
      </c>
      <c r="T112" s="16" t="n">
        <v>7</v>
      </c>
      <c r="U112" s="10" t="n">
        <v>2</v>
      </c>
      <c r="V112" s="89" t="n">
        <v>1</v>
      </c>
      <c r="W112" s="16" t="n">
        <v>3</v>
      </c>
      <c r="X112" s="25" t="n">
        <v>8</v>
      </c>
      <c r="Y112" s="80" t="n">
        <v>19</v>
      </c>
      <c r="Z112" s="27">
        <f>IF(U112="","",LOOKUP(U112-V112,{-9E+307,0,1},{2,"x",1}))</f>
        <v/>
      </c>
      <c r="AA112" s="14">
        <f>IF(U112="","",U112&amp;"-"&amp;V112)</f>
        <v/>
      </c>
      <c r="AB112" s="63" t="n"/>
      <c r="EP112" s="89" t="n"/>
      <c r="ER112" s="81" t="n"/>
      <c r="ES112" s="89" t="n"/>
      <c r="EU112" s="81" t="n"/>
      <c r="EV112" s="89" t="n"/>
      <c r="EX112" s="81" t="n"/>
      <c r="EY112" s="89" t="n"/>
      <c r="FA112" s="81" t="n"/>
      <c r="FB112" s="89" t="n"/>
      <c r="FD112" s="81" t="n"/>
      <c r="FE112" s="89" t="n"/>
      <c r="FG112" s="81" t="n"/>
      <c r="FH112" s="89" t="n"/>
      <c r="FJ112" s="81" t="n"/>
      <c r="FK112" s="89" t="n"/>
      <c r="FM112" s="81" t="n"/>
    </row>
    <row customHeight="1" ht="12" r="113" spans="1:201">
      <c r="A113" s="35" t="n">
        <v>43407</v>
      </c>
      <c r="B113" s="89" t="s">
        <v>105</v>
      </c>
      <c r="C113" s="89" t="s">
        <v>99</v>
      </c>
      <c r="D113" s="31" t="n">
        <v>6.7</v>
      </c>
      <c r="E113" s="81" t="n">
        <v>7.06</v>
      </c>
      <c r="F113" s="25" t="n">
        <v>429</v>
      </c>
      <c r="G113" s="80" t="n">
        <v>355</v>
      </c>
      <c r="H113" s="80" t="n">
        <v>322</v>
      </c>
      <c r="I113" s="80" t="n">
        <v>252</v>
      </c>
      <c r="J113" s="80" t="n">
        <v>9</v>
      </c>
      <c r="K113" s="80" t="n">
        <v>17</v>
      </c>
      <c r="L113" s="25" t="n">
        <v>0</v>
      </c>
      <c r="M113" s="80" t="n">
        <v>2</v>
      </c>
      <c r="N113" s="80" t="n">
        <v>3</v>
      </c>
      <c r="O113" s="80" t="n">
        <v>5</v>
      </c>
      <c r="P113" s="80" t="n">
        <v>0</v>
      </c>
      <c r="Q113" s="80" t="n">
        <v>2</v>
      </c>
      <c r="R113" s="16" t="n">
        <v>3</v>
      </c>
      <c r="S113" s="16" t="n">
        <v>9</v>
      </c>
      <c r="T113" s="16" t="n">
        <v>12</v>
      </c>
      <c r="U113" s="10" t="n">
        <v>1</v>
      </c>
      <c r="V113" s="89" t="n">
        <v>2</v>
      </c>
      <c r="W113" s="16" t="n">
        <v>3</v>
      </c>
      <c r="X113" s="25" t="n">
        <v>23</v>
      </c>
      <c r="Y113" s="80" t="n">
        <v>36</v>
      </c>
      <c r="Z113" s="27">
        <f>IF(U113="","",LOOKUP(U113-V113,{-9E+307,0,1},{2,"x",1}))</f>
        <v/>
      </c>
      <c r="AA113" s="14">
        <f>IF(U113="","",U113&amp;"-"&amp;V113)</f>
        <v/>
      </c>
      <c r="AB113" s="63" t="n"/>
      <c r="EP113" s="89" t="n"/>
      <c r="ER113" s="81" t="n"/>
      <c r="ES113" s="89" t="n"/>
      <c r="EU113" s="81" t="n"/>
      <c r="EV113" s="89" t="n"/>
      <c r="EX113" s="81" t="n"/>
      <c r="EY113" s="89" t="n"/>
      <c r="FA113" s="81" t="n"/>
      <c r="FB113" s="89" t="n"/>
      <c r="FD113" s="81" t="n"/>
      <c r="FE113" s="89" t="n"/>
      <c r="FG113" s="81" t="n"/>
      <c r="FH113" s="89" t="n"/>
      <c r="FJ113" s="81" t="n"/>
      <c r="FK113" s="89" t="n"/>
      <c r="FM113" s="81" t="n"/>
    </row>
    <row customHeight="1" ht="12" r="114" spans="1:201">
      <c r="A114" s="35" t="n">
        <v>43407</v>
      </c>
      <c r="B114" s="89" t="s">
        <v>101</v>
      </c>
      <c r="C114" s="89" t="s">
        <v>96</v>
      </c>
      <c r="D114" s="31" t="n">
        <v>6.33</v>
      </c>
      <c r="E114" s="81" t="n">
        <v>7.61</v>
      </c>
      <c r="F114" s="25" t="n">
        <v>561</v>
      </c>
      <c r="G114" s="80" t="n">
        <v>213</v>
      </c>
      <c r="H114" s="80" t="n">
        <v>473</v>
      </c>
      <c r="I114" s="80" t="n">
        <v>128</v>
      </c>
      <c r="J114" s="80" t="n">
        <v>19</v>
      </c>
      <c r="K114" s="80" t="n">
        <v>3</v>
      </c>
      <c r="L114" s="25" t="n">
        <v>0</v>
      </c>
      <c r="M114" s="80" t="n">
        <v>1</v>
      </c>
      <c r="N114" s="80" t="n">
        <v>4</v>
      </c>
      <c r="O114" s="80" t="n">
        <v>4</v>
      </c>
      <c r="P114" s="80" t="n">
        <v>3</v>
      </c>
      <c r="Q114" s="80" t="n">
        <v>1</v>
      </c>
      <c r="R114" s="16" t="n">
        <v>7</v>
      </c>
      <c r="S114" s="16" t="n">
        <v>6</v>
      </c>
      <c r="T114" s="16" t="n">
        <v>13</v>
      </c>
      <c r="U114" s="10" t="n">
        <v>0</v>
      </c>
      <c r="V114" s="89" t="n">
        <v>4</v>
      </c>
      <c r="W114" s="16" t="n">
        <v>4</v>
      </c>
      <c r="X114" s="25" t="n">
        <v>16</v>
      </c>
      <c r="Y114" s="80" t="n">
        <v>36</v>
      </c>
      <c r="Z114" s="27">
        <f>IF(U114="","",LOOKUP(U114-V114,{-9E+307,0,1},{2,"x",1}))</f>
        <v/>
      </c>
      <c r="AA114" s="14">
        <f>IF(U114="","",U114&amp;"-"&amp;V114)</f>
        <v/>
      </c>
      <c r="AB114" s="63" t="n"/>
      <c r="EP114" s="89" t="n"/>
      <c r="ER114" s="81" t="n"/>
      <c r="ES114" s="89" t="n"/>
      <c r="EU114" s="81" t="n"/>
      <c r="EV114" s="89" t="n"/>
      <c r="EX114" s="81" t="n"/>
      <c r="EY114" s="89" t="n"/>
      <c r="FA114" s="81" t="n"/>
      <c r="FB114" s="89" t="n"/>
      <c r="FD114" s="81" t="n"/>
      <c r="FE114" s="89" t="n"/>
      <c r="FG114" s="81" t="n"/>
      <c r="FH114" s="89" t="n"/>
      <c r="FJ114" s="81" t="n"/>
      <c r="FK114" s="89" t="n"/>
      <c r="FM114" s="81" t="n"/>
    </row>
    <row customHeight="1" ht="12" r="115" spans="1:201">
      <c r="A115" s="35" t="n">
        <v>43407</v>
      </c>
      <c r="B115" s="89" t="s">
        <v>111</v>
      </c>
      <c r="C115" s="89" t="s">
        <v>102</v>
      </c>
      <c r="D115" s="31" t="n">
        <v>6.74</v>
      </c>
      <c r="E115" s="81" t="n">
        <v>6.67</v>
      </c>
      <c r="F115" s="25" t="n">
        <v>526</v>
      </c>
      <c r="G115" s="80" t="n">
        <v>478</v>
      </c>
      <c r="H115" s="80" t="n">
        <v>441</v>
      </c>
      <c r="I115" s="80" t="n">
        <v>392</v>
      </c>
      <c r="J115" s="80" t="n">
        <v>5</v>
      </c>
      <c r="K115" s="80" t="n">
        <v>10</v>
      </c>
      <c r="L115" s="25" t="n">
        <v>0</v>
      </c>
      <c r="M115" s="80" t="n">
        <v>0</v>
      </c>
      <c r="N115" s="80" t="n">
        <v>1</v>
      </c>
      <c r="O115" s="80" t="n">
        <v>1</v>
      </c>
      <c r="P115" s="80" t="n">
        <v>1</v>
      </c>
      <c r="Q115" s="80" t="n">
        <v>2</v>
      </c>
      <c r="R115" s="16" t="n">
        <v>2</v>
      </c>
      <c r="S115" s="16" t="n">
        <v>3</v>
      </c>
      <c r="T115" s="16" t="n">
        <v>5</v>
      </c>
      <c r="U115" s="10" t="n">
        <v>1</v>
      </c>
      <c r="V115" s="89" t="n">
        <v>1</v>
      </c>
      <c r="W115" s="16" t="n">
        <v>2</v>
      </c>
      <c r="X115" s="25" t="n">
        <v>23</v>
      </c>
      <c r="Y115" s="80" t="n">
        <v>15</v>
      </c>
      <c r="Z115" s="27">
        <f>IF(U115="","",LOOKUP(U115-V115,{-9E+307,0,1},{2,"x",1}))</f>
        <v/>
      </c>
      <c r="AA115" s="14">
        <f>IF(U115="","",U115&amp;"-"&amp;V115)</f>
        <v/>
      </c>
      <c r="AB115" s="63" t="n"/>
      <c r="EP115" s="89" t="n"/>
      <c r="ER115" s="81" t="n"/>
      <c r="ES115" s="89" t="n"/>
      <c r="EU115" s="81" t="n"/>
      <c r="EV115" s="89" t="n"/>
      <c r="EX115" s="81" t="n"/>
      <c r="EY115" s="89" t="n"/>
      <c r="FA115" s="81" t="n"/>
      <c r="FB115" s="89" t="n"/>
      <c r="FD115" s="81" t="n"/>
      <c r="FE115" s="89" t="n"/>
      <c r="FG115" s="81" t="n"/>
      <c r="FH115" s="89" t="n"/>
      <c r="FJ115" s="81" t="n"/>
      <c r="FK115" s="89" t="n"/>
      <c r="FM115" s="81" t="n"/>
    </row>
    <row customHeight="1" ht="12" r="116" spans="1:201">
      <c r="A116" s="35" t="n">
        <v>43407</v>
      </c>
      <c r="B116" s="89" t="s">
        <v>106</v>
      </c>
      <c r="C116" s="89" t="s">
        <v>97</v>
      </c>
      <c r="D116" s="31" t="n">
        <v>6.78</v>
      </c>
      <c r="E116" s="81" t="n">
        <v>6.49</v>
      </c>
      <c r="F116" s="25" t="n">
        <v>523</v>
      </c>
      <c r="G116" s="80" t="n">
        <v>465</v>
      </c>
      <c r="H116" s="80" t="n">
        <v>428</v>
      </c>
      <c r="I116" s="80" t="n">
        <v>370</v>
      </c>
      <c r="J116" s="80" t="n">
        <v>5</v>
      </c>
      <c r="K116" s="80" t="n">
        <v>8</v>
      </c>
      <c r="L116" s="25" t="n">
        <v>1</v>
      </c>
      <c r="M116" s="80" t="n">
        <v>0</v>
      </c>
      <c r="N116" s="80" t="n">
        <v>1</v>
      </c>
      <c r="O116" s="80" t="n">
        <v>3</v>
      </c>
      <c r="P116" s="80" t="n">
        <v>2</v>
      </c>
      <c r="Q116" s="80" t="n">
        <v>4</v>
      </c>
      <c r="R116" s="16" t="n">
        <v>4</v>
      </c>
      <c r="S116" s="16" t="n">
        <v>7</v>
      </c>
      <c r="T116" s="16" t="n">
        <v>11</v>
      </c>
      <c r="U116" s="10" t="n">
        <v>1</v>
      </c>
      <c r="V116" s="89" t="n">
        <v>0</v>
      </c>
      <c r="W116" s="16" t="n">
        <v>1</v>
      </c>
      <c r="X116" s="25" t="n">
        <v>15</v>
      </c>
      <c r="Y116" s="80" t="n">
        <v>11</v>
      </c>
      <c r="Z116" s="27">
        <f>IF(U116="","",LOOKUP(U116-V116,{-9E+307,0,1},{2,"x",1}))</f>
        <v/>
      </c>
      <c r="AA116" s="14">
        <f>IF(U116="","",U116&amp;"-"&amp;V116)</f>
        <v/>
      </c>
      <c r="AB116" s="63" t="n"/>
      <c r="EP116" s="89" t="n"/>
      <c r="ER116" s="81" t="n"/>
      <c r="ES116" s="89" t="n"/>
      <c r="EU116" s="81" t="n"/>
      <c r="EV116" s="89" t="n"/>
      <c r="EX116" s="81" t="n"/>
      <c r="EY116" s="89" t="n"/>
      <c r="FA116" s="81" t="n"/>
      <c r="FB116" s="89" t="n"/>
      <c r="FD116" s="81" t="n"/>
      <c r="FE116" s="89" t="n"/>
      <c r="FG116" s="81" t="n"/>
      <c r="FH116" s="89" t="n"/>
      <c r="FJ116" s="81" t="n"/>
      <c r="FK116" s="89" t="n"/>
      <c r="FM116" s="81" t="n"/>
    </row>
    <row customHeight="1" ht="12" r="117" spans="1:201">
      <c r="A117" s="35" t="n">
        <v>43407</v>
      </c>
      <c r="B117" s="89" t="s">
        <v>107</v>
      </c>
      <c r="C117" s="89" t="s">
        <v>104</v>
      </c>
      <c r="D117" s="31" t="n">
        <v>6.83</v>
      </c>
      <c r="E117" s="81" t="n">
        <v>6.28</v>
      </c>
      <c r="F117" s="25" t="n">
        <v>247</v>
      </c>
      <c r="G117" s="80" t="n">
        <v>668</v>
      </c>
      <c r="H117" s="80" t="n">
        <v>157</v>
      </c>
      <c r="I117" s="80" t="n">
        <v>576</v>
      </c>
      <c r="J117" s="80" t="n">
        <v>7</v>
      </c>
      <c r="K117" s="80" t="n">
        <v>3</v>
      </c>
      <c r="L117" s="25" t="n">
        <v>0</v>
      </c>
      <c r="M117" s="80" t="n">
        <v>0</v>
      </c>
      <c r="N117" s="80" t="n">
        <v>4</v>
      </c>
      <c r="O117" s="80" t="n">
        <v>1</v>
      </c>
      <c r="P117" s="80" t="n">
        <v>0</v>
      </c>
      <c r="Q117" s="80" t="n">
        <v>0</v>
      </c>
      <c r="R117" s="16" t="n">
        <v>4</v>
      </c>
      <c r="S117" s="16" t="n">
        <v>1</v>
      </c>
      <c r="T117" s="16" t="n">
        <v>5</v>
      </c>
      <c r="U117" s="10" t="n">
        <v>1</v>
      </c>
      <c r="V117" s="89" t="n">
        <v>0</v>
      </c>
      <c r="W117" s="16" t="n">
        <v>1</v>
      </c>
      <c r="X117" s="25" t="n">
        <v>15</v>
      </c>
      <c r="Y117" s="80" t="n">
        <v>10</v>
      </c>
      <c r="Z117" s="27">
        <f>IF(U117="","",LOOKUP(U117-V117,{-9E+307,0,1},{2,"x",1}))</f>
        <v/>
      </c>
      <c r="AA117" s="14">
        <f>IF(U117="","",U117&amp;"-"&amp;V117)</f>
        <v/>
      </c>
      <c r="AB117" s="63" t="n"/>
      <c r="EP117" s="89" t="n"/>
      <c r="ER117" s="81" t="n"/>
      <c r="ES117" s="89" t="n"/>
      <c r="EU117" s="81" t="n"/>
      <c r="EV117" s="89" t="n"/>
      <c r="EX117" s="81" t="n"/>
      <c r="EY117" s="89" t="n"/>
      <c r="FA117" s="81" t="n"/>
      <c r="FB117" s="89" t="n"/>
      <c r="FD117" s="81" t="n"/>
      <c r="FE117" s="89" t="n"/>
      <c r="FG117" s="81" t="n"/>
      <c r="FH117" s="89" t="n"/>
      <c r="FJ117" s="81" t="n"/>
      <c r="FK117" s="89" t="n"/>
      <c r="FM117" s="81" t="n"/>
    </row>
    <row customHeight="1" ht="12" r="118" spans="1:201">
      <c r="A118" s="35" t="n">
        <v>43407</v>
      </c>
      <c r="B118" s="89" t="s">
        <v>110</v>
      </c>
      <c r="C118" s="89" t="s">
        <v>94</v>
      </c>
      <c r="D118" s="31" t="n">
        <v>6.55</v>
      </c>
      <c r="E118" s="81" t="n">
        <v>6.65</v>
      </c>
      <c r="F118" s="25" t="n">
        <v>621</v>
      </c>
      <c r="G118" s="80" t="n">
        <v>288</v>
      </c>
      <c r="H118" s="80" t="n">
        <v>547</v>
      </c>
      <c r="I118" s="80" t="n">
        <v>202</v>
      </c>
      <c r="J118" s="80" t="n">
        <v>16</v>
      </c>
      <c r="K118" s="80" t="n">
        <v>3</v>
      </c>
      <c r="L118" s="25" t="n">
        <v>0</v>
      </c>
      <c r="M118" s="80" t="n">
        <v>0</v>
      </c>
      <c r="N118" s="80" t="n">
        <v>2</v>
      </c>
      <c r="O118" s="80" t="n">
        <v>0</v>
      </c>
      <c r="P118" s="80" t="n">
        <v>0</v>
      </c>
      <c r="Q118" s="80" t="n">
        <v>2</v>
      </c>
      <c r="R118" s="16" t="n">
        <v>2</v>
      </c>
      <c r="S118" s="16" t="n">
        <v>2</v>
      </c>
      <c r="T118" s="16" t="n">
        <v>4</v>
      </c>
      <c r="U118" s="10" t="n">
        <v>1</v>
      </c>
      <c r="V118" s="89" t="n">
        <v>1</v>
      </c>
      <c r="W118" s="16" t="n">
        <v>2</v>
      </c>
      <c r="X118" s="25" t="n">
        <v>13</v>
      </c>
      <c r="Y118" s="80" t="n">
        <v>38</v>
      </c>
      <c r="Z118" s="27">
        <f>IF(U118="","",LOOKUP(U118-V118,{-9E+307,0,1},{2,"x",1}))</f>
        <v/>
      </c>
      <c r="AA118" s="14">
        <f>IF(U118="","",U118&amp;"-"&amp;V118)</f>
        <v/>
      </c>
      <c r="AB118" s="63" t="n"/>
      <c r="EP118" s="89" t="n"/>
      <c r="ER118" s="81" t="n"/>
      <c r="ES118" s="89" t="n"/>
      <c r="EU118" s="81" t="n"/>
      <c r="EV118" s="89" t="n"/>
      <c r="EX118" s="81" t="n"/>
      <c r="EY118" s="89" t="n"/>
      <c r="FA118" s="81" t="n"/>
      <c r="FB118" s="89" t="n"/>
      <c r="FD118" s="81" t="n"/>
      <c r="FE118" s="89" t="n"/>
      <c r="FG118" s="81" t="n"/>
      <c r="FH118" s="89" t="n"/>
      <c r="FJ118" s="81" t="n"/>
      <c r="FK118" s="89" t="n"/>
      <c r="FM118" s="81" t="n"/>
    </row>
    <row customHeight="1" ht="12" r="119" spans="1:201">
      <c r="A119" s="35" t="n">
        <v>43408</v>
      </c>
      <c r="B119" s="89" t="s">
        <v>100</v>
      </c>
      <c r="C119" s="89" t="s">
        <v>93</v>
      </c>
      <c r="D119" s="31" t="n">
        <v>7.52</v>
      </c>
      <c r="E119" s="81" t="n">
        <v>6.13</v>
      </c>
      <c r="F119" s="25" t="n">
        <v>424</v>
      </c>
      <c r="G119" s="80" t="n">
        <v>404</v>
      </c>
      <c r="H119" s="80" t="n">
        <v>336</v>
      </c>
      <c r="I119" s="80" t="n">
        <v>303</v>
      </c>
      <c r="J119" s="80" t="n">
        <v>11</v>
      </c>
      <c r="K119" s="80" t="n">
        <v>9</v>
      </c>
      <c r="L119" s="25" t="n">
        <v>0</v>
      </c>
      <c r="M119" s="80" t="n">
        <v>0</v>
      </c>
      <c r="N119" s="80" t="n">
        <v>5</v>
      </c>
      <c r="O119" s="80" t="n">
        <v>1</v>
      </c>
      <c r="P119" s="80" t="n">
        <v>1</v>
      </c>
      <c r="Q119" s="80" t="n">
        <v>1</v>
      </c>
      <c r="R119" s="16" t="n">
        <v>6</v>
      </c>
      <c r="S119" s="16" t="n">
        <v>2</v>
      </c>
      <c r="T119" s="16" t="n">
        <v>8</v>
      </c>
      <c r="U119" s="10" t="n">
        <v>3</v>
      </c>
      <c r="V119" s="89" t="n">
        <v>0</v>
      </c>
      <c r="W119" s="16" t="n">
        <v>3</v>
      </c>
      <c r="X119" s="25" t="n">
        <v>26</v>
      </c>
      <c r="Y119" s="80" t="n">
        <v>12</v>
      </c>
      <c r="Z119" s="27">
        <f>IF(U119="","",LOOKUP(U119-V119,{-9E+307,0,1},{2,"x",1}))</f>
        <v/>
      </c>
      <c r="AA119" s="14">
        <f>IF(U119="","",U119&amp;"-"&amp;V119)</f>
        <v/>
      </c>
      <c r="AB119" s="63" t="n"/>
      <c r="EP119" s="89" t="n"/>
      <c r="ER119" s="81" t="n"/>
      <c r="ES119" s="89" t="n"/>
      <c r="EU119" s="81" t="n"/>
      <c r="EV119" s="89" t="n"/>
      <c r="EX119" s="81" t="n"/>
      <c r="EY119" s="89" t="n"/>
      <c r="FA119" s="81" t="n"/>
      <c r="FB119" s="89" t="n"/>
      <c r="FD119" s="81" t="n"/>
      <c r="FE119" s="89" t="n"/>
      <c r="FG119" s="81" t="n"/>
      <c r="FH119" s="89" t="n"/>
      <c r="FJ119" s="81" t="n"/>
      <c r="FK119" s="89" t="n"/>
      <c r="FM119" s="81" t="n"/>
    </row>
    <row customHeight="1" ht="12" r="120" spans="1:201">
      <c r="A120" s="35" t="n">
        <v>43408</v>
      </c>
      <c r="B120" s="89" t="s">
        <v>103</v>
      </c>
      <c r="C120" s="89" t="s">
        <v>109</v>
      </c>
      <c r="D120" s="31" t="n">
        <v>7.57</v>
      </c>
      <c r="E120" s="81" t="n">
        <v>5.8</v>
      </c>
      <c r="F120" s="25" t="n">
        <v>468</v>
      </c>
      <c r="G120" s="80" t="n">
        <v>381</v>
      </c>
      <c r="H120" s="80" t="n">
        <v>343</v>
      </c>
      <c r="I120" s="80" t="n">
        <v>276</v>
      </c>
      <c r="J120" s="80" t="n">
        <v>13</v>
      </c>
      <c r="K120" s="80" t="n">
        <v>1</v>
      </c>
      <c r="L120" s="25" t="n">
        <v>1</v>
      </c>
      <c r="M120" s="80" t="n">
        <v>0</v>
      </c>
      <c r="N120" s="80" t="n">
        <v>4</v>
      </c>
      <c r="O120" s="80" t="n">
        <v>0</v>
      </c>
      <c r="P120" s="80" t="n">
        <v>5</v>
      </c>
      <c r="Q120" s="80" t="n">
        <v>0</v>
      </c>
      <c r="R120" s="16" t="n">
        <v>10</v>
      </c>
      <c r="S120" s="16" t="n">
        <v>0</v>
      </c>
      <c r="T120" s="16" t="n">
        <v>10</v>
      </c>
      <c r="U120" s="10" t="n">
        <v>5</v>
      </c>
      <c r="V120" s="89" t="n">
        <v>0</v>
      </c>
      <c r="W120" s="16" t="n">
        <v>5</v>
      </c>
      <c r="X120" s="25" t="n">
        <v>19</v>
      </c>
      <c r="Y120" s="80" t="n">
        <v>24</v>
      </c>
      <c r="Z120" s="27">
        <f>IF(U120="","",LOOKUP(U120-V120,{-9E+307,0,1},{2,"x",1}))</f>
        <v/>
      </c>
      <c r="AA120" s="14">
        <f>IF(U120="","",U120&amp;"-"&amp;V120)</f>
        <v/>
      </c>
      <c r="AB120" s="63" t="n"/>
      <c r="EP120" s="89" t="n"/>
      <c r="ER120" s="81" t="n"/>
      <c r="ES120" s="89" t="n"/>
      <c r="EU120" s="81" t="n"/>
      <c r="EV120" s="89" t="n"/>
      <c r="EX120" s="81" t="n"/>
      <c r="EY120" s="89" t="n"/>
      <c r="FA120" s="81" t="n"/>
      <c r="FB120" s="89" t="n"/>
      <c r="FD120" s="81" t="n"/>
      <c r="FE120" s="89" t="n"/>
      <c r="FG120" s="81" t="n"/>
      <c r="FH120" s="89" t="n"/>
      <c r="FJ120" s="81" t="n"/>
      <c r="FK120" s="89" t="n"/>
      <c r="FM120" s="81" t="n"/>
    </row>
    <row customHeight="1" ht="12" r="121" spans="1:201">
      <c r="A121" s="35" t="n">
        <v>43408</v>
      </c>
      <c r="B121" s="89" t="s">
        <v>108</v>
      </c>
      <c r="C121" s="89" t="s">
        <v>95</v>
      </c>
      <c r="D121" s="31" t="n">
        <v>6.97</v>
      </c>
      <c r="E121" s="81" t="n">
        <v>6.75</v>
      </c>
      <c r="F121" s="25" t="n">
        <v>577</v>
      </c>
      <c r="G121" s="80" t="n">
        <v>339</v>
      </c>
      <c r="H121" s="80" t="n">
        <v>499</v>
      </c>
      <c r="I121" s="80" t="n">
        <v>258</v>
      </c>
      <c r="J121" s="80" t="n">
        <v>16</v>
      </c>
      <c r="K121" s="80" t="n">
        <v>7</v>
      </c>
      <c r="L121" s="25" t="n">
        <v>2</v>
      </c>
      <c r="M121" s="80" t="n">
        <v>1</v>
      </c>
      <c r="N121" s="80" t="n">
        <v>6</v>
      </c>
      <c r="O121" s="80" t="n">
        <v>2</v>
      </c>
      <c r="P121" s="80" t="n">
        <v>1</v>
      </c>
      <c r="Q121" s="80" t="n">
        <v>3</v>
      </c>
      <c r="R121" s="16" t="n">
        <v>9</v>
      </c>
      <c r="S121" s="16" t="n">
        <v>6</v>
      </c>
      <c r="T121" s="16" t="n">
        <v>15</v>
      </c>
      <c r="U121" s="10" t="n">
        <v>4</v>
      </c>
      <c r="V121" s="89" t="n">
        <v>3</v>
      </c>
      <c r="W121" s="16" t="n">
        <v>7</v>
      </c>
      <c r="X121" s="25" t="n">
        <v>15</v>
      </c>
      <c r="Y121" s="80" t="n">
        <v>21</v>
      </c>
      <c r="Z121" s="27">
        <f>IF(U121="","",LOOKUP(U121-V121,{-9E+307,0,1},{2,"x",1}))</f>
        <v/>
      </c>
      <c r="AA121" s="14">
        <f>IF(U121="","",U121&amp;"-"&amp;V121)</f>
        <v/>
      </c>
      <c r="AB121" s="63" t="n"/>
      <c r="EP121" s="89" t="n"/>
      <c r="ER121" s="81" t="n"/>
      <c r="ES121" s="89" t="n"/>
      <c r="EU121" s="81" t="n"/>
      <c r="EV121" s="89" t="n"/>
      <c r="EX121" s="81" t="n"/>
      <c r="EY121" s="89" t="n"/>
      <c r="FA121" s="81" t="n"/>
      <c r="FB121" s="89" t="n"/>
      <c r="FD121" s="81" t="n"/>
      <c r="FE121" s="89" t="n"/>
      <c r="FG121" s="81" t="n"/>
      <c r="FH121" s="89" t="n"/>
      <c r="FJ121" s="81" t="n"/>
      <c r="FK121" s="89" t="n"/>
      <c r="FM121" s="81" t="n"/>
    </row>
    <row customHeight="1" ht="12" r="122" spans="1:201">
      <c r="A122" s="35" t="n">
        <v>43413</v>
      </c>
      <c r="B122" s="89" t="s">
        <v>98</v>
      </c>
      <c r="C122" s="89" t="s">
        <v>110</v>
      </c>
      <c r="D122" s="31" t="n">
        <v>6.85</v>
      </c>
      <c r="E122" s="81" t="n">
        <v>7.01</v>
      </c>
      <c r="F122" s="25" t="n">
        <v>730</v>
      </c>
      <c r="G122" s="80" t="n">
        <v>273</v>
      </c>
      <c r="H122" s="80" t="n">
        <v>639</v>
      </c>
      <c r="I122" s="80" t="n">
        <v>180</v>
      </c>
      <c r="J122" s="80" t="n">
        <v>19</v>
      </c>
      <c r="K122" s="80" t="n">
        <v>3</v>
      </c>
      <c r="L122" s="25" t="n">
        <v>0</v>
      </c>
      <c r="M122" s="80" t="n">
        <v>0</v>
      </c>
      <c r="N122" s="80" t="n">
        <v>6</v>
      </c>
      <c r="O122" s="80" t="n">
        <v>1</v>
      </c>
      <c r="P122" s="80" t="n">
        <v>2</v>
      </c>
      <c r="Q122" s="80" t="n">
        <v>0</v>
      </c>
      <c r="R122" s="16" t="n">
        <v>8</v>
      </c>
      <c r="S122" s="16" t="n">
        <v>1</v>
      </c>
      <c r="T122" s="16" t="n">
        <v>9</v>
      </c>
      <c r="U122" s="10" t="n">
        <v>0</v>
      </c>
      <c r="V122" s="89" t="n">
        <v>0</v>
      </c>
      <c r="W122" s="16" t="n">
        <v>0</v>
      </c>
      <c r="X122" s="25" t="n">
        <v>2</v>
      </c>
      <c r="Y122" s="80" t="n">
        <v>36</v>
      </c>
      <c r="Z122" s="27">
        <f>IF(U122="","",LOOKUP(U122-V122,{-9E+307,0,1},{2,"x",1}))</f>
        <v/>
      </c>
      <c r="AA122" s="14">
        <f>IF(U122="","",U122&amp;"-"&amp;V122)</f>
        <v/>
      </c>
      <c r="AB122" s="63" t="n"/>
      <c r="EP122" s="89" t="n"/>
      <c r="ER122" s="81" t="n"/>
      <c r="ES122" s="89" t="n"/>
      <c r="EU122" s="81" t="n"/>
      <c r="EV122" s="89" t="n"/>
      <c r="EX122" s="81" t="n"/>
      <c r="EY122" s="89" t="n"/>
      <c r="FA122" s="81" t="n"/>
      <c r="FB122" s="89" t="n"/>
      <c r="FD122" s="81" t="n"/>
      <c r="FE122" s="89" t="n"/>
      <c r="FG122" s="81" t="n"/>
      <c r="FH122" s="89" t="n"/>
      <c r="FJ122" s="81" t="n"/>
      <c r="FK122" s="89" t="n"/>
      <c r="FM122" s="81" t="n"/>
    </row>
    <row customHeight="1" ht="12" r="123" spans="1:201">
      <c r="A123" s="35" t="n">
        <v>43414</v>
      </c>
      <c r="B123" s="89" t="s">
        <v>95</v>
      </c>
      <c r="C123" s="89" t="s">
        <v>100</v>
      </c>
      <c r="D123" s="31" t="n">
        <v>6.93</v>
      </c>
      <c r="E123" s="81" t="n">
        <v>6.45</v>
      </c>
      <c r="F123" s="25" t="n">
        <v>370</v>
      </c>
      <c r="G123" s="80" t="n">
        <v>602</v>
      </c>
      <c r="H123" s="80" t="n">
        <v>295</v>
      </c>
      <c r="I123" s="80" t="n">
        <v>514</v>
      </c>
      <c r="J123" s="80" t="n">
        <v>8</v>
      </c>
      <c r="K123" s="80" t="n">
        <v>7</v>
      </c>
      <c r="L123" s="25" t="n">
        <v>1</v>
      </c>
      <c r="M123" s="80" t="n">
        <v>0</v>
      </c>
      <c r="N123" s="80" t="n">
        <v>1</v>
      </c>
      <c r="O123" s="80" t="n">
        <v>2</v>
      </c>
      <c r="P123" s="80" t="n">
        <v>1</v>
      </c>
      <c r="Q123" s="80" t="n">
        <v>1</v>
      </c>
      <c r="R123" s="16" t="n">
        <v>3</v>
      </c>
      <c r="S123" s="16" t="n">
        <v>3</v>
      </c>
      <c r="T123" s="16" t="n">
        <v>6</v>
      </c>
      <c r="U123" s="10" t="n">
        <v>1</v>
      </c>
      <c r="V123" s="89" t="n">
        <v>0</v>
      </c>
      <c r="W123" s="16" t="n">
        <v>1</v>
      </c>
      <c r="X123" s="25" t="n">
        <v>21</v>
      </c>
      <c r="Y123" s="80" t="n">
        <v>15</v>
      </c>
      <c r="Z123" s="27">
        <f>IF(U123="","",LOOKUP(U123-V123,{-9E+307,0,1},{2,"x",1}))</f>
        <v/>
      </c>
      <c r="AA123" s="14">
        <f>IF(U123="","",U123&amp;"-"&amp;V123)</f>
        <v/>
      </c>
      <c r="AB123" s="63" t="n"/>
      <c r="EP123" s="89" t="n"/>
      <c r="ER123" s="81" t="n"/>
      <c r="ES123" s="89" t="n"/>
      <c r="EU123" s="81" t="n"/>
      <c r="EV123" s="89" t="n"/>
      <c r="EX123" s="81" t="n"/>
      <c r="EY123" s="89" t="n"/>
      <c r="FA123" s="81" t="n"/>
      <c r="FB123" s="89" t="n"/>
      <c r="FD123" s="81" t="n"/>
      <c r="FE123" s="89" t="n"/>
      <c r="FG123" s="81" t="n"/>
      <c r="FH123" s="89" t="n"/>
      <c r="FJ123" s="81" t="n"/>
      <c r="FK123" s="89" t="n"/>
      <c r="FM123" s="81" t="n"/>
    </row>
    <row customHeight="1" ht="12" r="124" spans="1:201">
      <c r="A124" s="35" t="n">
        <v>43414</v>
      </c>
      <c r="B124" s="89" t="s">
        <v>109</v>
      </c>
      <c r="C124" s="89" t="s">
        <v>111</v>
      </c>
      <c r="D124" s="31" t="n">
        <v>6.31</v>
      </c>
      <c r="E124" s="81" t="n">
        <v>7.12</v>
      </c>
      <c r="F124" s="25" t="n">
        <v>305</v>
      </c>
      <c r="G124" s="80" t="n">
        <v>538</v>
      </c>
      <c r="H124" s="80" t="n">
        <v>216</v>
      </c>
      <c r="I124" s="80" t="n">
        <v>452</v>
      </c>
      <c r="J124" s="80" t="n">
        <v>6</v>
      </c>
      <c r="K124" s="80" t="n">
        <v>16</v>
      </c>
      <c r="L124" s="25" t="n">
        <v>0</v>
      </c>
      <c r="M124" s="80" t="n">
        <v>1</v>
      </c>
      <c r="N124" s="80" t="n">
        <v>2</v>
      </c>
      <c r="O124" s="80" t="n">
        <v>3</v>
      </c>
      <c r="P124" s="80" t="n">
        <v>0</v>
      </c>
      <c r="Q124" s="80" t="n">
        <v>2</v>
      </c>
      <c r="R124" s="16" t="n">
        <v>2</v>
      </c>
      <c r="S124" s="16" t="n">
        <v>6</v>
      </c>
      <c r="T124" s="16" t="n">
        <v>8</v>
      </c>
      <c r="U124" s="10" t="n">
        <v>2</v>
      </c>
      <c r="V124" s="89" t="n">
        <v>4</v>
      </c>
      <c r="W124" s="16" t="n">
        <v>6</v>
      </c>
      <c r="X124" s="25" t="n">
        <v>10</v>
      </c>
      <c r="Y124" s="80" t="n">
        <v>20</v>
      </c>
      <c r="Z124" s="27">
        <f>IF(U124="","",LOOKUP(U124-V124,{-9E+307,0,1},{2,"x",1}))</f>
        <v/>
      </c>
      <c r="AA124" s="14">
        <f>IF(U124="","",U124&amp;"-"&amp;V124)</f>
        <v/>
      </c>
      <c r="AB124" s="63" t="n"/>
      <c r="EP124" s="89" t="n"/>
      <c r="ER124" s="81" t="n"/>
      <c r="ES124" s="89" t="n"/>
      <c r="EU124" s="81" t="n"/>
      <c r="EV124" s="89" t="n"/>
      <c r="EX124" s="81" t="n"/>
      <c r="EY124" s="89" t="n"/>
      <c r="FA124" s="81" t="n"/>
      <c r="FB124" s="89" t="n"/>
      <c r="FD124" s="81" t="n"/>
      <c r="FE124" s="89" t="n"/>
      <c r="FG124" s="81" t="n"/>
      <c r="FH124" s="89" t="n"/>
      <c r="FJ124" s="81" t="n"/>
      <c r="FK124" s="89" t="n"/>
      <c r="FM124" s="81" t="n"/>
    </row>
    <row customHeight="1" ht="12" r="125" spans="1:201">
      <c r="A125" s="35" t="n">
        <v>43414</v>
      </c>
      <c r="B125" s="89" t="s">
        <v>96</v>
      </c>
      <c r="C125" s="89" t="s">
        <v>106</v>
      </c>
      <c r="D125" s="31" t="n">
        <v>6.44</v>
      </c>
      <c r="E125" s="81" t="n">
        <v>7.03</v>
      </c>
      <c r="F125" s="25" t="n">
        <v>264</v>
      </c>
      <c r="G125" s="80" t="n">
        <v>616</v>
      </c>
      <c r="H125" s="80" t="n">
        <v>175</v>
      </c>
      <c r="I125" s="80" t="n">
        <v>540</v>
      </c>
      <c r="J125" s="80" t="n">
        <v>4</v>
      </c>
      <c r="K125" s="80" t="n">
        <v>11</v>
      </c>
      <c r="L125" s="25" t="n">
        <v>0</v>
      </c>
      <c r="M125" s="80" t="n">
        <v>0</v>
      </c>
      <c r="N125" s="80" t="n">
        <v>2</v>
      </c>
      <c r="O125" s="80" t="n">
        <v>4</v>
      </c>
      <c r="P125" s="80" t="n">
        <v>1</v>
      </c>
      <c r="Q125" s="80" t="n">
        <v>4</v>
      </c>
      <c r="R125" s="16" t="n">
        <v>3</v>
      </c>
      <c r="S125" s="16" t="n">
        <v>8</v>
      </c>
      <c r="T125" s="16" t="n">
        <v>11</v>
      </c>
      <c r="U125" s="10" t="n">
        <v>0</v>
      </c>
      <c r="V125" s="89" t="n">
        <v>1</v>
      </c>
      <c r="W125" s="16" t="n">
        <v>1</v>
      </c>
      <c r="X125" s="25" t="n">
        <v>26</v>
      </c>
      <c r="Y125" s="80" t="n">
        <v>11</v>
      </c>
      <c r="Z125" s="27">
        <f>IF(U125="","",LOOKUP(U125-V125,{-9E+307,0,1},{2,"x",1}))</f>
        <v/>
      </c>
      <c r="AA125" s="14">
        <f>IF(U125="","",U125&amp;"-"&amp;V125)</f>
        <v/>
      </c>
      <c r="AB125" s="63" t="n"/>
      <c r="EP125" s="89" t="n"/>
      <c r="ER125" s="81" t="n"/>
      <c r="ES125" s="89" t="n"/>
      <c r="EU125" s="81" t="n"/>
      <c r="EV125" s="89" t="n"/>
      <c r="EX125" s="81" t="n"/>
      <c r="EY125" s="89" t="n"/>
      <c r="FA125" s="81" t="n"/>
      <c r="FB125" s="89" t="n"/>
      <c r="FD125" s="81" t="n"/>
      <c r="FE125" s="89" t="n"/>
      <c r="FG125" s="81" t="n"/>
      <c r="FH125" s="89" t="n"/>
      <c r="FJ125" s="81" t="n"/>
      <c r="FK125" s="89" t="n"/>
      <c r="FM125" s="81" t="n"/>
    </row>
    <row customHeight="1" ht="12" r="126" spans="1:201">
      <c r="A126" s="35" t="n">
        <v>43414</v>
      </c>
      <c r="B126" s="89" t="s">
        <v>108</v>
      </c>
      <c r="C126" s="89" t="s">
        <v>107</v>
      </c>
      <c r="D126" s="31" t="n">
        <v>7.24</v>
      </c>
      <c r="E126" s="81" t="n">
        <v>6.28</v>
      </c>
      <c r="F126" s="25" t="n">
        <v>486</v>
      </c>
      <c r="G126" s="80" t="n">
        <v>299</v>
      </c>
      <c r="H126" s="80" t="n">
        <v>395</v>
      </c>
      <c r="I126" s="80" t="n">
        <v>217</v>
      </c>
      <c r="J126" s="80" t="n">
        <v>11</v>
      </c>
      <c r="K126" s="80" t="n">
        <v>12</v>
      </c>
      <c r="L126" s="25" t="n">
        <v>0</v>
      </c>
      <c r="M126" s="80" t="n">
        <v>0</v>
      </c>
      <c r="N126" s="80" t="n">
        <v>3</v>
      </c>
      <c r="O126" s="80" t="n">
        <v>3</v>
      </c>
      <c r="P126" s="80" t="n">
        <v>2</v>
      </c>
      <c r="Q126" s="80" t="n">
        <v>0</v>
      </c>
      <c r="R126" s="16" t="n">
        <v>5</v>
      </c>
      <c r="S126" s="16" t="n">
        <v>3</v>
      </c>
      <c r="T126" s="16" t="n">
        <v>8</v>
      </c>
      <c r="U126" s="10" t="n">
        <v>2</v>
      </c>
      <c r="V126" s="89" t="n">
        <v>0</v>
      </c>
      <c r="W126" s="16" t="n">
        <v>2</v>
      </c>
      <c r="X126" s="25" t="n">
        <v>26</v>
      </c>
      <c r="Y126" s="80" t="n">
        <v>12</v>
      </c>
      <c r="Z126" s="27">
        <f>IF(U126="","",LOOKUP(U126-V126,{-9E+307,0,1},{2,"x",1}))</f>
        <v/>
      </c>
      <c r="AA126" s="14">
        <f>IF(U126="","",U126&amp;"-"&amp;V126)</f>
        <v/>
      </c>
      <c r="AB126" s="63" t="n"/>
      <c r="EP126" s="89" t="n"/>
      <c r="ER126" s="81" t="n"/>
      <c r="ES126" s="89" t="n"/>
      <c r="EU126" s="81" t="n"/>
      <c r="EV126" s="89" t="n"/>
      <c r="EX126" s="81" t="n"/>
      <c r="EY126" s="89" t="n"/>
      <c r="FA126" s="81" t="n"/>
      <c r="FB126" s="89" t="n"/>
      <c r="FD126" s="81" t="n"/>
      <c r="FE126" s="89" t="n"/>
      <c r="FG126" s="81" t="n"/>
      <c r="FH126" s="89" t="n"/>
      <c r="FJ126" s="81" t="n"/>
      <c r="FK126" s="89" t="n"/>
      <c r="FM126" s="81" t="n"/>
    </row>
    <row customHeight="1" ht="12" r="127" spans="1:201">
      <c r="A127" s="35" t="n">
        <v>43414</v>
      </c>
      <c r="B127" s="89" t="s">
        <v>94</v>
      </c>
      <c r="C127" s="89" t="s">
        <v>97</v>
      </c>
      <c r="D127" s="31" t="n">
        <v>6.51</v>
      </c>
      <c r="E127" s="81" t="n">
        <v>7.04</v>
      </c>
      <c r="F127" s="25" t="n">
        <v>374</v>
      </c>
      <c r="G127" s="80" t="n">
        <v>430</v>
      </c>
      <c r="H127" s="80" t="n">
        <v>281</v>
      </c>
      <c r="I127" s="80" t="n">
        <v>315</v>
      </c>
      <c r="J127" s="80" t="n">
        <v>19</v>
      </c>
      <c r="K127" s="80" t="n">
        <v>8</v>
      </c>
      <c r="L127" s="25" t="n">
        <v>2</v>
      </c>
      <c r="M127" s="80" t="n">
        <v>0</v>
      </c>
      <c r="N127" s="80" t="n">
        <v>3</v>
      </c>
      <c r="O127" s="80" t="n">
        <v>0</v>
      </c>
      <c r="P127" s="80" t="n">
        <v>1</v>
      </c>
      <c r="Q127" s="80" t="n">
        <v>2</v>
      </c>
      <c r="R127" s="16" t="n">
        <v>6</v>
      </c>
      <c r="S127" s="16" t="n">
        <v>2</v>
      </c>
      <c r="T127" s="16" t="n">
        <v>8</v>
      </c>
      <c r="U127" s="10" t="n">
        <v>0</v>
      </c>
      <c r="V127" s="89" t="n">
        <v>1</v>
      </c>
      <c r="W127" s="16" t="n">
        <v>1</v>
      </c>
      <c r="X127" s="25" t="n">
        <v>9</v>
      </c>
      <c r="Y127" s="80" t="n">
        <v>37</v>
      </c>
      <c r="Z127" s="27">
        <f>IF(U127="","",LOOKUP(U127-V127,{-9E+307,0,1},{2,"x",1}))</f>
        <v/>
      </c>
      <c r="AA127" s="14">
        <f>IF(U127="","",U127&amp;"-"&amp;V127)</f>
        <v/>
      </c>
      <c r="AB127" s="63" t="n"/>
      <c r="EP127" s="89" t="n"/>
      <c r="ER127" s="81" t="n"/>
      <c r="ES127" s="89" t="n"/>
      <c r="EU127" s="81" t="n"/>
      <c r="EV127" s="89" t="n"/>
      <c r="EX127" s="81" t="n"/>
      <c r="EY127" s="89" t="n"/>
      <c r="FA127" s="81" t="n"/>
      <c r="FB127" s="89" t="n"/>
      <c r="FD127" s="81" t="n"/>
      <c r="FE127" s="89" t="n"/>
      <c r="FG127" s="81" t="n"/>
      <c r="FH127" s="89" t="n"/>
      <c r="FJ127" s="81" t="n"/>
      <c r="FK127" s="89" t="n"/>
      <c r="FM127" s="81" t="n"/>
    </row>
    <row customHeight="1" ht="12" r="128" spans="1:201">
      <c r="A128" s="35" t="n">
        <v>43415</v>
      </c>
      <c r="B128" s="89" t="s">
        <v>102</v>
      </c>
      <c r="C128" s="89" t="s">
        <v>105</v>
      </c>
      <c r="D128" s="31" t="n">
        <v>6.85</v>
      </c>
      <c r="E128" s="81" t="n">
        <v>6.82</v>
      </c>
      <c r="F128" s="25" t="n">
        <v>490</v>
      </c>
      <c r="G128" s="80" t="n">
        <v>376</v>
      </c>
      <c r="H128" s="80" t="n">
        <v>402</v>
      </c>
      <c r="I128" s="80" t="n">
        <v>284</v>
      </c>
      <c r="J128" s="80" t="n">
        <v>12</v>
      </c>
      <c r="K128" s="80" t="n">
        <v>7</v>
      </c>
      <c r="L128" s="25" t="n">
        <v>0</v>
      </c>
      <c r="M128" s="80" t="n">
        <v>0</v>
      </c>
      <c r="N128" s="80" t="n">
        <v>3</v>
      </c>
      <c r="O128" s="80" t="n">
        <v>1</v>
      </c>
      <c r="P128" s="80" t="n">
        <v>3</v>
      </c>
      <c r="Q128" s="80" t="n">
        <v>0</v>
      </c>
      <c r="R128" s="16" t="n">
        <v>6</v>
      </c>
      <c r="S128" s="16" t="n">
        <v>1</v>
      </c>
      <c r="T128" s="16" t="n">
        <v>7</v>
      </c>
      <c r="U128" s="10" t="n">
        <v>0</v>
      </c>
      <c r="V128" s="89" t="n">
        <v>0</v>
      </c>
      <c r="W128" s="16" t="n">
        <v>0</v>
      </c>
      <c r="X128" s="25" t="n">
        <v>27</v>
      </c>
      <c r="Y128" s="80" t="n">
        <v>27</v>
      </c>
      <c r="Z128" s="27">
        <f>IF(U128="","",LOOKUP(U128-V128,{-9E+307,0,1},{2,"x",1}))</f>
        <v/>
      </c>
      <c r="AA128" s="14">
        <f>IF(U128="","",U128&amp;"-"&amp;V128)</f>
        <v/>
      </c>
      <c r="AB128" s="63" t="n"/>
      <c r="EP128" s="89" t="n"/>
      <c r="ER128" s="81" t="n"/>
      <c r="ES128" s="89" t="n"/>
      <c r="EU128" s="81" t="n"/>
      <c r="EV128" s="89" t="n"/>
      <c r="EX128" s="81" t="n"/>
      <c r="EY128" s="89" t="n"/>
      <c r="FA128" s="81" t="n"/>
      <c r="FB128" s="89" t="n"/>
      <c r="FD128" s="81" t="n"/>
      <c r="FE128" s="89" t="n"/>
      <c r="FG128" s="81" t="n"/>
      <c r="FH128" s="89" t="n"/>
      <c r="FJ128" s="81" t="n"/>
      <c r="FK128" s="89" t="n"/>
      <c r="FM128" s="81" t="n"/>
    </row>
    <row r="129" spans="1:201">
      <c r="A129" s="35" t="n">
        <v>43415</v>
      </c>
      <c r="B129" s="89" t="s">
        <v>93</v>
      </c>
      <c r="C129" s="89" t="s">
        <v>101</v>
      </c>
      <c r="D129" s="31" t="n">
        <v>7.18</v>
      </c>
      <c r="E129" s="81" t="n">
        <v>6.44</v>
      </c>
      <c r="F129" s="25" t="n">
        <v>472</v>
      </c>
      <c r="G129" s="80" t="n">
        <v>389</v>
      </c>
      <c r="H129" s="80" t="n">
        <v>402</v>
      </c>
      <c r="I129" s="80" t="n">
        <v>305</v>
      </c>
      <c r="J129" s="80" t="n">
        <v>11</v>
      </c>
      <c r="K129" s="80" t="n">
        <v>9</v>
      </c>
      <c r="L129" s="25" t="n">
        <v>2</v>
      </c>
      <c r="M129" s="80" t="n">
        <v>0</v>
      </c>
      <c r="N129" s="80" t="n">
        <v>0</v>
      </c>
      <c r="O129" s="80" t="n">
        <v>2</v>
      </c>
      <c r="P129" s="80" t="n">
        <v>1</v>
      </c>
      <c r="Q129" s="80" t="n">
        <v>1</v>
      </c>
      <c r="R129" s="16" t="n">
        <v>3</v>
      </c>
      <c r="S129" s="16" t="n">
        <v>3</v>
      </c>
      <c r="T129" s="16" t="n">
        <v>6</v>
      </c>
      <c r="U129" s="10" t="n">
        <v>2</v>
      </c>
      <c r="V129" s="89" t="n">
        <v>0</v>
      </c>
      <c r="W129" s="16" t="n">
        <v>2</v>
      </c>
      <c r="X129" s="25" t="n">
        <v>20</v>
      </c>
      <c r="Y129" s="80" t="n">
        <v>20</v>
      </c>
      <c r="Z129" s="27">
        <f>IF(U129="","",LOOKUP(U129-V129,{-9E+307,0,1},{2,"x",1}))</f>
        <v/>
      </c>
      <c r="AA129" s="14">
        <f>IF(U129="","",U129&amp;"-"&amp;V129)</f>
        <v/>
      </c>
      <c r="AB129" s="63" t="n"/>
      <c r="EP129" s="89" t="n"/>
      <c r="ER129" s="81" t="n"/>
      <c r="ES129" s="89" t="n"/>
      <c r="EU129" s="81" t="n"/>
      <c r="EV129" s="89" t="n"/>
      <c r="EX129" s="81" t="n"/>
      <c r="EY129" s="89" t="n"/>
      <c r="FA129" s="81" t="n"/>
      <c r="FB129" s="89" t="n"/>
      <c r="FD129" s="81" t="n"/>
      <c r="FE129" s="89" t="n"/>
      <c r="FG129" s="81" t="n"/>
      <c r="FH129" s="89" t="n"/>
      <c r="FJ129" s="81" t="n"/>
      <c r="FK129" s="89" t="n"/>
      <c r="FM129" s="81" t="n"/>
    </row>
    <row customHeight="1" ht="12" r="130" spans="1:201">
      <c r="A130" s="35" t="n">
        <v>43415</v>
      </c>
      <c r="B130" s="89" t="s">
        <v>104</v>
      </c>
      <c r="C130" s="89" t="s">
        <v>112</v>
      </c>
      <c r="D130" s="31" t="n">
        <v>6.05</v>
      </c>
      <c r="E130" s="81" t="n">
        <v>7.51</v>
      </c>
      <c r="F130" s="25" t="n">
        <v>286</v>
      </c>
      <c r="G130" s="80" t="n">
        <v>586</v>
      </c>
      <c r="H130" s="80" t="n">
        <v>232</v>
      </c>
      <c r="I130" s="80" t="n">
        <v>520</v>
      </c>
      <c r="J130" s="80" t="n">
        <v>11</v>
      </c>
      <c r="K130" s="80" t="n">
        <v>11</v>
      </c>
      <c r="L130" s="25" t="n">
        <v>0</v>
      </c>
      <c r="M130" s="80" t="n">
        <v>2</v>
      </c>
      <c r="N130" s="80" t="n">
        <v>1</v>
      </c>
      <c r="O130" s="80" t="n">
        <v>5</v>
      </c>
      <c r="P130" s="80" t="n">
        <v>1</v>
      </c>
      <c r="Q130" s="80" t="n">
        <v>2</v>
      </c>
      <c r="R130" s="16" t="n">
        <v>2</v>
      </c>
      <c r="S130" s="16" t="n">
        <v>9</v>
      </c>
      <c r="T130" s="16" t="n">
        <v>11</v>
      </c>
      <c r="U130" s="10" t="n">
        <v>0</v>
      </c>
      <c r="V130" s="89" t="n">
        <v>4</v>
      </c>
      <c r="W130" s="16" t="n">
        <v>4</v>
      </c>
      <c r="X130" s="25" t="n">
        <v>24</v>
      </c>
      <c r="Y130" s="80" t="n">
        <v>11</v>
      </c>
      <c r="Z130" s="27">
        <f>IF(U130="","",LOOKUP(U130-V130,{-9E+307,0,1},{2,"x",1}))</f>
        <v/>
      </c>
      <c r="AA130" s="14">
        <f>IF(U130="","",U130&amp;"-"&amp;V130)</f>
        <v/>
      </c>
      <c r="AB130" s="63" t="n"/>
      <c r="EP130" s="89" t="n"/>
      <c r="ER130" s="81" t="n"/>
      <c r="ES130" s="89" t="n"/>
      <c r="EU130" s="81" t="n"/>
      <c r="EV130" s="89" t="n"/>
      <c r="EX130" s="81" t="n"/>
      <c r="EY130" s="89" t="n"/>
      <c r="FA130" s="81" t="n"/>
      <c r="FB130" s="89" t="n"/>
      <c r="FD130" s="81" t="n"/>
      <c r="FE130" s="89" t="n"/>
      <c r="FG130" s="81" t="n"/>
      <c r="FH130" s="89" t="n"/>
      <c r="FJ130" s="81" t="n"/>
      <c r="FK130" s="89" t="n"/>
      <c r="FM130" s="81" t="n"/>
    </row>
    <row customHeight="1" ht="12" r="131" spans="1:201">
      <c r="A131" s="35" t="n">
        <v>43415</v>
      </c>
      <c r="B131" s="89" t="s">
        <v>99</v>
      </c>
      <c r="C131" s="89" t="s">
        <v>103</v>
      </c>
      <c r="D131" s="31" t="n">
        <v>6.6</v>
      </c>
      <c r="E131" s="81" t="n">
        <v>6.69</v>
      </c>
      <c r="F131" s="25" t="n">
        <v>413</v>
      </c>
      <c r="G131" s="80" t="n">
        <v>280</v>
      </c>
      <c r="H131" s="80" t="n">
        <v>314</v>
      </c>
      <c r="I131" s="80" t="n">
        <v>176</v>
      </c>
      <c r="J131" s="80" t="n">
        <v>7</v>
      </c>
      <c r="K131" s="80" t="n">
        <v>4</v>
      </c>
      <c r="L131" s="25" t="n">
        <v>1</v>
      </c>
      <c r="M131" s="80" t="n">
        <v>0</v>
      </c>
      <c r="N131" s="80" t="n">
        <v>2</v>
      </c>
      <c r="O131" s="80" t="n">
        <v>2</v>
      </c>
      <c r="P131" s="80" t="n">
        <v>1</v>
      </c>
      <c r="Q131" s="80" t="n">
        <v>1</v>
      </c>
      <c r="R131" s="16" t="n">
        <v>4</v>
      </c>
      <c r="S131" s="16" t="n">
        <v>3</v>
      </c>
      <c r="T131" s="16" t="n">
        <v>7</v>
      </c>
      <c r="U131" s="10" t="n">
        <v>1</v>
      </c>
      <c r="V131" s="89" t="n">
        <v>1</v>
      </c>
      <c r="W131" s="16" t="n">
        <v>2</v>
      </c>
      <c r="X131" s="25" t="n">
        <v>36</v>
      </c>
      <c r="Y131" s="80" t="n">
        <v>38</v>
      </c>
      <c r="Z131" s="27">
        <f>IF(U131="","",LOOKUP(U131-V131,{-9E+307,0,1},{2,"x",1}))</f>
        <v/>
      </c>
      <c r="AA131" s="14">
        <f>IF(U131="","",U131&amp;"-"&amp;V131)</f>
        <v/>
      </c>
      <c r="AB131" s="63" t="n"/>
      <c r="EP131" s="89" t="n"/>
      <c r="ER131" s="81" t="n"/>
      <c r="ES131" s="89" t="n"/>
      <c r="EU131" s="81" t="n"/>
      <c r="EV131" s="89" t="n"/>
      <c r="EX131" s="81" t="n"/>
      <c r="EY131" s="89" t="n"/>
      <c r="FA131" s="81" t="n"/>
      <c r="FB131" s="89" t="n"/>
      <c r="FD131" s="81" t="n"/>
      <c r="FE131" s="89" t="n"/>
      <c r="FG131" s="81" t="n"/>
      <c r="FH131" s="89" t="n"/>
      <c r="FJ131" s="81" t="n"/>
      <c r="FK131" s="89" t="n"/>
      <c r="FM131" s="81" t="n"/>
    </row>
    <row customHeight="1" ht="12" r="132" spans="1:201">
      <c r="A132" s="35" t="n">
        <v>43427</v>
      </c>
      <c r="B132" s="89" t="s">
        <v>111</v>
      </c>
      <c r="C132" s="89" t="s">
        <v>108</v>
      </c>
      <c r="D132" s="31" t="n">
        <v>6.98</v>
      </c>
      <c r="E132" s="81" t="n">
        <v>6.52</v>
      </c>
      <c r="F132" s="25" t="n">
        <v>485</v>
      </c>
      <c r="G132" s="80" t="n">
        <v>347</v>
      </c>
      <c r="H132" s="80" t="n">
        <v>398</v>
      </c>
      <c r="I132" s="80" t="n">
        <v>259</v>
      </c>
      <c r="J132" s="80" t="n">
        <v>10</v>
      </c>
      <c r="K132" s="80" t="n">
        <v>11</v>
      </c>
      <c r="L132" s="25" t="n">
        <v>0</v>
      </c>
      <c r="M132" s="80" t="n">
        <v>1</v>
      </c>
      <c r="N132" s="80" t="n">
        <v>1</v>
      </c>
      <c r="O132" s="80" t="n">
        <v>2</v>
      </c>
      <c r="P132" s="80" t="n">
        <v>0</v>
      </c>
      <c r="Q132" s="80" t="n">
        <v>0</v>
      </c>
      <c r="R132" s="16" t="n">
        <v>1</v>
      </c>
      <c r="S132" s="16" t="n">
        <v>3</v>
      </c>
      <c r="T132" s="16" t="n">
        <v>4</v>
      </c>
      <c r="U132" s="10" t="n">
        <v>1</v>
      </c>
      <c r="V132" s="89" t="n">
        <v>0</v>
      </c>
      <c r="W132" s="16" t="n">
        <v>1</v>
      </c>
      <c r="X132" s="25" t="n">
        <v>30</v>
      </c>
      <c r="Y132" s="80" t="n">
        <v>25</v>
      </c>
      <c r="Z132" s="27">
        <f>IF(U132="","",LOOKUP(U132-V132,{-9E+307,0,1},{2,"x",1}))</f>
        <v/>
      </c>
      <c r="AA132" s="14">
        <f>IF(U132="","",U132&amp;"-"&amp;V132)</f>
        <v/>
      </c>
      <c r="AB132" s="63" t="n"/>
      <c r="EP132" s="89" t="n"/>
      <c r="ER132" s="81" t="n"/>
      <c r="ES132" s="89" t="n"/>
      <c r="EU132" s="81" t="n"/>
      <c r="EV132" s="89" t="n"/>
      <c r="EX132" s="81" t="n"/>
      <c r="EY132" s="89" t="n"/>
      <c r="FA132" s="81" t="n"/>
      <c r="FB132" s="89" t="n"/>
      <c r="FD132" s="81" t="n"/>
      <c r="FE132" s="89" t="n"/>
      <c r="FG132" s="81" t="n"/>
      <c r="FH132" s="89" t="n"/>
      <c r="FJ132" s="81" t="n"/>
      <c r="FK132" s="89" t="n"/>
      <c r="FM132" s="81" t="n"/>
    </row>
    <row customHeight="1" ht="12" r="133" spans="1:201">
      <c r="A133" s="35" t="n">
        <v>43428</v>
      </c>
      <c r="B133" s="89" t="s">
        <v>105</v>
      </c>
      <c r="C133" s="89" t="s">
        <v>104</v>
      </c>
      <c r="D133" s="31" t="n">
        <v>6.41</v>
      </c>
      <c r="E133" s="81" t="n">
        <v>6.85</v>
      </c>
      <c r="F133" s="25" t="n">
        <v>394</v>
      </c>
      <c r="G133" s="80" t="n">
        <v>503</v>
      </c>
      <c r="H133" s="80" t="n">
        <v>320</v>
      </c>
      <c r="I133" s="80" t="n">
        <v>424</v>
      </c>
      <c r="J133" s="80" t="n">
        <v>5</v>
      </c>
      <c r="K133" s="80" t="n">
        <v>4</v>
      </c>
      <c r="L133" s="25" t="n">
        <v>0</v>
      </c>
      <c r="M133" s="80" t="n">
        <v>0</v>
      </c>
      <c r="N133" s="80" t="n">
        <v>1</v>
      </c>
      <c r="O133" s="80" t="n">
        <v>1</v>
      </c>
      <c r="P133" s="80" t="n">
        <v>0</v>
      </c>
      <c r="Q133" s="80" t="n">
        <v>3</v>
      </c>
      <c r="R133" s="16" t="n">
        <v>1</v>
      </c>
      <c r="S133" s="16" t="n">
        <v>4</v>
      </c>
      <c r="T133" s="16" t="n">
        <v>5</v>
      </c>
      <c r="U133" s="10" t="n">
        <v>0</v>
      </c>
      <c r="V133" s="89" t="n">
        <v>1</v>
      </c>
      <c r="W133" s="16" t="n">
        <v>1</v>
      </c>
      <c r="X133" s="25" t="n">
        <v>14</v>
      </c>
      <c r="Y133" s="80" t="n">
        <v>33</v>
      </c>
      <c r="Z133" s="27">
        <f>IF(U133="","",LOOKUP(U133-V133,{-9E+307,0,1},{2,"x",1}))</f>
        <v/>
      </c>
      <c r="AA133" s="14">
        <f>IF(U133="","",U133&amp;"-"&amp;V133)</f>
        <v/>
      </c>
      <c r="AB133" s="63" t="n"/>
      <c r="EP133" s="89" t="n"/>
      <c r="ER133" s="81" t="n"/>
      <c r="ES133" s="89" t="n"/>
      <c r="EU133" s="81" t="n"/>
      <c r="EV133" s="89" t="n"/>
      <c r="EX133" s="81" t="n"/>
      <c r="EY133" s="89" t="n"/>
      <c r="FA133" s="81" t="n"/>
      <c r="FB133" s="89" t="n"/>
      <c r="FD133" s="81" t="n"/>
      <c r="FE133" s="89" t="n"/>
      <c r="FG133" s="81" t="n"/>
      <c r="FH133" s="89" t="n"/>
      <c r="FJ133" s="81" t="n"/>
      <c r="FK133" s="89" t="n"/>
      <c r="FM133" s="81" t="n"/>
    </row>
    <row customHeight="1" ht="12" r="134" spans="1:201">
      <c r="A134" s="35" t="n">
        <v>43428</v>
      </c>
      <c r="B134" s="89" t="s">
        <v>101</v>
      </c>
      <c r="C134" s="89" t="s">
        <v>102</v>
      </c>
      <c r="D134" s="31" t="n">
        <v>6.83</v>
      </c>
      <c r="E134" s="81" t="n">
        <v>6.63</v>
      </c>
      <c r="F134" s="25" t="n">
        <v>447</v>
      </c>
      <c r="G134" s="80" t="n">
        <v>442</v>
      </c>
      <c r="H134" s="80" t="n">
        <v>349</v>
      </c>
      <c r="I134" s="80" t="n">
        <v>335</v>
      </c>
      <c r="J134" s="80" t="n">
        <v>11</v>
      </c>
      <c r="K134" s="80" t="n">
        <v>9</v>
      </c>
      <c r="L134" s="25" t="n">
        <v>0</v>
      </c>
      <c r="M134" s="80" t="n">
        <v>0</v>
      </c>
      <c r="N134" s="80" t="n">
        <v>1</v>
      </c>
      <c r="O134" s="80" t="n">
        <v>0</v>
      </c>
      <c r="P134" s="80" t="n">
        <v>3</v>
      </c>
      <c r="Q134" s="80" t="n">
        <v>0</v>
      </c>
      <c r="R134" s="16" t="n">
        <v>4</v>
      </c>
      <c r="S134" s="16" t="n">
        <v>0</v>
      </c>
      <c r="T134" s="16" t="n">
        <v>4</v>
      </c>
      <c r="U134" s="10" t="n">
        <v>0</v>
      </c>
      <c r="V134" s="89" t="n">
        <v>0</v>
      </c>
      <c r="W134" s="16" t="n">
        <v>0</v>
      </c>
      <c r="X134" s="25" t="n">
        <v>23</v>
      </c>
      <c r="Y134" s="80" t="n">
        <v>16</v>
      </c>
      <c r="Z134" s="27">
        <f>IF(U134="","",LOOKUP(U134-V134,{-9E+307,0,1},{2,"x",1}))</f>
        <v/>
      </c>
      <c r="AA134" s="14">
        <f>IF(U134="","",U134&amp;"-"&amp;V134)</f>
        <v/>
      </c>
      <c r="AB134" s="63" t="n"/>
      <c r="EP134" s="89" t="n"/>
      <c r="ER134" s="81" t="n"/>
      <c r="ES134" s="89" t="n"/>
      <c r="EU134" s="81" t="n"/>
      <c r="EV134" s="89" t="n"/>
      <c r="EX134" s="81" t="n"/>
      <c r="EY134" s="89" t="n"/>
      <c r="FA134" s="81" t="n"/>
      <c r="FB134" s="89" t="n"/>
      <c r="FD134" s="81" t="n"/>
      <c r="FE134" s="89" t="n"/>
      <c r="FG134" s="81" t="n"/>
      <c r="FH134" s="89" t="n"/>
      <c r="FJ134" s="81" t="n"/>
      <c r="FK134" s="89" t="n"/>
      <c r="FM134" s="81" t="n"/>
    </row>
    <row customHeight="1" ht="12" r="135" spans="1:201">
      <c r="A135" s="35" t="n">
        <v>43428</v>
      </c>
      <c r="B135" s="89" t="s">
        <v>103</v>
      </c>
      <c r="C135" s="89" t="s">
        <v>95</v>
      </c>
      <c r="D135" s="31" t="n">
        <v>6.69</v>
      </c>
      <c r="E135" s="81" t="n">
        <v>6.8</v>
      </c>
      <c r="F135" s="25" t="n">
        <v>508</v>
      </c>
      <c r="G135" s="80" t="n">
        <v>296</v>
      </c>
      <c r="H135" s="80" t="n">
        <v>416</v>
      </c>
      <c r="I135" s="80" t="n">
        <v>201</v>
      </c>
      <c r="J135" s="80" t="n">
        <v>19</v>
      </c>
      <c r="K135" s="80" t="n">
        <v>6</v>
      </c>
      <c r="L135" s="25" t="n">
        <v>1</v>
      </c>
      <c r="M135" s="80" t="n">
        <v>0</v>
      </c>
      <c r="N135" s="80" t="n">
        <v>5</v>
      </c>
      <c r="O135" s="80" t="n">
        <v>1</v>
      </c>
      <c r="P135" s="80" t="n">
        <v>2</v>
      </c>
      <c r="Q135" s="80" t="n">
        <v>0</v>
      </c>
      <c r="R135" s="16" t="n">
        <v>8</v>
      </c>
      <c r="S135" s="16" t="n">
        <v>1</v>
      </c>
      <c r="T135" s="16" t="n">
        <v>9</v>
      </c>
      <c r="U135" s="10" t="n">
        <v>1</v>
      </c>
      <c r="V135" s="89" t="n">
        <v>1</v>
      </c>
      <c r="W135" s="16" t="n">
        <v>2</v>
      </c>
      <c r="X135" s="25" t="n">
        <v>10</v>
      </c>
      <c r="Y135" s="80" t="n">
        <v>50</v>
      </c>
      <c r="Z135" s="27">
        <f>IF(U135="","",LOOKUP(U135-V135,{-9E+307,0,1},{2,"x",1}))</f>
        <v/>
      </c>
      <c r="AA135" s="14">
        <f>IF(U135="","",U135&amp;"-"&amp;V135)</f>
        <v/>
      </c>
      <c r="AB135" s="63" t="n"/>
      <c r="EP135" s="89" t="n"/>
      <c r="ER135" s="81" t="n"/>
      <c r="ES135" s="89" t="n"/>
      <c r="EU135" s="81" t="n"/>
      <c r="EV135" s="89" t="n"/>
      <c r="EX135" s="81" t="n"/>
      <c r="EY135" s="89" t="n"/>
      <c r="FA135" s="81" t="n"/>
      <c r="FB135" s="89" t="n"/>
      <c r="FD135" s="81" t="n"/>
      <c r="FE135" s="89" t="n"/>
      <c r="FG135" s="81" t="n"/>
      <c r="FH135" s="89" t="n"/>
      <c r="FJ135" s="81" t="n"/>
      <c r="FK135" s="89" t="n"/>
      <c r="FM135" s="81" t="n"/>
    </row>
    <row customHeight="1" ht="12" r="136" spans="1:201">
      <c r="A136" s="35" t="n">
        <v>43428</v>
      </c>
      <c r="B136" s="89" t="s">
        <v>112</v>
      </c>
      <c r="C136" s="89" t="s">
        <v>94</v>
      </c>
      <c r="D136" s="31" t="n">
        <v>6.81</v>
      </c>
      <c r="E136" s="81" t="n">
        <v>6.44</v>
      </c>
      <c r="F136" s="25" t="n">
        <v>725</v>
      </c>
      <c r="G136" s="80" t="n">
        <v>263</v>
      </c>
      <c r="H136" s="80" t="n">
        <v>646</v>
      </c>
      <c r="I136" s="80" t="n">
        <v>192</v>
      </c>
      <c r="J136" s="80" t="n">
        <v>6</v>
      </c>
      <c r="K136" s="80" t="n">
        <v>6</v>
      </c>
      <c r="L136" s="25" t="n">
        <v>0</v>
      </c>
      <c r="M136" s="80" t="n">
        <v>0</v>
      </c>
      <c r="N136" s="80" t="n">
        <v>2</v>
      </c>
      <c r="O136" s="80" t="n">
        <v>1</v>
      </c>
      <c r="P136" s="80" t="n">
        <v>0</v>
      </c>
      <c r="Q136" s="80" t="n">
        <v>2</v>
      </c>
      <c r="R136" s="16" t="n">
        <v>2</v>
      </c>
      <c r="S136" s="16" t="n">
        <v>3</v>
      </c>
      <c r="T136" s="16" t="n">
        <v>5</v>
      </c>
      <c r="U136" s="10" t="n">
        <v>1</v>
      </c>
      <c r="V136" s="89" t="n">
        <v>0</v>
      </c>
      <c r="W136" s="16" t="n">
        <v>1</v>
      </c>
      <c r="X136" s="25" t="n">
        <v>11</v>
      </c>
      <c r="Y136" s="80" t="n">
        <v>22</v>
      </c>
      <c r="Z136" s="27">
        <f>IF(U136="","",LOOKUP(U136-V136,{-9E+307,0,1},{2,"x",1}))</f>
        <v/>
      </c>
      <c r="AA136" s="14">
        <f>IF(U136="","",U136&amp;"-"&amp;V136)</f>
        <v/>
      </c>
      <c r="AB136" s="63" t="n"/>
      <c r="EP136" s="89" t="n"/>
      <c r="ER136" s="81" t="n"/>
      <c r="ES136" s="89" t="n"/>
      <c r="EU136" s="81" t="n"/>
      <c r="EV136" s="89" t="n"/>
      <c r="EX136" s="81" t="n"/>
      <c r="EY136" s="89" t="n"/>
      <c r="FA136" s="81" t="n"/>
      <c r="FB136" s="89" t="n"/>
      <c r="FD136" s="81" t="n"/>
      <c r="FE136" s="89" t="n"/>
      <c r="FG136" s="81" t="n"/>
      <c r="FH136" s="89" t="n"/>
      <c r="FJ136" s="81" t="n"/>
      <c r="FK136" s="89" t="n"/>
      <c r="FM136" s="81" t="n"/>
    </row>
    <row customHeight="1" ht="12" r="137" spans="1:201">
      <c r="A137" s="35" t="n">
        <v>43428</v>
      </c>
      <c r="B137" s="89" t="s">
        <v>107</v>
      </c>
      <c r="C137" s="89" t="s">
        <v>109</v>
      </c>
      <c r="D137" s="31" t="n">
        <v>6.93</v>
      </c>
      <c r="E137" s="81" t="n">
        <v>6.54</v>
      </c>
      <c r="F137" s="25" t="n">
        <v>380</v>
      </c>
      <c r="G137" s="80" t="n">
        <v>437</v>
      </c>
      <c r="H137" s="80" t="n">
        <v>257</v>
      </c>
      <c r="I137" s="80" t="n">
        <v>323</v>
      </c>
      <c r="J137" s="80" t="n">
        <v>9</v>
      </c>
      <c r="K137" s="80" t="n">
        <v>3</v>
      </c>
      <c r="L137" s="25" t="n">
        <v>0</v>
      </c>
      <c r="M137" s="80" t="n">
        <v>0</v>
      </c>
      <c r="N137" s="80" t="n">
        <v>0</v>
      </c>
      <c r="O137" s="80" t="n">
        <v>3</v>
      </c>
      <c r="P137" s="80" t="n">
        <v>3</v>
      </c>
      <c r="Q137" s="80" t="n">
        <v>1</v>
      </c>
      <c r="R137" s="16" t="n">
        <v>3</v>
      </c>
      <c r="S137" s="16" t="n">
        <v>4</v>
      </c>
      <c r="T137" s="16" t="n">
        <v>7</v>
      </c>
      <c r="U137" s="10" t="n">
        <v>2</v>
      </c>
      <c r="V137" s="89" t="n">
        <v>1</v>
      </c>
      <c r="W137" s="16" t="n">
        <v>3</v>
      </c>
      <c r="X137" s="25" t="n">
        <v>41</v>
      </c>
      <c r="Y137" s="80" t="n">
        <v>14</v>
      </c>
      <c r="Z137" s="27">
        <f>IF(U137="","",LOOKUP(U137-V137,{-9E+307,0,1},{2,"x",1}))</f>
        <v/>
      </c>
      <c r="AA137" s="14">
        <f>IF(U137="","",U137&amp;"-"&amp;V137)</f>
        <v/>
      </c>
      <c r="AB137" s="63" t="n"/>
      <c r="EP137" s="89" t="n"/>
      <c r="ER137" s="81" t="n"/>
      <c r="ES137" s="89" t="n"/>
      <c r="EU137" s="81" t="n"/>
      <c r="EV137" s="89" t="n"/>
      <c r="EX137" s="81" t="n"/>
      <c r="EY137" s="89" t="n"/>
      <c r="FA137" s="81" t="n"/>
      <c r="FB137" s="89" t="n"/>
      <c r="FD137" s="81" t="n"/>
      <c r="FE137" s="89" t="n"/>
      <c r="FG137" s="81" t="n"/>
      <c r="FH137" s="89" t="n"/>
      <c r="FJ137" s="81" t="n"/>
      <c r="FK137" s="89" t="n"/>
      <c r="FM137" s="81" t="n"/>
    </row>
    <row customHeight="1" ht="12" r="138" spans="1:201">
      <c r="A138" s="35" t="n">
        <v>43428</v>
      </c>
      <c r="B138" s="89" t="s">
        <v>110</v>
      </c>
      <c r="C138" s="89" t="s">
        <v>96</v>
      </c>
      <c r="D138" s="31" t="n">
        <v>6.54</v>
      </c>
      <c r="E138" s="81" t="n">
        <v>6.91</v>
      </c>
      <c r="F138" s="25" t="n">
        <v>586</v>
      </c>
      <c r="G138" s="80" t="n">
        <v>304</v>
      </c>
      <c r="H138" s="80" t="n">
        <v>481</v>
      </c>
      <c r="I138" s="80" t="n">
        <v>209</v>
      </c>
      <c r="J138" s="80" t="n">
        <v>9</v>
      </c>
      <c r="K138" s="80" t="n">
        <v>12</v>
      </c>
      <c r="L138" s="25" t="n">
        <v>0</v>
      </c>
      <c r="M138" s="80" t="n">
        <v>0</v>
      </c>
      <c r="N138" s="80" t="n">
        <v>3</v>
      </c>
      <c r="O138" s="80" t="n">
        <v>2</v>
      </c>
      <c r="P138" s="80" t="n">
        <v>1</v>
      </c>
      <c r="Q138" s="80" t="n">
        <v>1</v>
      </c>
      <c r="R138" s="16" t="n">
        <v>4</v>
      </c>
      <c r="S138" s="16" t="n">
        <v>3</v>
      </c>
      <c r="T138" s="16" t="n">
        <v>7</v>
      </c>
      <c r="U138" s="10" t="n">
        <v>0</v>
      </c>
      <c r="V138" s="89" t="n">
        <v>1</v>
      </c>
      <c r="W138" s="16" t="n">
        <v>1</v>
      </c>
      <c r="X138" s="25" t="n">
        <v>10</v>
      </c>
      <c r="Y138" s="80" t="n">
        <v>30</v>
      </c>
      <c r="Z138" s="27">
        <f>IF(U138="","",LOOKUP(U138-V138,{-9E+307,0,1},{2,"x",1}))</f>
        <v/>
      </c>
      <c r="AA138" s="14">
        <f>IF(U138="","",U138&amp;"-"&amp;V138)</f>
        <v/>
      </c>
      <c r="AB138" s="63" t="n"/>
      <c r="EP138" s="89" t="n"/>
      <c r="ER138" s="81" t="n"/>
      <c r="ES138" s="89" t="n"/>
      <c r="EU138" s="81" t="n"/>
      <c r="EV138" s="89" t="n"/>
      <c r="EX138" s="81" t="n"/>
      <c r="EY138" s="89" t="n"/>
      <c r="FA138" s="81" t="n"/>
      <c r="FB138" s="89" t="n"/>
      <c r="FD138" s="81" t="n"/>
      <c r="FE138" s="89" t="n"/>
      <c r="FG138" s="81" t="n"/>
      <c r="FH138" s="89" t="n"/>
      <c r="FJ138" s="81" t="n"/>
      <c r="FK138" s="89" t="n"/>
      <c r="FM138" s="81" t="n"/>
    </row>
    <row customHeight="1" ht="12" r="139" spans="1:201">
      <c r="A139" s="35" t="n">
        <v>43429</v>
      </c>
      <c r="B139" s="89" t="s">
        <v>97</v>
      </c>
      <c r="C139" s="89" t="s">
        <v>93</v>
      </c>
      <c r="D139" s="31" t="n">
        <v>6.38</v>
      </c>
      <c r="E139" s="81" t="n">
        <v>7.31</v>
      </c>
      <c r="F139" s="25" t="n">
        <v>396</v>
      </c>
      <c r="G139" s="80" t="n">
        <v>535</v>
      </c>
      <c r="H139" s="80" t="n">
        <v>298</v>
      </c>
      <c r="I139" s="80" t="n">
        <v>437</v>
      </c>
      <c r="J139" s="80" t="n">
        <v>6</v>
      </c>
      <c r="K139" s="80" t="n">
        <v>18</v>
      </c>
      <c r="L139" s="25" t="n">
        <v>1</v>
      </c>
      <c r="M139" s="80" t="n">
        <v>1</v>
      </c>
      <c r="N139" s="80" t="n">
        <v>2</v>
      </c>
      <c r="O139" s="80" t="n">
        <v>7</v>
      </c>
      <c r="P139" s="80" t="n">
        <v>0</v>
      </c>
      <c r="Q139" s="80" t="n">
        <v>1</v>
      </c>
      <c r="R139" s="16" t="n">
        <v>3</v>
      </c>
      <c r="S139" s="16" t="n">
        <v>9</v>
      </c>
      <c r="T139" s="16" t="n">
        <v>12</v>
      </c>
      <c r="U139" s="10" t="n">
        <v>1</v>
      </c>
      <c r="V139" s="89" t="n">
        <v>3</v>
      </c>
      <c r="W139" s="16" t="n">
        <v>4</v>
      </c>
      <c r="X139" s="25" t="n">
        <v>24</v>
      </c>
      <c r="Y139" s="80" t="n">
        <v>11</v>
      </c>
      <c r="Z139" s="27">
        <f>IF(U139="","",LOOKUP(U139-V139,{-9E+307,0,1},{2,"x",1}))</f>
        <v/>
      </c>
      <c r="AA139" s="14">
        <f>IF(U139="","",U139&amp;"-"&amp;V139)</f>
        <v/>
      </c>
      <c r="AB139" s="63" t="n"/>
      <c r="EP139" s="89" t="n"/>
      <c r="ER139" s="81" t="n"/>
      <c r="ES139" s="89" t="n"/>
      <c r="EU139" s="81" t="n"/>
      <c r="EV139" s="89" t="n"/>
      <c r="EX139" s="81" t="n"/>
      <c r="EY139" s="89" t="n"/>
      <c r="FA139" s="81" t="n"/>
      <c r="FB139" s="89" t="n"/>
      <c r="FD139" s="81" t="n"/>
      <c r="FE139" s="89" t="n"/>
      <c r="FG139" s="81" t="n"/>
      <c r="FH139" s="89" t="n"/>
      <c r="FJ139" s="81" t="n"/>
      <c r="FK139" s="89" t="n"/>
      <c r="FM139" s="81" t="n"/>
    </row>
    <row customHeight="1" ht="12" r="140" spans="1:201">
      <c r="A140" s="35" t="n">
        <v>43429</v>
      </c>
      <c r="B140" s="89" t="s">
        <v>100</v>
      </c>
      <c r="C140" s="89" t="s">
        <v>99</v>
      </c>
      <c r="D140" s="31" t="n">
        <v>6.64</v>
      </c>
      <c r="E140" s="81" t="n">
        <v>6.7</v>
      </c>
      <c r="F140" s="25" t="n">
        <v>485</v>
      </c>
      <c r="G140" s="80" t="n">
        <v>375</v>
      </c>
      <c r="H140" s="80" t="n">
        <v>392</v>
      </c>
      <c r="I140" s="80" t="n">
        <v>285</v>
      </c>
      <c r="J140" s="80" t="n">
        <v>9</v>
      </c>
      <c r="K140" s="80" t="n">
        <v>7</v>
      </c>
      <c r="L140" s="25" t="n">
        <v>1</v>
      </c>
      <c r="M140" s="80" t="n">
        <v>0</v>
      </c>
      <c r="N140" s="80" t="n">
        <v>2</v>
      </c>
      <c r="O140" s="80" t="n">
        <v>1</v>
      </c>
      <c r="P140" s="80" t="n">
        <v>1</v>
      </c>
      <c r="Q140" s="80" t="n">
        <v>6</v>
      </c>
      <c r="R140" s="16" t="n">
        <v>4</v>
      </c>
      <c r="S140" s="16" t="n">
        <v>7</v>
      </c>
      <c r="T140" s="16" t="n">
        <v>11</v>
      </c>
      <c r="U140" s="10" t="n">
        <v>2</v>
      </c>
      <c r="V140" s="89" t="n">
        <v>2</v>
      </c>
      <c r="W140" s="16" t="n">
        <v>4</v>
      </c>
      <c r="X140" s="25" t="n">
        <v>13</v>
      </c>
      <c r="Y140" s="80" t="n">
        <v>22</v>
      </c>
      <c r="Z140" s="27">
        <f>IF(U140="","",LOOKUP(U140-V140,{-9E+307,0,1},{2,"x",1}))</f>
        <v/>
      </c>
      <c r="AA140" s="14">
        <f>IF(U140="","",U140&amp;"-"&amp;V140)</f>
        <v/>
      </c>
      <c r="AB140" s="63" t="n"/>
      <c r="EP140" s="89" t="n"/>
      <c r="ER140" s="81" t="n"/>
      <c r="ES140" s="89" t="n"/>
      <c r="EU140" s="81" t="n"/>
      <c r="EV140" s="89" t="n"/>
      <c r="EX140" s="81" t="n"/>
      <c r="EY140" s="89" t="n"/>
      <c r="FA140" s="81" t="n"/>
      <c r="FB140" s="89" t="n"/>
      <c r="FD140" s="81" t="n"/>
      <c r="FE140" s="89" t="n"/>
      <c r="FG140" s="81" t="n"/>
      <c r="FH140" s="89" t="n"/>
      <c r="FJ140" s="81" t="n"/>
      <c r="FK140" s="89" t="n"/>
      <c r="FM140" s="81" t="n"/>
    </row>
    <row customHeight="1" ht="12" r="141" spans="1:201">
      <c r="A141" s="35" t="n">
        <v>43429</v>
      </c>
      <c r="B141" s="89" t="s">
        <v>106</v>
      </c>
      <c r="C141" s="89" t="s">
        <v>98</v>
      </c>
      <c r="D141" s="31" t="n">
        <v>7.25</v>
      </c>
      <c r="E141" s="81" t="n">
        <v>6.3</v>
      </c>
      <c r="F141" s="25" t="n">
        <v>434</v>
      </c>
      <c r="G141" s="80" t="n">
        <v>439</v>
      </c>
      <c r="H141" s="80" t="n">
        <v>363</v>
      </c>
      <c r="I141" s="80" t="n">
        <v>340</v>
      </c>
      <c r="J141" s="80" t="n">
        <v>8</v>
      </c>
      <c r="K141" s="80" t="n">
        <v>9</v>
      </c>
      <c r="L141" s="25" t="n">
        <v>0</v>
      </c>
      <c r="M141" s="80" t="n">
        <v>0</v>
      </c>
      <c r="N141" s="80" t="n">
        <v>1</v>
      </c>
      <c r="O141" s="80" t="n">
        <v>1</v>
      </c>
      <c r="P141" s="80" t="n">
        <v>3</v>
      </c>
      <c r="Q141" s="80" t="n">
        <v>1</v>
      </c>
      <c r="R141" s="16" t="n">
        <v>4</v>
      </c>
      <c r="S141" s="16" t="n">
        <v>2</v>
      </c>
      <c r="T141" s="16" t="n">
        <v>6</v>
      </c>
      <c r="U141" s="10" t="n">
        <v>2</v>
      </c>
      <c r="V141" s="89" t="n">
        <v>0</v>
      </c>
      <c r="W141" s="16" t="n">
        <v>2</v>
      </c>
      <c r="X141" s="25" t="n">
        <v>28</v>
      </c>
      <c r="Y141" s="80" t="n">
        <v>11</v>
      </c>
      <c r="Z141" s="27">
        <f>IF(U141="","",LOOKUP(U141-V141,{-9E+307,0,1},{2,"x",1}))</f>
        <v/>
      </c>
      <c r="AA141" s="14">
        <f>IF(U141="","",U141&amp;"-"&amp;V141)</f>
        <v/>
      </c>
      <c r="AB141" s="63" t="n"/>
      <c r="EP141" s="89" t="n"/>
      <c r="ER141" s="81" t="n"/>
      <c r="ES141" s="89" t="n"/>
      <c r="EU141" s="81" t="n"/>
      <c r="EV141" s="89" t="n"/>
      <c r="EX141" s="81" t="n"/>
      <c r="EY141" s="89" t="n"/>
      <c r="FA141" s="81" t="n"/>
      <c r="FB141" s="89" t="n"/>
      <c r="FD141" s="81" t="n"/>
      <c r="FE141" s="89" t="n"/>
      <c r="FG141" s="81" t="n"/>
      <c r="FH141" s="89" t="n"/>
      <c r="FJ141" s="81" t="n"/>
      <c r="FK141" s="89" t="n"/>
      <c r="FM141" s="81" t="n"/>
    </row>
    <row customHeight="1" ht="12" r="142" spans="1:201">
      <c r="A142" s="35" t="n">
        <v>43434</v>
      </c>
      <c r="B142" s="89" t="s">
        <v>108</v>
      </c>
      <c r="C142" s="89" t="s">
        <v>103</v>
      </c>
      <c r="D142" s="31" t="n">
        <v>7.36</v>
      </c>
      <c r="E142" s="81" t="n">
        <v>6.2</v>
      </c>
      <c r="F142" s="25" t="n">
        <v>537</v>
      </c>
      <c r="G142" s="80" t="n">
        <v>301</v>
      </c>
      <c r="H142" s="80" t="n">
        <v>444</v>
      </c>
      <c r="I142" s="80" t="n">
        <v>199</v>
      </c>
      <c r="J142" s="80" t="n">
        <v>11</v>
      </c>
      <c r="K142" s="80" t="n">
        <v>7</v>
      </c>
      <c r="L142" s="25" t="n">
        <v>0</v>
      </c>
      <c r="M142" s="80" t="n">
        <v>0</v>
      </c>
      <c r="N142" s="80" t="n">
        <v>3</v>
      </c>
      <c r="O142" s="80" t="n">
        <v>0</v>
      </c>
      <c r="P142" s="80" t="n">
        <v>1</v>
      </c>
      <c r="Q142" s="80" t="n">
        <v>1</v>
      </c>
      <c r="R142" s="16" t="n">
        <v>4</v>
      </c>
      <c r="S142" s="16" t="n">
        <v>1</v>
      </c>
      <c r="T142" s="16" t="n">
        <v>5</v>
      </c>
      <c r="U142" s="10" t="n">
        <v>3</v>
      </c>
      <c r="V142" s="89" t="n">
        <v>0</v>
      </c>
      <c r="W142" s="16" t="n">
        <v>3</v>
      </c>
      <c r="X142" s="25" t="n">
        <v>17</v>
      </c>
      <c r="Y142" s="80" t="n">
        <v>26</v>
      </c>
      <c r="Z142" s="27">
        <f>IF(U142="","",LOOKUP(U142-V142,{-9E+307,0,1},{2,"x",1}))</f>
        <v/>
      </c>
      <c r="AA142" s="14">
        <f>IF(U142="","",U142&amp;"-"&amp;V142)</f>
        <v/>
      </c>
      <c r="AB142" s="63" t="n"/>
      <c r="EP142" s="89" t="n"/>
      <c r="ER142" s="81" t="n"/>
      <c r="ES142" s="89" t="n"/>
      <c r="EU142" s="81" t="n"/>
      <c r="EV142" s="89" t="n"/>
      <c r="EX142" s="81" t="n"/>
      <c r="EY142" s="89" t="n"/>
      <c r="FA142" s="81" t="n"/>
      <c r="FB142" s="89" t="n"/>
      <c r="FD142" s="81" t="n"/>
      <c r="FE142" s="89" t="n"/>
      <c r="FG142" s="81" t="n"/>
      <c r="FH142" s="89" t="n"/>
      <c r="FJ142" s="81" t="n"/>
      <c r="FK142" s="89" t="n"/>
      <c r="FM142" s="81" t="n"/>
    </row>
    <row customHeight="1" ht="12" r="143" spans="1:201">
      <c r="A143" s="35" t="n">
        <v>43435</v>
      </c>
      <c r="B143" s="89" t="s">
        <v>95</v>
      </c>
      <c r="C143" s="89" t="s">
        <v>105</v>
      </c>
      <c r="D143" s="31" t="n">
        <v>6.43</v>
      </c>
      <c r="E143" s="81" t="n">
        <v>6.76</v>
      </c>
      <c r="F143" s="25" t="n">
        <v>467</v>
      </c>
      <c r="G143" s="80" t="n">
        <v>586</v>
      </c>
      <c r="H143" s="80" t="n">
        <v>386</v>
      </c>
      <c r="I143" s="80" t="n">
        <v>515</v>
      </c>
      <c r="J143" s="80" t="n">
        <v>9</v>
      </c>
      <c r="K143" s="80" t="n">
        <v>8</v>
      </c>
      <c r="L143" s="25" t="n">
        <v>1</v>
      </c>
      <c r="M143" s="80" t="n">
        <v>0</v>
      </c>
      <c r="N143" s="80" t="n">
        <v>2</v>
      </c>
      <c r="O143" s="80" t="n">
        <v>2</v>
      </c>
      <c r="P143" s="80" t="n">
        <v>1</v>
      </c>
      <c r="Q143" s="80" t="n">
        <v>1</v>
      </c>
      <c r="R143" s="16" t="n">
        <v>4</v>
      </c>
      <c r="S143" s="16" t="n">
        <v>3</v>
      </c>
      <c r="T143" s="16" t="n">
        <v>7</v>
      </c>
      <c r="U143" s="10" t="n">
        <v>1</v>
      </c>
      <c r="V143" s="89" t="n">
        <v>1</v>
      </c>
      <c r="W143" s="16" t="n">
        <v>2</v>
      </c>
      <c r="X143" s="25" t="n">
        <v>9</v>
      </c>
      <c r="Y143" s="80" t="n">
        <v>16</v>
      </c>
      <c r="Z143" s="27">
        <f>IF(U143="","",LOOKUP(U143-V143,{-9E+307,0,1},{2,"x",1}))</f>
        <v/>
      </c>
      <c r="AA143" s="14">
        <f>IF(U143="","",U143&amp;"-"&amp;V143)</f>
        <v/>
      </c>
      <c r="AB143" s="63" t="n"/>
      <c r="EP143" s="89" t="n"/>
      <c r="ER143" s="81" t="n"/>
      <c r="ES143" s="89" t="n"/>
      <c r="EU143" s="81" t="n"/>
      <c r="EV143" s="89" t="n"/>
      <c r="EX143" s="81" t="n"/>
      <c r="EY143" s="89" t="n"/>
      <c r="FA143" s="81" t="n"/>
      <c r="FB143" s="89" t="n"/>
      <c r="FD143" s="81" t="n"/>
      <c r="FE143" s="89" t="n"/>
      <c r="FG143" s="81" t="n"/>
      <c r="FH143" s="89" t="n"/>
      <c r="FJ143" s="81" t="n"/>
      <c r="FK143" s="89" t="n"/>
      <c r="FM143" s="81" t="n"/>
    </row>
    <row customHeight="1" ht="12" r="144" spans="1:201">
      <c r="A144" s="35" t="n">
        <v>43435</v>
      </c>
      <c r="B144" s="89" t="s">
        <v>109</v>
      </c>
      <c r="C144" s="89" t="s">
        <v>106</v>
      </c>
      <c r="D144" s="31" t="n">
        <v>6.65</v>
      </c>
      <c r="E144" s="81" t="n">
        <v>6.72</v>
      </c>
      <c r="F144" s="25" t="n">
        <v>326</v>
      </c>
      <c r="G144" s="80" t="n">
        <v>683</v>
      </c>
      <c r="H144" s="80" t="n">
        <v>257</v>
      </c>
      <c r="I144" s="80" t="n">
        <v>603</v>
      </c>
      <c r="J144" s="80" t="n">
        <v>8</v>
      </c>
      <c r="K144" s="80" t="n">
        <v>7</v>
      </c>
      <c r="L144" s="25" t="n">
        <v>0</v>
      </c>
      <c r="M144" s="80" t="n">
        <v>0</v>
      </c>
      <c r="N144" s="80" t="n">
        <v>2</v>
      </c>
      <c r="O144" s="80" t="n">
        <v>0</v>
      </c>
      <c r="P144" s="80" t="n">
        <v>0</v>
      </c>
      <c r="Q144" s="80" t="n">
        <v>1</v>
      </c>
      <c r="R144" s="16" t="n">
        <v>2</v>
      </c>
      <c r="S144" s="16" t="n">
        <v>1</v>
      </c>
      <c r="T144" s="16" t="n">
        <v>3</v>
      </c>
      <c r="U144" s="10" t="n">
        <v>0</v>
      </c>
      <c r="V144" s="89" t="n">
        <v>0</v>
      </c>
      <c r="W144" s="16" t="n">
        <v>0</v>
      </c>
      <c r="X144" s="25" t="n">
        <v>12</v>
      </c>
      <c r="Y144" s="80" t="n">
        <v>25</v>
      </c>
      <c r="Z144" s="27">
        <f>IF(U144="","",LOOKUP(U144-V144,{-9E+307,0,1},{2,"x",1}))</f>
        <v/>
      </c>
      <c r="AA144" s="14">
        <f>IF(U144="","",U144&amp;"-"&amp;V144)</f>
        <v/>
      </c>
      <c r="AB144" s="63" t="n"/>
      <c r="EP144" s="89" t="n"/>
      <c r="ER144" s="81" t="n"/>
      <c r="ES144" s="89" t="n"/>
      <c r="EU144" s="81" t="n"/>
      <c r="EV144" s="89" t="n"/>
      <c r="EX144" s="81" t="n"/>
      <c r="EY144" s="89" t="n"/>
      <c r="FA144" s="81" t="n"/>
      <c r="FB144" s="89" t="n"/>
      <c r="FD144" s="81" t="n"/>
      <c r="FE144" s="89" t="n"/>
      <c r="FG144" s="81" t="n"/>
      <c r="FH144" s="89" t="n"/>
      <c r="FJ144" s="81" t="n"/>
      <c r="FK144" s="89" t="n"/>
      <c r="FM144" s="81" t="n"/>
    </row>
    <row customHeight="1" ht="12" r="145" spans="1:201">
      <c r="A145" s="35" t="n">
        <v>43435</v>
      </c>
      <c r="B145" s="89" t="s">
        <v>98</v>
      </c>
      <c r="C145" s="89" t="s">
        <v>111</v>
      </c>
      <c r="D145" s="31" t="n">
        <v>6.55</v>
      </c>
      <c r="E145" s="81" t="n">
        <v>6.86</v>
      </c>
      <c r="F145" s="25" t="n">
        <v>257</v>
      </c>
      <c r="G145" s="80" t="n">
        <v>647</v>
      </c>
      <c r="H145" s="80" t="n">
        <v>160</v>
      </c>
      <c r="I145" s="80" t="n">
        <v>566</v>
      </c>
      <c r="J145" s="80" t="n">
        <v>11</v>
      </c>
      <c r="K145" s="80" t="n">
        <v>14</v>
      </c>
      <c r="L145" s="25" t="n">
        <v>0</v>
      </c>
      <c r="M145" s="80" t="n">
        <v>0</v>
      </c>
      <c r="N145" s="80" t="n">
        <v>5</v>
      </c>
      <c r="O145" s="80" t="n">
        <v>4</v>
      </c>
      <c r="P145" s="80" t="n">
        <v>1</v>
      </c>
      <c r="Q145" s="80" t="n">
        <v>1</v>
      </c>
      <c r="R145" s="16" t="n">
        <v>6</v>
      </c>
      <c r="S145" s="16" t="n">
        <v>5</v>
      </c>
      <c r="T145" s="16" t="n">
        <v>11</v>
      </c>
      <c r="U145" s="10" t="n">
        <v>2</v>
      </c>
      <c r="V145" s="89" t="n">
        <v>2</v>
      </c>
      <c r="W145" s="16" t="n">
        <v>4</v>
      </c>
      <c r="X145" s="25" t="n">
        <v>19</v>
      </c>
      <c r="Y145" s="80" t="n">
        <v>2</v>
      </c>
      <c r="Z145" s="27">
        <f>IF(U145="","",LOOKUP(U145-V145,{-9E+307,0,1},{2,"x",1}))</f>
        <v/>
      </c>
      <c r="AA145" s="14">
        <f>IF(U145="","",U145&amp;"-"&amp;V145)</f>
        <v/>
      </c>
      <c r="AB145" s="63" t="n"/>
      <c r="EP145" s="89" t="n"/>
      <c r="ER145" s="81" t="n"/>
      <c r="ES145" s="89" t="n"/>
      <c r="EU145" s="81" t="n"/>
      <c r="EV145" s="89" t="n"/>
      <c r="EX145" s="81" t="n"/>
      <c r="EY145" s="89" t="n"/>
      <c r="FA145" s="81" t="n"/>
      <c r="FB145" s="89" t="n"/>
      <c r="FD145" s="81" t="n"/>
      <c r="FE145" s="89" t="n"/>
      <c r="FG145" s="81" t="n"/>
      <c r="FH145" s="89" t="n"/>
      <c r="FJ145" s="81" t="n"/>
      <c r="FK145" s="89" t="n"/>
      <c r="FM145" s="81" t="n"/>
    </row>
    <row customHeight="1" ht="12" r="146" spans="1:201">
      <c r="A146" s="35" t="n">
        <v>43435</v>
      </c>
      <c r="B146" s="89" t="s">
        <v>104</v>
      </c>
      <c r="C146" s="89" t="s">
        <v>100</v>
      </c>
      <c r="D146" s="31" t="n">
        <v>6.5</v>
      </c>
      <c r="E146" s="81" t="n">
        <v>6.8</v>
      </c>
      <c r="F146" s="25" t="n">
        <v>411</v>
      </c>
      <c r="G146" s="80" t="n">
        <v>451</v>
      </c>
      <c r="H146" s="80" t="n">
        <v>326</v>
      </c>
      <c r="I146" s="80" t="n">
        <v>394</v>
      </c>
      <c r="J146" s="80" t="n">
        <v>7</v>
      </c>
      <c r="K146" s="80" t="n">
        <v>12</v>
      </c>
      <c r="L146" s="25" t="n">
        <v>0</v>
      </c>
      <c r="M146" s="80" t="n">
        <v>0</v>
      </c>
      <c r="N146" s="80" t="n">
        <v>2</v>
      </c>
      <c r="O146" s="80" t="n">
        <v>3</v>
      </c>
      <c r="P146" s="80" t="n">
        <v>0</v>
      </c>
      <c r="Q146" s="80" t="n">
        <v>0</v>
      </c>
      <c r="R146" s="16" t="n">
        <v>2</v>
      </c>
      <c r="S146" s="16" t="n">
        <v>3</v>
      </c>
      <c r="T146" s="16" t="n">
        <v>5</v>
      </c>
      <c r="U146" s="10" t="n">
        <v>1</v>
      </c>
      <c r="V146" s="89" t="n">
        <v>2</v>
      </c>
      <c r="W146" s="16" t="n">
        <v>3</v>
      </c>
      <c r="X146" s="25" t="n">
        <v>22</v>
      </c>
      <c r="Y146" s="80" t="n">
        <v>18</v>
      </c>
      <c r="Z146" s="27">
        <f>IF(U146="","",LOOKUP(U146-V146,{-9E+307,0,1},{2,"x",1}))</f>
        <v/>
      </c>
      <c r="AA146" s="14">
        <f>IF(U146="","",U146&amp;"-"&amp;V146)</f>
        <v/>
      </c>
      <c r="AB146" s="63" t="n"/>
      <c r="EP146" s="89" t="n"/>
      <c r="ER146" s="81" t="n"/>
      <c r="ES146" s="89" t="n"/>
      <c r="EU146" s="81" t="n"/>
      <c r="EV146" s="89" t="n"/>
      <c r="EX146" s="81" t="n"/>
      <c r="EY146" s="89" t="n"/>
      <c r="FA146" s="81" t="n"/>
      <c r="FB146" s="89" t="n"/>
      <c r="FD146" s="81" t="n"/>
      <c r="FE146" s="89" t="n"/>
      <c r="FG146" s="81" t="n"/>
      <c r="FH146" s="89" t="n"/>
      <c r="FJ146" s="81" t="n"/>
      <c r="FK146" s="89" t="n"/>
      <c r="FM146" s="81" t="n"/>
    </row>
    <row customHeight="1" ht="12" r="147" spans="1:201">
      <c r="A147" s="35" t="n">
        <v>43435</v>
      </c>
      <c r="B147" s="89" t="s">
        <v>96</v>
      </c>
      <c r="C147" s="89" t="s">
        <v>97</v>
      </c>
      <c r="D147" s="31" t="n">
        <v>7.21</v>
      </c>
      <c r="E147" s="81" t="n">
        <v>6.36</v>
      </c>
      <c r="F147" s="25" t="n">
        <v>432</v>
      </c>
      <c r="G147" s="80" t="n">
        <v>416</v>
      </c>
      <c r="H147" s="80" t="n">
        <v>326</v>
      </c>
      <c r="I147" s="80" t="n">
        <v>308</v>
      </c>
      <c r="J147" s="80" t="n">
        <v>9</v>
      </c>
      <c r="K147" s="80" t="n">
        <v>6</v>
      </c>
      <c r="L147" s="25" t="n">
        <v>0</v>
      </c>
      <c r="M147" s="80" t="n">
        <v>0</v>
      </c>
      <c r="N147" s="80" t="n">
        <v>6</v>
      </c>
      <c r="O147" s="80" t="n">
        <v>1</v>
      </c>
      <c r="P147" s="80" t="n">
        <v>1</v>
      </c>
      <c r="Q147" s="80" t="n">
        <v>0</v>
      </c>
      <c r="R147" s="16" t="n">
        <v>7</v>
      </c>
      <c r="S147" s="16" t="n">
        <v>1</v>
      </c>
      <c r="T147" s="16" t="n">
        <v>8</v>
      </c>
      <c r="U147" s="10" t="n">
        <v>3</v>
      </c>
      <c r="V147" s="89" t="n">
        <v>0</v>
      </c>
      <c r="W147" s="16" t="n">
        <v>3</v>
      </c>
      <c r="X147" s="25" t="n">
        <v>18</v>
      </c>
      <c r="Y147" s="80" t="n">
        <v>24</v>
      </c>
      <c r="Z147" s="27">
        <f>IF(U147="","",LOOKUP(U147-V147,{-9E+307,0,1},{2,"x",1}))</f>
        <v/>
      </c>
      <c r="AA147" s="14">
        <f>IF(U147="","",U147&amp;"-"&amp;V147)</f>
        <v/>
      </c>
      <c r="AB147" s="63" t="n"/>
      <c r="EP147" s="89" t="n"/>
      <c r="ER147" s="81" t="n"/>
      <c r="ES147" s="89" t="n"/>
      <c r="EU147" s="81" t="n"/>
      <c r="EV147" s="89" t="n"/>
      <c r="EX147" s="81" t="n"/>
      <c r="EY147" s="89" t="n"/>
      <c r="FA147" s="81" t="n"/>
      <c r="FB147" s="89" t="n"/>
      <c r="FD147" s="81" t="n"/>
      <c r="FE147" s="89" t="n"/>
      <c r="FG147" s="81" t="n"/>
      <c r="FH147" s="89" t="n"/>
      <c r="FJ147" s="81" t="n"/>
      <c r="FK147" s="89" t="n"/>
      <c r="FM147" s="81" t="n"/>
    </row>
    <row customHeight="1" ht="12" r="148" spans="1:201">
      <c r="A148" s="35" t="n">
        <v>43436</v>
      </c>
      <c r="B148" s="89" t="s">
        <v>102</v>
      </c>
      <c r="C148" s="89" t="s">
        <v>112</v>
      </c>
      <c r="D148" s="31" t="n">
        <v>6.64</v>
      </c>
      <c r="E148" s="81" t="n">
        <v>6.8</v>
      </c>
      <c r="F148" s="25" t="n">
        <v>371</v>
      </c>
      <c r="G148" s="80" t="n">
        <v>658</v>
      </c>
      <c r="H148" s="80" t="n">
        <v>297</v>
      </c>
      <c r="I148" s="80" t="n">
        <v>577</v>
      </c>
      <c r="J148" s="80" t="n">
        <v>13</v>
      </c>
      <c r="K148" s="80" t="n">
        <v>8</v>
      </c>
      <c r="L148" s="25" t="n">
        <v>0</v>
      </c>
      <c r="M148" s="80" t="n">
        <v>0</v>
      </c>
      <c r="N148" s="80" t="n">
        <v>4</v>
      </c>
      <c r="O148" s="80" t="n">
        <v>2</v>
      </c>
      <c r="P148" s="80" t="n">
        <v>0</v>
      </c>
      <c r="Q148" s="80" t="n">
        <v>0</v>
      </c>
      <c r="R148" s="16" t="n">
        <v>4</v>
      </c>
      <c r="S148" s="16" t="n">
        <v>2</v>
      </c>
      <c r="T148" s="16" t="n">
        <v>6</v>
      </c>
      <c r="U148" s="10" t="n">
        <v>2</v>
      </c>
      <c r="V148" s="89" t="n">
        <v>2</v>
      </c>
      <c r="W148" s="16" t="n">
        <v>4</v>
      </c>
      <c r="X148" s="25" t="n">
        <v>22</v>
      </c>
      <c r="Y148" s="80" t="n">
        <v>27</v>
      </c>
      <c r="Z148" s="27">
        <f>IF(U148="","",LOOKUP(U148-V148,{-9E+307,0,1},{2,"x",1}))</f>
        <v/>
      </c>
      <c r="AA148" s="14">
        <f>IF(U148="","",U148&amp;"-"&amp;V148)</f>
        <v/>
      </c>
      <c r="AB148" s="63" t="n"/>
      <c r="EP148" s="89" t="n"/>
      <c r="ER148" s="81" t="n"/>
      <c r="ES148" s="89" t="n"/>
      <c r="EU148" s="81" t="n"/>
      <c r="EV148" s="89" t="n"/>
      <c r="EX148" s="81" t="n"/>
      <c r="EY148" s="89" t="n"/>
      <c r="FA148" s="81" t="n"/>
      <c r="FB148" s="89" t="n"/>
      <c r="FD148" s="81" t="n"/>
      <c r="FE148" s="89" t="n"/>
      <c r="FG148" s="81" t="n"/>
      <c r="FH148" s="89" t="n"/>
      <c r="FJ148" s="81" t="n"/>
      <c r="FK148" s="89" t="n"/>
      <c r="FM148" s="81" t="n"/>
    </row>
    <row customHeight="1" ht="12" r="149" spans="1:201">
      <c r="A149" s="35" t="n">
        <v>43436</v>
      </c>
      <c r="B149" s="89" t="s">
        <v>93</v>
      </c>
      <c r="C149" s="89" t="s">
        <v>107</v>
      </c>
      <c r="D149" s="31" t="n">
        <v>6.94</v>
      </c>
      <c r="E149" s="81" t="n">
        <v>6.83</v>
      </c>
      <c r="F149" s="25" t="n">
        <v>615</v>
      </c>
      <c r="G149" s="80" t="n">
        <v>242</v>
      </c>
      <c r="H149" s="80" t="n">
        <v>552</v>
      </c>
      <c r="I149" s="80" t="n">
        <v>172</v>
      </c>
      <c r="J149" s="80" t="n">
        <v>14</v>
      </c>
      <c r="K149" s="80" t="n">
        <v>7</v>
      </c>
      <c r="L149" s="25" t="n">
        <v>0</v>
      </c>
      <c r="M149" s="80" t="n">
        <v>0</v>
      </c>
      <c r="N149" s="80" t="n">
        <v>3</v>
      </c>
      <c r="O149" s="80" t="n">
        <v>0</v>
      </c>
      <c r="P149" s="80" t="n">
        <v>2</v>
      </c>
      <c r="Q149" s="80" t="n">
        <v>4</v>
      </c>
      <c r="R149" s="16" t="n">
        <v>5</v>
      </c>
      <c r="S149" s="16" t="n">
        <v>4</v>
      </c>
      <c r="T149" s="16" t="n">
        <v>9</v>
      </c>
      <c r="U149" s="10" t="n">
        <v>0</v>
      </c>
      <c r="V149" s="89" t="n">
        <v>0</v>
      </c>
      <c r="W149" s="16" t="n">
        <v>0</v>
      </c>
      <c r="X149" s="25" t="n">
        <v>11</v>
      </c>
      <c r="Y149" s="80" t="n">
        <v>28</v>
      </c>
      <c r="Z149" s="27">
        <f>IF(U149="","",LOOKUP(U149-V149,{-9E+307,0,1},{2,"x",1}))</f>
        <v/>
      </c>
      <c r="AA149" s="14">
        <f>IF(U149="","",U149&amp;"-"&amp;V149)</f>
        <v/>
      </c>
      <c r="AB149" s="63" t="n"/>
      <c r="EP149" s="89" t="n"/>
      <c r="ER149" s="81" t="n"/>
      <c r="ES149" s="89" t="n"/>
      <c r="EU149" s="81" t="n"/>
      <c r="EV149" s="89" t="n"/>
      <c r="EX149" s="81" t="n"/>
      <c r="EY149" s="89" t="n"/>
      <c r="FA149" s="81" t="n"/>
      <c r="FB149" s="89" t="n"/>
      <c r="FD149" s="81" t="n"/>
      <c r="FE149" s="89" t="n"/>
      <c r="FG149" s="81" t="n"/>
      <c r="FH149" s="89" t="n"/>
      <c r="FJ149" s="81" t="n"/>
      <c r="FK149" s="89" t="n"/>
      <c r="FM149" s="81" t="n"/>
    </row>
    <row customHeight="1" ht="12" r="150" spans="1:201">
      <c r="A150" s="35" t="n">
        <v>43436</v>
      </c>
      <c r="B150" s="89" t="s">
        <v>99</v>
      </c>
      <c r="C150" s="89" t="s">
        <v>110</v>
      </c>
      <c r="D150" s="31" t="n">
        <v>6.15</v>
      </c>
      <c r="E150" s="81" t="n">
        <v>7.2</v>
      </c>
      <c r="F150" s="25" t="n">
        <v>461</v>
      </c>
      <c r="G150" s="80" t="n">
        <v>436</v>
      </c>
      <c r="H150" s="80" t="n">
        <v>391</v>
      </c>
      <c r="I150" s="80" t="n">
        <v>361</v>
      </c>
      <c r="J150" s="80" t="n">
        <v>9</v>
      </c>
      <c r="K150" s="80" t="n">
        <v>11</v>
      </c>
      <c r="L150" s="25" t="n">
        <v>0</v>
      </c>
      <c r="M150" s="80" t="n">
        <v>1</v>
      </c>
      <c r="N150" s="80" t="n">
        <v>1</v>
      </c>
      <c r="O150" s="80" t="n">
        <v>5</v>
      </c>
      <c r="P150" s="80" t="n">
        <v>1</v>
      </c>
      <c r="Q150" s="80" t="n">
        <v>2</v>
      </c>
      <c r="R150" s="16" t="n">
        <v>2</v>
      </c>
      <c r="S150" s="16" t="n">
        <v>8</v>
      </c>
      <c r="T150" s="16" t="n">
        <v>10</v>
      </c>
      <c r="U150" s="10" t="n">
        <v>1</v>
      </c>
      <c r="V150" s="89" t="n">
        <v>4</v>
      </c>
      <c r="W150" s="16" t="n">
        <v>5</v>
      </c>
      <c r="X150" s="25" t="n">
        <v>8</v>
      </c>
      <c r="Y150" s="80" t="n">
        <v>31</v>
      </c>
      <c r="Z150" s="27">
        <f>IF(U150="","",LOOKUP(U150-V150,{-9E+307,0,1},{2,"x",1}))</f>
        <v/>
      </c>
      <c r="AA150" s="14">
        <f>IF(U150="","",U150&amp;"-"&amp;V150)</f>
        <v/>
      </c>
      <c r="AB150" s="63" t="n"/>
      <c r="EP150" s="89" t="n"/>
      <c r="ER150" s="81" t="n"/>
      <c r="ES150" s="89" t="n"/>
      <c r="EU150" s="81" t="n"/>
      <c r="EV150" s="89" t="n"/>
      <c r="EX150" s="81" t="n"/>
      <c r="EY150" s="89" t="n"/>
      <c r="FA150" s="81" t="n"/>
      <c r="FB150" s="89" t="n"/>
      <c r="FD150" s="81" t="n"/>
      <c r="FE150" s="89" t="n"/>
      <c r="FG150" s="81" t="n"/>
      <c r="FH150" s="89" t="n"/>
      <c r="FJ150" s="81" t="n"/>
      <c r="FK150" s="89" t="n"/>
      <c r="FM150" s="81" t="n"/>
    </row>
    <row customHeight="1" ht="12" r="151" spans="1:201">
      <c r="A151" s="35" t="n">
        <v>43436</v>
      </c>
      <c r="B151" s="89" t="s">
        <v>94</v>
      </c>
      <c r="C151" s="89" t="s">
        <v>101</v>
      </c>
      <c r="D151" s="31" t="n">
        <v>6.78</v>
      </c>
      <c r="E151" s="81" t="n">
        <v>6.68</v>
      </c>
      <c r="F151" s="25" t="n">
        <v>309</v>
      </c>
      <c r="G151" s="80" t="n">
        <v>578</v>
      </c>
      <c r="H151" s="80" t="n">
        <v>228</v>
      </c>
      <c r="I151" s="80" t="n">
        <v>488</v>
      </c>
      <c r="J151" s="80" t="n">
        <v>9</v>
      </c>
      <c r="K151" s="80" t="n">
        <v>8</v>
      </c>
      <c r="L151" s="25" t="n">
        <v>0</v>
      </c>
      <c r="M151" s="80" t="n">
        <v>1</v>
      </c>
      <c r="N151" s="80" t="n">
        <v>2</v>
      </c>
      <c r="O151" s="80" t="n">
        <v>2</v>
      </c>
      <c r="P151" s="80" t="n">
        <v>1</v>
      </c>
      <c r="Q151" s="80" t="n">
        <v>2</v>
      </c>
      <c r="R151" s="16" t="n">
        <v>3</v>
      </c>
      <c r="S151" s="16" t="n">
        <v>5</v>
      </c>
      <c r="T151" s="16" t="n">
        <v>8</v>
      </c>
      <c r="U151" s="10" t="n">
        <v>2</v>
      </c>
      <c r="V151" s="89" t="n">
        <v>2</v>
      </c>
      <c r="W151" s="16" t="n">
        <v>4</v>
      </c>
      <c r="X151" s="25" t="n">
        <v>19</v>
      </c>
      <c r="Y151" s="80" t="n">
        <v>14</v>
      </c>
      <c r="Z151" s="27">
        <f>IF(U151="","",LOOKUP(U151-V151,{-9E+307,0,1},{2,"x",1}))</f>
        <v/>
      </c>
      <c r="AA151" s="14">
        <f>IF(U151="","",U151&amp;"-"&amp;V151)</f>
        <v/>
      </c>
      <c r="AB151" s="63" t="n"/>
      <c r="EP151" s="89" t="n"/>
      <c r="ER151" s="81" t="n"/>
      <c r="ES151" s="89" t="n"/>
      <c r="EU151" s="81" t="n"/>
      <c r="EV151" s="89" t="n"/>
      <c r="EX151" s="81" t="n"/>
      <c r="EY151" s="89" t="n"/>
      <c r="FA151" s="81" t="n"/>
      <c r="FB151" s="89" t="n"/>
      <c r="FD151" s="81" t="n"/>
      <c r="FE151" s="89" t="n"/>
      <c r="FG151" s="81" t="n"/>
      <c r="FH151" s="89" t="n"/>
      <c r="FJ151" s="81" t="n"/>
      <c r="FK151" s="89" t="n"/>
      <c r="FM151" s="81" t="n"/>
    </row>
    <row customHeight="1" ht="12" r="152" spans="1:201">
      <c r="A152" s="35" t="n">
        <v>43438</v>
      </c>
      <c r="B152" s="89" t="s">
        <v>97</v>
      </c>
      <c r="C152" s="89" t="s">
        <v>104</v>
      </c>
      <c r="D152" s="31" t="n">
        <v>6.21</v>
      </c>
      <c r="E152" s="81" t="n">
        <v>7.06</v>
      </c>
      <c r="F152" s="25" t="n">
        <v>532</v>
      </c>
      <c r="G152" s="80" t="n">
        <v>366</v>
      </c>
      <c r="H152" s="80" t="n">
        <v>480</v>
      </c>
      <c r="I152" s="80" t="n">
        <v>296</v>
      </c>
      <c r="J152" s="80" t="n">
        <v>14</v>
      </c>
      <c r="K152" s="80" t="n">
        <v>4</v>
      </c>
      <c r="L152" s="25" t="n">
        <v>0</v>
      </c>
      <c r="M152" s="80" t="n">
        <v>0</v>
      </c>
      <c r="N152" s="80" t="n">
        <v>1</v>
      </c>
      <c r="O152" s="80" t="n">
        <v>3</v>
      </c>
      <c r="P152" s="80" t="n">
        <v>1</v>
      </c>
      <c r="Q152" s="80" t="n">
        <v>1</v>
      </c>
      <c r="R152" s="16" t="n">
        <v>2</v>
      </c>
      <c r="S152" s="16" t="n">
        <v>4</v>
      </c>
      <c r="T152" s="16" t="n">
        <v>6</v>
      </c>
      <c r="U152" s="10" t="n">
        <v>0</v>
      </c>
      <c r="V152" s="89" t="n">
        <v>2</v>
      </c>
      <c r="W152" s="16" t="n">
        <v>2</v>
      </c>
      <c r="X152" s="25" t="n">
        <v>12</v>
      </c>
      <c r="Y152" s="80" t="n">
        <v>34</v>
      </c>
      <c r="Z152" s="27">
        <f>IF(U152="","",LOOKUP(U152-V152,{-9E+307,0,1},{2,"x",1}))</f>
        <v/>
      </c>
      <c r="AA152" s="14">
        <f>IF(U152="","",U152&amp;"-"&amp;V152)</f>
        <v/>
      </c>
      <c r="AB152" s="63" t="n"/>
      <c r="EP152" s="89" t="n"/>
      <c r="ER152" s="81" t="n"/>
      <c r="ES152" s="89" t="n"/>
      <c r="EU152" s="81" t="n"/>
      <c r="EV152" s="89" t="n"/>
      <c r="EX152" s="81" t="n"/>
      <c r="EY152" s="89" t="n"/>
      <c r="FA152" s="81" t="n"/>
      <c r="FB152" s="89" t="n"/>
      <c r="FD152" s="81" t="n"/>
      <c r="FE152" s="89" t="n"/>
      <c r="FG152" s="81" t="n"/>
      <c r="FH152" s="89" t="n"/>
      <c r="FJ152" s="81" t="n"/>
      <c r="FK152" s="89" t="n"/>
      <c r="FM152" s="81" t="n"/>
    </row>
    <row customHeight="1" ht="12" r="153" spans="1:201">
      <c r="A153" s="35" t="n">
        <v>43438</v>
      </c>
      <c r="B153" s="89" t="s">
        <v>100</v>
      </c>
      <c r="C153" s="89" t="s">
        <v>98</v>
      </c>
      <c r="D153" s="31" t="n">
        <v>6.68</v>
      </c>
      <c r="E153" s="81" t="n">
        <v>7.09</v>
      </c>
      <c r="F153" s="25" t="n">
        <v>453</v>
      </c>
      <c r="G153" s="80" t="n">
        <v>353</v>
      </c>
      <c r="H153" s="80" t="n">
        <v>346</v>
      </c>
      <c r="I153" s="80" t="n">
        <v>246</v>
      </c>
      <c r="J153" s="80" t="n">
        <v>5</v>
      </c>
      <c r="K153" s="80" t="n">
        <v>10</v>
      </c>
      <c r="L153" s="25" t="n">
        <v>0</v>
      </c>
      <c r="M153" s="80" t="n">
        <v>2</v>
      </c>
      <c r="N153" s="80" t="n">
        <v>3</v>
      </c>
      <c r="O153" s="80" t="n">
        <v>2</v>
      </c>
      <c r="P153" s="80" t="n">
        <v>1</v>
      </c>
      <c r="Q153" s="80" t="n">
        <v>2</v>
      </c>
      <c r="R153" s="16" t="n">
        <v>4</v>
      </c>
      <c r="S153" s="16" t="n">
        <v>6</v>
      </c>
      <c r="T153" s="16" t="n">
        <v>10</v>
      </c>
      <c r="U153" s="10" t="n">
        <v>0</v>
      </c>
      <c r="V153" s="89" t="n">
        <v>1</v>
      </c>
      <c r="W153" s="16" t="n">
        <v>1</v>
      </c>
      <c r="X153" s="25" t="n">
        <v>12</v>
      </c>
      <c r="Y153" s="80" t="n">
        <v>39</v>
      </c>
      <c r="Z153" s="27">
        <f>IF(U153="","",LOOKUP(U153-V153,{-9E+307,0,1},{2,"x",1}))</f>
        <v/>
      </c>
      <c r="AA153" s="14">
        <f>IF(U153="","",U153&amp;"-"&amp;V153)</f>
        <v/>
      </c>
      <c r="AB153" s="63" t="n"/>
      <c r="EP153" s="89" t="n"/>
      <c r="ER153" s="81" t="n"/>
      <c r="ES153" s="89" t="n"/>
      <c r="EU153" s="81" t="n"/>
      <c r="EV153" s="89" t="n"/>
      <c r="EX153" s="81" t="n"/>
      <c r="EY153" s="89" t="n"/>
      <c r="FA153" s="81" t="n"/>
      <c r="FB153" s="89" t="n"/>
      <c r="FD153" s="81" t="n"/>
      <c r="FE153" s="89" t="n"/>
      <c r="FG153" s="81" t="n"/>
      <c r="FH153" s="89" t="n"/>
      <c r="FJ153" s="81" t="n"/>
      <c r="FK153" s="89" t="n"/>
      <c r="FM153" s="81" t="n"/>
    </row>
    <row customHeight="1" ht="12" r="154" spans="1:201">
      <c r="A154" s="35" t="n">
        <v>43438</v>
      </c>
      <c r="B154" s="89" t="s">
        <v>106</v>
      </c>
      <c r="C154" s="89" t="s">
        <v>95</v>
      </c>
      <c r="D154" s="31" t="n">
        <v>6.9</v>
      </c>
      <c r="E154" s="81" t="n">
        <v>6.55</v>
      </c>
      <c r="F154" s="25" t="n">
        <v>711</v>
      </c>
      <c r="G154" s="80" t="n">
        <v>382</v>
      </c>
      <c r="H154" s="80" t="n">
        <v>643</v>
      </c>
      <c r="I154" s="80" t="n">
        <v>319</v>
      </c>
      <c r="J154" s="80" t="n">
        <v>13</v>
      </c>
      <c r="K154" s="80" t="n">
        <v>7</v>
      </c>
      <c r="L154" s="25" t="n">
        <v>2</v>
      </c>
      <c r="M154" s="80" t="n">
        <v>0</v>
      </c>
      <c r="N154" s="80" t="n">
        <v>1</v>
      </c>
      <c r="O154" s="80" t="n">
        <v>2</v>
      </c>
      <c r="P154" s="80" t="n">
        <v>2</v>
      </c>
      <c r="Q154" s="80" t="n">
        <v>0</v>
      </c>
      <c r="R154" s="16" t="n">
        <v>5</v>
      </c>
      <c r="S154" s="16" t="n">
        <v>2</v>
      </c>
      <c r="T154" s="16" t="n">
        <v>7</v>
      </c>
      <c r="U154" s="10" t="n">
        <v>0</v>
      </c>
      <c r="V154" s="89" t="n">
        <v>0</v>
      </c>
      <c r="W154" s="16" t="n">
        <v>0</v>
      </c>
      <c r="X154" s="25" t="n">
        <v>11</v>
      </c>
      <c r="Y154" s="80" t="n">
        <v>11</v>
      </c>
      <c r="Z154" s="27">
        <f>IF(U154="","",LOOKUP(U154-V154,{-9E+307,0,1},{2,"x",1}))</f>
        <v/>
      </c>
      <c r="AA154" s="14">
        <f>IF(U154="","",U154&amp;"-"&amp;V154)</f>
        <v/>
      </c>
      <c r="AB154" s="63" t="n"/>
      <c r="EP154" s="89" t="n"/>
      <c r="ER154" s="81" t="n"/>
      <c r="ES154" s="89" t="n"/>
      <c r="EU154" s="81" t="n"/>
      <c r="EV154" s="89" t="n"/>
      <c r="EX154" s="81" t="n"/>
      <c r="EY154" s="89" t="n"/>
      <c r="FA154" s="81" t="n"/>
      <c r="FB154" s="89" t="n"/>
      <c r="FD154" s="81" t="n"/>
      <c r="FE154" s="89" t="n"/>
      <c r="FG154" s="81" t="n"/>
      <c r="FH154" s="89" t="n"/>
      <c r="FJ154" s="81" t="n"/>
      <c r="FK154" s="89" t="n"/>
      <c r="FM154" s="81" t="n"/>
    </row>
    <row customHeight="1" ht="12" r="155" spans="1:201">
      <c r="A155" s="35" t="n">
        <v>43439</v>
      </c>
      <c r="B155" s="89" t="s">
        <v>102</v>
      </c>
      <c r="C155" s="89" t="s">
        <v>108</v>
      </c>
      <c r="D155" s="31" t="n">
        <v>6.85</v>
      </c>
      <c r="E155" s="81" t="n">
        <v>6.51</v>
      </c>
      <c r="F155" s="25" t="n">
        <v>433</v>
      </c>
      <c r="G155" s="80" t="n">
        <v>491</v>
      </c>
      <c r="H155" s="80" t="n">
        <v>345</v>
      </c>
      <c r="I155" s="80" t="n">
        <v>410</v>
      </c>
      <c r="J155" s="80" t="n">
        <v>11</v>
      </c>
      <c r="K155" s="80" t="n">
        <v>9</v>
      </c>
      <c r="L155" s="25" t="n">
        <v>1</v>
      </c>
      <c r="M155" s="80" t="n">
        <v>2</v>
      </c>
      <c r="N155" s="80" t="n">
        <v>3</v>
      </c>
      <c r="O155" s="80" t="n">
        <v>2</v>
      </c>
      <c r="P155" s="80" t="n">
        <v>1</v>
      </c>
      <c r="Q155" s="80" t="n">
        <v>0</v>
      </c>
      <c r="R155" s="16" t="n">
        <v>5</v>
      </c>
      <c r="S155" s="16" t="n">
        <v>4</v>
      </c>
      <c r="T155" s="16" t="n">
        <v>9</v>
      </c>
      <c r="U155" s="10" t="n">
        <v>3</v>
      </c>
      <c r="V155" s="89" t="n">
        <v>2</v>
      </c>
      <c r="W155" s="16" t="n">
        <v>5</v>
      </c>
      <c r="X155" s="25" t="n">
        <v>23</v>
      </c>
      <c r="Y155" s="80" t="n">
        <v>6</v>
      </c>
      <c r="Z155" s="27">
        <f>IF(U155="","",LOOKUP(U155-V155,{-9E+307,0,1},{2,"x",1}))</f>
        <v/>
      </c>
      <c r="AA155" s="14">
        <f>IF(U155="","",U155&amp;"-"&amp;V155)</f>
        <v/>
      </c>
      <c r="AB155" s="63" t="n"/>
      <c r="EP155" s="89" t="n"/>
      <c r="ER155" s="81" t="n"/>
      <c r="ES155" s="89" t="n"/>
      <c r="EU155" s="81" t="n"/>
      <c r="EV155" s="89" t="n"/>
      <c r="EX155" s="81" t="n"/>
      <c r="EY155" s="89" t="n"/>
      <c r="FA155" s="81" t="n"/>
      <c r="FB155" s="89" t="n"/>
      <c r="FD155" s="81" t="n"/>
      <c r="FE155" s="89" t="n"/>
      <c r="FG155" s="81" t="n"/>
      <c r="FH155" s="89" t="n"/>
      <c r="FJ155" s="81" t="n"/>
      <c r="FK155" s="89" t="n"/>
      <c r="FM155" s="81" t="n"/>
    </row>
    <row customHeight="1" ht="12" r="156" spans="1:201">
      <c r="A156" s="35" t="n">
        <v>43439</v>
      </c>
      <c r="B156" s="89" t="s">
        <v>105</v>
      </c>
      <c r="C156" s="89" t="s">
        <v>96</v>
      </c>
      <c r="D156" s="31" t="n">
        <v>6.63</v>
      </c>
      <c r="E156" s="81" t="n">
        <v>7.02</v>
      </c>
      <c r="F156" s="25" t="n">
        <v>362</v>
      </c>
      <c r="G156" s="80" t="n">
        <v>429</v>
      </c>
      <c r="H156" s="80" t="n">
        <v>268</v>
      </c>
      <c r="I156" s="80" t="n">
        <v>330</v>
      </c>
      <c r="J156" s="80" t="n">
        <v>8</v>
      </c>
      <c r="K156" s="80" t="n">
        <v>18</v>
      </c>
      <c r="L156" s="25" t="n">
        <v>1</v>
      </c>
      <c r="M156" s="80" t="n">
        <v>2</v>
      </c>
      <c r="N156" s="80" t="n">
        <v>2</v>
      </c>
      <c r="O156" s="80" t="n">
        <v>2</v>
      </c>
      <c r="P156" s="80" t="n">
        <v>0</v>
      </c>
      <c r="Q156" s="80" t="n">
        <v>3</v>
      </c>
      <c r="R156" s="16" t="n">
        <v>3</v>
      </c>
      <c r="S156" s="16" t="n">
        <v>7</v>
      </c>
      <c r="T156" s="16" t="n">
        <v>10</v>
      </c>
      <c r="U156" s="10" t="n">
        <v>1</v>
      </c>
      <c r="V156" s="89" t="n">
        <v>2</v>
      </c>
      <c r="W156" s="16" t="n">
        <v>3</v>
      </c>
      <c r="X156" s="25" t="n">
        <v>32</v>
      </c>
      <c r="Y156" s="80" t="n">
        <v>14</v>
      </c>
      <c r="Z156" s="27">
        <f>IF(U156="","",LOOKUP(U156-V156,{-9E+307,0,1},{2,"x",1}))</f>
        <v/>
      </c>
      <c r="AA156" s="14">
        <f>IF(U156="","",U156&amp;"-"&amp;V156)</f>
        <v/>
      </c>
      <c r="AB156" s="63" t="n"/>
      <c r="EP156" s="89" t="n"/>
      <c r="ER156" s="81" t="n"/>
      <c r="ES156" s="89" t="n"/>
      <c r="EU156" s="81" t="n"/>
      <c r="EV156" s="89" t="n"/>
      <c r="EX156" s="81" t="n"/>
      <c r="EY156" s="89" t="n"/>
      <c r="FA156" s="81" t="n"/>
      <c r="FB156" s="89" t="n"/>
      <c r="FD156" s="81" t="n"/>
      <c r="FE156" s="89" t="n"/>
      <c r="FG156" s="81" t="n"/>
      <c r="FH156" s="89" t="n"/>
      <c r="FJ156" s="81" t="n"/>
      <c r="FK156" s="89" t="n"/>
      <c r="FM156" s="81" t="n"/>
    </row>
    <row customHeight="1" ht="12" r="157" spans="1:201">
      <c r="A157" s="35" t="n">
        <v>43439</v>
      </c>
      <c r="B157" s="89" t="s">
        <v>101</v>
      </c>
      <c r="C157" s="89" t="s">
        <v>109</v>
      </c>
      <c r="D157" s="31" t="n">
        <v>6.84</v>
      </c>
      <c r="E157" s="81" t="n">
        <v>6.66</v>
      </c>
      <c r="F157" s="25" t="n">
        <v>437</v>
      </c>
      <c r="G157" s="80" t="n">
        <v>300</v>
      </c>
      <c r="H157" s="80" t="n">
        <v>343</v>
      </c>
      <c r="I157" s="80" t="n">
        <v>207</v>
      </c>
      <c r="J157" s="80" t="n">
        <v>5</v>
      </c>
      <c r="K157" s="80" t="n">
        <v>17</v>
      </c>
      <c r="L157" s="25" t="n">
        <v>0</v>
      </c>
      <c r="M157" s="80" t="n">
        <v>0</v>
      </c>
      <c r="N157" s="80" t="n">
        <v>1</v>
      </c>
      <c r="O157" s="80" t="n">
        <v>7</v>
      </c>
      <c r="P157" s="80" t="n">
        <v>2</v>
      </c>
      <c r="Q157" s="80" t="n">
        <v>1</v>
      </c>
      <c r="R157" s="16" t="n">
        <v>3</v>
      </c>
      <c r="S157" s="16" t="n">
        <v>8</v>
      </c>
      <c r="T157" s="16" t="n">
        <v>11</v>
      </c>
      <c r="U157" s="10" t="n">
        <v>2</v>
      </c>
      <c r="V157" s="89" t="n">
        <v>1</v>
      </c>
      <c r="W157" s="16" t="n">
        <v>3</v>
      </c>
      <c r="X157" s="25" t="n">
        <v>24</v>
      </c>
      <c r="Y157" s="80" t="n">
        <v>8</v>
      </c>
      <c r="Z157" s="27">
        <f>IF(U157="","",LOOKUP(U157-V157,{-9E+307,0,1},{2,"x",1}))</f>
        <v/>
      </c>
      <c r="AA157" s="14">
        <f>IF(U157="","",U157&amp;"-"&amp;V157)</f>
        <v/>
      </c>
      <c r="AB157" s="63" t="n"/>
      <c r="EP157" s="89" t="n"/>
      <c r="ER157" s="81" t="n"/>
      <c r="ES157" s="89" t="n"/>
      <c r="EU157" s="81" t="n"/>
      <c r="EV157" s="89" t="n"/>
      <c r="EX157" s="81" t="n"/>
      <c r="EY157" s="89" t="n"/>
      <c r="FA157" s="81" t="n"/>
      <c r="FB157" s="89" t="n"/>
      <c r="FD157" s="81" t="n"/>
      <c r="FE157" s="89" t="n"/>
      <c r="FG157" s="81" t="n"/>
      <c r="FH157" s="89" t="n"/>
      <c r="FJ157" s="81" t="n"/>
      <c r="FK157" s="89" t="n"/>
      <c r="FM157" s="81" t="n"/>
    </row>
    <row customHeight="1" ht="12" r="158" spans="1:201">
      <c r="A158" s="35" t="n">
        <v>43439</v>
      </c>
      <c r="B158" s="89" t="s">
        <v>111</v>
      </c>
      <c r="C158" s="89" t="s">
        <v>99</v>
      </c>
      <c r="D158" s="31" t="n">
        <v>6.4</v>
      </c>
      <c r="E158" s="81" t="n">
        <v>7.33</v>
      </c>
      <c r="F158" s="25" t="n">
        <v>579</v>
      </c>
      <c r="G158" s="80" t="n">
        <v>362</v>
      </c>
      <c r="H158" s="80" t="n">
        <v>490</v>
      </c>
      <c r="I158" s="80" t="n">
        <v>275</v>
      </c>
      <c r="J158" s="80" t="n">
        <v>11</v>
      </c>
      <c r="K158" s="80" t="n">
        <v>7</v>
      </c>
      <c r="L158" s="25" t="n">
        <v>0</v>
      </c>
      <c r="M158" s="80" t="n">
        <v>0</v>
      </c>
      <c r="N158" s="80" t="n">
        <v>5</v>
      </c>
      <c r="O158" s="80" t="n">
        <v>1</v>
      </c>
      <c r="P158" s="80" t="n">
        <v>3</v>
      </c>
      <c r="Q158" s="80" t="n">
        <v>1</v>
      </c>
      <c r="R158" s="16" t="n">
        <v>8</v>
      </c>
      <c r="S158" s="16" t="n">
        <v>2</v>
      </c>
      <c r="T158" s="16" t="n">
        <v>10</v>
      </c>
      <c r="U158" s="10" t="n">
        <v>0</v>
      </c>
      <c r="V158" s="89" t="n">
        <v>2</v>
      </c>
      <c r="W158" s="16" t="n">
        <v>2</v>
      </c>
      <c r="X158" s="25" t="n">
        <v>12</v>
      </c>
      <c r="Y158" s="80" t="n">
        <v>26</v>
      </c>
      <c r="Z158" s="27">
        <f>IF(U158="","",LOOKUP(U158-V158,{-9E+307,0,1},{2,"x",1}))</f>
        <v/>
      </c>
      <c r="AA158" s="14">
        <f>IF(U158="","",U158&amp;"-"&amp;V158)</f>
        <v/>
      </c>
      <c r="AB158" s="63" t="n"/>
      <c r="EP158" s="89" t="n"/>
      <c r="ER158" s="81" t="n"/>
      <c r="ES158" s="89" t="n"/>
      <c r="EU158" s="81" t="n"/>
      <c r="EV158" s="89" t="n"/>
      <c r="EX158" s="81" t="n"/>
      <c r="EY158" s="89" t="n"/>
      <c r="FA158" s="81" t="n"/>
      <c r="FB158" s="89" t="n"/>
      <c r="FD158" s="81" t="n"/>
      <c r="FE158" s="89" t="n"/>
      <c r="FG158" s="81" t="n"/>
      <c r="FH158" s="89" t="n"/>
      <c r="FJ158" s="81" t="n"/>
      <c r="FK158" s="89" t="n"/>
      <c r="FM158" s="81" t="n"/>
    </row>
    <row customHeight="1" ht="12" r="159" spans="1:201">
      <c r="A159" s="35" t="n">
        <v>43439</v>
      </c>
      <c r="B159" s="89" t="s">
        <v>103</v>
      </c>
      <c r="C159" s="89" t="s">
        <v>93</v>
      </c>
      <c r="D159" s="31" t="n">
        <v>6.99</v>
      </c>
      <c r="E159" s="81" t="n">
        <v>6.49</v>
      </c>
      <c r="F159" s="25" t="n">
        <v>337</v>
      </c>
      <c r="G159" s="80" t="n">
        <v>392</v>
      </c>
      <c r="H159" s="80" t="n">
        <v>227</v>
      </c>
      <c r="I159" s="80" t="n">
        <v>286</v>
      </c>
      <c r="J159" s="80" t="n">
        <v>10</v>
      </c>
      <c r="K159" s="80" t="n">
        <v>4</v>
      </c>
      <c r="L159" s="25" t="n">
        <v>1</v>
      </c>
      <c r="M159" s="80" t="n">
        <v>0</v>
      </c>
      <c r="N159" s="80" t="n">
        <v>2</v>
      </c>
      <c r="O159" s="80" t="n">
        <v>2</v>
      </c>
      <c r="P159" s="80" t="n">
        <v>1</v>
      </c>
      <c r="Q159" s="80" t="n">
        <v>1</v>
      </c>
      <c r="R159" s="16" t="n">
        <v>4</v>
      </c>
      <c r="S159" s="16" t="n">
        <v>3</v>
      </c>
      <c r="T159" s="16" t="n">
        <v>7</v>
      </c>
      <c r="U159" s="10" t="n">
        <v>3</v>
      </c>
      <c r="V159" s="89" t="n">
        <v>2</v>
      </c>
      <c r="W159" s="16" t="n">
        <v>5</v>
      </c>
      <c r="X159" s="25" t="n">
        <v>33</v>
      </c>
      <c r="Y159" s="80" t="n">
        <v>12</v>
      </c>
      <c r="Z159" s="27">
        <f>IF(U159="","",LOOKUP(U159-V159,{-9E+307,0,1},{2,"x",1}))</f>
        <v/>
      </c>
      <c r="AA159" s="14">
        <f>IF(U159="","",U159&amp;"-"&amp;V159)</f>
        <v/>
      </c>
      <c r="AB159" s="63" t="n"/>
      <c r="EP159" s="89" t="n"/>
      <c r="ER159" s="81" t="n"/>
      <c r="ES159" s="89" t="n"/>
      <c r="EU159" s="81" t="n"/>
      <c r="EV159" s="89" t="n"/>
      <c r="EX159" s="81" t="n"/>
      <c r="EY159" s="89" t="n"/>
      <c r="FA159" s="81" t="n"/>
      <c r="FB159" s="89" t="n"/>
      <c r="FD159" s="81" t="n"/>
      <c r="FE159" s="89" t="n"/>
      <c r="FG159" s="81" t="n"/>
      <c r="FH159" s="89" t="n"/>
      <c r="FJ159" s="81" t="n"/>
      <c r="FK159" s="89" t="n"/>
      <c r="FM159" s="81" t="n"/>
    </row>
    <row customHeight="1" ht="12" r="160" spans="1:201">
      <c r="A160" s="35" t="n">
        <v>43439</v>
      </c>
      <c r="B160" s="89" t="s">
        <v>107</v>
      </c>
      <c r="C160" s="89" t="s">
        <v>94</v>
      </c>
      <c r="D160" s="31" t="n">
        <v>6.48</v>
      </c>
      <c r="E160" s="81" t="n">
        <v>6.93</v>
      </c>
      <c r="F160" s="25" t="n">
        <v>358</v>
      </c>
      <c r="G160" s="80" t="n">
        <v>371</v>
      </c>
      <c r="H160" s="80" t="n">
        <v>259</v>
      </c>
      <c r="I160" s="80" t="n">
        <v>280</v>
      </c>
      <c r="J160" s="80" t="n">
        <v>16</v>
      </c>
      <c r="K160" s="80" t="n">
        <v>5</v>
      </c>
      <c r="L160" s="25" t="n">
        <v>0</v>
      </c>
      <c r="M160" s="80" t="n">
        <v>0</v>
      </c>
      <c r="N160" s="80" t="n">
        <v>4</v>
      </c>
      <c r="O160" s="80" t="n">
        <v>3</v>
      </c>
      <c r="P160" s="80" t="n">
        <v>3</v>
      </c>
      <c r="Q160" s="80" t="n">
        <v>0</v>
      </c>
      <c r="R160" s="16" t="n">
        <v>7</v>
      </c>
      <c r="S160" s="16" t="n">
        <v>3</v>
      </c>
      <c r="T160" s="16" t="n">
        <v>10</v>
      </c>
      <c r="U160" s="10" t="n">
        <v>0</v>
      </c>
      <c r="V160" s="89" t="n">
        <v>1</v>
      </c>
      <c r="W160" s="16" t="n">
        <v>1</v>
      </c>
      <c r="X160" s="25" t="n">
        <v>12</v>
      </c>
      <c r="Y160" s="80" t="n">
        <v>41</v>
      </c>
      <c r="Z160" s="27">
        <f>IF(U160="","",LOOKUP(U160-V160,{-9E+307,0,1},{2,"x",1}))</f>
        <v/>
      </c>
      <c r="AA160" s="14">
        <f>IF(U160="","",U160&amp;"-"&amp;V160)</f>
        <v/>
      </c>
      <c r="AB160" s="63" t="n"/>
      <c r="EP160" s="89" t="n"/>
      <c r="ER160" s="81" t="n"/>
      <c r="ES160" s="89" t="n"/>
      <c r="EU160" s="81" t="n"/>
      <c r="EV160" s="89" t="n"/>
      <c r="EX160" s="81" t="n"/>
      <c r="EY160" s="89" t="n"/>
      <c r="FA160" s="81" t="n"/>
      <c r="FB160" s="89" t="n"/>
      <c r="FD160" s="81" t="n"/>
      <c r="FE160" s="89" t="n"/>
      <c r="FG160" s="81" t="n"/>
      <c r="FH160" s="89" t="n"/>
      <c r="FJ160" s="81" t="n"/>
      <c r="FK160" s="89" t="n"/>
      <c r="FM160" s="81" t="n"/>
    </row>
    <row r="161" spans="1:201">
      <c r="A161" s="35" t="n">
        <v>43439</v>
      </c>
      <c r="B161" s="89" t="s">
        <v>110</v>
      </c>
      <c r="C161" s="89" t="s">
        <v>112</v>
      </c>
      <c r="D161" s="31" t="n">
        <v>6.47</v>
      </c>
      <c r="E161" s="81" t="n">
        <v>6.62</v>
      </c>
      <c r="F161" s="25" t="n">
        <v>298</v>
      </c>
      <c r="G161" s="80" t="n">
        <v>626</v>
      </c>
      <c r="H161" s="80" t="n">
        <v>218</v>
      </c>
      <c r="I161" s="80" t="n">
        <v>547</v>
      </c>
      <c r="J161" s="80" t="n">
        <v>3</v>
      </c>
      <c r="K161" s="80" t="n">
        <v>15</v>
      </c>
      <c r="L161" s="25" t="n">
        <v>0</v>
      </c>
      <c r="M161" s="80" t="n">
        <v>1</v>
      </c>
      <c r="N161" s="80" t="n">
        <v>2</v>
      </c>
      <c r="O161" s="80" t="n">
        <v>3</v>
      </c>
      <c r="P161" s="80" t="n">
        <v>0</v>
      </c>
      <c r="Q161" s="80" t="n">
        <v>1</v>
      </c>
      <c r="R161" s="16" t="n">
        <v>2</v>
      </c>
      <c r="S161" s="16" t="n">
        <v>5</v>
      </c>
      <c r="T161" s="16" t="n">
        <v>7</v>
      </c>
      <c r="U161" s="10" t="n">
        <v>1</v>
      </c>
      <c r="V161" s="89" t="n">
        <v>1</v>
      </c>
      <c r="W161" s="16" t="n">
        <v>2</v>
      </c>
      <c r="X161" s="25" t="n">
        <v>41</v>
      </c>
      <c r="Y161" s="80" t="n">
        <v>8</v>
      </c>
      <c r="Z161" s="27">
        <f>IF(U161="","",LOOKUP(U161-V161,{-9E+307,0,1},{2,"x",1}))</f>
        <v/>
      </c>
      <c r="AA161" s="14">
        <f>IF(U161="","",U161&amp;"-"&amp;V161)</f>
        <v/>
      </c>
      <c r="AB161" s="63" t="n"/>
      <c r="EP161" s="89" t="n"/>
      <c r="ER161" s="81" t="n"/>
      <c r="ES161" s="89" t="n"/>
      <c r="EU161" s="81" t="n"/>
      <c r="EV161" s="89" t="n"/>
      <c r="EX161" s="81" t="n"/>
      <c r="EY161" s="89" t="n"/>
      <c r="FA161" s="81" t="n"/>
      <c r="FB161" s="89" t="n"/>
      <c r="FD161" s="81" t="n"/>
      <c r="FE161" s="89" t="n"/>
      <c r="FG161" s="81" t="n"/>
      <c r="FH161" s="89" t="n"/>
      <c r="FJ161" s="81" t="n"/>
      <c r="FK161" s="89" t="n"/>
      <c r="FM161" s="81" t="n"/>
    </row>
    <row customHeight="1" ht="12" r="162" spans="1:201">
      <c r="A162" s="35" t="n">
        <v>43442</v>
      </c>
      <c r="B162" s="89" t="s">
        <v>109</v>
      </c>
      <c r="C162" s="89" t="s">
        <v>97</v>
      </c>
      <c r="D162" s="31" t="n">
        <v>6.42</v>
      </c>
      <c r="E162" s="81" t="n">
        <v>6.85</v>
      </c>
      <c r="F162" s="25" t="n">
        <v>328</v>
      </c>
      <c r="G162" s="80" t="n">
        <v>309</v>
      </c>
      <c r="H162" s="80" t="n">
        <v>224</v>
      </c>
      <c r="I162" s="80" t="n">
        <v>197</v>
      </c>
      <c r="J162" s="80" t="n">
        <v>15</v>
      </c>
      <c r="K162" s="80" t="n">
        <v>9</v>
      </c>
      <c r="L162" s="25" t="n">
        <v>1</v>
      </c>
      <c r="M162" s="80" t="n">
        <v>1</v>
      </c>
      <c r="N162" s="80" t="n">
        <v>0</v>
      </c>
      <c r="O162" s="80" t="n">
        <v>1</v>
      </c>
      <c r="P162" s="80" t="n">
        <v>1</v>
      </c>
      <c r="Q162" s="80" t="n">
        <v>1</v>
      </c>
      <c r="R162" s="16" t="n">
        <v>2</v>
      </c>
      <c r="S162" s="16" t="n">
        <v>3</v>
      </c>
      <c r="T162" s="16" t="n">
        <v>5</v>
      </c>
      <c r="U162" s="10" t="n">
        <v>1</v>
      </c>
      <c r="V162" s="89" t="n">
        <v>2</v>
      </c>
      <c r="W162" s="16" t="n">
        <v>3</v>
      </c>
      <c r="X162" s="25" t="n">
        <v>7</v>
      </c>
      <c r="Y162" s="80" t="n">
        <v>46</v>
      </c>
      <c r="Z162" s="27">
        <f>IF(U162="","",LOOKUP(U162-V162,{-9E+307,0,1},{2,"x",1}))</f>
        <v/>
      </c>
      <c r="AA162" s="14">
        <f>IF(U162="","",U162&amp;"-"&amp;V162)</f>
        <v/>
      </c>
      <c r="AB162" s="63" t="n"/>
      <c r="EP162" s="89" t="n"/>
      <c r="ER162" s="81" t="n"/>
      <c r="ES162" s="89" t="n"/>
      <c r="EU162" s="81" t="n"/>
      <c r="EV162" s="89" t="n"/>
      <c r="EX162" s="81" t="n"/>
      <c r="EY162" s="89" t="n"/>
      <c r="FA162" s="81" t="n"/>
      <c r="FB162" s="89" t="n"/>
      <c r="FD162" s="81" t="n"/>
      <c r="FE162" s="89" t="n"/>
      <c r="FG162" s="81" t="n"/>
      <c r="FH162" s="89" t="n"/>
      <c r="FJ162" s="81" t="n"/>
      <c r="FK162" s="89" t="n"/>
      <c r="FM162" s="81" t="n"/>
    </row>
    <row customHeight="1" ht="12" r="163" spans="1:201">
      <c r="A163" s="35" t="n">
        <v>43442</v>
      </c>
      <c r="B163" s="89" t="s">
        <v>99</v>
      </c>
      <c r="C163" s="89" t="s">
        <v>101</v>
      </c>
      <c r="D163" s="31" t="n">
        <v>7.02</v>
      </c>
      <c r="E163" s="81" t="n">
        <v>6.4</v>
      </c>
      <c r="F163" s="25" t="n">
        <v>435</v>
      </c>
      <c r="G163" s="80" t="n">
        <v>425</v>
      </c>
      <c r="H163" s="80" t="n">
        <v>365</v>
      </c>
      <c r="I163" s="80" t="n">
        <v>339</v>
      </c>
      <c r="J163" s="80" t="n">
        <v>15</v>
      </c>
      <c r="K163" s="80" t="n">
        <v>8</v>
      </c>
      <c r="L163" s="25" t="n">
        <v>2</v>
      </c>
      <c r="M163" s="80" t="n">
        <v>1</v>
      </c>
      <c r="N163" s="80" t="n">
        <v>4</v>
      </c>
      <c r="O163" s="80" t="n">
        <v>0</v>
      </c>
      <c r="P163" s="80" t="n">
        <v>4</v>
      </c>
      <c r="Q163" s="80" t="n">
        <v>3</v>
      </c>
      <c r="R163" s="16" t="n">
        <v>10</v>
      </c>
      <c r="S163" s="16" t="n">
        <v>4</v>
      </c>
      <c r="T163" s="16" t="n">
        <v>14</v>
      </c>
      <c r="U163" s="10" t="n">
        <v>2</v>
      </c>
      <c r="V163" s="89" t="n">
        <v>0</v>
      </c>
      <c r="W163" s="16" t="n">
        <v>2</v>
      </c>
      <c r="X163" s="25" t="n">
        <v>15</v>
      </c>
      <c r="Y163" s="80" t="n">
        <v>12</v>
      </c>
      <c r="Z163" s="27">
        <f>IF(U163="","",LOOKUP(U163-V163,{-9E+307,0,1},{2,"x",1}))</f>
        <v/>
      </c>
      <c r="AA163" s="14">
        <f>IF(U163="","",U163&amp;"-"&amp;V163)</f>
        <v/>
      </c>
      <c r="AB163" s="63" t="n"/>
      <c r="EP163" s="89" t="n"/>
      <c r="ER163" s="81" t="n"/>
      <c r="ES163" s="89" t="n"/>
      <c r="EU163" s="81" t="n"/>
      <c r="EV163" s="89" t="n"/>
      <c r="EX163" s="81" t="n"/>
      <c r="EY163" s="89" t="n"/>
      <c r="FA163" s="81" t="n"/>
      <c r="FB163" s="89" t="n"/>
      <c r="FD163" s="81" t="n"/>
      <c r="FE163" s="89" t="n"/>
      <c r="FG163" s="81" t="n"/>
      <c r="FH163" s="89" t="n"/>
      <c r="FJ163" s="81" t="n"/>
      <c r="FK163" s="89" t="n"/>
      <c r="FM163" s="81" t="n"/>
    </row>
    <row customHeight="1" ht="12" r="164" spans="1:201">
      <c r="A164" s="35" t="n">
        <v>43443</v>
      </c>
      <c r="B164" s="89" t="s">
        <v>98</v>
      </c>
      <c r="C164" s="89" t="s">
        <v>107</v>
      </c>
      <c r="D164" s="31" t="n">
        <v>6.61</v>
      </c>
      <c r="E164" s="81" t="n">
        <v>6.57</v>
      </c>
      <c r="F164" s="25" t="n">
        <v>538</v>
      </c>
      <c r="G164" s="80" t="n">
        <v>258</v>
      </c>
      <c r="H164" s="80" t="n">
        <v>440</v>
      </c>
      <c r="I164" s="80" t="n">
        <v>176</v>
      </c>
      <c r="J164" s="80" t="n">
        <v>11</v>
      </c>
      <c r="K164" s="80" t="n">
        <v>6</v>
      </c>
      <c r="L164" s="25" t="n">
        <v>0</v>
      </c>
      <c r="M164" s="80" t="n">
        <v>1</v>
      </c>
      <c r="N164" s="80" t="n">
        <v>1</v>
      </c>
      <c r="O164" s="80" t="n">
        <v>2</v>
      </c>
      <c r="P164" s="80" t="n">
        <v>2</v>
      </c>
      <c r="Q164" s="80" t="n">
        <v>0</v>
      </c>
      <c r="R164" s="16" t="n">
        <v>3</v>
      </c>
      <c r="S164" s="16" t="n">
        <v>3</v>
      </c>
      <c r="T164" s="16" t="n">
        <v>6</v>
      </c>
      <c r="U164" s="10" t="n">
        <v>1</v>
      </c>
      <c r="V164" s="89" t="n">
        <v>1</v>
      </c>
      <c r="W164" s="16" t="n">
        <v>2</v>
      </c>
      <c r="X164" s="25" t="n">
        <v>12</v>
      </c>
      <c r="Y164" s="80" t="n">
        <v>20</v>
      </c>
      <c r="Z164" s="27">
        <f>IF(U164="","",LOOKUP(U164-V164,{-9E+307,0,1},{2,"x",1}))</f>
        <v/>
      </c>
      <c r="AA164" s="14">
        <f>IF(U164="","",U164&amp;"-"&amp;V164)</f>
        <v/>
      </c>
      <c r="AB164" s="63" t="n"/>
      <c r="EP164" s="89" t="n"/>
      <c r="ER164" s="81" t="n"/>
      <c r="ES164" s="89" t="n"/>
      <c r="EU164" s="81" t="n"/>
      <c r="EV164" s="89" t="n"/>
      <c r="EX164" s="81" t="n"/>
      <c r="EY164" s="89" t="n"/>
      <c r="FA164" s="81" t="n"/>
      <c r="FB164" s="89" t="n"/>
      <c r="FD164" s="81" t="n"/>
      <c r="FE164" s="89" t="n"/>
      <c r="FG164" s="81" t="n"/>
      <c r="FH164" s="89" t="n"/>
      <c r="FJ164" s="81" t="n"/>
      <c r="FK164" s="89" t="n"/>
      <c r="FM164" s="81" t="n"/>
    </row>
    <row customHeight="1" ht="12" r="165" spans="1:201">
      <c r="A165" s="35" t="n">
        <v>43443</v>
      </c>
      <c r="B165" s="89" t="s">
        <v>110</v>
      </c>
      <c r="C165" s="89" t="s">
        <v>105</v>
      </c>
      <c r="D165" s="31" t="n">
        <v>6.52</v>
      </c>
      <c r="E165" s="81" t="n">
        <v>6.53</v>
      </c>
      <c r="F165" s="25" t="n">
        <v>544</v>
      </c>
      <c r="G165" s="80" t="n">
        <v>339</v>
      </c>
      <c r="H165" s="80" t="n">
        <v>463</v>
      </c>
      <c r="I165" s="80" t="n">
        <v>267</v>
      </c>
      <c r="J165" s="80" t="n">
        <v>8</v>
      </c>
      <c r="K165" s="80" t="n">
        <v>2</v>
      </c>
      <c r="L165" s="25" t="n">
        <v>0</v>
      </c>
      <c r="M165" s="80" t="n">
        <v>1</v>
      </c>
      <c r="N165" s="80" t="n">
        <v>4</v>
      </c>
      <c r="O165" s="80" t="n">
        <v>1</v>
      </c>
      <c r="P165" s="80" t="n">
        <v>0</v>
      </c>
      <c r="Q165" s="80" t="n">
        <v>1</v>
      </c>
      <c r="R165" s="16" t="n">
        <v>4</v>
      </c>
      <c r="S165" s="16" t="n">
        <v>3</v>
      </c>
      <c r="T165" s="16" t="n">
        <v>7</v>
      </c>
      <c r="U165" s="10" t="n">
        <v>2</v>
      </c>
      <c r="V165" s="89" t="n">
        <v>2</v>
      </c>
      <c r="W165" s="16" t="n">
        <v>4</v>
      </c>
      <c r="X165" s="25" t="n">
        <v>11</v>
      </c>
      <c r="Y165" s="80" t="n">
        <v>21</v>
      </c>
      <c r="Z165" s="27">
        <f>IF(U165="","",LOOKUP(U165-V165,{-9E+307,0,1},{2,"x",1}))</f>
        <v/>
      </c>
      <c r="AA165" s="14">
        <f>IF(U165="","",U165&amp;"-"&amp;V165)</f>
        <v/>
      </c>
      <c r="AB165" s="63" t="n"/>
      <c r="EP165" s="89" t="n"/>
      <c r="ER165" s="81" t="n"/>
      <c r="ES165" s="89" t="n"/>
      <c r="EU165" s="81" t="n"/>
      <c r="EV165" s="89" t="n"/>
      <c r="EX165" s="81" t="n"/>
      <c r="EY165" s="89" t="n"/>
      <c r="FA165" s="81" t="n"/>
      <c r="FB165" s="89" t="n"/>
      <c r="FD165" s="81" t="n"/>
      <c r="FE165" s="89" t="n"/>
      <c r="FG165" s="81" t="n"/>
      <c r="FH165" s="89" t="n"/>
      <c r="FJ165" s="81" t="n"/>
      <c r="FK165" s="89" t="n"/>
      <c r="FM165" s="81" t="n"/>
    </row>
    <row customHeight="1" ht="12" r="166" spans="1:201">
      <c r="A166" s="35" t="n">
        <v>43449</v>
      </c>
      <c r="B166" s="89" t="s">
        <v>107</v>
      </c>
      <c r="C166" s="89" t="s">
        <v>110</v>
      </c>
      <c r="D166" s="31" t="n">
        <v>6.78</v>
      </c>
      <c r="E166" s="81" t="n">
        <v>6.46</v>
      </c>
      <c r="F166" s="25" t="n">
        <v>414</v>
      </c>
      <c r="G166" s="80" t="n">
        <v>433</v>
      </c>
      <c r="H166" s="80" t="n">
        <v>305</v>
      </c>
      <c r="I166" s="80" t="n">
        <v>310</v>
      </c>
      <c r="J166" s="80" t="n">
        <v>6</v>
      </c>
      <c r="K166" s="80" t="n">
        <v>3</v>
      </c>
      <c r="L166" s="25" t="n">
        <v>0</v>
      </c>
      <c r="M166" s="80" t="n">
        <v>0</v>
      </c>
      <c r="N166" s="80" t="n">
        <v>1</v>
      </c>
      <c r="O166" s="80" t="n">
        <v>3</v>
      </c>
      <c r="P166" s="80" t="n">
        <v>4</v>
      </c>
      <c r="Q166" s="80" t="n">
        <v>0</v>
      </c>
      <c r="R166" s="16" t="n">
        <v>5</v>
      </c>
      <c r="S166" s="16" t="n">
        <v>3</v>
      </c>
      <c r="T166" s="16" t="n">
        <v>8</v>
      </c>
      <c r="U166" s="10" t="n">
        <v>2</v>
      </c>
      <c r="V166" s="89" t="n">
        <v>1</v>
      </c>
      <c r="W166" s="16" t="n">
        <v>3</v>
      </c>
      <c r="X166" s="25" t="n">
        <v>10</v>
      </c>
      <c r="Y166" s="80" t="n">
        <v>26</v>
      </c>
      <c r="Z166" s="27">
        <f>IF(U166="","",LOOKUP(U166-V166,{-9E+307,0,1},{2,"x",1}))</f>
        <v/>
      </c>
      <c r="AA166" s="14">
        <f>IF(U166="","",U166&amp;"-"&amp;V166)</f>
        <v/>
      </c>
      <c r="AB166" s="63" t="n"/>
      <c r="EP166" s="89" t="n"/>
      <c r="ER166" s="81" t="n"/>
      <c r="ES166" s="89" t="n"/>
      <c r="EU166" s="81" t="n"/>
      <c r="EV166" s="89" t="n"/>
      <c r="EX166" s="81" t="n"/>
      <c r="EY166" s="89" t="n"/>
      <c r="FA166" s="81" t="n"/>
      <c r="FB166" s="89" t="n"/>
      <c r="FD166" s="81" t="n"/>
      <c r="FE166" s="89" t="n"/>
      <c r="FG166" s="81" t="n"/>
      <c r="FH166" s="89" t="n"/>
      <c r="FJ166" s="81" t="n"/>
      <c r="FK166" s="89" t="n"/>
      <c r="FM166" s="81" t="n"/>
    </row>
    <row customHeight="1" ht="12" r="167" spans="1:201">
      <c r="A167" s="35" t="n">
        <v>43450</v>
      </c>
      <c r="B167" s="89" t="s">
        <v>111</v>
      </c>
      <c r="C167" s="89" t="s">
        <v>104</v>
      </c>
      <c r="D167" s="31" t="n">
        <v>7.35</v>
      </c>
      <c r="E167" s="81" t="n">
        <v>6.09</v>
      </c>
      <c r="F167" s="25" t="n">
        <v>753</v>
      </c>
      <c r="G167" s="80" t="n">
        <v>257</v>
      </c>
      <c r="H167" s="80" t="n">
        <v>699</v>
      </c>
      <c r="I167" s="80" t="n">
        <v>200</v>
      </c>
      <c r="J167" s="80" t="n">
        <v>15</v>
      </c>
      <c r="K167" s="80" t="n">
        <v>2</v>
      </c>
      <c r="L167" s="25" t="n">
        <v>2</v>
      </c>
      <c r="M167" s="80" t="n">
        <v>0</v>
      </c>
      <c r="N167" s="80" t="n">
        <v>7</v>
      </c>
      <c r="O167" s="80" t="n">
        <v>0</v>
      </c>
      <c r="P167" s="80" t="n">
        <v>2</v>
      </c>
      <c r="Q167" s="80" t="n">
        <v>1</v>
      </c>
      <c r="R167" s="16" t="n">
        <v>11</v>
      </c>
      <c r="S167" s="16" t="n">
        <v>1</v>
      </c>
      <c r="T167" s="16" t="n">
        <v>12</v>
      </c>
      <c r="U167" s="10" t="n">
        <v>3</v>
      </c>
      <c r="V167" s="89" t="n">
        <v>0</v>
      </c>
      <c r="W167" s="16" t="n">
        <v>3</v>
      </c>
      <c r="X167" s="25" t="n">
        <v>8</v>
      </c>
      <c r="Y167" s="80" t="n">
        <v>27</v>
      </c>
      <c r="Z167" s="27">
        <f>IF(U167="","",LOOKUP(U167-V167,{-9E+307,0,1},{2,"x",1}))</f>
        <v/>
      </c>
      <c r="AA167" s="14">
        <f>IF(U167="","",U167&amp;"-"&amp;V167)</f>
        <v/>
      </c>
      <c r="AB167" s="63" t="n"/>
      <c r="EP167" s="89" t="n"/>
      <c r="ER167" s="81" t="n"/>
      <c r="ES167" s="89" t="n"/>
      <c r="EU167" s="81" t="n"/>
      <c r="EV167" s="89" t="n"/>
      <c r="EX167" s="81" t="n"/>
      <c r="EY167" s="89" t="n"/>
      <c r="FA167" s="81" t="n"/>
      <c r="FB167" s="89" t="n"/>
      <c r="FD167" s="81" t="n"/>
      <c r="FE167" s="89" t="n"/>
      <c r="FG167" s="81" t="n"/>
      <c r="FH167" s="89" t="n"/>
      <c r="FJ167" s="81" t="n"/>
      <c r="FK167" s="89" t="n"/>
      <c r="FM167" s="81" t="n"/>
    </row>
    <row customHeight="1" ht="12" r="168" spans="1:201">
      <c r="A168" s="35" t="n">
        <v>43450</v>
      </c>
      <c r="B168" s="89" t="s">
        <v>106</v>
      </c>
      <c r="C168" s="89" t="s">
        <v>108</v>
      </c>
      <c r="D168" s="31" t="n">
        <v>6.95</v>
      </c>
      <c r="E168" s="81" t="n">
        <v>6.53</v>
      </c>
      <c r="F168" s="25" t="n">
        <v>476</v>
      </c>
      <c r="G168" s="80" t="n">
        <v>308</v>
      </c>
      <c r="H168" s="80" t="n">
        <v>418</v>
      </c>
      <c r="I168" s="80" t="n">
        <v>245</v>
      </c>
      <c r="J168" s="80" t="n">
        <v>17</v>
      </c>
      <c r="K168" s="80" t="n">
        <v>6</v>
      </c>
      <c r="L168" s="25" t="n">
        <v>0</v>
      </c>
      <c r="M168" s="80" t="n">
        <v>1</v>
      </c>
      <c r="N168" s="80" t="n">
        <v>4</v>
      </c>
      <c r="O168" s="80" t="n">
        <v>3</v>
      </c>
      <c r="P168" s="80" t="n">
        <v>3</v>
      </c>
      <c r="Q168" s="80" t="n">
        <v>0</v>
      </c>
      <c r="R168" s="16" t="n">
        <v>7</v>
      </c>
      <c r="S168" s="16" t="n">
        <v>4</v>
      </c>
      <c r="T168" s="16" t="n">
        <v>11</v>
      </c>
      <c r="U168" s="10" t="n">
        <v>1</v>
      </c>
      <c r="V168" s="89" t="n">
        <v>1</v>
      </c>
      <c r="W168" s="16" t="n">
        <v>2</v>
      </c>
      <c r="X168" s="25" t="n">
        <v>13</v>
      </c>
      <c r="Y168" s="80" t="n">
        <v>19</v>
      </c>
      <c r="Z168" s="27">
        <f>IF(U168="","",LOOKUP(U168-V168,{-9E+307,0,1},{2,"x",1}))</f>
        <v/>
      </c>
      <c r="AA168" s="14">
        <f>IF(U168="","",U168&amp;"-"&amp;V168)</f>
        <v/>
      </c>
      <c r="AB168" s="63" t="n"/>
      <c r="EP168" s="89" t="n"/>
      <c r="ER168" s="81" t="n"/>
      <c r="ES168" s="89" t="n"/>
      <c r="EU168" s="81" t="n"/>
      <c r="EV168" s="89" t="n"/>
      <c r="EX168" s="81" t="n"/>
      <c r="EY168" s="89" t="n"/>
      <c r="FA168" s="81" t="n"/>
      <c r="FB168" s="89" t="n"/>
      <c r="FD168" s="81" t="n"/>
      <c r="FE168" s="89" t="n"/>
      <c r="FG168" s="81" t="n"/>
      <c r="FH168" s="89" t="n"/>
      <c r="FJ168" s="81" t="n"/>
      <c r="FK168" s="89" t="n"/>
      <c r="FM168" s="81" t="n"/>
    </row>
    <row customHeight="1" ht="12" r="169" spans="1:201">
      <c r="A169" s="35" t="n">
        <v>43450</v>
      </c>
      <c r="B169" s="89" t="s">
        <v>96</v>
      </c>
      <c r="C169" s="89" t="s">
        <v>98</v>
      </c>
      <c r="D169" s="31" t="n">
        <v>6.57</v>
      </c>
      <c r="E169" s="81" t="n">
        <v>6.78</v>
      </c>
      <c r="F169" s="25" t="n">
        <v>481</v>
      </c>
      <c r="G169" s="80" t="n">
        <v>247</v>
      </c>
      <c r="H169" s="80" t="n">
        <v>397</v>
      </c>
      <c r="I169" s="80" t="n">
        <v>173</v>
      </c>
      <c r="J169" s="80" t="n">
        <v>13</v>
      </c>
      <c r="K169" s="80" t="n">
        <v>6</v>
      </c>
      <c r="L169" s="25" t="n">
        <v>1</v>
      </c>
      <c r="M169" s="80" t="n">
        <v>0</v>
      </c>
      <c r="N169" s="80" t="n">
        <v>2</v>
      </c>
      <c r="O169" s="80" t="n">
        <v>4</v>
      </c>
      <c r="P169" s="80" t="n">
        <v>3</v>
      </c>
      <c r="Q169" s="80" t="n">
        <v>2</v>
      </c>
      <c r="R169" s="16" t="n">
        <v>6</v>
      </c>
      <c r="S169" s="16" t="n">
        <v>6</v>
      </c>
      <c r="T169" s="16" t="n">
        <v>12</v>
      </c>
      <c r="U169" s="10" t="n">
        <v>2</v>
      </c>
      <c r="V169" s="89" t="n">
        <v>3</v>
      </c>
      <c r="W169" s="16" t="n">
        <v>5</v>
      </c>
      <c r="X169" s="25" t="n">
        <v>3</v>
      </c>
      <c r="Y169" s="80" t="n">
        <v>33</v>
      </c>
      <c r="Z169" s="27">
        <f>IF(U169="","",LOOKUP(U169-V169,{-9E+307,0,1},{2,"x",1}))</f>
        <v/>
      </c>
      <c r="AA169" s="14">
        <f>IF(U169="","",U169&amp;"-"&amp;V169)</f>
        <v/>
      </c>
      <c r="AB169" s="63" t="n"/>
      <c r="EP169" s="89" t="n"/>
      <c r="ER169" s="81" t="n"/>
      <c r="ES169" s="89" t="n"/>
      <c r="EU169" s="81" t="n"/>
      <c r="EV169" s="89" t="n"/>
      <c r="EX169" s="81" t="n"/>
      <c r="EY169" s="89" t="n"/>
      <c r="FA169" s="81" t="n"/>
      <c r="FB169" s="89" t="n"/>
      <c r="FD169" s="81" t="n"/>
      <c r="FE169" s="89" t="n"/>
      <c r="FG169" s="81" t="n"/>
      <c r="FH169" s="89" t="n"/>
      <c r="FJ169" s="81" t="n"/>
      <c r="FK169" s="89" t="n"/>
      <c r="FM169" s="81" t="n"/>
    </row>
    <row customHeight="1" ht="12" r="170" spans="1:201">
      <c r="A170" s="35" t="n">
        <v>43452</v>
      </c>
      <c r="B170" s="89" t="s">
        <v>105</v>
      </c>
      <c r="C170" s="89" t="s">
        <v>94</v>
      </c>
      <c r="D170" s="31" t="n">
        <v>6.9</v>
      </c>
      <c r="E170" s="81" t="n">
        <v>6.34</v>
      </c>
      <c r="F170" s="25" t="n">
        <v>366</v>
      </c>
      <c r="G170" s="80" t="n">
        <v>409</v>
      </c>
      <c r="H170" s="80" t="n">
        <v>268</v>
      </c>
      <c r="I170" s="80" t="n">
        <v>303</v>
      </c>
      <c r="J170" s="80" t="n">
        <v>10</v>
      </c>
      <c r="K170" s="80" t="n">
        <v>1</v>
      </c>
      <c r="L170" s="25" t="n">
        <v>0</v>
      </c>
      <c r="M170" s="80" t="n">
        <v>0</v>
      </c>
      <c r="N170" s="80" t="n">
        <v>6</v>
      </c>
      <c r="O170" s="80" t="n">
        <v>1</v>
      </c>
      <c r="P170" s="80" t="n">
        <v>1</v>
      </c>
      <c r="Q170" s="80" t="n">
        <v>1</v>
      </c>
      <c r="R170" s="16" t="n">
        <v>7</v>
      </c>
      <c r="S170" s="16" t="n">
        <v>2</v>
      </c>
      <c r="T170" s="16" t="n">
        <v>9</v>
      </c>
      <c r="U170" s="10" t="n">
        <v>2</v>
      </c>
      <c r="V170" s="89" t="n">
        <v>1</v>
      </c>
      <c r="W170" s="16" t="n">
        <v>3</v>
      </c>
      <c r="X170" s="25" t="n">
        <v>24</v>
      </c>
      <c r="Y170" s="80" t="n">
        <v>26</v>
      </c>
      <c r="Z170" s="27">
        <f>IF(U170="","",LOOKUP(U170-V170,{-9E+307,0,1},{2,"x",1}))</f>
        <v/>
      </c>
      <c r="AA170" s="14">
        <f>IF(U170="","",U170&amp;"-"&amp;V170)</f>
        <v/>
      </c>
      <c r="AB170" s="63" t="n"/>
      <c r="EP170" s="89" t="n"/>
      <c r="ER170" s="81" t="n"/>
      <c r="ES170" s="89" t="n"/>
      <c r="EU170" s="81" t="n"/>
      <c r="EV170" s="89" t="n"/>
      <c r="EX170" s="81" t="n"/>
      <c r="EY170" s="89" t="n"/>
      <c r="FA170" s="81" t="n"/>
      <c r="FB170" s="89" t="n"/>
      <c r="FD170" s="81" t="n"/>
      <c r="FE170" s="89" t="n"/>
      <c r="FG170" s="81" t="n"/>
      <c r="FH170" s="89" t="n"/>
      <c r="FJ170" s="81" t="n"/>
      <c r="FK170" s="89" t="n"/>
      <c r="FM170" s="81" t="n"/>
    </row>
    <row r="171" spans="1:201">
      <c r="U171" s="10" t="n"/>
      <c r="V171" s="89" t="n"/>
      <c r="W171" s="16" t="n"/>
      <c r="X171" s="25" t="n"/>
      <c r="Y171" s="80" t="n"/>
      <c r="Z171" s="27">
        <f>IF(U171="","",LOOKUP(U171-V171,{-9E+307,0,1},{2,"x",1}))</f>
        <v/>
      </c>
      <c r="AA171" s="14">
        <f>IF(U171="","",U171&amp;"-"&amp;V171)</f>
        <v/>
      </c>
      <c r="AB171" s="63" t="n"/>
      <c r="EP171" s="89" t="n"/>
      <c r="ER171" s="81" t="n"/>
      <c r="ES171" s="89" t="n"/>
      <c r="EU171" s="81" t="n"/>
      <c r="EV171" s="89" t="n"/>
      <c r="EX171" s="81" t="n"/>
      <c r="EY171" s="89" t="n"/>
      <c r="FA171" s="81" t="n"/>
      <c r="FB171" s="89" t="n"/>
      <c r="FD171" s="81" t="n"/>
      <c r="FE171" s="89" t="n"/>
      <c r="FG171" s="81" t="n"/>
      <c r="FH171" s="89" t="n"/>
      <c r="FJ171" s="81" t="n"/>
      <c r="FK171" s="89" t="n"/>
      <c r="FM171" s="81" t="n"/>
    </row>
    <row customHeight="1" ht="12" r="172" spans="1:201">
      <c r="U172" s="10" t="n"/>
      <c r="V172" s="89" t="n"/>
      <c r="W172" s="16" t="n"/>
      <c r="X172" s="25" t="n"/>
      <c r="Y172" s="80" t="n"/>
      <c r="Z172" s="27">
        <f>IF(U172="","",LOOKUP(U172-V172,{-9E+307,0,1},{2,"x",1}))</f>
        <v/>
      </c>
      <c r="AA172" s="14">
        <f>IF(U172="","",U172&amp;"-"&amp;V172)</f>
        <v/>
      </c>
      <c r="AB172" s="63" t="n"/>
      <c r="EP172" s="89" t="n"/>
      <c r="ER172" s="81" t="n"/>
      <c r="ES172" s="89" t="n"/>
      <c r="EU172" s="81" t="n"/>
      <c r="EV172" s="89" t="n"/>
      <c r="EX172" s="81" t="n"/>
      <c r="EY172" s="89" t="n"/>
      <c r="FA172" s="81" t="n"/>
      <c r="FB172" s="89" t="n"/>
      <c r="FD172" s="81" t="n"/>
      <c r="FE172" s="89" t="n"/>
      <c r="FG172" s="81" t="n"/>
      <c r="FH172" s="89" t="n"/>
      <c r="FJ172" s="81" t="n"/>
      <c r="FK172" s="89" t="n"/>
      <c r="FM172" s="81" t="n"/>
    </row>
    <row customHeight="1" ht="12" r="173" spans="1:201">
      <c r="U173" s="10" t="n"/>
      <c r="V173" s="89" t="n"/>
      <c r="W173" s="16" t="n"/>
      <c r="X173" s="25" t="n"/>
      <c r="Y173" s="80" t="n"/>
      <c r="Z173" s="27">
        <f>IF(U173="","",LOOKUP(U173-V173,{-9E+307,0,1},{2,"x",1}))</f>
        <v/>
      </c>
      <c r="AA173" s="14">
        <f>IF(U173="","",U173&amp;"-"&amp;V173)</f>
        <v/>
      </c>
      <c r="AB173" s="63" t="n"/>
      <c r="EP173" s="89" t="n"/>
      <c r="ER173" s="81" t="n"/>
      <c r="ES173" s="89" t="n"/>
      <c r="EU173" s="81" t="n"/>
      <c r="EV173" s="89" t="n"/>
      <c r="EX173" s="81" t="n"/>
      <c r="EY173" s="89" t="n"/>
      <c r="FA173" s="81" t="n"/>
      <c r="FB173" s="89" t="n"/>
      <c r="FD173" s="81" t="n"/>
      <c r="FE173" s="89" t="n"/>
      <c r="FG173" s="81" t="n"/>
      <c r="FH173" s="89" t="n"/>
      <c r="FJ173" s="81" t="n"/>
      <c r="FK173" s="89" t="n"/>
      <c r="FM173" s="81" t="n"/>
    </row>
    <row customHeight="1" ht="12" r="174" spans="1:201">
      <c r="U174" s="10" t="n"/>
      <c r="V174" s="89" t="n"/>
      <c r="W174" s="16" t="n"/>
      <c r="X174" s="25" t="n"/>
      <c r="Y174" s="80" t="n"/>
      <c r="Z174" s="27">
        <f>IF(U174="","",LOOKUP(U174-V174,{-9E+307,0,1},{2,"x",1}))</f>
        <v/>
      </c>
      <c r="AA174" s="14">
        <f>IF(U174="","",U174&amp;"-"&amp;V174)</f>
        <v/>
      </c>
      <c r="AB174" s="63" t="n"/>
      <c r="EP174" s="89" t="n"/>
      <c r="ER174" s="81" t="n"/>
      <c r="ES174" s="89" t="n"/>
      <c r="EU174" s="81" t="n"/>
      <c r="EV174" s="89" t="n"/>
      <c r="EX174" s="81" t="n"/>
      <c r="EY174" s="89" t="n"/>
      <c r="FA174" s="81" t="n"/>
      <c r="FB174" s="89" t="n"/>
      <c r="FD174" s="81" t="n"/>
      <c r="FE174" s="89" t="n"/>
      <c r="FG174" s="81" t="n"/>
      <c r="FH174" s="89" t="n"/>
      <c r="FJ174" s="81" t="n"/>
      <c r="FK174" s="89" t="n"/>
      <c r="FM174" s="81" t="n"/>
    </row>
    <row customHeight="1" ht="12" r="175" spans="1:201">
      <c r="U175" s="10" t="n"/>
      <c r="V175" s="89" t="n"/>
      <c r="W175" s="16" t="n"/>
      <c r="X175" s="25" t="n"/>
      <c r="Y175" s="80" t="n"/>
      <c r="Z175" s="27">
        <f>IF(U175="","",LOOKUP(U175-V175,{-9E+307,0,1},{2,"x",1}))</f>
        <v/>
      </c>
      <c r="AA175" s="14">
        <f>IF(U175="","",U175&amp;"-"&amp;V175)</f>
        <v/>
      </c>
      <c r="AB175" s="63" t="n"/>
      <c r="EP175" s="89" t="n"/>
      <c r="ER175" s="81" t="n"/>
      <c r="ES175" s="89" t="n"/>
      <c r="EU175" s="81" t="n"/>
      <c r="EV175" s="89" t="n"/>
      <c r="EX175" s="81" t="n"/>
      <c r="EY175" s="89" t="n"/>
      <c r="FA175" s="81" t="n"/>
      <c r="FB175" s="89" t="n"/>
      <c r="FD175" s="81" t="n"/>
      <c r="FE175" s="89" t="n"/>
      <c r="FG175" s="81" t="n"/>
      <c r="FH175" s="89" t="n"/>
      <c r="FJ175" s="81" t="n"/>
      <c r="FK175" s="89" t="n"/>
      <c r="FM175" s="81" t="n"/>
    </row>
    <row customHeight="1" ht="12" r="176" spans="1:201">
      <c r="U176" s="10" t="n"/>
      <c r="V176" s="89" t="n"/>
      <c r="W176" s="16" t="n"/>
      <c r="X176" s="25" t="n"/>
      <c r="Y176" s="80" t="n"/>
      <c r="Z176" s="27">
        <f>IF(U176="","",LOOKUP(U176-V176,{-9E+307,0,1},{2,"x",1}))</f>
        <v/>
      </c>
      <c r="AA176" s="14">
        <f>IF(U176="","",U176&amp;"-"&amp;V176)</f>
        <v/>
      </c>
      <c r="AB176" s="63" t="n"/>
      <c r="EP176" s="89" t="n"/>
      <c r="ER176" s="81" t="n"/>
      <c r="ES176" s="89" t="n"/>
      <c r="EU176" s="81" t="n"/>
      <c r="EV176" s="89" t="n"/>
      <c r="EX176" s="81" t="n"/>
      <c r="EY176" s="89" t="n"/>
      <c r="FA176" s="81" t="n"/>
      <c r="FB176" s="89" t="n"/>
      <c r="FD176" s="81" t="n"/>
      <c r="FE176" s="89" t="n"/>
      <c r="FG176" s="81" t="n"/>
      <c r="FH176" s="89" t="n"/>
      <c r="FJ176" s="81" t="n"/>
      <c r="FK176" s="89" t="n"/>
      <c r="FM176" s="81" t="n"/>
    </row>
    <row customHeight="1" ht="12" r="177" spans="1:201">
      <c r="U177" s="10" t="n"/>
      <c r="V177" s="89" t="n"/>
      <c r="W177" s="16" t="n"/>
      <c r="X177" s="25" t="n"/>
      <c r="Y177" s="80" t="n"/>
      <c r="Z177" s="27">
        <f>IF(U177="","",LOOKUP(U177-V177,{-9E+307,0,1},{2,"x",1}))</f>
        <v/>
      </c>
      <c r="AA177" s="14">
        <f>IF(U177="","",U177&amp;"-"&amp;V177)</f>
        <v/>
      </c>
      <c r="AB177" s="63" t="n"/>
      <c r="EP177" s="89" t="n"/>
      <c r="ER177" s="81" t="n"/>
      <c r="ES177" s="89" t="n"/>
      <c r="EU177" s="81" t="n"/>
      <c r="EV177" s="89" t="n"/>
      <c r="EX177" s="81" t="n"/>
      <c r="EY177" s="89" t="n"/>
      <c r="FA177" s="81" t="n"/>
      <c r="FB177" s="89" t="n"/>
      <c r="FD177" s="81" t="n"/>
      <c r="FE177" s="89" t="n"/>
      <c r="FG177" s="81" t="n"/>
      <c r="FH177" s="89" t="n"/>
      <c r="FJ177" s="81" t="n"/>
      <c r="FK177" s="89" t="n"/>
      <c r="FM177" s="81" t="n"/>
    </row>
    <row customHeight="1" ht="12" r="178" spans="1:201">
      <c r="U178" s="10" t="n"/>
      <c r="V178" s="89" t="n"/>
      <c r="W178" s="16" t="n"/>
      <c r="X178" s="25" t="n"/>
      <c r="Y178" s="80" t="n"/>
      <c r="Z178" s="27">
        <f>IF(U178="","",LOOKUP(U178-V178,{-9E+307,0,1},{2,"x",1}))</f>
        <v/>
      </c>
      <c r="AA178" s="14">
        <f>IF(U178="","",U178&amp;"-"&amp;V178)</f>
        <v/>
      </c>
      <c r="AB178" s="63" t="n"/>
      <c r="EP178" s="89" t="n"/>
      <c r="ER178" s="81" t="n"/>
      <c r="ES178" s="89" t="n"/>
      <c r="EU178" s="81" t="n"/>
      <c r="EV178" s="89" t="n"/>
      <c r="EX178" s="81" t="n"/>
      <c r="EY178" s="89" t="n"/>
      <c r="FA178" s="81" t="n"/>
      <c r="FB178" s="89" t="n"/>
      <c r="FD178" s="81" t="n"/>
      <c r="FE178" s="89" t="n"/>
      <c r="FG178" s="81" t="n"/>
      <c r="FH178" s="89" t="n"/>
      <c r="FJ178" s="81" t="n"/>
      <c r="FK178" s="89" t="n"/>
      <c r="FM178" s="81" t="n"/>
    </row>
    <row customHeight="1" ht="12" r="179" spans="1:201">
      <c r="U179" s="10" t="n"/>
      <c r="V179" s="89" t="n"/>
      <c r="W179" s="16" t="n"/>
      <c r="X179" s="25" t="n"/>
      <c r="Y179" s="80" t="n"/>
      <c r="Z179" s="27">
        <f>IF(U179="","",LOOKUP(U179-V179,{-9E+307,0,1},{2,"x",1}))</f>
        <v/>
      </c>
      <c r="AA179" s="14">
        <f>IF(U179="","",U179&amp;"-"&amp;V179)</f>
        <v/>
      </c>
      <c r="AB179" s="63" t="n"/>
      <c r="EP179" s="89" t="n"/>
      <c r="ER179" s="81" t="n"/>
      <c r="ES179" s="89" t="n"/>
      <c r="EU179" s="81" t="n"/>
      <c r="EV179" s="89" t="n"/>
      <c r="EX179" s="81" t="n"/>
      <c r="EY179" s="89" t="n"/>
      <c r="FA179" s="81" t="n"/>
      <c r="FB179" s="89" t="n"/>
      <c r="FD179" s="81" t="n"/>
      <c r="FE179" s="89" t="n"/>
      <c r="FG179" s="81" t="n"/>
      <c r="FH179" s="89" t="n"/>
      <c r="FJ179" s="81" t="n"/>
      <c r="FK179" s="89" t="n"/>
      <c r="FM179" s="81" t="n"/>
    </row>
    <row customHeight="1" ht="12" r="180" spans="1:201">
      <c r="U180" s="10" t="n"/>
      <c r="V180" s="89" t="n"/>
      <c r="W180" s="16" t="n"/>
      <c r="X180" s="25" t="n"/>
      <c r="Y180" s="80" t="n"/>
      <c r="Z180" s="27">
        <f>IF(U180="","",LOOKUP(U180-V180,{-9E+307,0,1},{2,"x",1}))</f>
        <v/>
      </c>
      <c r="AA180" s="14">
        <f>IF(U180="","",U180&amp;"-"&amp;V180)</f>
        <v/>
      </c>
      <c r="AB180" s="63" t="n"/>
      <c r="EP180" s="89" t="n"/>
      <c r="ER180" s="81" t="n"/>
      <c r="ES180" s="89" t="n"/>
      <c r="EU180" s="81" t="n"/>
      <c r="EV180" s="89" t="n"/>
      <c r="EX180" s="81" t="n"/>
      <c r="EY180" s="89" t="n"/>
      <c r="FA180" s="81" t="n"/>
      <c r="FB180" s="89" t="n"/>
      <c r="FD180" s="81" t="n"/>
      <c r="FE180" s="89" t="n"/>
      <c r="FG180" s="81" t="n"/>
      <c r="FH180" s="89" t="n"/>
      <c r="FJ180" s="81" t="n"/>
      <c r="FK180" s="89" t="n"/>
      <c r="FM180" s="81" t="n"/>
    </row>
    <row customHeight="1" ht="12" r="181" spans="1:201">
      <c r="U181" s="10" t="n"/>
      <c r="V181" s="89" t="n"/>
      <c r="W181" s="16" t="n"/>
      <c r="X181" s="25" t="n"/>
      <c r="Y181" s="80" t="n"/>
      <c r="Z181" s="27">
        <f>IF(U181="","",LOOKUP(U181-V181,{-9E+307,0,1},{2,"x",1}))</f>
        <v/>
      </c>
      <c r="AA181" s="14">
        <f>IF(U181="","",U181&amp;"-"&amp;V181)</f>
        <v/>
      </c>
      <c r="AB181" s="63" t="n"/>
      <c r="EP181" s="89" t="n"/>
      <c r="ER181" s="81" t="n"/>
      <c r="ES181" s="89" t="n"/>
      <c r="EU181" s="81" t="n"/>
      <c r="EV181" s="89" t="n"/>
      <c r="EX181" s="81" t="n"/>
      <c r="EY181" s="89" t="n"/>
      <c r="FA181" s="81" t="n"/>
      <c r="FB181" s="89" t="n"/>
      <c r="FD181" s="81" t="n"/>
      <c r="FE181" s="89" t="n"/>
      <c r="FG181" s="81" t="n"/>
      <c r="FH181" s="89" t="n"/>
      <c r="FJ181" s="81" t="n"/>
      <c r="FK181" s="89" t="n"/>
      <c r="FM181" s="81" t="n"/>
    </row>
    <row customHeight="1" ht="12" r="182" spans="1:201">
      <c r="U182" s="10" t="n"/>
      <c r="V182" s="89" t="n"/>
      <c r="W182" s="16" t="n"/>
      <c r="X182" s="25" t="n"/>
      <c r="Y182" s="80" t="n"/>
      <c r="Z182" s="27">
        <f>IF(U182="","",LOOKUP(U182-V182,{-9E+307,0,1},{2,"x",1}))</f>
        <v/>
      </c>
      <c r="AA182" s="14">
        <f>IF(U182="","",U182&amp;"-"&amp;V182)</f>
        <v/>
      </c>
      <c r="AB182" s="63" t="n"/>
      <c r="EP182" s="89" t="n"/>
      <c r="ER182" s="81" t="n"/>
      <c r="ES182" s="89" t="n"/>
      <c r="EU182" s="81" t="n"/>
      <c r="EV182" s="89" t="n"/>
      <c r="EX182" s="81" t="n"/>
      <c r="EY182" s="89" t="n"/>
      <c r="FA182" s="81" t="n"/>
      <c r="FB182" s="89" t="n"/>
      <c r="FD182" s="81" t="n"/>
      <c r="FE182" s="89" t="n"/>
      <c r="FG182" s="81" t="n"/>
      <c r="FH182" s="89" t="n"/>
      <c r="FJ182" s="81" t="n"/>
      <c r="FK182" s="89" t="n"/>
      <c r="FM182" s="81" t="n"/>
    </row>
    <row customHeight="1" ht="12" r="183" spans="1:201">
      <c r="U183" s="10" t="n"/>
      <c r="V183" s="89" t="n"/>
      <c r="W183" s="16" t="n"/>
      <c r="X183" s="25" t="n"/>
      <c r="Y183" s="80" t="n"/>
      <c r="Z183" s="27">
        <f>IF(U183="","",LOOKUP(U183-V183,{-9E+307,0,1},{2,"x",1}))</f>
        <v/>
      </c>
      <c r="AA183" s="14">
        <f>IF(U183="","",U183&amp;"-"&amp;V183)</f>
        <v/>
      </c>
      <c r="AB183" s="63" t="n"/>
      <c r="EP183" s="89" t="n"/>
      <c r="ER183" s="81" t="n"/>
      <c r="ES183" s="89" t="n"/>
      <c r="EU183" s="81" t="n"/>
      <c r="EV183" s="89" t="n"/>
      <c r="EX183" s="81" t="n"/>
      <c r="EY183" s="89" t="n"/>
      <c r="FA183" s="81" t="n"/>
      <c r="FB183" s="89" t="n"/>
      <c r="FD183" s="81" t="n"/>
      <c r="FE183" s="89" t="n"/>
      <c r="FG183" s="81" t="n"/>
      <c r="FH183" s="89" t="n"/>
      <c r="FJ183" s="81" t="n"/>
      <c r="FK183" s="89" t="n"/>
      <c r="FM183" s="81" t="n"/>
    </row>
    <row customHeight="1" ht="12" r="184" spans="1:201">
      <c r="U184" s="10" t="n"/>
      <c r="V184" s="89" t="n"/>
      <c r="W184" s="16" t="n"/>
      <c r="X184" s="25" t="n"/>
      <c r="Y184" s="80" t="n"/>
      <c r="Z184" s="27">
        <f>IF(U184="","",LOOKUP(U184-V184,{-9E+307,0,1},{2,"x",1}))</f>
        <v/>
      </c>
      <c r="AA184" s="14">
        <f>IF(U184="","",U184&amp;"-"&amp;V184)</f>
        <v/>
      </c>
      <c r="AB184" s="63" t="n"/>
      <c r="EP184" s="89" t="n"/>
      <c r="ER184" s="81" t="n"/>
      <c r="ES184" s="89" t="n"/>
      <c r="EU184" s="81" t="n"/>
      <c r="EV184" s="89" t="n"/>
      <c r="EX184" s="81" t="n"/>
      <c r="EY184" s="89" t="n"/>
      <c r="FA184" s="81" t="n"/>
      <c r="FB184" s="89" t="n"/>
      <c r="FD184" s="81" t="n"/>
      <c r="FE184" s="89" t="n"/>
      <c r="FG184" s="81" t="n"/>
      <c r="FH184" s="89" t="n"/>
      <c r="FJ184" s="81" t="n"/>
      <c r="FK184" s="89" t="n"/>
      <c r="FM184" s="81" t="n"/>
    </row>
    <row customHeight="1" ht="12" r="185" spans="1:201">
      <c r="U185" s="10" t="n"/>
      <c r="V185" s="89" t="n"/>
      <c r="W185" s="16" t="n"/>
      <c r="X185" s="25" t="n"/>
      <c r="Y185" s="80" t="n"/>
      <c r="Z185" s="27">
        <f>IF(U185="","",LOOKUP(U185-V185,{-9E+307,0,1},{2,"x",1}))</f>
        <v/>
      </c>
      <c r="AA185" s="14">
        <f>IF(U185="","",U185&amp;"-"&amp;V185)</f>
        <v/>
      </c>
      <c r="AB185" s="63" t="n"/>
      <c r="EP185" s="89" t="n"/>
      <c r="ER185" s="81" t="n"/>
      <c r="ES185" s="89" t="n"/>
      <c r="EU185" s="81" t="n"/>
      <c r="EV185" s="89" t="n"/>
      <c r="EX185" s="81" t="n"/>
      <c r="EY185" s="89" t="n"/>
      <c r="FA185" s="81" t="n"/>
      <c r="FB185" s="89" t="n"/>
      <c r="FD185" s="81" t="n"/>
      <c r="FE185" s="89" t="n"/>
      <c r="FG185" s="81" t="n"/>
      <c r="FH185" s="89" t="n"/>
      <c r="FJ185" s="81" t="n"/>
      <c r="FK185" s="89" t="n"/>
      <c r="FM185" s="81" t="n"/>
    </row>
    <row customHeight="1" ht="12" r="186" spans="1:201">
      <c r="U186" s="10" t="n"/>
      <c r="V186" s="89" t="n"/>
      <c r="W186" s="16" t="n"/>
      <c r="X186" s="25" t="n"/>
      <c r="Y186" s="80" t="n"/>
      <c r="Z186" s="27">
        <f>IF(U186="","",LOOKUP(U186-V186,{-9E+307,0,1},{2,"x",1}))</f>
        <v/>
      </c>
      <c r="AA186" s="14">
        <f>IF(U186="","",U186&amp;"-"&amp;V186)</f>
        <v/>
      </c>
      <c r="AB186" s="63" t="n"/>
      <c r="EP186" s="89" t="n"/>
      <c r="ER186" s="81" t="n"/>
      <c r="ES186" s="89" t="n"/>
      <c r="EU186" s="81" t="n"/>
      <c r="EV186" s="89" t="n"/>
      <c r="EX186" s="81" t="n"/>
      <c r="EY186" s="89" t="n"/>
      <c r="FA186" s="81" t="n"/>
      <c r="FB186" s="89" t="n"/>
      <c r="FD186" s="81" t="n"/>
      <c r="FE186" s="89" t="n"/>
      <c r="FG186" s="81" t="n"/>
      <c r="FH186" s="89" t="n"/>
      <c r="FJ186" s="81" t="n"/>
      <c r="FK186" s="89" t="n"/>
      <c r="FM186" s="81" t="n"/>
    </row>
    <row customHeight="1" ht="12" r="187" spans="1:201">
      <c r="U187" s="10" t="n"/>
      <c r="V187" s="89" t="n"/>
      <c r="W187" s="16" t="n"/>
      <c r="X187" s="25" t="n"/>
      <c r="Y187" s="80" t="n"/>
      <c r="Z187" s="27">
        <f>IF(U187="","",LOOKUP(U187-V187,{-9E+307,0,1},{2,"x",1}))</f>
        <v/>
      </c>
      <c r="AA187" s="14">
        <f>IF(U187="","",U187&amp;"-"&amp;V187)</f>
        <v/>
      </c>
      <c r="AB187" s="63" t="n"/>
      <c r="EP187" s="89" t="n"/>
      <c r="ER187" s="81" t="n"/>
      <c r="ES187" s="89" t="n"/>
      <c r="EU187" s="81" t="n"/>
      <c r="EV187" s="89" t="n"/>
      <c r="EX187" s="81" t="n"/>
      <c r="EY187" s="89" t="n"/>
      <c r="FA187" s="81" t="n"/>
      <c r="FB187" s="89" t="n"/>
      <c r="FD187" s="81" t="n"/>
      <c r="FE187" s="89" t="n"/>
      <c r="FG187" s="81" t="n"/>
      <c r="FH187" s="89" t="n"/>
      <c r="FJ187" s="81" t="n"/>
      <c r="FK187" s="89" t="n"/>
      <c r="FM187" s="81" t="n"/>
    </row>
    <row customHeight="1" ht="12" r="188" spans="1:201">
      <c r="U188" s="10" t="n"/>
      <c r="V188" s="89" t="n"/>
      <c r="W188" s="16" t="n"/>
      <c r="X188" s="25" t="n"/>
      <c r="Y188" s="80" t="n"/>
      <c r="Z188" s="27">
        <f>IF(U188="","",LOOKUP(U188-V188,{-9E+307,0,1},{2,"x",1}))</f>
        <v/>
      </c>
      <c r="AA188" s="14">
        <f>IF(U188="","",U188&amp;"-"&amp;V188)</f>
        <v/>
      </c>
      <c r="AB188" s="63" t="n"/>
      <c r="EP188" s="89" t="n"/>
      <c r="ER188" s="81" t="n"/>
      <c r="ES188" s="89" t="n"/>
      <c r="EU188" s="81" t="n"/>
      <c r="EV188" s="89" t="n"/>
      <c r="EX188" s="81" t="n"/>
      <c r="EY188" s="89" t="n"/>
      <c r="FA188" s="81" t="n"/>
      <c r="FB188" s="89" t="n"/>
      <c r="FD188" s="81" t="n"/>
      <c r="FE188" s="89" t="n"/>
      <c r="FG188" s="81" t="n"/>
      <c r="FH188" s="89" t="n"/>
      <c r="FJ188" s="81" t="n"/>
      <c r="FK188" s="89" t="n"/>
      <c r="FM188" s="81" t="n"/>
    </row>
    <row customHeight="1" ht="12" r="189" spans="1:201">
      <c r="U189" s="10" t="n"/>
      <c r="V189" s="89" t="n"/>
      <c r="W189" s="16" t="n"/>
      <c r="X189" s="25" t="n"/>
      <c r="Y189" s="80" t="n"/>
      <c r="Z189" s="27">
        <f>IF(U189="","",LOOKUP(U189-V189,{-9E+307,0,1},{2,"x",1}))</f>
        <v/>
      </c>
      <c r="AA189" s="14">
        <f>IF(U189="","",U189&amp;"-"&amp;V189)</f>
        <v/>
      </c>
      <c r="AB189" s="63" t="n"/>
      <c r="EP189" s="89" t="n"/>
      <c r="ER189" s="81" t="n"/>
      <c r="ES189" s="89" t="n"/>
      <c r="EU189" s="81" t="n"/>
      <c r="EV189" s="89" t="n"/>
      <c r="EX189" s="81" t="n"/>
      <c r="EY189" s="89" t="n"/>
      <c r="FA189" s="81" t="n"/>
      <c r="FB189" s="89" t="n"/>
      <c r="FD189" s="81" t="n"/>
      <c r="FE189" s="89" t="n"/>
      <c r="FG189" s="81" t="n"/>
      <c r="FH189" s="89" t="n"/>
      <c r="FJ189" s="81" t="n"/>
      <c r="FK189" s="89" t="n"/>
      <c r="FM189" s="81" t="n"/>
    </row>
    <row customHeight="1" ht="12" r="190" spans="1:201">
      <c r="U190" s="10" t="n"/>
      <c r="V190" s="89" t="n"/>
      <c r="W190" s="16" t="n"/>
      <c r="X190" s="25" t="n"/>
      <c r="Y190" s="80" t="n"/>
      <c r="Z190" s="27">
        <f>IF(U190="","",LOOKUP(U190-V190,{-9E+307,0,1},{2,"x",1}))</f>
        <v/>
      </c>
      <c r="AA190" s="14">
        <f>IF(U190="","",U190&amp;"-"&amp;V190)</f>
        <v/>
      </c>
      <c r="AB190" s="63" t="n"/>
      <c r="EP190" s="89" t="n"/>
      <c r="ER190" s="81" t="n"/>
      <c r="ES190" s="89" t="n"/>
      <c r="EU190" s="81" t="n"/>
      <c r="EV190" s="89" t="n"/>
      <c r="EX190" s="81" t="n"/>
      <c r="EY190" s="89" t="n"/>
      <c r="FA190" s="81" t="n"/>
      <c r="FB190" s="89" t="n"/>
      <c r="FD190" s="81" t="n"/>
      <c r="FE190" s="89" t="n"/>
      <c r="FG190" s="81" t="n"/>
      <c r="FH190" s="89" t="n"/>
      <c r="FJ190" s="81" t="n"/>
      <c r="FK190" s="89" t="n"/>
      <c r="FM190" s="81" t="n"/>
    </row>
    <row customHeight="1" ht="12" r="191" spans="1:201">
      <c r="U191" s="10" t="n"/>
      <c r="V191" s="89" t="n"/>
      <c r="W191" s="16" t="n"/>
      <c r="X191" s="25" t="n"/>
      <c r="Y191" s="80" t="n"/>
      <c r="Z191" s="27">
        <f>IF(U191="","",LOOKUP(U191-V191,{-9E+307,0,1},{2,"x",1}))</f>
        <v/>
      </c>
      <c r="AA191" s="14">
        <f>IF(U191="","",U191&amp;"-"&amp;V191)</f>
        <v/>
      </c>
      <c r="AB191" s="63" t="n"/>
      <c r="EP191" s="89" t="n"/>
      <c r="ER191" s="81" t="n"/>
      <c r="ES191" s="89" t="n"/>
      <c r="EU191" s="81" t="n"/>
      <c r="EV191" s="89" t="n"/>
      <c r="EX191" s="81" t="n"/>
      <c r="EY191" s="89" t="n"/>
      <c r="FA191" s="81" t="n"/>
      <c r="FB191" s="89" t="n"/>
      <c r="FD191" s="81" t="n"/>
      <c r="FE191" s="89" t="n"/>
      <c r="FG191" s="81" t="n"/>
      <c r="FH191" s="89" t="n"/>
      <c r="FJ191" s="81" t="n"/>
      <c r="FK191" s="89" t="n"/>
      <c r="FM191" s="81" t="n"/>
    </row>
    <row customHeight="1" ht="12" r="192" spans="1:201">
      <c r="U192" s="10" t="n"/>
      <c r="V192" s="89" t="n"/>
      <c r="W192" s="16" t="n"/>
      <c r="X192" s="25" t="n"/>
      <c r="Y192" s="80" t="n"/>
      <c r="Z192" s="27">
        <f>IF(U192="","",LOOKUP(U192-V192,{-9E+307,0,1},{2,"x",1}))</f>
        <v/>
      </c>
      <c r="AA192" s="14">
        <f>IF(U192="","",U192&amp;"-"&amp;V192)</f>
        <v/>
      </c>
      <c r="AB192" s="63" t="n"/>
      <c r="EP192" s="89" t="n"/>
      <c r="ER192" s="81" t="n"/>
      <c r="ES192" s="89" t="n"/>
      <c r="EU192" s="81" t="n"/>
      <c r="EV192" s="89" t="n"/>
      <c r="EX192" s="81" t="n"/>
      <c r="EY192" s="89" t="n"/>
      <c r="FA192" s="81" t="n"/>
      <c r="FB192" s="89" t="n"/>
      <c r="FD192" s="81" t="n"/>
      <c r="FE192" s="89" t="n"/>
      <c r="FG192" s="81" t="n"/>
      <c r="FH192" s="89" t="n"/>
      <c r="FJ192" s="81" t="n"/>
      <c r="FK192" s="89" t="n"/>
      <c r="FM192" s="81" t="n"/>
    </row>
    <row customHeight="1" ht="12" r="193" spans="1:201">
      <c r="U193" s="10" t="n"/>
      <c r="V193" s="89" t="n"/>
      <c r="W193" s="16" t="n"/>
      <c r="X193" s="25" t="n"/>
      <c r="Y193" s="80" t="n"/>
      <c r="Z193" s="27">
        <f>IF(U193="","",LOOKUP(U193-V193,{-9E+307,0,1},{2,"x",1}))</f>
        <v/>
      </c>
      <c r="AA193" s="14">
        <f>IF(U193="","",U193&amp;"-"&amp;V193)</f>
        <v/>
      </c>
      <c r="AB193" s="63" t="n"/>
      <c r="EP193" s="89" t="n"/>
      <c r="ER193" s="81" t="n"/>
      <c r="ES193" s="89" t="n"/>
      <c r="EU193" s="81" t="n"/>
      <c r="EV193" s="89" t="n"/>
      <c r="EX193" s="81" t="n"/>
      <c r="EY193" s="89" t="n"/>
      <c r="FA193" s="81" t="n"/>
      <c r="FB193" s="89" t="n"/>
      <c r="FD193" s="81" t="n"/>
      <c r="FE193" s="89" t="n"/>
      <c r="FG193" s="81" t="n"/>
      <c r="FH193" s="89" t="n"/>
      <c r="FJ193" s="81" t="n"/>
      <c r="FK193" s="89" t="n"/>
      <c r="FM193" s="81" t="n"/>
    </row>
    <row customHeight="1" ht="12" r="194" spans="1:201">
      <c r="U194" s="10" t="n"/>
      <c r="V194" s="89" t="n"/>
      <c r="W194" s="16" t="n"/>
      <c r="X194" s="25" t="n"/>
      <c r="Y194" s="80" t="n"/>
      <c r="Z194" s="27">
        <f>IF(U194="","",LOOKUP(U194-V194,{-9E+307,0,1},{2,"x",1}))</f>
        <v/>
      </c>
      <c r="AA194" s="14">
        <f>IF(U194="","",U194&amp;"-"&amp;V194)</f>
        <v/>
      </c>
      <c r="AB194" s="63" t="n"/>
      <c r="EP194" s="89" t="n"/>
      <c r="ER194" s="81" t="n"/>
      <c r="ES194" s="89" t="n"/>
      <c r="EU194" s="81" t="n"/>
      <c r="EV194" s="89" t="n"/>
      <c r="EX194" s="81" t="n"/>
      <c r="EY194" s="89" t="n"/>
      <c r="FA194" s="81" t="n"/>
      <c r="FB194" s="89" t="n"/>
      <c r="FD194" s="81" t="n"/>
      <c r="FE194" s="89" t="n"/>
      <c r="FG194" s="81" t="n"/>
      <c r="FH194" s="89" t="n"/>
      <c r="FJ194" s="81" t="n"/>
      <c r="FK194" s="89" t="n"/>
      <c r="FM194" s="81" t="n"/>
    </row>
    <row customHeight="1" ht="12" r="195" spans="1:201">
      <c r="U195" s="10" t="n"/>
      <c r="V195" s="89" t="n"/>
      <c r="W195" s="16" t="n"/>
      <c r="X195" s="25" t="n"/>
      <c r="Y195" s="80" t="n"/>
      <c r="Z195" s="27">
        <f>IF(U195="","",LOOKUP(U195-V195,{-9E+307,0,1},{2,"x",1}))</f>
        <v/>
      </c>
      <c r="AA195" s="14">
        <f>IF(U195="","",U195&amp;"-"&amp;V195)</f>
        <v/>
      </c>
      <c r="AB195" s="63" t="n"/>
      <c r="EP195" s="89" t="n"/>
      <c r="ER195" s="81" t="n"/>
      <c r="ES195" s="89" t="n"/>
      <c r="EU195" s="81" t="n"/>
      <c r="EV195" s="89" t="n"/>
      <c r="EX195" s="81" t="n"/>
      <c r="EY195" s="89" t="n"/>
      <c r="FA195" s="81" t="n"/>
      <c r="FB195" s="89" t="n"/>
      <c r="FD195" s="81" t="n"/>
      <c r="FE195" s="89" t="n"/>
      <c r="FG195" s="81" t="n"/>
      <c r="FH195" s="89" t="n"/>
      <c r="FJ195" s="81" t="n"/>
      <c r="FK195" s="89" t="n"/>
      <c r="FM195" s="81" t="n"/>
    </row>
    <row customHeight="1" ht="12" r="196" spans="1:201">
      <c r="U196" s="10" t="n"/>
      <c r="V196" s="89" t="n"/>
      <c r="W196" s="16" t="n"/>
      <c r="X196" s="25" t="n"/>
      <c r="Y196" s="80" t="n"/>
      <c r="Z196" s="27">
        <f>IF(U196="","",LOOKUP(U196-V196,{-9E+307,0,1},{2,"x",1}))</f>
        <v/>
      </c>
      <c r="AA196" s="14">
        <f>IF(U196="","",U196&amp;"-"&amp;V196)</f>
        <v/>
      </c>
      <c r="AB196" s="63" t="n"/>
      <c r="EP196" s="89" t="n"/>
      <c r="ER196" s="81" t="n"/>
      <c r="ES196" s="89" t="n"/>
      <c r="EU196" s="81" t="n"/>
      <c r="EV196" s="89" t="n"/>
      <c r="EX196" s="81" t="n"/>
      <c r="EY196" s="89" t="n"/>
      <c r="FA196" s="81" t="n"/>
      <c r="FB196" s="89" t="n"/>
      <c r="FD196" s="81" t="n"/>
      <c r="FE196" s="89" t="n"/>
      <c r="FG196" s="81" t="n"/>
      <c r="FH196" s="89" t="n"/>
      <c r="FJ196" s="81" t="n"/>
      <c r="FK196" s="89" t="n"/>
      <c r="FM196" s="81" t="n"/>
    </row>
    <row customHeight="1" ht="12" r="197" spans="1:201">
      <c r="U197" s="10" t="n"/>
      <c r="V197" s="89" t="n"/>
      <c r="W197" s="16" t="n"/>
      <c r="X197" s="25" t="n"/>
      <c r="Y197" s="80" t="n"/>
      <c r="Z197" s="27">
        <f>IF(U197="","",LOOKUP(U197-V197,{-9E+307,0,1},{2,"x",1}))</f>
        <v/>
      </c>
      <c r="AA197" s="14">
        <f>IF(U197="","",U197&amp;"-"&amp;V197)</f>
        <v/>
      </c>
      <c r="AB197" s="63" t="n"/>
      <c r="EP197" s="89" t="n"/>
      <c r="ER197" s="81" t="n"/>
      <c r="ES197" s="89" t="n"/>
      <c r="EU197" s="81" t="n"/>
      <c r="EV197" s="89" t="n"/>
      <c r="EX197" s="81" t="n"/>
      <c r="EY197" s="89" t="n"/>
      <c r="FA197" s="81" t="n"/>
      <c r="FB197" s="89" t="n"/>
      <c r="FD197" s="81" t="n"/>
      <c r="FE197" s="89" t="n"/>
      <c r="FG197" s="81" t="n"/>
      <c r="FH197" s="89" t="n"/>
      <c r="FJ197" s="81" t="n"/>
      <c r="FK197" s="89" t="n"/>
      <c r="FM197" s="81" t="n"/>
    </row>
    <row customHeight="1" ht="12" r="198" spans="1:201">
      <c r="U198" s="10" t="n"/>
      <c r="V198" s="89" t="n"/>
      <c r="W198" s="16" t="n"/>
      <c r="X198" s="25" t="n"/>
      <c r="Y198" s="80" t="n"/>
      <c r="Z198" s="27">
        <f>IF(U198="","",LOOKUP(U198-V198,{-9E+307,0,1},{2,"x",1}))</f>
        <v/>
      </c>
      <c r="AA198" s="14">
        <f>IF(U198="","",U198&amp;"-"&amp;V198)</f>
        <v/>
      </c>
      <c r="AB198" s="63" t="n"/>
      <c r="EP198" s="89" t="n"/>
      <c r="ER198" s="81" t="n"/>
      <c r="ES198" s="89" t="n"/>
      <c r="EU198" s="81" t="n"/>
      <c r="EV198" s="89" t="n"/>
      <c r="EX198" s="81" t="n"/>
      <c r="EY198" s="89" t="n"/>
      <c r="FA198" s="81" t="n"/>
      <c r="FB198" s="89" t="n"/>
      <c r="FD198" s="81" t="n"/>
      <c r="FE198" s="89" t="n"/>
      <c r="FG198" s="81" t="n"/>
      <c r="FH198" s="89" t="n"/>
      <c r="FJ198" s="81" t="n"/>
      <c r="FK198" s="89" t="n"/>
      <c r="FM198" s="81" t="n"/>
    </row>
    <row customHeight="1" ht="12" r="199" spans="1:201">
      <c r="U199" s="10" t="n"/>
      <c r="V199" s="89" t="n"/>
      <c r="W199" s="16" t="n"/>
      <c r="X199" s="25" t="n"/>
      <c r="Y199" s="80" t="n"/>
      <c r="Z199" s="27">
        <f>IF(U199="","",LOOKUP(U199-V199,{-9E+307,0,1},{2,"x",1}))</f>
        <v/>
      </c>
      <c r="AA199" s="14">
        <f>IF(U199="","",U199&amp;"-"&amp;V199)</f>
        <v/>
      </c>
      <c r="AB199" s="63" t="n"/>
      <c r="EP199" s="89" t="n"/>
      <c r="ER199" s="81" t="n"/>
      <c r="ES199" s="89" t="n"/>
      <c r="EU199" s="81" t="n"/>
      <c r="EV199" s="89" t="n"/>
      <c r="EX199" s="81" t="n"/>
      <c r="EY199" s="89" t="n"/>
      <c r="FA199" s="81" t="n"/>
      <c r="FB199" s="89" t="n"/>
      <c r="FD199" s="81" t="n"/>
      <c r="FE199" s="89" t="n"/>
      <c r="FG199" s="81" t="n"/>
      <c r="FH199" s="89" t="n"/>
      <c r="FJ199" s="81" t="n"/>
      <c r="FK199" s="89" t="n"/>
      <c r="FM199" s="81" t="n"/>
    </row>
    <row customHeight="1" ht="12" r="200" spans="1:201">
      <c r="U200" s="10" t="n"/>
      <c r="V200" s="89" t="n"/>
      <c r="W200" s="16" t="n"/>
      <c r="X200" s="25" t="n"/>
      <c r="Y200" s="80" t="n"/>
      <c r="Z200" s="27">
        <f>IF(U200="","",LOOKUP(U200-V200,{-9E+307,0,1},{2,"x",1}))</f>
        <v/>
      </c>
      <c r="AA200" s="14">
        <f>IF(U200="","",U200&amp;"-"&amp;V200)</f>
        <v/>
      </c>
      <c r="AB200" s="63" t="n"/>
      <c r="EP200" s="89" t="n"/>
      <c r="ER200" s="81" t="n"/>
      <c r="ES200" s="89" t="n"/>
      <c r="EU200" s="81" t="n"/>
      <c r="EV200" s="89" t="n"/>
      <c r="EX200" s="81" t="n"/>
      <c r="EY200" s="89" t="n"/>
      <c r="FA200" s="81" t="n"/>
      <c r="FB200" s="89" t="n"/>
      <c r="FD200" s="81" t="n"/>
      <c r="FE200" s="89" t="n"/>
      <c r="FG200" s="81" t="n"/>
      <c r="FH200" s="89" t="n"/>
      <c r="FJ200" s="81" t="n"/>
      <c r="FK200" s="89" t="n"/>
      <c r="FM200" s="81" t="n"/>
    </row>
    <row r="201" spans="1:201">
      <c r="U201" s="10" t="n"/>
      <c r="V201" s="89" t="n"/>
      <c r="W201" s="16" t="n"/>
      <c r="X201" s="25" t="n"/>
      <c r="Y201" s="80" t="n"/>
      <c r="Z201" s="27">
        <f>IF(U201="","",LOOKUP(U201-V201,{-9E+307,0,1},{2,"x",1}))</f>
        <v/>
      </c>
      <c r="AA201" s="14">
        <f>IF(U201="","",U201&amp;"-"&amp;V201)</f>
        <v/>
      </c>
      <c r="AB201" s="63" t="n"/>
      <c r="EP201" s="89" t="n"/>
      <c r="ER201" s="81" t="n"/>
      <c r="ES201" s="89" t="n"/>
      <c r="EU201" s="81" t="n"/>
      <c r="EV201" s="89" t="n"/>
      <c r="EX201" s="81" t="n"/>
      <c r="EY201" s="89" t="n"/>
      <c r="FA201" s="81" t="n"/>
      <c r="FB201" s="89" t="n"/>
      <c r="FD201" s="81" t="n"/>
      <c r="FE201" s="89" t="n"/>
      <c r="FG201" s="81" t="n"/>
      <c r="FH201" s="89" t="n"/>
      <c r="FJ201" s="81" t="n"/>
      <c r="FK201" s="89" t="n"/>
      <c r="FM201" s="81" t="n"/>
    </row>
    <row customHeight="1" ht="12" r="202" spans="1:201">
      <c r="U202" s="10" t="n"/>
      <c r="V202" s="89" t="n"/>
      <c r="W202" s="16" t="n"/>
      <c r="X202" s="25" t="n"/>
      <c r="Y202" s="80" t="n"/>
      <c r="Z202" s="27">
        <f>IF(U202="","",LOOKUP(U202-V202,{-9E+307,0,1},{2,"x",1}))</f>
        <v/>
      </c>
      <c r="AA202" s="14">
        <f>IF(U202="","",U202&amp;"-"&amp;V202)</f>
        <v/>
      </c>
      <c r="AB202" s="63" t="n"/>
      <c r="EP202" s="89" t="n"/>
      <c r="ER202" s="81" t="n"/>
      <c r="ES202" s="89" t="n"/>
      <c r="EU202" s="81" t="n"/>
      <c r="EV202" s="89" t="n"/>
      <c r="EX202" s="81" t="n"/>
      <c r="EY202" s="89" t="n"/>
      <c r="FA202" s="81" t="n"/>
      <c r="FB202" s="89" t="n"/>
      <c r="FD202" s="81" t="n"/>
      <c r="FE202" s="89" t="n"/>
      <c r="FG202" s="81" t="n"/>
      <c r="FH202" s="89" t="n"/>
      <c r="FJ202" s="81" t="n"/>
      <c r="FK202" s="89" t="n"/>
      <c r="FM202" s="81" t="n"/>
    </row>
    <row customHeight="1" ht="12" r="203" spans="1:201">
      <c r="U203" s="10" t="n"/>
      <c r="V203" s="89" t="n"/>
      <c r="W203" s="16" t="n"/>
      <c r="X203" s="25" t="n"/>
      <c r="Y203" s="80" t="n"/>
      <c r="Z203" s="27">
        <f>IF(U203="","",LOOKUP(U203-V203,{-9E+307,0,1},{2,"x",1}))</f>
        <v/>
      </c>
      <c r="AA203" s="14">
        <f>IF(U203="","",U203&amp;"-"&amp;V203)</f>
        <v/>
      </c>
      <c r="AB203" s="63" t="n"/>
      <c r="EP203" s="89" t="n"/>
      <c r="ER203" s="81" t="n"/>
      <c r="ES203" s="89" t="n"/>
      <c r="EU203" s="81" t="n"/>
      <c r="EV203" s="89" t="n"/>
      <c r="EX203" s="81" t="n"/>
      <c r="EY203" s="89" t="n"/>
      <c r="FA203" s="81" t="n"/>
      <c r="FB203" s="89" t="n"/>
      <c r="FD203" s="81" t="n"/>
      <c r="FE203" s="89" t="n"/>
      <c r="FG203" s="81" t="n"/>
      <c r="FH203" s="89" t="n"/>
      <c r="FJ203" s="81" t="n"/>
      <c r="FK203" s="89" t="n"/>
      <c r="FM203" s="81" t="n"/>
    </row>
    <row customHeight="1" ht="12" r="204" spans="1:201">
      <c r="U204" s="10" t="n"/>
      <c r="V204" s="89" t="n"/>
      <c r="W204" s="16" t="n"/>
      <c r="X204" s="25" t="n"/>
      <c r="Y204" s="80" t="n"/>
      <c r="Z204" s="27">
        <f>IF(U204="","",LOOKUP(U204-V204,{-9E+307,0,1},{2,"x",1}))</f>
        <v/>
      </c>
      <c r="AA204" s="14">
        <f>IF(U204="","",U204&amp;"-"&amp;V204)</f>
        <v/>
      </c>
      <c r="AB204" s="63" t="n"/>
      <c r="EP204" s="89" t="n"/>
      <c r="ER204" s="81" t="n"/>
      <c r="ES204" s="89" t="n"/>
      <c r="EU204" s="81" t="n"/>
      <c r="EV204" s="89" t="n"/>
      <c r="EX204" s="81" t="n"/>
      <c r="EY204" s="89" t="n"/>
      <c r="FA204" s="81" t="n"/>
      <c r="FB204" s="89" t="n"/>
      <c r="FD204" s="81" t="n"/>
      <c r="FE204" s="89" t="n"/>
      <c r="FG204" s="81" t="n"/>
      <c r="FH204" s="89" t="n"/>
      <c r="FJ204" s="81" t="n"/>
      <c r="FK204" s="89" t="n"/>
      <c r="FM204" s="81" t="n"/>
    </row>
    <row customHeight="1" ht="12" r="205" spans="1:201">
      <c r="U205" s="10" t="n"/>
      <c r="V205" s="89" t="n"/>
      <c r="W205" s="16" t="n"/>
      <c r="X205" s="25" t="n"/>
      <c r="Y205" s="80" t="n"/>
      <c r="Z205" s="27">
        <f>IF(U205="","",LOOKUP(U205-V205,{-9E+307,0,1},{2,"x",1}))</f>
        <v/>
      </c>
      <c r="AA205" s="14">
        <f>IF(U205="","",U205&amp;"-"&amp;V205)</f>
        <v/>
      </c>
      <c r="AB205" s="63" t="n"/>
      <c r="EP205" s="89" t="n"/>
      <c r="ER205" s="81" t="n"/>
      <c r="ES205" s="89" t="n"/>
      <c r="EU205" s="81" t="n"/>
      <c r="EV205" s="89" t="n"/>
      <c r="EX205" s="81" t="n"/>
      <c r="EY205" s="89" t="n"/>
      <c r="FA205" s="81" t="n"/>
      <c r="FB205" s="89" t="n"/>
      <c r="FD205" s="81" t="n"/>
      <c r="FE205" s="89" t="n"/>
      <c r="FG205" s="81" t="n"/>
      <c r="FH205" s="89" t="n"/>
      <c r="FJ205" s="81" t="n"/>
      <c r="FK205" s="89" t="n"/>
      <c r="FM205" s="81" t="n"/>
    </row>
    <row customHeight="1" ht="12" r="206" spans="1:201">
      <c r="U206" s="10" t="n"/>
      <c r="V206" s="89" t="n"/>
      <c r="W206" s="16" t="n"/>
      <c r="X206" s="25" t="n"/>
      <c r="Y206" s="80" t="n"/>
      <c r="Z206" s="27">
        <f>IF(U206="","",LOOKUP(U206-V206,{-9E+307,0,1},{2,"x",1}))</f>
        <v/>
      </c>
      <c r="AA206" s="14">
        <f>IF(U206="","",U206&amp;"-"&amp;V206)</f>
        <v/>
      </c>
      <c r="AB206" s="63" t="n"/>
      <c r="EP206" s="89" t="n"/>
      <c r="ER206" s="81" t="n"/>
      <c r="ES206" s="89" t="n"/>
      <c r="EU206" s="81" t="n"/>
      <c r="EV206" s="89" t="n"/>
      <c r="EX206" s="81" t="n"/>
      <c r="EY206" s="89" t="n"/>
      <c r="FA206" s="81" t="n"/>
      <c r="FB206" s="89" t="n"/>
      <c r="FD206" s="81" t="n"/>
      <c r="FE206" s="89" t="n"/>
      <c r="FG206" s="81" t="n"/>
      <c r="FH206" s="89" t="n"/>
      <c r="FJ206" s="81" t="n"/>
      <c r="FK206" s="89" t="n"/>
      <c r="FM206" s="81" t="n"/>
    </row>
    <row customHeight="1" ht="12" r="207" spans="1:201">
      <c r="U207" s="10" t="n"/>
      <c r="V207" s="89" t="n"/>
      <c r="W207" s="16" t="n"/>
      <c r="X207" s="25" t="n"/>
      <c r="Y207" s="80" t="n"/>
      <c r="Z207" s="27">
        <f>IF(U207="","",LOOKUP(U207-V207,{-9E+307,0,1},{2,"x",1}))</f>
        <v/>
      </c>
      <c r="AA207" s="14">
        <f>IF(U207="","",U207&amp;"-"&amp;V207)</f>
        <v/>
      </c>
      <c r="AB207" s="63" t="n"/>
      <c r="EP207" s="89" t="n"/>
      <c r="ER207" s="81" t="n"/>
      <c r="ES207" s="89" t="n"/>
      <c r="EU207" s="81" t="n"/>
      <c r="EV207" s="89" t="n"/>
      <c r="EX207" s="81" t="n"/>
      <c r="EY207" s="89" t="n"/>
      <c r="FA207" s="81" t="n"/>
      <c r="FB207" s="89" t="n"/>
      <c r="FD207" s="81" t="n"/>
      <c r="FE207" s="89" t="n"/>
      <c r="FG207" s="81" t="n"/>
      <c r="FH207" s="89" t="n"/>
      <c r="FJ207" s="81" t="n"/>
      <c r="FK207" s="89" t="n"/>
      <c r="FM207" s="81" t="n"/>
    </row>
    <row customHeight="1" ht="12" r="208" spans="1:201">
      <c r="U208" s="10" t="n"/>
      <c r="V208" s="89" t="n"/>
      <c r="W208" s="16" t="n"/>
      <c r="X208" s="25" t="n"/>
      <c r="Y208" s="80" t="n"/>
      <c r="Z208" s="27">
        <f>IF(U208="","",LOOKUP(U208-V208,{-9E+307,0,1},{2,"x",1}))</f>
        <v/>
      </c>
      <c r="AA208" s="14">
        <f>IF(U208="","",U208&amp;"-"&amp;V208)</f>
        <v/>
      </c>
      <c r="AB208" s="63" t="n"/>
      <c r="EP208" s="89" t="n"/>
      <c r="ER208" s="81" t="n"/>
      <c r="ES208" s="89" t="n"/>
      <c r="EU208" s="81" t="n"/>
      <c r="EV208" s="89" t="n"/>
      <c r="EX208" s="81" t="n"/>
      <c r="EY208" s="89" t="n"/>
      <c r="FA208" s="81" t="n"/>
      <c r="FB208" s="89" t="n"/>
      <c r="FD208" s="81" t="n"/>
      <c r="FE208" s="89" t="n"/>
      <c r="FG208" s="81" t="n"/>
      <c r="FH208" s="89" t="n"/>
      <c r="FJ208" s="81" t="n"/>
      <c r="FK208" s="89" t="n"/>
      <c r="FM208" s="81" t="n"/>
    </row>
    <row customHeight="1" ht="12" r="209" spans="1:201">
      <c r="U209" s="10" t="n"/>
      <c r="V209" s="89" t="n"/>
      <c r="W209" s="16" t="n"/>
      <c r="X209" s="25" t="n"/>
      <c r="Y209" s="80" t="n"/>
      <c r="Z209" s="27">
        <f>IF(U209="","",LOOKUP(U209-V209,{-9E+307,0,1},{2,"x",1}))</f>
        <v/>
      </c>
      <c r="AA209" s="14">
        <f>IF(U209="","",U209&amp;"-"&amp;V209)</f>
        <v/>
      </c>
      <c r="AB209" s="63" t="n"/>
      <c r="EP209" s="89" t="n"/>
      <c r="ER209" s="81" t="n"/>
      <c r="ES209" s="89" t="n"/>
      <c r="EU209" s="81" t="n"/>
      <c r="EV209" s="89" t="n"/>
      <c r="EX209" s="81" t="n"/>
      <c r="EY209" s="89" t="n"/>
      <c r="FA209" s="81" t="n"/>
      <c r="FB209" s="89" t="n"/>
      <c r="FD209" s="81" t="n"/>
      <c r="FE209" s="89" t="n"/>
      <c r="FG209" s="81" t="n"/>
      <c r="FH209" s="89" t="n"/>
      <c r="FJ209" s="81" t="n"/>
      <c r="FK209" s="89" t="n"/>
      <c r="FM209" s="81" t="n"/>
    </row>
    <row r="210" spans="1:201">
      <c r="U210" s="10" t="n"/>
      <c r="V210" s="89" t="n"/>
      <c r="W210" s="16" t="n"/>
      <c r="X210" s="25" t="n"/>
      <c r="Y210" s="80" t="n"/>
      <c r="Z210" s="27">
        <f>IF(U210="","",LOOKUP(U210-V210,{-9E+307,0,1},{2,"x",1}))</f>
        <v/>
      </c>
      <c r="AA210" s="14">
        <f>IF(U210="","",U210&amp;"-"&amp;V210)</f>
        <v/>
      </c>
      <c r="AB210" s="63" t="n"/>
      <c r="EP210" s="89" t="n"/>
      <c r="ER210" s="81" t="n"/>
      <c r="ES210" s="89" t="n"/>
      <c r="EU210" s="81" t="n"/>
      <c r="EV210" s="89" t="n"/>
      <c r="EX210" s="81" t="n"/>
      <c r="EY210" s="89" t="n"/>
      <c r="FA210" s="81" t="n"/>
      <c r="FB210" s="89" t="n"/>
      <c r="FD210" s="81" t="n"/>
      <c r="FE210" s="89" t="n"/>
      <c r="FG210" s="81" t="n"/>
      <c r="FH210" s="89" t="n"/>
      <c r="FJ210" s="81" t="n"/>
      <c r="FK210" s="89" t="n"/>
      <c r="FM210" s="81" t="n"/>
    </row>
    <row customHeight="1" ht="12" r="211" spans="1:201">
      <c r="U211" s="10" t="n"/>
      <c r="V211" s="89" t="n"/>
      <c r="W211" s="16" t="n"/>
      <c r="X211" s="25" t="n"/>
      <c r="Y211" s="80" t="n"/>
      <c r="Z211" s="27">
        <f>IF(U211="","",LOOKUP(U211-V211,{-9E+307,0,1},{2,"x",1}))</f>
        <v/>
      </c>
      <c r="AA211" s="14">
        <f>IF(U211="","",U211&amp;"-"&amp;V211)</f>
        <v/>
      </c>
      <c r="AB211" s="63" t="n"/>
      <c r="EP211" s="89" t="n"/>
      <c r="ER211" s="81" t="n"/>
      <c r="ES211" s="89" t="n"/>
      <c r="EU211" s="81" t="n"/>
      <c r="EV211" s="89" t="n"/>
      <c r="EX211" s="81" t="n"/>
      <c r="EY211" s="89" t="n"/>
      <c r="FA211" s="81" t="n"/>
      <c r="FB211" s="89" t="n"/>
      <c r="FD211" s="81" t="n"/>
      <c r="FE211" s="89" t="n"/>
      <c r="FG211" s="81" t="n"/>
      <c r="FH211" s="89" t="n"/>
      <c r="FJ211" s="81" t="n"/>
      <c r="FK211" s="89" t="n"/>
      <c r="FM211" s="81" t="n"/>
    </row>
    <row customHeight="1" ht="12" r="212" spans="1:201">
      <c r="U212" s="10" t="n"/>
      <c r="V212" s="89" t="n"/>
      <c r="W212" s="16" t="n"/>
      <c r="X212" s="25" t="n"/>
      <c r="Y212" s="80" t="n"/>
      <c r="Z212" s="27">
        <f>IF(U212="","",LOOKUP(U212-V212,{-9E+307,0,1},{2,"x",1}))</f>
        <v/>
      </c>
      <c r="AA212" s="14">
        <f>IF(U212="","",U212&amp;"-"&amp;V212)</f>
        <v/>
      </c>
      <c r="AB212" s="63" t="n"/>
      <c r="EP212" s="89" t="n"/>
      <c r="ER212" s="81" t="n"/>
      <c r="ES212" s="89" t="n"/>
      <c r="EU212" s="81" t="n"/>
      <c r="EV212" s="89" t="n"/>
      <c r="EX212" s="81" t="n"/>
      <c r="EY212" s="89" t="n"/>
      <c r="FA212" s="81" t="n"/>
      <c r="FB212" s="89" t="n"/>
      <c r="FD212" s="81" t="n"/>
      <c r="FE212" s="89" t="n"/>
      <c r="FG212" s="81" t="n"/>
      <c r="FH212" s="89" t="n"/>
      <c r="FJ212" s="81" t="n"/>
      <c r="FK212" s="89" t="n"/>
      <c r="FM212" s="81" t="n"/>
    </row>
    <row customHeight="1" ht="12" r="213" spans="1:201">
      <c r="U213" s="10" t="n"/>
      <c r="V213" s="89" t="n"/>
      <c r="W213" s="16" t="n"/>
      <c r="X213" s="25" t="n"/>
      <c r="Y213" s="80" t="n"/>
      <c r="Z213" s="27">
        <f>IF(U213="","",LOOKUP(U213-V213,{-9E+307,0,1},{2,"x",1}))</f>
        <v/>
      </c>
      <c r="AA213" s="14">
        <f>IF(U213="","",U213&amp;"-"&amp;V213)</f>
        <v/>
      </c>
      <c r="AB213" s="63" t="n"/>
      <c r="EP213" s="89" t="n"/>
      <c r="ER213" s="81" t="n"/>
      <c r="ES213" s="89" t="n"/>
      <c r="EU213" s="81" t="n"/>
      <c r="EV213" s="89" t="n"/>
      <c r="EX213" s="81" t="n"/>
      <c r="EY213" s="89" t="n"/>
      <c r="FA213" s="81" t="n"/>
      <c r="FB213" s="89" t="n"/>
      <c r="FD213" s="81" t="n"/>
      <c r="FE213" s="89" t="n"/>
      <c r="FG213" s="81" t="n"/>
      <c r="FH213" s="89" t="n"/>
      <c r="FJ213" s="81" t="n"/>
      <c r="FK213" s="89" t="n"/>
      <c r="FM213" s="81" t="n"/>
    </row>
    <row customHeight="1" ht="12" r="214" spans="1:201">
      <c r="U214" s="10" t="n"/>
      <c r="V214" s="89" t="n"/>
      <c r="W214" s="16" t="n"/>
      <c r="X214" s="25" t="n"/>
      <c r="Y214" s="80" t="n"/>
      <c r="Z214" s="27">
        <f>IF(U214="","",LOOKUP(U214-V214,{-9E+307,0,1},{2,"x",1}))</f>
        <v/>
      </c>
      <c r="AA214" s="14">
        <f>IF(U214="","",U214&amp;"-"&amp;V214)</f>
        <v/>
      </c>
      <c r="AB214" s="63" t="n"/>
      <c r="EP214" s="89" t="n"/>
      <c r="ER214" s="81" t="n"/>
      <c r="ES214" s="89" t="n"/>
      <c r="EU214" s="81" t="n"/>
      <c r="EV214" s="89" t="n"/>
      <c r="EX214" s="81" t="n"/>
      <c r="EY214" s="89" t="n"/>
      <c r="FA214" s="81" t="n"/>
      <c r="FB214" s="89" t="n"/>
      <c r="FD214" s="81" t="n"/>
      <c r="FE214" s="89" t="n"/>
      <c r="FG214" s="81" t="n"/>
      <c r="FH214" s="89" t="n"/>
      <c r="FJ214" s="81" t="n"/>
      <c r="FK214" s="89" t="n"/>
      <c r="FM214" s="81" t="n"/>
    </row>
    <row customHeight="1" ht="12" r="215" spans="1:201">
      <c r="U215" s="10" t="n"/>
      <c r="V215" s="89" t="n"/>
      <c r="W215" s="16" t="n"/>
      <c r="X215" s="25" t="n"/>
      <c r="Y215" s="80" t="n"/>
      <c r="Z215" s="27">
        <f>IF(U215="","",LOOKUP(U215-V215,{-9E+307,0,1},{2,"x",1}))</f>
        <v/>
      </c>
      <c r="AA215" s="14">
        <f>IF(U215="","",U215&amp;"-"&amp;V215)</f>
        <v/>
      </c>
      <c r="AB215" s="63" t="n"/>
      <c r="EP215" s="89" t="n"/>
      <c r="ER215" s="81" t="n"/>
      <c r="ES215" s="89" t="n"/>
      <c r="EU215" s="81" t="n"/>
      <c r="EV215" s="89" t="n"/>
      <c r="EX215" s="81" t="n"/>
      <c r="EY215" s="89" t="n"/>
      <c r="FA215" s="81" t="n"/>
      <c r="FB215" s="89" t="n"/>
      <c r="FD215" s="81" t="n"/>
      <c r="FE215" s="89" t="n"/>
      <c r="FG215" s="81" t="n"/>
      <c r="FH215" s="89" t="n"/>
      <c r="FJ215" s="81" t="n"/>
      <c r="FK215" s="89" t="n"/>
      <c r="FM215" s="81" t="n"/>
    </row>
    <row customHeight="1" ht="12" r="216" spans="1:201">
      <c r="U216" s="10" t="n"/>
      <c r="V216" s="89" t="n"/>
      <c r="W216" s="16" t="n"/>
      <c r="X216" s="25" t="n"/>
      <c r="Y216" s="80" t="n"/>
      <c r="Z216" s="27">
        <f>IF(U216="","",LOOKUP(U216-V216,{-9E+307,0,1},{2,"x",1}))</f>
        <v/>
      </c>
      <c r="AA216" s="14">
        <f>IF(U216="","",U216&amp;"-"&amp;V216)</f>
        <v/>
      </c>
      <c r="AB216" s="63" t="n"/>
      <c r="EP216" s="89" t="n"/>
      <c r="ER216" s="81" t="n"/>
      <c r="ES216" s="89" t="n"/>
      <c r="EU216" s="81" t="n"/>
      <c r="EV216" s="89" t="n"/>
      <c r="EX216" s="81" t="n"/>
      <c r="EY216" s="89" t="n"/>
      <c r="FA216" s="81" t="n"/>
      <c r="FB216" s="89" t="n"/>
      <c r="FD216" s="81" t="n"/>
      <c r="FE216" s="89" t="n"/>
      <c r="FG216" s="81" t="n"/>
      <c r="FH216" s="89" t="n"/>
      <c r="FJ216" s="81" t="n"/>
      <c r="FK216" s="89" t="n"/>
      <c r="FM216" s="81" t="n"/>
    </row>
    <row customHeight="1" ht="12" r="217" spans="1:201">
      <c r="U217" s="10" t="n"/>
      <c r="V217" s="89" t="n"/>
      <c r="W217" s="16" t="n"/>
      <c r="X217" s="25" t="n"/>
      <c r="Y217" s="80" t="n"/>
      <c r="Z217" s="27">
        <f>IF(U217="","",LOOKUP(U217-V217,{-9E+307,0,1},{2,"x",1}))</f>
        <v/>
      </c>
      <c r="AA217" s="14">
        <f>IF(U217="","",U217&amp;"-"&amp;V217)</f>
        <v/>
      </c>
      <c r="AB217" s="63" t="n"/>
      <c r="EP217" s="89" t="n"/>
      <c r="ER217" s="81" t="n"/>
      <c r="ES217" s="89" t="n"/>
      <c r="EU217" s="81" t="n"/>
      <c r="EV217" s="89" t="n"/>
      <c r="EX217" s="81" t="n"/>
      <c r="EY217" s="89" t="n"/>
      <c r="FA217" s="81" t="n"/>
      <c r="FB217" s="89" t="n"/>
      <c r="FD217" s="81" t="n"/>
      <c r="FE217" s="89" t="n"/>
      <c r="FG217" s="81" t="n"/>
      <c r="FH217" s="89" t="n"/>
      <c r="FJ217" s="81" t="n"/>
      <c r="FK217" s="89" t="n"/>
      <c r="FM217" s="81" t="n"/>
    </row>
    <row customHeight="1" ht="12" r="218" spans="1:201">
      <c r="U218" s="10" t="n"/>
      <c r="V218" s="89" t="n"/>
      <c r="W218" s="16" t="n"/>
      <c r="X218" s="25" t="n"/>
      <c r="Y218" s="80" t="n"/>
      <c r="Z218" s="27">
        <f>IF(U218="","",LOOKUP(U218-V218,{-9E+307,0,1},{2,"x",1}))</f>
        <v/>
      </c>
      <c r="AA218" s="14">
        <f>IF(U218="","",U218&amp;"-"&amp;V218)</f>
        <v/>
      </c>
      <c r="AB218" s="63" t="n"/>
      <c r="EP218" s="89" t="n"/>
      <c r="ER218" s="81" t="n"/>
      <c r="ES218" s="89" t="n"/>
      <c r="EU218" s="81" t="n"/>
      <c r="EV218" s="89" t="n"/>
      <c r="EX218" s="81" t="n"/>
      <c r="EY218" s="89" t="n"/>
      <c r="FA218" s="81" t="n"/>
      <c r="FB218" s="89" t="n"/>
      <c r="FD218" s="81" t="n"/>
      <c r="FE218" s="89" t="n"/>
      <c r="FG218" s="81" t="n"/>
      <c r="FH218" s="89" t="n"/>
      <c r="FJ218" s="81" t="n"/>
      <c r="FK218" s="89" t="n"/>
      <c r="FM218" s="81" t="n"/>
    </row>
    <row customHeight="1" ht="12" r="219" spans="1:201">
      <c r="U219" s="10" t="n"/>
      <c r="V219" s="89" t="n"/>
      <c r="W219" s="16" t="n"/>
      <c r="X219" s="25" t="n"/>
      <c r="Y219" s="80" t="n"/>
      <c r="Z219" s="27">
        <f>IF(U219="","",LOOKUP(U219-V219,{-9E+307,0,1},{2,"x",1}))</f>
        <v/>
      </c>
      <c r="AA219" s="14">
        <f>IF(U219="","",U219&amp;"-"&amp;V219)</f>
        <v/>
      </c>
      <c r="AB219" s="63" t="n"/>
      <c r="EP219" s="89" t="n"/>
      <c r="ER219" s="81" t="n"/>
      <c r="ES219" s="89" t="n"/>
      <c r="EU219" s="81" t="n"/>
      <c r="EV219" s="89" t="n"/>
      <c r="EX219" s="81" t="n"/>
      <c r="EY219" s="89" t="n"/>
      <c r="FA219" s="81" t="n"/>
      <c r="FB219" s="89" t="n"/>
      <c r="FD219" s="81" t="n"/>
      <c r="FE219" s="89" t="n"/>
      <c r="FG219" s="81" t="n"/>
      <c r="FH219" s="89" t="n"/>
      <c r="FJ219" s="81" t="n"/>
      <c r="FK219" s="89" t="n"/>
      <c r="FM219" s="81" t="n"/>
    </row>
    <row customHeight="1" ht="12" r="220" spans="1:201">
      <c r="U220" s="10" t="n"/>
      <c r="V220" s="89" t="n"/>
      <c r="W220" s="16" t="n"/>
      <c r="X220" s="25" t="n"/>
      <c r="Y220" s="80" t="n"/>
      <c r="Z220" s="27">
        <f>IF(U220="","",LOOKUP(U220-V220,{-9E+307,0,1},{2,"x",1}))</f>
        <v/>
      </c>
      <c r="AA220" s="14">
        <f>IF(U220="","",U220&amp;"-"&amp;V220)</f>
        <v/>
      </c>
      <c r="AB220" s="63" t="n"/>
      <c r="EP220" s="89" t="n"/>
      <c r="ER220" s="81" t="n"/>
      <c r="ES220" s="89" t="n"/>
      <c r="EU220" s="81" t="n"/>
      <c r="EV220" s="89" t="n"/>
      <c r="EX220" s="81" t="n"/>
      <c r="EY220" s="89" t="n"/>
      <c r="FA220" s="81" t="n"/>
      <c r="FB220" s="89" t="n"/>
      <c r="FD220" s="81" t="n"/>
      <c r="FE220" s="89" t="n"/>
      <c r="FG220" s="81" t="n"/>
      <c r="FH220" s="89" t="n"/>
      <c r="FJ220" s="81" t="n"/>
      <c r="FK220" s="89" t="n"/>
      <c r="FM220" s="81" t="n"/>
    </row>
    <row customHeight="1" ht="12" r="221" spans="1:201">
      <c r="U221" s="10" t="n"/>
      <c r="V221" s="89" t="n"/>
      <c r="W221" s="16" t="n"/>
      <c r="X221" s="25" t="n"/>
      <c r="Y221" s="80" t="n"/>
      <c r="Z221" s="27">
        <f>IF(U221="","",LOOKUP(U221-V221,{-9E+307,0,1},{2,"x",1}))</f>
        <v/>
      </c>
      <c r="AA221" s="14">
        <f>IF(U221="","",U221&amp;"-"&amp;V221)</f>
        <v/>
      </c>
      <c r="AB221" s="63" t="n"/>
      <c r="EP221" s="89" t="n"/>
      <c r="ER221" s="81" t="n"/>
      <c r="ES221" s="89" t="n"/>
      <c r="EU221" s="81" t="n"/>
      <c r="EV221" s="89" t="n"/>
      <c r="EX221" s="81" t="n"/>
      <c r="EY221" s="89" t="n"/>
      <c r="FA221" s="81" t="n"/>
      <c r="FB221" s="89" t="n"/>
      <c r="FD221" s="81" t="n"/>
      <c r="FE221" s="89" t="n"/>
      <c r="FG221" s="81" t="n"/>
      <c r="FH221" s="89" t="n"/>
      <c r="FJ221" s="81" t="n"/>
      <c r="FK221" s="89" t="n"/>
      <c r="FM221" s="81" t="n"/>
    </row>
    <row customHeight="1" ht="12" r="222" spans="1:201">
      <c r="U222" s="10" t="n"/>
      <c r="V222" s="89" t="n"/>
      <c r="W222" s="16" t="n"/>
      <c r="X222" s="25" t="n"/>
      <c r="Y222" s="80" t="n"/>
      <c r="Z222" s="27">
        <f>IF(U222="","",LOOKUP(U222-V222,{-9E+307,0,1},{2,"x",1}))</f>
        <v/>
      </c>
      <c r="AA222" s="14">
        <f>IF(U222="","",U222&amp;"-"&amp;V222)</f>
        <v/>
      </c>
      <c r="AB222" s="63" t="n"/>
      <c r="EP222" s="89" t="n"/>
      <c r="ER222" s="81" t="n"/>
      <c r="ES222" s="89" t="n"/>
      <c r="EU222" s="81" t="n"/>
      <c r="EV222" s="89" t="n"/>
      <c r="EX222" s="81" t="n"/>
      <c r="EY222" s="89" t="n"/>
      <c r="FA222" s="81" t="n"/>
      <c r="FB222" s="89" t="n"/>
      <c r="FD222" s="81" t="n"/>
      <c r="FE222" s="89" t="n"/>
      <c r="FG222" s="81" t="n"/>
      <c r="FH222" s="89" t="n"/>
      <c r="FJ222" s="81" t="n"/>
      <c r="FK222" s="89" t="n"/>
      <c r="FM222" s="81" t="n"/>
    </row>
    <row customHeight="1" ht="12" r="223" spans="1:201">
      <c r="U223" s="10" t="n"/>
      <c r="V223" s="89" t="n"/>
      <c r="W223" s="16" t="n"/>
      <c r="X223" s="25" t="n"/>
      <c r="Y223" s="80" t="n"/>
      <c r="Z223" s="27">
        <f>IF(U223="","",LOOKUP(U223-V223,{-9E+307,0,1},{2,"x",1}))</f>
        <v/>
      </c>
      <c r="AA223" s="14">
        <f>IF(U223="","",U223&amp;"-"&amp;V223)</f>
        <v/>
      </c>
      <c r="AB223" s="63" t="n"/>
      <c r="EP223" s="89" t="n"/>
      <c r="ER223" s="81" t="n"/>
      <c r="ES223" s="89" t="n"/>
      <c r="EU223" s="81" t="n"/>
      <c r="EV223" s="89" t="n"/>
      <c r="EX223" s="81" t="n"/>
      <c r="EY223" s="89" t="n"/>
      <c r="FA223" s="81" t="n"/>
      <c r="FB223" s="89" t="n"/>
      <c r="FD223" s="81" t="n"/>
      <c r="FE223" s="89" t="n"/>
      <c r="FG223" s="81" t="n"/>
      <c r="FH223" s="89" t="n"/>
      <c r="FJ223" s="81" t="n"/>
      <c r="FK223" s="89" t="n"/>
      <c r="FM223" s="81" t="n"/>
    </row>
    <row customHeight="1" ht="12" r="224" spans="1:201">
      <c r="U224" s="10" t="n"/>
      <c r="V224" s="89" t="n"/>
      <c r="W224" s="16" t="n"/>
      <c r="X224" s="25" t="n"/>
      <c r="Y224" s="80" t="n"/>
      <c r="Z224" s="27">
        <f>IF(U224="","",LOOKUP(U224-V224,{-9E+307,0,1},{2,"x",1}))</f>
        <v/>
      </c>
      <c r="AA224" s="14">
        <f>IF(U224="","",U224&amp;"-"&amp;V224)</f>
        <v/>
      </c>
      <c r="AB224" s="63" t="n"/>
      <c r="EP224" s="89" t="n"/>
      <c r="ER224" s="81" t="n"/>
      <c r="ES224" s="89" t="n"/>
      <c r="EU224" s="81" t="n"/>
      <c r="EV224" s="89" t="n"/>
      <c r="EX224" s="81" t="n"/>
      <c r="EY224" s="89" t="n"/>
      <c r="FA224" s="81" t="n"/>
      <c r="FB224" s="89" t="n"/>
      <c r="FD224" s="81" t="n"/>
      <c r="FE224" s="89" t="n"/>
      <c r="FG224" s="81" t="n"/>
      <c r="FH224" s="89" t="n"/>
      <c r="FJ224" s="81" t="n"/>
      <c r="FK224" s="89" t="n"/>
      <c r="FM224" s="81" t="n"/>
    </row>
    <row customHeight="1" ht="12" r="225" spans="1:201">
      <c r="U225" s="10" t="n"/>
      <c r="V225" s="89" t="n"/>
      <c r="W225" s="16" t="n"/>
      <c r="X225" s="25" t="n"/>
      <c r="Y225" s="80" t="n"/>
      <c r="Z225" s="27">
        <f>IF(U225="","",LOOKUP(U225-V225,{-9E+307,0,1},{2,"x",1}))</f>
        <v/>
      </c>
      <c r="AA225" s="14">
        <f>IF(U225="","",U225&amp;"-"&amp;V225)</f>
        <v/>
      </c>
      <c r="AB225" s="63" t="n"/>
      <c r="EP225" s="89" t="n"/>
      <c r="ER225" s="81" t="n"/>
      <c r="ES225" s="89" t="n"/>
      <c r="EU225" s="81" t="n"/>
      <c r="EV225" s="89" t="n"/>
      <c r="EX225" s="81" t="n"/>
      <c r="EY225" s="89" t="n"/>
      <c r="FA225" s="81" t="n"/>
      <c r="FB225" s="89" t="n"/>
      <c r="FD225" s="81" t="n"/>
      <c r="FE225" s="89" t="n"/>
      <c r="FG225" s="81" t="n"/>
      <c r="FH225" s="89" t="n"/>
      <c r="FJ225" s="81" t="n"/>
      <c r="FK225" s="89" t="n"/>
      <c r="FM225" s="81" t="n"/>
    </row>
    <row customHeight="1" ht="12" r="226" spans="1:201">
      <c r="U226" s="10" t="n"/>
      <c r="V226" s="89" t="n"/>
      <c r="W226" s="16" t="n"/>
      <c r="X226" s="25" t="n"/>
      <c r="Y226" s="80" t="n"/>
      <c r="Z226" s="27">
        <f>IF(U226="","",LOOKUP(U226-V226,{-9E+307,0,1},{2,"x",1}))</f>
        <v/>
      </c>
      <c r="AA226" s="14">
        <f>IF(U226="","",U226&amp;"-"&amp;V226)</f>
        <v/>
      </c>
      <c r="AB226" s="63" t="n"/>
      <c r="EP226" s="89" t="n"/>
      <c r="ER226" s="81" t="n"/>
      <c r="ES226" s="89" t="n"/>
      <c r="EU226" s="81" t="n"/>
      <c r="EV226" s="89" t="n"/>
      <c r="EX226" s="81" t="n"/>
      <c r="EY226" s="89" t="n"/>
      <c r="FA226" s="81" t="n"/>
      <c r="FB226" s="89" t="n"/>
      <c r="FD226" s="81" t="n"/>
      <c r="FE226" s="89" t="n"/>
      <c r="FG226" s="81" t="n"/>
      <c r="FH226" s="89" t="n"/>
      <c r="FJ226" s="81" t="n"/>
      <c r="FK226" s="89" t="n"/>
      <c r="FM226" s="81" t="n"/>
    </row>
    <row customHeight="1" ht="12" r="227" spans="1:201">
      <c r="U227" s="10" t="n"/>
      <c r="V227" s="89" t="n"/>
      <c r="W227" s="16" t="n"/>
      <c r="X227" s="25" t="n"/>
      <c r="Y227" s="80" t="n"/>
      <c r="Z227" s="27">
        <f>IF(U227="","",LOOKUP(U227-V227,{-9E+307,0,1},{2,"x",1}))</f>
        <v/>
      </c>
      <c r="AA227" s="14">
        <f>IF(U227="","",U227&amp;"-"&amp;V227)</f>
        <v/>
      </c>
      <c r="AB227" s="63" t="n"/>
      <c r="EP227" s="89" t="n"/>
      <c r="ER227" s="81" t="n"/>
      <c r="ES227" s="89" t="n"/>
      <c r="EU227" s="81" t="n"/>
      <c r="EV227" s="89" t="n"/>
      <c r="EX227" s="81" t="n"/>
      <c r="EY227" s="89" t="n"/>
      <c r="FA227" s="81" t="n"/>
      <c r="FB227" s="89" t="n"/>
      <c r="FD227" s="81" t="n"/>
      <c r="FE227" s="89" t="n"/>
      <c r="FG227" s="81" t="n"/>
      <c r="FH227" s="89" t="n"/>
      <c r="FJ227" s="81" t="n"/>
      <c r="FK227" s="89" t="n"/>
      <c r="FM227" s="81" t="n"/>
    </row>
    <row customHeight="1" ht="12" r="228" spans="1:201">
      <c r="U228" s="10" t="n"/>
      <c r="V228" s="89" t="n"/>
      <c r="W228" s="16" t="n"/>
      <c r="X228" s="25" t="n"/>
      <c r="Y228" s="80" t="n"/>
      <c r="Z228" s="27">
        <f>IF(U228="","",LOOKUP(U228-V228,{-9E+307,0,1},{2,"x",1}))</f>
        <v/>
      </c>
      <c r="AA228" s="14">
        <f>IF(U228="","",U228&amp;"-"&amp;V228)</f>
        <v/>
      </c>
      <c r="AB228" s="63" t="n"/>
      <c r="EP228" s="89" t="n"/>
      <c r="ER228" s="81" t="n"/>
      <c r="ES228" s="89" t="n"/>
      <c r="EU228" s="81" t="n"/>
      <c r="EV228" s="89" t="n"/>
      <c r="EX228" s="81" t="n"/>
      <c r="EY228" s="89" t="n"/>
      <c r="FA228" s="81" t="n"/>
      <c r="FB228" s="89" t="n"/>
      <c r="FD228" s="81" t="n"/>
      <c r="FE228" s="89" t="n"/>
      <c r="FG228" s="81" t="n"/>
      <c r="FH228" s="89" t="n"/>
      <c r="FJ228" s="81" t="n"/>
      <c r="FK228" s="89" t="n"/>
      <c r="FM228" s="81" t="n"/>
    </row>
    <row r="229" spans="1:201">
      <c r="U229" s="10" t="n"/>
      <c r="V229" s="89" t="n"/>
      <c r="W229" s="16" t="n"/>
      <c r="X229" s="25" t="n"/>
      <c r="Y229" s="80" t="n"/>
      <c r="Z229" s="27">
        <f>IF(U229="","",LOOKUP(U229-V229,{-9E+307,0,1},{2,"x",1}))</f>
        <v/>
      </c>
      <c r="AA229" s="14">
        <f>IF(U229="","",U229&amp;"-"&amp;V229)</f>
        <v/>
      </c>
      <c r="AB229" s="63" t="n"/>
      <c r="EP229" s="89" t="n"/>
      <c r="ER229" s="81" t="n"/>
      <c r="ES229" s="89" t="n"/>
      <c r="EU229" s="81" t="n"/>
      <c r="EV229" s="89" t="n"/>
      <c r="EX229" s="81" t="n"/>
      <c r="EY229" s="89" t="n"/>
      <c r="FA229" s="81" t="n"/>
      <c r="FB229" s="89" t="n"/>
      <c r="FD229" s="81" t="n"/>
      <c r="FE229" s="89" t="n"/>
      <c r="FG229" s="81" t="n"/>
      <c r="FH229" s="89" t="n"/>
      <c r="FJ229" s="81" t="n"/>
      <c r="FK229" s="89" t="n"/>
      <c r="FM229" s="81" t="n"/>
    </row>
    <row customHeight="1" ht="12" r="230" spans="1:201">
      <c r="U230" s="10" t="n"/>
      <c r="V230" s="89" t="n"/>
      <c r="W230" s="16" t="n"/>
      <c r="X230" s="25" t="n"/>
      <c r="Y230" s="80" t="n"/>
      <c r="Z230" s="27">
        <f>IF(U230="","",LOOKUP(U230-V230,{-9E+307,0,1},{2,"x",1}))</f>
        <v/>
      </c>
      <c r="AA230" s="14">
        <f>IF(U230="","",U230&amp;"-"&amp;V230)</f>
        <v/>
      </c>
      <c r="AB230" s="63" t="n"/>
      <c r="EP230" s="89" t="n"/>
      <c r="ER230" s="81" t="n"/>
      <c r="ES230" s="89" t="n"/>
      <c r="EU230" s="81" t="n"/>
      <c r="EV230" s="89" t="n"/>
      <c r="EX230" s="81" t="n"/>
      <c r="EY230" s="89" t="n"/>
      <c r="FA230" s="81" t="n"/>
      <c r="FB230" s="89" t="n"/>
      <c r="FD230" s="81" t="n"/>
      <c r="FE230" s="89" t="n"/>
      <c r="FG230" s="81" t="n"/>
      <c r="FH230" s="89" t="n"/>
      <c r="FJ230" s="81" t="n"/>
      <c r="FK230" s="89" t="n"/>
      <c r="FM230" s="81" t="n"/>
    </row>
    <row customHeight="1" ht="12" r="231" spans="1:201">
      <c r="U231" s="10" t="n"/>
      <c r="V231" s="89" t="n"/>
      <c r="W231" s="16" t="n"/>
      <c r="X231" s="25" t="n"/>
      <c r="Y231" s="80" t="n"/>
      <c r="Z231" s="27">
        <f>IF(U231="","",LOOKUP(U231-V231,{-9E+307,0,1},{2,"x",1}))</f>
        <v/>
      </c>
      <c r="AA231" s="14">
        <f>IF(U231="","",U231&amp;"-"&amp;V231)</f>
        <v/>
      </c>
      <c r="AB231" s="63" t="n"/>
      <c r="EP231" s="89" t="n"/>
      <c r="ER231" s="81" t="n"/>
      <c r="ES231" s="89" t="n"/>
      <c r="EU231" s="81" t="n"/>
      <c r="EV231" s="89" t="n"/>
      <c r="EX231" s="81" t="n"/>
      <c r="EY231" s="89" t="n"/>
      <c r="FA231" s="81" t="n"/>
      <c r="FB231" s="89" t="n"/>
      <c r="FD231" s="81" t="n"/>
      <c r="FE231" s="89" t="n"/>
      <c r="FG231" s="81" t="n"/>
      <c r="FH231" s="89" t="n"/>
      <c r="FJ231" s="81" t="n"/>
      <c r="FK231" s="89" t="n"/>
      <c r="FM231" s="81" t="n"/>
    </row>
    <row customHeight="1" ht="12" r="232" spans="1:201">
      <c r="U232" s="10" t="n"/>
      <c r="V232" s="89" t="n"/>
      <c r="W232" s="16" t="n"/>
      <c r="X232" s="25" t="n"/>
      <c r="Y232" s="80" t="n"/>
      <c r="Z232" s="27">
        <f>IF(U232="","",LOOKUP(U232-V232,{-9E+307,0,1},{2,"x",1}))</f>
        <v/>
      </c>
      <c r="AA232" s="14">
        <f>IF(U232="","",U232&amp;"-"&amp;V232)</f>
        <v/>
      </c>
      <c r="AB232" s="63" t="n"/>
      <c r="EP232" s="89" t="n"/>
      <c r="ER232" s="81" t="n"/>
      <c r="ES232" s="89" t="n"/>
      <c r="EU232" s="81" t="n"/>
      <c r="EV232" s="89" t="n"/>
      <c r="EX232" s="81" t="n"/>
      <c r="EY232" s="89" t="n"/>
      <c r="FA232" s="81" t="n"/>
      <c r="FB232" s="89" t="n"/>
      <c r="FD232" s="81" t="n"/>
      <c r="FE232" s="89" t="n"/>
      <c r="FG232" s="81" t="n"/>
      <c r="FH232" s="89" t="n"/>
      <c r="FJ232" s="81" t="n"/>
      <c r="FK232" s="89" t="n"/>
      <c r="FM232" s="81" t="n"/>
    </row>
    <row customHeight="1" ht="12" r="233" spans="1:201">
      <c r="U233" s="10" t="n"/>
      <c r="V233" s="89" t="n"/>
      <c r="W233" s="16" t="n"/>
      <c r="X233" s="25" t="n"/>
      <c r="Y233" s="80" t="n"/>
      <c r="Z233" s="27">
        <f>IF(U233="","",LOOKUP(U233-V233,{-9E+307,0,1},{2,"x",1}))</f>
        <v/>
      </c>
      <c r="AA233" s="14">
        <f>IF(U233="","",U233&amp;"-"&amp;V233)</f>
        <v/>
      </c>
      <c r="AB233" s="63" t="n"/>
      <c r="EP233" s="89" t="n"/>
      <c r="ER233" s="81" t="n"/>
      <c r="ES233" s="89" t="n"/>
      <c r="EU233" s="81" t="n"/>
      <c r="EV233" s="89" t="n"/>
      <c r="EX233" s="81" t="n"/>
      <c r="EY233" s="89" t="n"/>
      <c r="FA233" s="81" t="n"/>
      <c r="FB233" s="89" t="n"/>
      <c r="FD233" s="81" t="n"/>
      <c r="FE233" s="89" t="n"/>
      <c r="FG233" s="81" t="n"/>
      <c r="FH233" s="89" t="n"/>
      <c r="FJ233" s="81" t="n"/>
      <c r="FK233" s="89" t="n"/>
      <c r="FM233" s="81" t="n"/>
    </row>
    <row customHeight="1" ht="12" r="234" spans="1:201">
      <c r="U234" s="10" t="n"/>
      <c r="V234" s="89" t="n"/>
      <c r="W234" s="16" t="n"/>
      <c r="X234" s="25" t="n"/>
      <c r="Y234" s="80" t="n"/>
      <c r="Z234" s="27">
        <f>IF(U234="","",LOOKUP(U234-V234,{-9E+307,0,1},{2,"x",1}))</f>
        <v/>
      </c>
      <c r="AA234" s="14">
        <f>IF(U234="","",U234&amp;"-"&amp;V234)</f>
        <v/>
      </c>
      <c r="AB234" s="63" t="n"/>
      <c r="EP234" s="89" t="n"/>
      <c r="ER234" s="81" t="n"/>
      <c r="ES234" s="89" t="n"/>
      <c r="EU234" s="81" t="n"/>
      <c r="EV234" s="89" t="n"/>
      <c r="EX234" s="81" t="n"/>
      <c r="EY234" s="89" t="n"/>
      <c r="FA234" s="81" t="n"/>
      <c r="FB234" s="89" t="n"/>
      <c r="FD234" s="81" t="n"/>
      <c r="FE234" s="89" t="n"/>
      <c r="FG234" s="81" t="n"/>
      <c r="FH234" s="89" t="n"/>
      <c r="FJ234" s="81" t="n"/>
      <c r="FK234" s="89" t="n"/>
      <c r="FM234" s="81" t="n"/>
    </row>
    <row customHeight="1" ht="12" r="235" spans="1:201">
      <c r="U235" s="10" t="n"/>
      <c r="V235" s="89" t="n"/>
      <c r="W235" s="16" t="n"/>
      <c r="X235" s="25" t="n"/>
      <c r="Y235" s="80" t="n"/>
      <c r="Z235" s="27">
        <f>IF(U235="","",LOOKUP(U235-V235,{-9E+307,0,1},{2,"x",1}))</f>
        <v/>
      </c>
      <c r="AA235" s="14">
        <f>IF(U235="","",U235&amp;"-"&amp;V235)</f>
        <v/>
      </c>
      <c r="AB235" s="63" t="n"/>
      <c r="EP235" s="89" t="n"/>
      <c r="ER235" s="81" t="n"/>
      <c r="ES235" s="89" t="n"/>
      <c r="EU235" s="81" t="n"/>
      <c r="EV235" s="89" t="n"/>
      <c r="EX235" s="81" t="n"/>
      <c r="EY235" s="89" t="n"/>
      <c r="FA235" s="81" t="n"/>
      <c r="FB235" s="89" t="n"/>
      <c r="FD235" s="81" t="n"/>
      <c r="FE235" s="89" t="n"/>
      <c r="FG235" s="81" t="n"/>
      <c r="FH235" s="89" t="n"/>
      <c r="FJ235" s="81" t="n"/>
      <c r="FK235" s="89" t="n"/>
      <c r="FM235" s="81" t="n"/>
    </row>
    <row customHeight="1" ht="12" r="236" spans="1:201">
      <c r="U236" s="10" t="n"/>
      <c r="V236" s="89" t="n"/>
      <c r="W236" s="16" t="n"/>
      <c r="X236" s="25" t="n"/>
      <c r="Y236" s="80" t="n"/>
      <c r="Z236" s="27">
        <f>IF(U236="","",LOOKUP(U236-V236,{-9E+307,0,1},{2,"x",1}))</f>
        <v/>
      </c>
      <c r="AA236" s="14">
        <f>IF(U236="","",U236&amp;"-"&amp;V236)</f>
        <v/>
      </c>
      <c r="AB236" s="63" t="n"/>
      <c r="EP236" s="89" t="n"/>
      <c r="ER236" s="81" t="n"/>
      <c r="ES236" s="89" t="n"/>
      <c r="EU236" s="81" t="n"/>
      <c r="EV236" s="89" t="n"/>
      <c r="EX236" s="81" t="n"/>
      <c r="EY236" s="89" t="n"/>
      <c r="FA236" s="81" t="n"/>
      <c r="FB236" s="89" t="n"/>
      <c r="FD236" s="81" t="n"/>
      <c r="FE236" s="89" t="n"/>
      <c r="FG236" s="81" t="n"/>
      <c r="FH236" s="89" t="n"/>
      <c r="FJ236" s="81" t="n"/>
      <c r="FK236" s="89" t="n"/>
      <c r="FM236" s="81" t="n"/>
    </row>
    <row customHeight="1" ht="12" r="237" spans="1:201">
      <c r="U237" s="10" t="n"/>
      <c r="V237" s="89" t="n"/>
      <c r="W237" s="16" t="n"/>
      <c r="X237" s="25" t="n"/>
      <c r="Y237" s="80" t="n"/>
      <c r="Z237" s="27">
        <f>IF(U237="","",LOOKUP(U237-V237,{-9E+307,0,1},{2,"x",1}))</f>
        <v/>
      </c>
      <c r="AA237" s="14">
        <f>IF(U237="","",U237&amp;"-"&amp;V237)</f>
        <v/>
      </c>
      <c r="AB237" s="63" t="n"/>
      <c r="EP237" s="89" t="n"/>
      <c r="ER237" s="81" t="n"/>
      <c r="ES237" s="89" t="n"/>
      <c r="EU237" s="81" t="n"/>
      <c r="EV237" s="89" t="n"/>
      <c r="EX237" s="81" t="n"/>
      <c r="EY237" s="89" t="n"/>
      <c r="FA237" s="81" t="n"/>
      <c r="FB237" s="89" t="n"/>
      <c r="FD237" s="81" t="n"/>
      <c r="FE237" s="89" t="n"/>
      <c r="FG237" s="81" t="n"/>
      <c r="FH237" s="89" t="n"/>
      <c r="FJ237" s="81" t="n"/>
      <c r="FK237" s="89" t="n"/>
      <c r="FM237" s="81" t="n"/>
    </row>
    <row customHeight="1" ht="12" r="238" spans="1:201">
      <c r="U238" s="10" t="n"/>
      <c r="V238" s="89" t="n"/>
      <c r="W238" s="16" t="n"/>
      <c r="X238" s="25" t="n"/>
      <c r="Y238" s="80" t="n"/>
      <c r="Z238" s="27">
        <f>IF(U238="","",LOOKUP(U238-V238,{-9E+307,0,1},{2,"x",1}))</f>
        <v/>
      </c>
      <c r="AA238" s="14">
        <f>IF(U238="","",U238&amp;"-"&amp;V238)</f>
        <v/>
      </c>
      <c r="AB238" s="63" t="n"/>
      <c r="EP238" s="89" t="n"/>
      <c r="ER238" s="81" t="n"/>
      <c r="ES238" s="89" t="n"/>
      <c r="EU238" s="81" t="n"/>
      <c r="EV238" s="89" t="n"/>
      <c r="EX238" s="81" t="n"/>
      <c r="EY238" s="89" t="n"/>
      <c r="FA238" s="81" t="n"/>
      <c r="FB238" s="89" t="n"/>
      <c r="FD238" s="81" t="n"/>
      <c r="FE238" s="89" t="n"/>
      <c r="FG238" s="81" t="n"/>
      <c r="FH238" s="89" t="n"/>
      <c r="FJ238" s="81" t="n"/>
      <c r="FK238" s="89" t="n"/>
      <c r="FM238" s="81" t="n"/>
    </row>
    <row customHeight="1" ht="12" r="239" spans="1:201">
      <c r="U239" s="10" t="n"/>
      <c r="V239" s="89" t="n"/>
      <c r="W239" s="16" t="n"/>
      <c r="X239" s="25" t="n"/>
      <c r="Y239" s="80" t="n"/>
      <c r="Z239" s="27">
        <f>IF(U239="","",LOOKUP(U239-V239,{-9E+307,0,1},{2,"x",1}))</f>
        <v/>
      </c>
      <c r="AA239" s="14">
        <f>IF(U239="","",U239&amp;"-"&amp;V239)</f>
        <v/>
      </c>
      <c r="AB239" s="63" t="n"/>
      <c r="EP239" s="89" t="n"/>
      <c r="ER239" s="81" t="n"/>
      <c r="ES239" s="89" t="n"/>
      <c r="EU239" s="81" t="n"/>
      <c r="EV239" s="89" t="n"/>
      <c r="EX239" s="81" t="n"/>
      <c r="EY239" s="89" t="n"/>
      <c r="FA239" s="81" t="n"/>
      <c r="FB239" s="89" t="n"/>
      <c r="FD239" s="81" t="n"/>
      <c r="FE239" s="89" t="n"/>
      <c r="FG239" s="81" t="n"/>
      <c r="FH239" s="89" t="n"/>
      <c r="FJ239" s="81" t="n"/>
      <c r="FK239" s="89" t="n"/>
      <c r="FM239" s="81" t="n"/>
    </row>
    <row customHeight="1" ht="12" r="240" spans="1:201">
      <c r="U240" s="10" t="n"/>
      <c r="V240" s="89" t="n"/>
      <c r="W240" s="16" t="n"/>
      <c r="X240" s="25" t="n"/>
      <c r="Y240" s="80" t="n"/>
      <c r="Z240" s="27">
        <f>IF(U240="","",LOOKUP(U240-V240,{-9E+307,0,1},{2,"x",1}))</f>
        <v/>
      </c>
      <c r="AA240" s="14">
        <f>IF(U240="","",U240&amp;"-"&amp;V240)</f>
        <v/>
      </c>
      <c r="AB240" s="63" t="n"/>
      <c r="EP240" s="89" t="n"/>
      <c r="ER240" s="81" t="n"/>
      <c r="ES240" s="89" t="n"/>
      <c r="EU240" s="81" t="n"/>
      <c r="EV240" s="89" t="n"/>
      <c r="EX240" s="81" t="n"/>
      <c r="EY240" s="89" t="n"/>
      <c r="FA240" s="81" t="n"/>
      <c r="FB240" s="89" t="n"/>
      <c r="FD240" s="81" t="n"/>
      <c r="FE240" s="89" t="n"/>
      <c r="FG240" s="81" t="n"/>
      <c r="FH240" s="89" t="n"/>
      <c r="FJ240" s="81" t="n"/>
      <c r="FK240" s="89" t="n"/>
      <c r="FM240" s="81" t="n"/>
    </row>
    <row customHeight="1" ht="12" r="241" spans="1:201">
      <c r="U241" s="10" t="n"/>
      <c r="V241" s="89" t="n"/>
      <c r="W241" s="16" t="n"/>
      <c r="X241" s="25" t="n"/>
      <c r="Y241" s="80" t="n"/>
      <c r="Z241" s="27">
        <f>IF(U241="","",LOOKUP(U241-V241,{-9E+307,0,1},{2,"x",1}))</f>
        <v/>
      </c>
      <c r="AA241" s="14">
        <f>IF(U241="","",U241&amp;"-"&amp;V241)</f>
        <v/>
      </c>
      <c r="AB241" s="63" t="n"/>
      <c r="EP241" s="89" t="n"/>
      <c r="ER241" s="81" t="n"/>
      <c r="ES241" s="89" t="n"/>
      <c r="EU241" s="81" t="n"/>
      <c r="EV241" s="89" t="n"/>
      <c r="EX241" s="81" t="n"/>
      <c r="EY241" s="89" t="n"/>
      <c r="FA241" s="81" t="n"/>
      <c r="FB241" s="89" t="n"/>
      <c r="FD241" s="81" t="n"/>
      <c r="FE241" s="89" t="n"/>
      <c r="FG241" s="81" t="n"/>
      <c r="FH241" s="89" t="n"/>
      <c r="FJ241" s="81" t="n"/>
      <c r="FK241" s="89" t="n"/>
      <c r="FM241" s="81" t="n"/>
    </row>
    <row customHeight="1" ht="12" r="242" spans="1:201">
      <c r="U242" s="10" t="n"/>
      <c r="V242" s="89" t="n"/>
      <c r="W242" s="16" t="n"/>
      <c r="X242" s="25" t="n"/>
      <c r="Y242" s="80" t="n"/>
      <c r="Z242" s="27">
        <f>IF(U242="","",LOOKUP(U242-V242,{-9E+307,0,1},{2,"x",1}))</f>
        <v/>
      </c>
      <c r="AA242" s="14">
        <f>IF(U242="","",U242&amp;"-"&amp;V242)</f>
        <v/>
      </c>
      <c r="AB242" s="63" t="n"/>
      <c r="EP242" s="89" t="n"/>
      <c r="ER242" s="81" t="n"/>
      <c r="ES242" s="89" t="n"/>
      <c r="EU242" s="81" t="n"/>
      <c r="EV242" s="89" t="n"/>
      <c r="EX242" s="81" t="n"/>
      <c r="EY242" s="89" t="n"/>
      <c r="FA242" s="81" t="n"/>
      <c r="FB242" s="89" t="n"/>
      <c r="FD242" s="81" t="n"/>
      <c r="FE242" s="89" t="n"/>
      <c r="FG242" s="81" t="n"/>
      <c r="FH242" s="89" t="n"/>
      <c r="FJ242" s="81" t="n"/>
      <c r="FK242" s="89" t="n"/>
      <c r="FM242" s="81" t="n"/>
    </row>
    <row r="243" spans="1:201">
      <c r="U243" s="10" t="n"/>
      <c r="V243" s="89" t="n"/>
      <c r="W243" s="16" t="n"/>
      <c r="X243" s="25" t="n"/>
      <c r="Y243" s="80" t="n"/>
      <c r="Z243" s="27">
        <f>IF(U243="","",LOOKUP(U243-V243,{-9E+307,0,1},{2,"x",1}))</f>
        <v/>
      </c>
      <c r="AA243" s="14">
        <f>IF(U243="","",U243&amp;"-"&amp;V243)</f>
        <v/>
      </c>
      <c r="AB243" s="63" t="n"/>
      <c r="EP243" s="89" t="n"/>
      <c r="ER243" s="81" t="n"/>
      <c r="ES243" s="89" t="n"/>
      <c r="EU243" s="81" t="n"/>
      <c r="EV243" s="89" t="n"/>
      <c r="EX243" s="81" t="n"/>
      <c r="EY243" s="89" t="n"/>
      <c r="FA243" s="81" t="n"/>
      <c r="FB243" s="89" t="n"/>
      <c r="FD243" s="81" t="n"/>
      <c r="FE243" s="89" t="n"/>
      <c r="FG243" s="81" t="n"/>
      <c r="FH243" s="89" t="n"/>
      <c r="FJ243" s="81" t="n"/>
      <c r="FK243" s="89" t="n"/>
      <c r="FM243" s="81" t="n"/>
    </row>
    <row customHeight="1" ht="12" r="244" spans="1:201">
      <c r="U244" s="10" t="n"/>
      <c r="V244" s="89" t="n"/>
      <c r="W244" s="16" t="n"/>
      <c r="X244" s="25" t="n"/>
      <c r="Y244" s="80" t="n"/>
      <c r="Z244" s="27">
        <f>IF(U244="","",LOOKUP(U244-V244,{-9E+307,0,1},{2,"x",1}))</f>
        <v/>
      </c>
      <c r="AA244" s="14">
        <f>IF(U244="","",U244&amp;"-"&amp;V244)</f>
        <v/>
      </c>
      <c r="AB244" s="63" t="n"/>
      <c r="EP244" s="89" t="n"/>
      <c r="ER244" s="81" t="n"/>
      <c r="ES244" s="89" t="n"/>
      <c r="EU244" s="81" t="n"/>
      <c r="EV244" s="89" t="n"/>
      <c r="EX244" s="81" t="n"/>
      <c r="EY244" s="89" t="n"/>
      <c r="FA244" s="81" t="n"/>
      <c r="FB244" s="89" t="n"/>
      <c r="FD244" s="81" t="n"/>
      <c r="FE244" s="89" t="n"/>
      <c r="FG244" s="81" t="n"/>
      <c r="FH244" s="89" t="n"/>
      <c r="FJ244" s="81" t="n"/>
      <c r="FK244" s="89" t="n"/>
      <c r="FM244" s="81" t="n"/>
    </row>
    <row customHeight="1" ht="12" r="245" spans="1:201">
      <c r="U245" s="10" t="n"/>
      <c r="V245" s="89" t="n"/>
      <c r="W245" s="16" t="n"/>
      <c r="X245" s="25" t="n"/>
      <c r="Y245" s="80" t="n"/>
      <c r="Z245" s="27">
        <f>IF(U245="","",LOOKUP(U245-V245,{-9E+307,0,1},{2,"x",1}))</f>
        <v/>
      </c>
      <c r="AA245" s="14">
        <f>IF(U245="","",U245&amp;"-"&amp;V245)</f>
        <v/>
      </c>
      <c r="AB245" s="63" t="n"/>
      <c r="EP245" s="89" t="n"/>
      <c r="ER245" s="81" t="n"/>
      <c r="ES245" s="89" t="n"/>
      <c r="EU245" s="81" t="n"/>
      <c r="EV245" s="89" t="n"/>
      <c r="EX245" s="81" t="n"/>
      <c r="EY245" s="89" t="n"/>
      <c r="FA245" s="81" t="n"/>
      <c r="FB245" s="89" t="n"/>
      <c r="FD245" s="81" t="n"/>
      <c r="FE245" s="89" t="n"/>
      <c r="FG245" s="81" t="n"/>
      <c r="FH245" s="89" t="n"/>
      <c r="FJ245" s="81" t="n"/>
      <c r="FK245" s="89" t="n"/>
      <c r="FM245" s="81" t="n"/>
    </row>
    <row customHeight="1" ht="12" r="246" spans="1:201">
      <c r="U246" s="10" t="n"/>
      <c r="V246" s="89" t="n"/>
      <c r="W246" s="16" t="n"/>
      <c r="X246" s="25" t="n"/>
      <c r="Y246" s="80" t="n"/>
      <c r="Z246" s="27">
        <f>IF(U246="","",LOOKUP(U246-V246,{-9E+307,0,1},{2,"x",1}))</f>
        <v/>
      </c>
      <c r="AA246" s="14">
        <f>IF(U246="","",U246&amp;"-"&amp;V246)</f>
        <v/>
      </c>
      <c r="AB246" s="63" t="n"/>
      <c r="EP246" s="89" t="n"/>
      <c r="ER246" s="81" t="n"/>
      <c r="ES246" s="89" t="n"/>
      <c r="EU246" s="81" t="n"/>
      <c r="EV246" s="89" t="n"/>
      <c r="EX246" s="81" t="n"/>
      <c r="EY246" s="89" t="n"/>
      <c r="FA246" s="81" t="n"/>
      <c r="FB246" s="89" t="n"/>
      <c r="FD246" s="81" t="n"/>
      <c r="FE246" s="89" t="n"/>
      <c r="FG246" s="81" t="n"/>
      <c r="FH246" s="89" t="n"/>
      <c r="FJ246" s="81" t="n"/>
      <c r="FK246" s="89" t="n"/>
      <c r="FM246" s="81" t="n"/>
    </row>
    <row customHeight="1" ht="12" r="247" spans="1:201">
      <c r="U247" s="10" t="n"/>
      <c r="V247" s="89" t="n"/>
      <c r="W247" s="16" t="n"/>
      <c r="X247" s="25" t="n"/>
      <c r="Y247" s="80" t="n"/>
      <c r="Z247" s="27">
        <f>IF(U247="","",LOOKUP(U247-V247,{-9E+307,0,1},{2,"x",1}))</f>
        <v/>
      </c>
      <c r="AA247" s="14">
        <f>IF(U247="","",U247&amp;"-"&amp;V247)</f>
        <v/>
      </c>
      <c r="AB247" s="63" t="n"/>
      <c r="EP247" s="89" t="n"/>
      <c r="ER247" s="81" t="n"/>
      <c r="ES247" s="89" t="n"/>
      <c r="EU247" s="81" t="n"/>
      <c r="EV247" s="89" t="n"/>
      <c r="EX247" s="81" t="n"/>
      <c r="EY247" s="89" t="n"/>
      <c r="FA247" s="81" t="n"/>
      <c r="FB247" s="89" t="n"/>
      <c r="FD247" s="81" t="n"/>
      <c r="FE247" s="89" t="n"/>
      <c r="FG247" s="81" t="n"/>
      <c r="FH247" s="89" t="n"/>
      <c r="FJ247" s="81" t="n"/>
      <c r="FK247" s="89" t="n"/>
      <c r="FM247" s="81" t="n"/>
    </row>
    <row customHeight="1" ht="12" r="248" spans="1:201">
      <c r="U248" s="10" t="n"/>
      <c r="V248" s="89" t="n"/>
      <c r="W248" s="16" t="n"/>
      <c r="X248" s="25" t="n"/>
      <c r="Y248" s="80" t="n"/>
      <c r="Z248" s="27">
        <f>IF(U248="","",LOOKUP(U248-V248,{-9E+307,0,1},{2,"x",1}))</f>
        <v/>
      </c>
      <c r="AA248" s="14">
        <f>IF(U248="","",U248&amp;"-"&amp;V248)</f>
        <v/>
      </c>
      <c r="AB248" s="63" t="n"/>
      <c r="EP248" s="89" t="n"/>
      <c r="ER248" s="81" t="n"/>
      <c r="ES248" s="89" t="n"/>
      <c r="EU248" s="81" t="n"/>
      <c r="EV248" s="89" t="n"/>
      <c r="EX248" s="81" t="n"/>
      <c r="EY248" s="89" t="n"/>
      <c r="FA248" s="81" t="n"/>
      <c r="FB248" s="89" t="n"/>
      <c r="FD248" s="81" t="n"/>
      <c r="FE248" s="89" t="n"/>
      <c r="FG248" s="81" t="n"/>
      <c r="FH248" s="89" t="n"/>
      <c r="FJ248" s="81" t="n"/>
      <c r="FK248" s="89" t="n"/>
      <c r="FM248" s="81" t="n"/>
    </row>
    <row customHeight="1" ht="12" r="249" spans="1:201">
      <c r="U249" s="10" t="n"/>
      <c r="V249" s="89" t="n"/>
      <c r="W249" s="16" t="n"/>
      <c r="X249" s="25" t="n"/>
      <c r="Y249" s="80" t="n"/>
      <c r="Z249" s="27">
        <f>IF(U249="","",LOOKUP(U249-V249,{-9E+307,0,1},{2,"x",1}))</f>
        <v/>
      </c>
      <c r="AA249" s="14">
        <f>IF(U249="","",U249&amp;"-"&amp;V249)</f>
        <v/>
      </c>
      <c r="AB249" s="63" t="n"/>
      <c r="EP249" s="89" t="n"/>
      <c r="ER249" s="81" t="n"/>
      <c r="ES249" s="89" t="n"/>
      <c r="EU249" s="81" t="n"/>
      <c r="EV249" s="89" t="n"/>
      <c r="EX249" s="81" t="n"/>
      <c r="EY249" s="89" t="n"/>
      <c r="FA249" s="81" t="n"/>
      <c r="FB249" s="89" t="n"/>
      <c r="FD249" s="81" t="n"/>
      <c r="FE249" s="89" t="n"/>
      <c r="FG249" s="81" t="n"/>
      <c r="FH249" s="89" t="n"/>
      <c r="FJ249" s="81" t="n"/>
      <c r="FK249" s="89" t="n"/>
      <c r="FM249" s="81" t="n"/>
    </row>
    <row customHeight="1" ht="12" r="250" spans="1:201">
      <c r="U250" s="10" t="n"/>
      <c r="V250" s="89" t="n"/>
      <c r="W250" s="16" t="n"/>
      <c r="X250" s="25" t="n"/>
      <c r="Y250" s="80" t="n"/>
      <c r="Z250" s="27">
        <f>IF(U250="","",LOOKUP(U250-V250,{-9E+307,0,1},{2,"x",1}))</f>
        <v/>
      </c>
      <c r="AA250" s="14">
        <f>IF(U250="","",U250&amp;"-"&amp;V250)</f>
        <v/>
      </c>
      <c r="AB250" s="63" t="n"/>
      <c r="EP250" s="89" t="n"/>
      <c r="ER250" s="81" t="n"/>
      <c r="ES250" s="89" t="n"/>
      <c r="EU250" s="81" t="n"/>
      <c r="EV250" s="89" t="n"/>
      <c r="EX250" s="81" t="n"/>
      <c r="EY250" s="89" t="n"/>
      <c r="FA250" s="81" t="n"/>
      <c r="FB250" s="89" t="n"/>
      <c r="FD250" s="81" t="n"/>
      <c r="FE250" s="89" t="n"/>
      <c r="FG250" s="81" t="n"/>
      <c r="FH250" s="89" t="n"/>
      <c r="FJ250" s="81" t="n"/>
      <c r="FK250" s="89" t="n"/>
      <c r="FM250" s="81" t="n"/>
    </row>
    <row customHeight="1" ht="12" r="251" spans="1:201">
      <c r="U251" s="10" t="n"/>
      <c r="V251" s="89" t="n"/>
      <c r="W251" s="16" t="n"/>
      <c r="X251" s="25" t="n"/>
      <c r="Y251" s="80" t="n"/>
      <c r="Z251" s="27">
        <f>IF(U251="","",LOOKUP(U251-V251,{-9E+307,0,1},{2,"x",1}))</f>
        <v/>
      </c>
      <c r="AA251" s="14">
        <f>IF(U251="","",U251&amp;"-"&amp;V251)</f>
        <v/>
      </c>
      <c r="AB251" s="63" t="n"/>
      <c r="EP251" s="89" t="n"/>
      <c r="ER251" s="81" t="n"/>
      <c r="ES251" s="89" t="n"/>
      <c r="EU251" s="81" t="n"/>
      <c r="EV251" s="89" t="n"/>
      <c r="EX251" s="81" t="n"/>
      <c r="EY251" s="89" t="n"/>
      <c r="FA251" s="81" t="n"/>
      <c r="FB251" s="89" t="n"/>
      <c r="FD251" s="81" t="n"/>
      <c r="FE251" s="89" t="n"/>
      <c r="FG251" s="81" t="n"/>
      <c r="FH251" s="89" t="n"/>
      <c r="FJ251" s="81" t="n"/>
      <c r="FK251" s="89" t="n"/>
      <c r="FM251" s="81" t="n"/>
    </row>
    <row customHeight="1" ht="12" r="252" spans="1:201">
      <c r="U252" s="10" t="n"/>
      <c r="V252" s="89" t="n"/>
      <c r="W252" s="16" t="n"/>
      <c r="X252" s="25" t="n"/>
      <c r="Y252" s="80" t="n"/>
      <c r="Z252" s="27">
        <f>IF(U252="","",LOOKUP(U252-V252,{-9E+307,0,1},{2,"x",1}))</f>
        <v/>
      </c>
      <c r="AA252" s="14">
        <f>IF(U252="","",U252&amp;"-"&amp;V252)</f>
        <v/>
      </c>
      <c r="AB252" s="63" t="n"/>
      <c r="EP252" s="89" t="n"/>
      <c r="ER252" s="81" t="n"/>
      <c r="ES252" s="89" t="n"/>
      <c r="EU252" s="81" t="n"/>
      <c r="EV252" s="89" t="n"/>
      <c r="EX252" s="81" t="n"/>
      <c r="EY252" s="89" t="n"/>
      <c r="FA252" s="81" t="n"/>
      <c r="FB252" s="89" t="n"/>
      <c r="FD252" s="81" t="n"/>
      <c r="FE252" s="89" t="n"/>
      <c r="FG252" s="81" t="n"/>
      <c r="FH252" s="89" t="n"/>
      <c r="FJ252" s="81" t="n"/>
      <c r="FK252" s="89" t="n"/>
      <c r="FM252" s="81" t="n"/>
    </row>
    <row customHeight="1" ht="12" r="253" spans="1:201">
      <c r="U253" s="10" t="n"/>
      <c r="V253" s="89" t="n"/>
      <c r="W253" s="16" t="n"/>
      <c r="X253" s="25" t="n"/>
      <c r="Y253" s="80" t="n"/>
      <c r="Z253" s="27">
        <f>IF(U253="","",LOOKUP(U253-V253,{-9E+307,0,1},{2,"x",1}))</f>
        <v/>
      </c>
      <c r="AA253" s="14">
        <f>IF(U253="","",U253&amp;"-"&amp;V253)</f>
        <v/>
      </c>
      <c r="AB253" s="63" t="n"/>
      <c r="EP253" s="89" t="n"/>
      <c r="ER253" s="81" t="n"/>
      <c r="ES253" s="89" t="n"/>
      <c r="EU253" s="81" t="n"/>
      <c r="EV253" s="89" t="n"/>
      <c r="EX253" s="81" t="n"/>
      <c r="EY253" s="89" t="n"/>
      <c r="FA253" s="81" t="n"/>
      <c r="FB253" s="89" t="n"/>
      <c r="FD253" s="81" t="n"/>
      <c r="FE253" s="89" t="n"/>
      <c r="FG253" s="81" t="n"/>
      <c r="FH253" s="89" t="n"/>
      <c r="FJ253" s="81" t="n"/>
      <c r="FK253" s="89" t="n"/>
      <c r="FM253" s="81" t="n"/>
    </row>
    <row customHeight="1" ht="12" r="254" spans="1:201">
      <c r="U254" s="10" t="n"/>
      <c r="V254" s="89" t="n"/>
      <c r="W254" s="16" t="n"/>
      <c r="X254" s="25" t="n"/>
      <c r="Y254" s="80" t="n"/>
      <c r="Z254" s="27">
        <f>IF(U254="","",LOOKUP(U254-V254,{-9E+307,0,1},{2,"x",1}))</f>
        <v/>
      </c>
      <c r="AA254" s="14">
        <f>IF(U254="","",U254&amp;"-"&amp;V254)</f>
        <v/>
      </c>
      <c r="AB254" s="63" t="n"/>
      <c r="EP254" s="89" t="n"/>
      <c r="ER254" s="81" t="n"/>
      <c r="ES254" s="89" t="n"/>
      <c r="EU254" s="81" t="n"/>
      <c r="EV254" s="89" t="n"/>
      <c r="EX254" s="81" t="n"/>
      <c r="EY254" s="89" t="n"/>
      <c r="FA254" s="81" t="n"/>
      <c r="FB254" s="89" t="n"/>
      <c r="FD254" s="81" t="n"/>
      <c r="FE254" s="89" t="n"/>
      <c r="FG254" s="81" t="n"/>
      <c r="FH254" s="89" t="n"/>
      <c r="FJ254" s="81" t="n"/>
      <c r="FK254" s="89" t="n"/>
      <c r="FM254" s="81" t="n"/>
    </row>
    <row customHeight="1" ht="12" r="255" spans="1:201">
      <c r="U255" s="10" t="n"/>
      <c r="V255" s="89" t="n"/>
      <c r="W255" s="16" t="n"/>
      <c r="X255" s="25" t="n"/>
      <c r="Y255" s="80" t="n"/>
      <c r="Z255" s="27">
        <f>IF(U255="","",LOOKUP(U255-V255,{-9E+307,0,1},{2,"x",1}))</f>
        <v/>
      </c>
      <c r="AA255" s="14">
        <f>IF(U255="","",U255&amp;"-"&amp;V255)</f>
        <v/>
      </c>
      <c r="AB255" s="63" t="n"/>
      <c r="EP255" s="89" t="n"/>
      <c r="ER255" s="81" t="n"/>
      <c r="ES255" s="89" t="n"/>
      <c r="EU255" s="81" t="n"/>
      <c r="EV255" s="89" t="n"/>
      <c r="EX255" s="81" t="n"/>
      <c r="EY255" s="89" t="n"/>
      <c r="FA255" s="81" t="n"/>
      <c r="FB255" s="89" t="n"/>
      <c r="FD255" s="81" t="n"/>
      <c r="FE255" s="89" t="n"/>
      <c r="FG255" s="81" t="n"/>
      <c r="FH255" s="89" t="n"/>
      <c r="FJ255" s="81" t="n"/>
      <c r="FK255" s="89" t="n"/>
      <c r="FM255" s="81" t="n"/>
    </row>
    <row customHeight="1" ht="12" r="256" spans="1:201">
      <c r="U256" s="10" t="n"/>
      <c r="V256" s="89" t="n"/>
      <c r="W256" s="16" t="n"/>
      <c r="X256" s="25" t="n"/>
      <c r="Y256" s="80" t="n"/>
      <c r="Z256" s="27">
        <f>IF(U256="","",LOOKUP(U256-V256,{-9E+307,0,1},{2,"x",1}))</f>
        <v/>
      </c>
      <c r="AA256" s="14">
        <f>IF(U256="","",U256&amp;"-"&amp;V256)</f>
        <v/>
      </c>
      <c r="AB256" s="63" t="n"/>
      <c r="EP256" s="89" t="n"/>
      <c r="ER256" s="81" t="n"/>
      <c r="ES256" s="89" t="n"/>
      <c r="EU256" s="81" t="n"/>
      <c r="EV256" s="89" t="n"/>
      <c r="EX256" s="81" t="n"/>
      <c r="EY256" s="89" t="n"/>
      <c r="FA256" s="81" t="n"/>
      <c r="FB256" s="89" t="n"/>
      <c r="FD256" s="81" t="n"/>
      <c r="FE256" s="89" t="n"/>
      <c r="FG256" s="81" t="n"/>
      <c r="FH256" s="89" t="n"/>
      <c r="FJ256" s="81" t="n"/>
      <c r="FK256" s="89" t="n"/>
      <c r="FM256" s="81" t="n"/>
    </row>
    <row customHeight="1" ht="12" r="257" spans="1:201">
      <c r="U257" s="10" t="n"/>
      <c r="V257" s="89" t="n"/>
      <c r="W257" s="16" t="n"/>
      <c r="X257" s="25" t="n"/>
      <c r="Y257" s="80" t="n"/>
      <c r="Z257" s="27">
        <f>IF(U257="","",LOOKUP(U257-V257,{-9E+307,0,1},{2,"x",1}))</f>
        <v/>
      </c>
      <c r="AA257" s="14">
        <f>IF(U257="","",U257&amp;"-"&amp;V257)</f>
        <v/>
      </c>
      <c r="AB257" s="63" t="n"/>
      <c r="EP257" s="89" t="n"/>
      <c r="ER257" s="81" t="n"/>
      <c r="ES257" s="89" t="n"/>
      <c r="EU257" s="81" t="n"/>
      <c r="EV257" s="89" t="n"/>
      <c r="EX257" s="81" t="n"/>
      <c r="EY257" s="89" t="n"/>
      <c r="FA257" s="81" t="n"/>
      <c r="FB257" s="89" t="n"/>
      <c r="FD257" s="81" t="n"/>
      <c r="FE257" s="89" t="n"/>
      <c r="FG257" s="81" t="n"/>
      <c r="FH257" s="89" t="n"/>
      <c r="FJ257" s="81" t="n"/>
      <c r="FK257" s="89" t="n"/>
      <c r="FM257" s="81" t="n"/>
    </row>
    <row customHeight="1" ht="12" r="258" spans="1:201">
      <c r="U258" s="10" t="n"/>
      <c r="V258" s="89" t="n"/>
      <c r="W258" s="16" t="n"/>
      <c r="X258" s="25" t="n"/>
      <c r="Y258" s="80" t="n"/>
      <c r="Z258" s="27">
        <f>IF(U258="","",LOOKUP(U258-V258,{-9E+307,0,1},{2,"x",1}))</f>
        <v/>
      </c>
      <c r="AA258" s="14">
        <f>IF(U258="","",U258&amp;"-"&amp;V258)</f>
        <v/>
      </c>
      <c r="AB258" s="63" t="n"/>
      <c r="EP258" s="89" t="n"/>
      <c r="ER258" s="81" t="n"/>
      <c r="ES258" s="89" t="n"/>
      <c r="EU258" s="81" t="n"/>
      <c r="EV258" s="89" t="n"/>
      <c r="EX258" s="81" t="n"/>
      <c r="EY258" s="89" t="n"/>
      <c r="FA258" s="81" t="n"/>
      <c r="FB258" s="89" t="n"/>
      <c r="FD258" s="81" t="n"/>
      <c r="FE258" s="89" t="n"/>
      <c r="FG258" s="81" t="n"/>
      <c r="FH258" s="89" t="n"/>
      <c r="FJ258" s="81" t="n"/>
      <c r="FK258" s="89" t="n"/>
      <c r="FM258" s="81" t="n"/>
    </row>
    <row customHeight="1" ht="12" r="259" spans="1:201">
      <c r="U259" s="10" t="n"/>
      <c r="V259" s="89" t="n"/>
      <c r="W259" s="16" t="n"/>
      <c r="X259" s="25" t="n"/>
      <c r="Y259" s="80" t="n"/>
      <c r="Z259" s="27">
        <f>IF(U259="","",LOOKUP(U259-V259,{-9E+307,0,1},{2,"x",1}))</f>
        <v/>
      </c>
      <c r="AA259" s="14">
        <f>IF(U259="","",U259&amp;"-"&amp;V259)</f>
        <v/>
      </c>
      <c r="AB259" s="63" t="n"/>
      <c r="EP259" s="89" t="n"/>
      <c r="ER259" s="81" t="n"/>
      <c r="ES259" s="89" t="n"/>
      <c r="EU259" s="81" t="n"/>
      <c r="EV259" s="89" t="n"/>
      <c r="EX259" s="81" t="n"/>
      <c r="EY259" s="89" t="n"/>
      <c r="FA259" s="81" t="n"/>
      <c r="FB259" s="89" t="n"/>
      <c r="FD259" s="81" t="n"/>
      <c r="FE259" s="89" t="n"/>
      <c r="FG259" s="81" t="n"/>
      <c r="FH259" s="89" t="n"/>
      <c r="FJ259" s="81" t="n"/>
      <c r="FK259" s="89" t="n"/>
      <c r="FM259" s="81" t="n"/>
    </row>
    <row customHeight="1" ht="12" r="260" spans="1:201">
      <c r="U260" s="10" t="n"/>
      <c r="V260" s="89" t="n"/>
      <c r="W260" s="16" t="n"/>
      <c r="X260" s="25" t="n"/>
      <c r="Y260" s="80" t="n"/>
      <c r="Z260" s="27">
        <f>IF(U260="","",LOOKUP(U260-V260,{-9E+307,0,1},{2,"x",1}))</f>
        <v/>
      </c>
      <c r="AA260" s="14">
        <f>IF(U260="","",U260&amp;"-"&amp;V260)</f>
        <v/>
      </c>
      <c r="AB260" s="63" t="n"/>
      <c r="EP260" s="89" t="n"/>
      <c r="ER260" s="81" t="n"/>
      <c r="ES260" s="89" t="n"/>
      <c r="EU260" s="81" t="n"/>
      <c r="EV260" s="89" t="n"/>
      <c r="EX260" s="81" t="n"/>
      <c r="EY260" s="89" t="n"/>
      <c r="FA260" s="81" t="n"/>
      <c r="FB260" s="89" t="n"/>
      <c r="FD260" s="81" t="n"/>
      <c r="FE260" s="89" t="n"/>
      <c r="FG260" s="81" t="n"/>
      <c r="FH260" s="89" t="n"/>
      <c r="FJ260" s="81" t="n"/>
      <c r="FK260" s="89" t="n"/>
      <c r="FM260" s="81" t="n"/>
    </row>
    <row customHeight="1" ht="12" r="261" spans="1:201">
      <c r="U261" s="10" t="n"/>
      <c r="V261" s="89" t="n"/>
      <c r="W261" s="16" t="n"/>
      <c r="X261" s="25" t="n"/>
      <c r="Y261" s="80" t="n"/>
      <c r="Z261" s="27">
        <f>IF(U261="","",LOOKUP(U261-V261,{-9E+307,0,1},{2,"x",1}))</f>
        <v/>
      </c>
      <c r="AA261" s="14">
        <f>IF(U261="","",U261&amp;"-"&amp;V261)</f>
        <v/>
      </c>
      <c r="AB261" s="63" t="n"/>
      <c r="EP261" s="89" t="n"/>
      <c r="ER261" s="81" t="n"/>
      <c r="ES261" s="89" t="n"/>
      <c r="EU261" s="81" t="n"/>
      <c r="EV261" s="89" t="n"/>
      <c r="EX261" s="81" t="n"/>
      <c r="EY261" s="89" t="n"/>
      <c r="FA261" s="81" t="n"/>
      <c r="FB261" s="89" t="n"/>
      <c r="FD261" s="81" t="n"/>
      <c r="FE261" s="89" t="n"/>
      <c r="FG261" s="81" t="n"/>
      <c r="FH261" s="89" t="n"/>
      <c r="FJ261" s="81" t="n"/>
      <c r="FK261" s="89" t="n"/>
      <c r="FM261" s="81" t="n"/>
    </row>
    <row customHeight="1" ht="12" r="262" spans="1:201">
      <c r="U262" s="10" t="n"/>
      <c r="V262" s="89" t="n"/>
      <c r="W262" s="16" t="n"/>
      <c r="X262" s="25" t="n"/>
      <c r="Y262" s="80" t="n"/>
      <c r="Z262" s="27">
        <f>IF(U262="","",LOOKUP(U262-V262,{-9E+307,0,1},{2,"x",1}))</f>
        <v/>
      </c>
      <c r="AA262" s="14">
        <f>IF(U262="","",U262&amp;"-"&amp;V262)</f>
        <v/>
      </c>
      <c r="AB262" s="63" t="n"/>
      <c r="EP262" s="89" t="n"/>
      <c r="ER262" s="81" t="n"/>
      <c r="ES262" s="89" t="n"/>
      <c r="EU262" s="81" t="n"/>
      <c r="EV262" s="89" t="n"/>
      <c r="EX262" s="81" t="n"/>
      <c r="EY262" s="89" t="n"/>
      <c r="FA262" s="81" t="n"/>
      <c r="FB262" s="89" t="n"/>
      <c r="FD262" s="81" t="n"/>
      <c r="FE262" s="89" t="n"/>
      <c r="FG262" s="81" t="n"/>
      <c r="FH262" s="89" t="n"/>
      <c r="FJ262" s="81" t="n"/>
      <c r="FK262" s="89" t="n"/>
      <c r="FM262" s="81" t="n"/>
    </row>
    <row customHeight="1" ht="12" r="263" spans="1:201">
      <c r="U263" s="10" t="n"/>
      <c r="V263" s="89" t="n"/>
      <c r="W263" s="16" t="n"/>
      <c r="X263" s="25" t="n"/>
      <c r="Y263" s="80" t="n"/>
      <c r="Z263" s="27">
        <f>IF(U263="","",LOOKUP(U263-V263,{-9E+307,0,1},{2,"x",1}))</f>
        <v/>
      </c>
      <c r="AA263" s="14">
        <f>IF(U263="","",U263&amp;"-"&amp;V263)</f>
        <v/>
      </c>
      <c r="AB263" s="63" t="n"/>
      <c r="EP263" s="89" t="n"/>
      <c r="ER263" s="81" t="n"/>
      <c r="ES263" s="89" t="n"/>
      <c r="EU263" s="81" t="n"/>
      <c r="EV263" s="89" t="n"/>
      <c r="EX263" s="81" t="n"/>
      <c r="EY263" s="89" t="n"/>
      <c r="FA263" s="81" t="n"/>
      <c r="FB263" s="89" t="n"/>
      <c r="FD263" s="81" t="n"/>
      <c r="FE263" s="89" t="n"/>
      <c r="FG263" s="81" t="n"/>
      <c r="FH263" s="89" t="n"/>
      <c r="FJ263" s="81" t="n"/>
      <c r="FK263" s="89" t="n"/>
      <c r="FM263" s="81" t="n"/>
    </row>
    <row customHeight="1" ht="12" r="264" spans="1:201">
      <c r="U264" s="10" t="n"/>
      <c r="V264" s="89" t="n"/>
      <c r="W264" s="16" t="n"/>
      <c r="X264" s="25" t="n"/>
      <c r="Y264" s="80" t="n"/>
      <c r="Z264" s="27">
        <f>IF(U264="","",LOOKUP(U264-V264,{-9E+307,0,1},{2,"x",1}))</f>
        <v/>
      </c>
      <c r="AA264" s="14">
        <f>IF(U264="","",U264&amp;"-"&amp;V264)</f>
        <v/>
      </c>
      <c r="AB264" s="63" t="n"/>
      <c r="EP264" s="89" t="n"/>
      <c r="ER264" s="81" t="n"/>
      <c r="ES264" s="89" t="n"/>
      <c r="EU264" s="81" t="n"/>
      <c r="EV264" s="89" t="n"/>
      <c r="EX264" s="81" t="n"/>
      <c r="EY264" s="89" t="n"/>
      <c r="FA264" s="81" t="n"/>
      <c r="FB264" s="89" t="n"/>
      <c r="FD264" s="81" t="n"/>
      <c r="FE264" s="89" t="n"/>
      <c r="FG264" s="81" t="n"/>
      <c r="FH264" s="89" t="n"/>
      <c r="FJ264" s="81" t="n"/>
      <c r="FK264" s="89" t="n"/>
      <c r="FM264" s="81" t="n"/>
    </row>
    <row customHeight="1" ht="12" r="265" spans="1:201">
      <c r="U265" s="10" t="n"/>
      <c r="V265" s="89" t="n"/>
      <c r="W265" s="16" t="n"/>
      <c r="X265" s="25" t="n"/>
      <c r="Y265" s="80" t="n"/>
      <c r="Z265" s="27">
        <f>IF(U265="","",LOOKUP(U265-V265,{-9E+307,0,1},{2,"x",1}))</f>
        <v/>
      </c>
      <c r="AA265" s="14">
        <f>IF(U265="","",U265&amp;"-"&amp;V265)</f>
        <v/>
      </c>
      <c r="AB265" s="63" t="n"/>
      <c r="EP265" s="89" t="n"/>
      <c r="ER265" s="81" t="n"/>
      <c r="ES265" s="89" t="n"/>
      <c r="EU265" s="81" t="n"/>
      <c r="EV265" s="89" t="n"/>
      <c r="EX265" s="81" t="n"/>
      <c r="EY265" s="89" t="n"/>
      <c r="FA265" s="81" t="n"/>
      <c r="FB265" s="89" t="n"/>
      <c r="FD265" s="81" t="n"/>
      <c r="FE265" s="89" t="n"/>
      <c r="FG265" s="81" t="n"/>
      <c r="FH265" s="89" t="n"/>
      <c r="FJ265" s="81" t="n"/>
      <c r="FK265" s="89" t="n"/>
      <c r="FM265" s="81" t="n"/>
    </row>
    <row r="266" spans="1:201">
      <c r="U266" s="10" t="n"/>
      <c r="V266" s="89" t="n"/>
      <c r="W266" s="16" t="n"/>
      <c r="X266" s="25" t="n"/>
      <c r="Y266" s="80" t="n"/>
      <c r="Z266" s="27">
        <f>IF(U266="","",LOOKUP(U266-V266,{-9E+307,0,1},{2,"x",1}))</f>
        <v/>
      </c>
      <c r="AA266" s="14">
        <f>IF(U266="","",U266&amp;"-"&amp;V266)</f>
        <v/>
      </c>
      <c r="AB266" s="63" t="n"/>
      <c r="EP266" s="89" t="n"/>
      <c r="ER266" s="81" t="n"/>
      <c r="ES266" s="89" t="n"/>
      <c r="EU266" s="81" t="n"/>
      <c r="EV266" s="89" t="n"/>
      <c r="EX266" s="81" t="n"/>
      <c r="EY266" s="89" t="n"/>
      <c r="FA266" s="81" t="n"/>
      <c r="FB266" s="89" t="n"/>
      <c r="FD266" s="81" t="n"/>
      <c r="FE266" s="89" t="n"/>
      <c r="FG266" s="81" t="n"/>
      <c r="FH266" s="89" t="n"/>
      <c r="FJ266" s="81" t="n"/>
      <c r="FK266" s="89" t="n"/>
      <c r="FM266" s="81" t="n"/>
    </row>
    <row customHeight="1" ht="12" r="267" spans="1:201">
      <c r="U267" s="10" t="n"/>
      <c r="V267" s="89" t="n"/>
      <c r="W267" s="16" t="n"/>
      <c r="X267" s="25" t="n"/>
      <c r="Y267" s="80" t="n"/>
      <c r="Z267" s="27">
        <f>IF(U267="","",LOOKUP(U267-V267,{-9E+307,0,1},{2,"x",1}))</f>
        <v/>
      </c>
      <c r="AA267" s="14">
        <f>IF(U267="","",U267&amp;"-"&amp;V267)</f>
        <v/>
      </c>
      <c r="AB267" s="63" t="n"/>
      <c r="EP267" s="89" t="n"/>
      <c r="ER267" s="81" t="n"/>
      <c r="ES267" s="89" t="n"/>
      <c r="EU267" s="81" t="n"/>
      <c r="EV267" s="89" t="n"/>
      <c r="EX267" s="81" t="n"/>
      <c r="EY267" s="89" t="n"/>
      <c r="FA267" s="81" t="n"/>
      <c r="FB267" s="89" t="n"/>
      <c r="FD267" s="81" t="n"/>
      <c r="FE267" s="89" t="n"/>
      <c r="FG267" s="81" t="n"/>
      <c r="FH267" s="89" t="n"/>
      <c r="FJ267" s="81" t="n"/>
      <c r="FK267" s="89" t="n"/>
      <c r="FM267" s="81" t="n"/>
    </row>
    <row customHeight="1" ht="12" r="268" spans="1:201">
      <c r="U268" s="10" t="n"/>
      <c r="V268" s="89" t="n"/>
      <c r="W268" s="16" t="n"/>
      <c r="X268" s="25" t="n"/>
      <c r="Y268" s="80" t="n"/>
      <c r="Z268" s="27">
        <f>IF(U268="","",LOOKUP(U268-V268,{-9E+307,0,1},{2,"x",1}))</f>
        <v/>
      </c>
      <c r="AA268" s="14">
        <f>IF(U268="","",U268&amp;"-"&amp;V268)</f>
        <v/>
      </c>
      <c r="AB268" s="63" t="n"/>
      <c r="EP268" s="89" t="n"/>
      <c r="ER268" s="81" t="n"/>
      <c r="ES268" s="89" t="n"/>
      <c r="EU268" s="81" t="n"/>
      <c r="EV268" s="89" t="n"/>
      <c r="EX268" s="81" t="n"/>
      <c r="EY268" s="89" t="n"/>
      <c r="FA268" s="81" t="n"/>
      <c r="FB268" s="89" t="n"/>
      <c r="FD268" s="81" t="n"/>
      <c r="FE268" s="89" t="n"/>
      <c r="FG268" s="81" t="n"/>
      <c r="FH268" s="89" t="n"/>
      <c r="FJ268" s="81" t="n"/>
      <c r="FK268" s="89" t="n"/>
      <c r="FM268" s="81" t="n"/>
    </row>
    <row customHeight="1" ht="12" r="269" spans="1:201">
      <c r="U269" s="10" t="n"/>
      <c r="V269" s="89" t="n"/>
      <c r="W269" s="16" t="n"/>
      <c r="X269" s="25" t="n"/>
      <c r="Y269" s="80" t="n"/>
      <c r="Z269" s="27">
        <f>IF(U269="","",LOOKUP(U269-V269,{-9E+307,0,1},{2,"x",1}))</f>
        <v/>
      </c>
      <c r="AA269" s="14">
        <f>IF(U269="","",U269&amp;"-"&amp;V269)</f>
        <v/>
      </c>
      <c r="AB269" s="63" t="n"/>
      <c r="EP269" s="89" t="n"/>
      <c r="ER269" s="81" t="n"/>
      <c r="ES269" s="89" t="n"/>
      <c r="EU269" s="81" t="n"/>
      <c r="EV269" s="89" t="n"/>
      <c r="EX269" s="81" t="n"/>
      <c r="EY269" s="89" t="n"/>
      <c r="FA269" s="81" t="n"/>
      <c r="FB269" s="89" t="n"/>
      <c r="FD269" s="81" t="n"/>
      <c r="FE269" s="89" t="n"/>
      <c r="FG269" s="81" t="n"/>
      <c r="FH269" s="89" t="n"/>
      <c r="FJ269" s="81" t="n"/>
      <c r="FK269" s="89" t="n"/>
      <c r="FM269" s="81" t="n"/>
    </row>
    <row customHeight="1" ht="12" r="270" spans="1:201">
      <c r="U270" s="10" t="n"/>
      <c r="V270" s="89" t="n"/>
      <c r="W270" s="16" t="n"/>
      <c r="X270" s="25" t="n"/>
      <c r="Y270" s="80" t="n"/>
      <c r="Z270" s="27">
        <f>IF(U270="","",LOOKUP(U270-V270,{-9E+307,0,1},{2,"x",1}))</f>
        <v/>
      </c>
      <c r="AA270" s="14">
        <f>IF(U270="","",U270&amp;"-"&amp;V270)</f>
        <v/>
      </c>
      <c r="AB270" s="63" t="n"/>
      <c r="EP270" s="89" t="n"/>
      <c r="ER270" s="81" t="n"/>
      <c r="ES270" s="89" t="n"/>
      <c r="EU270" s="81" t="n"/>
      <c r="EV270" s="89" t="n"/>
      <c r="EX270" s="81" t="n"/>
      <c r="EY270" s="89" t="n"/>
      <c r="FA270" s="81" t="n"/>
      <c r="FB270" s="89" t="n"/>
      <c r="FD270" s="81" t="n"/>
      <c r="FE270" s="89" t="n"/>
      <c r="FG270" s="81" t="n"/>
      <c r="FH270" s="89" t="n"/>
      <c r="FJ270" s="81" t="n"/>
      <c r="FK270" s="89" t="n"/>
      <c r="FM270" s="81" t="n"/>
    </row>
    <row customHeight="1" ht="12" r="271" spans="1:201">
      <c r="U271" s="10" t="n"/>
      <c r="V271" s="89" t="n"/>
      <c r="W271" s="16" t="n"/>
      <c r="X271" s="25" t="n"/>
      <c r="Y271" s="80" t="n"/>
      <c r="Z271" s="27">
        <f>IF(U271="","",LOOKUP(U271-V271,{-9E+307,0,1},{2,"x",1}))</f>
        <v/>
      </c>
      <c r="AA271" s="14">
        <f>IF(U271="","",U271&amp;"-"&amp;V271)</f>
        <v/>
      </c>
      <c r="AB271" s="63" t="n"/>
      <c r="EP271" s="89" t="n"/>
      <c r="ER271" s="81" t="n"/>
      <c r="ES271" s="89" t="n"/>
      <c r="EU271" s="81" t="n"/>
      <c r="EV271" s="89" t="n"/>
      <c r="EX271" s="81" t="n"/>
      <c r="EY271" s="89" t="n"/>
      <c r="FA271" s="81" t="n"/>
      <c r="FB271" s="89" t="n"/>
      <c r="FD271" s="81" t="n"/>
      <c r="FE271" s="89" t="n"/>
      <c r="FG271" s="81" t="n"/>
      <c r="FH271" s="89" t="n"/>
      <c r="FJ271" s="81" t="n"/>
      <c r="FK271" s="89" t="n"/>
      <c r="FM271" s="81" t="n"/>
    </row>
    <row customHeight="1" ht="12" r="272" spans="1:201">
      <c r="U272" s="10" t="n"/>
      <c r="V272" s="89" t="n"/>
      <c r="W272" s="16" t="n"/>
      <c r="X272" s="25" t="n"/>
      <c r="Y272" s="80" t="n"/>
      <c r="Z272" s="27">
        <f>IF(U272="","",LOOKUP(U272-V272,{-9E+307,0,1},{2,"x",1}))</f>
        <v/>
      </c>
      <c r="AA272" s="14">
        <f>IF(U272="","",U272&amp;"-"&amp;V272)</f>
        <v/>
      </c>
      <c r="AB272" s="63" t="n"/>
      <c r="EP272" s="89" t="n"/>
      <c r="ER272" s="81" t="n"/>
      <c r="ES272" s="89" t="n"/>
      <c r="EU272" s="81" t="n"/>
      <c r="EV272" s="89" t="n"/>
      <c r="EX272" s="81" t="n"/>
      <c r="EY272" s="89" t="n"/>
      <c r="FA272" s="81" t="n"/>
      <c r="FB272" s="89" t="n"/>
      <c r="FD272" s="81" t="n"/>
      <c r="FE272" s="89" t="n"/>
      <c r="FG272" s="81" t="n"/>
      <c r="FH272" s="89" t="n"/>
      <c r="FJ272" s="81" t="n"/>
      <c r="FK272" s="89" t="n"/>
      <c r="FM272" s="81" t="n"/>
    </row>
    <row customHeight="1" ht="12" r="273" spans="1:201">
      <c r="U273" s="10" t="n"/>
      <c r="V273" s="89" t="n"/>
      <c r="W273" s="16" t="n"/>
      <c r="X273" s="25" t="n"/>
      <c r="Y273" s="80" t="n"/>
      <c r="Z273" s="27">
        <f>IF(U273="","",LOOKUP(U273-V273,{-9E+307,0,1},{2,"x",1}))</f>
        <v/>
      </c>
      <c r="AA273" s="14">
        <f>IF(U273="","",U273&amp;"-"&amp;V273)</f>
        <v/>
      </c>
      <c r="AB273" s="63" t="n"/>
      <c r="EP273" s="89" t="n"/>
      <c r="ER273" s="81" t="n"/>
      <c r="ES273" s="89" t="n"/>
      <c r="EU273" s="81" t="n"/>
      <c r="EV273" s="89" t="n"/>
      <c r="EX273" s="81" t="n"/>
      <c r="EY273" s="89" t="n"/>
      <c r="FA273" s="81" t="n"/>
      <c r="FB273" s="89" t="n"/>
      <c r="FD273" s="81" t="n"/>
      <c r="FE273" s="89" t="n"/>
      <c r="FG273" s="81" t="n"/>
      <c r="FH273" s="89" t="n"/>
      <c r="FJ273" s="81" t="n"/>
      <c r="FK273" s="89" t="n"/>
      <c r="FM273" s="81" t="n"/>
    </row>
    <row customHeight="1" ht="12" r="274" spans="1:201">
      <c r="U274" s="10" t="n"/>
      <c r="V274" s="89" t="n"/>
      <c r="W274" s="16" t="n"/>
      <c r="X274" s="25" t="n"/>
      <c r="Y274" s="80" t="n"/>
      <c r="Z274" s="27">
        <f>IF(U274="","",LOOKUP(U274-V274,{-9E+307,0,1},{2,"x",1}))</f>
        <v/>
      </c>
      <c r="AA274" s="14">
        <f>IF(U274="","",U274&amp;"-"&amp;V274)</f>
        <v/>
      </c>
      <c r="AB274" s="63" t="n"/>
      <c r="EP274" s="89" t="n"/>
      <c r="ER274" s="81" t="n"/>
      <c r="ES274" s="89" t="n"/>
      <c r="EU274" s="81" t="n"/>
      <c r="EV274" s="89" t="n"/>
      <c r="EX274" s="81" t="n"/>
      <c r="EY274" s="89" t="n"/>
      <c r="FA274" s="81" t="n"/>
      <c r="FB274" s="89" t="n"/>
      <c r="FD274" s="81" t="n"/>
      <c r="FE274" s="89" t="n"/>
      <c r="FG274" s="81" t="n"/>
      <c r="FH274" s="89" t="n"/>
      <c r="FJ274" s="81" t="n"/>
      <c r="FK274" s="89" t="n"/>
      <c r="FM274" s="81" t="n"/>
    </row>
    <row customHeight="1" ht="12" r="275" spans="1:201">
      <c r="U275" s="10" t="n"/>
      <c r="V275" s="89" t="n"/>
      <c r="W275" s="16" t="n"/>
      <c r="X275" s="25" t="n"/>
      <c r="Y275" s="80" t="n"/>
      <c r="Z275" s="27">
        <f>IF(U275="","",LOOKUP(U275-V275,{-9E+307,0,1},{2,"x",1}))</f>
        <v/>
      </c>
      <c r="AA275" s="14">
        <f>IF(U275="","",U275&amp;"-"&amp;V275)</f>
        <v/>
      </c>
      <c r="AB275" s="63" t="n"/>
      <c r="EP275" s="89" t="n"/>
      <c r="ER275" s="81" t="n"/>
      <c r="ES275" s="89" t="n"/>
      <c r="EU275" s="81" t="n"/>
      <c r="EV275" s="89" t="n"/>
      <c r="EX275" s="81" t="n"/>
      <c r="EY275" s="89" t="n"/>
      <c r="FA275" s="81" t="n"/>
      <c r="FB275" s="89" t="n"/>
      <c r="FD275" s="81" t="n"/>
      <c r="FE275" s="89" t="n"/>
      <c r="FG275" s="81" t="n"/>
      <c r="FH275" s="89" t="n"/>
      <c r="FJ275" s="81" t="n"/>
      <c r="FK275" s="89" t="n"/>
      <c r="FM275" s="81" t="n"/>
    </row>
    <row customHeight="1" ht="12" r="276" spans="1:201">
      <c r="U276" s="10" t="n"/>
      <c r="V276" s="89" t="n"/>
      <c r="W276" s="16" t="n"/>
      <c r="X276" s="25" t="n"/>
      <c r="Y276" s="80" t="n"/>
      <c r="Z276" s="27">
        <f>IF(U276="","",LOOKUP(U276-V276,{-9E+307,0,1},{2,"x",1}))</f>
        <v/>
      </c>
      <c r="AA276" s="14">
        <f>IF(U276="","",U276&amp;"-"&amp;V276)</f>
        <v/>
      </c>
      <c r="AB276" s="63" t="n"/>
      <c r="EP276" s="89" t="n"/>
      <c r="ER276" s="81" t="n"/>
      <c r="ES276" s="89" t="n"/>
      <c r="EU276" s="81" t="n"/>
      <c r="EV276" s="89" t="n"/>
      <c r="EX276" s="81" t="n"/>
      <c r="EY276" s="89" t="n"/>
      <c r="FA276" s="81" t="n"/>
      <c r="FB276" s="89" t="n"/>
      <c r="FD276" s="81" t="n"/>
      <c r="FE276" s="89" t="n"/>
      <c r="FG276" s="81" t="n"/>
      <c r="FH276" s="89" t="n"/>
      <c r="FJ276" s="81" t="n"/>
      <c r="FK276" s="89" t="n"/>
      <c r="FM276" s="81" t="n"/>
    </row>
    <row customHeight="1" ht="12" r="277" spans="1:201">
      <c r="U277" s="10" t="n"/>
      <c r="V277" s="89" t="n"/>
      <c r="W277" s="16" t="n"/>
      <c r="X277" s="25" t="n"/>
      <c r="Y277" s="80" t="n"/>
      <c r="Z277" s="27">
        <f>IF(U277="","",LOOKUP(U277-V277,{-9E+307,0,1},{2,"x",1}))</f>
        <v/>
      </c>
      <c r="AA277" s="14">
        <f>IF(U277="","",U277&amp;"-"&amp;V277)</f>
        <v/>
      </c>
      <c r="AB277" s="63" t="n"/>
      <c r="EP277" s="89" t="n"/>
      <c r="ER277" s="81" t="n"/>
      <c r="ES277" s="89" t="n"/>
      <c r="EU277" s="81" t="n"/>
      <c r="EV277" s="89" t="n"/>
      <c r="EX277" s="81" t="n"/>
      <c r="EY277" s="89" t="n"/>
      <c r="FA277" s="81" t="n"/>
      <c r="FB277" s="89" t="n"/>
      <c r="FD277" s="81" t="n"/>
      <c r="FE277" s="89" t="n"/>
      <c r="FG277" s="81" t="n"/>
      <c r="FH277" s="89" t="n"/>
      <c r="FJ277" s="81" t="n"/>
      <c r="FK277" s="89" t="n"/>
      <c r="FM277" s="81" t="n"/>
    </row>
    <row customHeight="1" ht="12" r="278" spans="1:201">
      <c r="U278" s="10" t="n"/>
      <c r="V278" s="89" t="n"/>
      <c r="W278" s="16" t="n"/>
      <c r="X278" s="25" t="n"/>
      <c r="Y278" s="80" t="n"/>
      <c r="Z278" s="27">
        <f>IF(U278="","",LOOKUP(U278-V278,{-9E+307,0,1},{2,"x",1}))</f>
        <v/>
      </c>
      <c r="AA278" s="14">
        <f>IF(U278="","",U278&amp;"-"&amp;V278)</f>
        <v/>
      </c>
      <c r="AB278" s="63" t="n"/>
      <c r="EP278" s="89" t="n"/>
      <c r="ER278" s="81" t="n"/>
      <c r="ES278" s="89" t="n"/>
      <c r="EU278" s="81" t="n"/>
      <c r="EV278" s="89" t="n"/>
      <c r="EX278" s="81" t="n"/>
      <c r="EY278" s="89" t="n"/>
      <c r="FA278" s="81" t="n"/>
      <c r="FB278" s="89" t="n"/>
      <c r="FD278" s="81" t="n"/>
      <c r="FE278" s="89" t="n"/>
      <c r="FG278" s="81" t="n"/>
      <c r="FH278" s="89" t="n"/>
      <c r="FJ278" s="81" t="n"/>
      <c r="FK278" s="89" t="n"/>
      <c r="FM278" s="81" t="n"/>
    </row>
    <row customHeight="1" ht="12" r="279" spans="1:201">
      <c r="U279" s="10" t="n"/>
      <c r="V279" s="89" t="n"/>
      <c r="W279" s="16" t="n"/>
      <c r="X279" s="25" t="n"/>
      <c r="Y279" s="80" t="n"/>
      <c r="Z279" s="27">
        <f>IF(U279="","",LOOKUP(U279-V279,{-9E+307,0,1},{2,"x",1}))</f>
        <v/>
      </c>
      <c r="AA279" s="14">
        <f>IF(U279="","",U279&amp;"-"&amp;V279)</f>
        <v/>
      </c>
      <c r="AB279" s="63" t="n"/>
      <c r="EP279" s="89" t="n"/>
      <c r="ER279" s="81" t="n"/>
      <c r="ES279" s="89" t="n"/>
      <c r="EU279" s="81" t="n"/>
      <c r="EV279" s="89" t="n"/>
      <c r="EX279" s="81" t="n"/>
      <c r="EY279" s="89" t="n"/>
      <c r="FA279" s="81" t="n"/>
      <c r="FB279" s="89" t="n"/>
      <c r="FD279" s="81" t="n"/>
      <c r="FE279" s="89" t="n"/>
      <c r="FG279" s="81" t="n"/>
      <c r="FH279" s="89" t="n"/>
      <c r="FJ279" s="81" t="n"/>
      <c r="FK279" s="89" t="n"/>
      <c r="FM279" s="81" t="n"/>
    </row>
    <row customHeight="1" ht="12" r="280" spans="1:201">
      <c r="U280" s="10" t="n"/>
      <c r="V280" s="89" t="n"/>
      <c r="W280" s="16" t="n"/>
      <c r="X280" s="25" t="n"/>
      <c r="Y280" s="80" t="n"/>
      <c r="Z280" s="27">
        <f>IF(U280="","",LOOKUP(U280-V280,{-9E+307,0,1},{2,"x",1}))</f>
        <v/>
      </c>
      <c r="AA280" s="14">
        <f>IF(U280="","",U280&amp;"-"&amp;V280)</f>
        <v/>
      </c>
      <c r="AB280" s="63" t="n"/>
      <c r="EP280" s="89" t="n"/>
      <c r="ER280" s="81" t="n"/>
      <c r="ES280" s="89" t="n"/>
      <c r="EU280" s="81" t="n"/>
      <c r="EV280" s="89" t="n"/>
      <c r="EX280" s="81" t="n"/>
      <c r="EY280" s="89" t="n"/>
      <c r="FA280" s="81" t="n"/>
      <c r="FB280" s="89" t="n"/>
      <c r="FD280" s="81" t="n"/>
      <c r="FE280" s="89" t="n"/>
      <c r="FG280" s="81" t="n"/>
      <c r="FH280" s="89" t="n"/>
      <c r="FJ280" s="81" t="n"/>
      <c r="FK280" s="89" t="n"/>
      <c r="FM280" s="81" t="n"/>
    </row>
    <row customHeight="1" ht="12" r="281" spans="1:201">
      <c r="U281" s="10" t="n"/>
      <c r="V281" s="89" t="n"/>
      <c r="W281" s="16" t="n"/>
      <c r="X281" s="25" t="n"/>
      <c r="Y281" s="80" t="n"/>
      <c r="Z281" s="27">
        <f>IF(U281="","",LOOKUP(U281-V281,{-9E+307,0,1},{2,"x",1}))</f>
        <v/>
      </c>
      <c r="AA281" s="14">
        <f>IF(U281="","",U281&amp;"-"&amp;V281)</f>
        <v/>
      </c>
      <c r="AB281" s="63" t="n"/>
      <c r="EP281" s="89" t="n"/>
      <c r="ER281" s="81" t="n"/>
      <c r="ES281" s="89" t="n"/>
      <c r="EU281" s="81" t="n"/>
      <c r="EV281" s="89" t="n"/>
      <c r="EX281" s="81" t="n"/>
      <c r="EY281" s="89" t="n"/>
      <c r="FA281" s="81" t="n"/>
      <c r="FB281" s="89" t="n"/>
      <c r="FD281" s="81" t="n"/>
      <c r="FE281" s="89" t="n"/>
      <c r="FG281" s="81" t="n"/>
      <c r="FH281" s="89" t="n"/>
      <c r="FJ281" s="81" t="n"/>
      <c r="FK281" s="89" t="n"/>
      <c r="FM281" s="81" t="n"/>
    </row>
    <row customHeight="1" ht="12" r="282" spans="1:201">
      <c r="U282" s="10" t="n"/>
      <c r="V282" s="89" t="n"/>
      <c r="W282" s="16" t="n"/>
      <c r="X282" s="25" t="n"/>
      <c r="Y282" s="80" t="n"/>
      <c r="Z282" s="27">
        <f>IF(U282="","",LOOKUP(U282-V282,{-9E+307,0,1},{2,"x",1}))</f>
        <v/>
      </c>
      <c r="AA282" s="14">
        <f>IF(U282="","",U282&amp;"-"&amp;V282)</f>
        <v/>
      </c>
      <c r="AB282" s="63" t="n"/>
      <c r="EP282" s="89" t="n"/>
      <c r="ER282" s="81" t="n"/>
      <c r="ES282" s="89" t="n"/>
      <c r="EU282" s="81" t="n"/>
      <c r="EV282" s="89" t="n"/>
      <c r="EX282" s="81" t="n"/>
      <c r="EY282" s="89" t="n"/>
      <c r="FA282" s="81" t="n"/>
      <c r="FB282" s="89" t="n"/>
      <c r="FD282" s="81" t="n"/>
      <c r="FE282" s="89" t="n"/>
      <c r="FG282" s="81" t="n"/>
      <c r="FH282" s="89" t="n"/>
      <c r="FJ282" s="81" t="n"/>
      <c r="FK282" s="89" t="n"/>
      <c r="FM282" s="81" t="n"/>
    </row>
    <row customHeight="1" ht="12" r="283" spans="1:201">
      <c r="U283" s="10" t="n"/>
      <c r="V283" s="89" t="n"/>
      <c r="W283" s="16" t="n"/>
      <c r="X283" s="25" t="n"/>
      <c r="Y283" s="80" t="n"/>
      <c r="Z283" s="27">
        <f>IF(U283="","",LOOKUP(U283-V283,{-9E+307,0,1},{2,"x",1}))</f>
        <v/>
      </c>
      <c r="AA283" s="14">
        <f>IF(U283="","",U283&amp;"-"&amp;V283)</f>
        <v/>
      </c>
      <c r="AB283" s="63" t="n"/>
      <c r="EP283" s="89" t="n"/>
      <c r="ER283" s="81" t="n"/>
      <c r="ES283" s="89" t="n"/>
      <c r="EU283" s="81" t="n"/>
      <c r="EV283" s="89" t="n"/>
      <c r="EX283" s="81" t="n"/>
      <c r="EY283" s="89" t="n"/>
      <c r="FA283" s="81" t="n"/>
      <c r="FB283" s="89" t="n"/>
      <c r="FD283" s="81" t="n"/>
      <c r="FE283" s="89" t="n"/>
      <c r="FG283" s="81" t="n"/>
      <c r="FH283" s="89" t="n"/>
      <c r="FJ283" s="81" t="n"/>
      <c r="FK283" s="89" t="n"/>
      <c r="FM283" s="81" t="n"/>
    </row>
    <row customHeight="1" ht="12" r="284" spans="1:201">
      <c r="U284" s="10" t="n"/>
      <c r="V284" s="89" t="n"/>
      <c r="W284" s="16" t="n"/>
      <c r="X284" s="25" t="n"/>
      <c r="Y284" s="80" t="n"/>
      <c r="Z284" s="27">
        <f>IF(U284="","",LOOKUP(U284-V284,{-9E+307,0,1},{2,"x",1}))</f>
        <v/>
      </c>
      <c r="AA284" s="14">
        <f>IF(U284="","",U284&amp;"-"&amp;V284)</f>
        <v/>
      </c>
      <c r="AB284" s="63" t="n"/>
      <c r="EP284" s="89" t="n"/>
      <c r="ER284" s="81" t="n"/>
      <c r="ES284" s="89" t="n"/>
      <c r="EU284" s="81" t="n"/>
      <c r="EV284" s="89" t="n"/>
      <c r="EX284" s="81" t="n"/>
      <c r="EY284" s="89" t="n"/>
      <c r="FA284" s="81" t="n"/>
      <c r="FB284" s="89" t="n"/>
      <c r="FD284" s="81" t="n"/>
      <c r="FE284" s="89" t="n"/>
      <c r="FG284" s="81" t="n"/>
      <c r="FH284" s="89" t="n"/>
      <c r="FJ284" s="81" t="n"/>
      <c r="FK284" s="89" t="n"/>
      <c r="FM284" s="81" t="n"/>
    </row>
    <row customHeight="1" ht="12" r="285" spans="1:201">
      <c r="U285" s="10" t="n"/>
      <c r="V285" s="89" t="n"/>
      <c r="W285" s="16" t="n"/>
      <c r="X285" s="25" t="n"/>
      <c r="Y285" s="80" t="n"/>
      <c r="Z285" s="27">
        <f>IF(U285="","",LOOKUP(U285-V285,{-9E+307,0,1},{2,"x",1}))</f>
        <v/>
      </c>
      <c r="AA285" s="14">
        <f>IF(U285="","",U285&amp;"-"&amp;V285)</f>
        <v/>
      </c>
      <c r="AB285" s="63" t="n"/>
      <c r="EP285" s="89" t="n"/>
      <c r="ER285" s="81" t="n"/>
      <c r="ES285" s="89" t="n"/>
      <c r="EU285" s="81" t="n"/>
      <c r="EV285" s="89" t="n"/>
      <c r="EX285" s="81" t="n"/>
      <c r="EY285" s="89" t="n"/>
      <c r="FA285" s="81" t="n"/>
      <c r="FB285" s="89" t="n"/>
      <c r="FD285" s="81" t="n"/>
      <c r="FE285" s="89" t="n"/>
      <c r="FG285" s="81" t="n"/>
      <c r="FH285" s="89" t="n"/>
      <c r="FJ285" s="81" t="n"/>
      <c r="FK285" s="89" t="n"/>
      <c r="FM285" s="81" t="n"/>
    </row>
    <row customHeight="1" ht="12" r="286" spans="1:201">
      <c r="U286" s="10" t="n"/>
      <c r="V286" s="89" t="n"/>
      <c r="W286" s="16" t="n"/>
      <c r="X286" s="25" t="n"/>
      <c r="Y286" s="80" t="n"/>
      <c r="Z286" s="27">
        <f>IF(U286="","",LOOKUP(U286-V286,{-9E+307,0,1},{2,"x",1}))</f>
        <v/>
      </c>
      <c r="AA286" s="14">
        <f>IF(U286="","",U286&amp;"-"&amp;V286)</f>
        <v/>
      </c>
      <c r="AB286" s="63" t="n"/>
      <c r="EP286" s="89" t="n"/>
      <c r="ER286" s="81" t="n"/>
      <c r="ES286" s="89" t="n"/>
      <c r="EU286" s="81" t="n"/>
      <c r="EV286" s="89" t="n"/>
      <c r="EX286" s="81" t="n"/>
      <c r="EY286" s="89" t="n"/>
      <c r="FA286" s="81" t="n"/>
      <c r="FB286" s="89" t="n"/>
      <c r="FD286" s="81" t="n"/>
      <c r="FE286" s="89" t="n"/>
      <c r="FG286" s="81" t="n"/>
      <c r="FH286" s="89" t="n"/>
      <c r="FJ286" s="81" t="n"/>
      <c r="FK286" s="89" t="n"/>
      <c r="FM286" s="81" t="n"/>
    </row>
    <row customHeight="1" ht="12" r="287" spans="1:201">
      <c r="U287" s="10" t="n"/>
      <c r="V287" s="89" t="n"/>
      <c r="W287" s="16" t="n"/>
      <c r="X287" s="25" t="n"/>
      <c r="Y287" s="80" t="n"/>
      <c r="Z287" s="27">
        <f>IF(U287="","",LOOKUP(U287-V287,{-9E+307,0,1},{2,"x",1}))</f>
        <v/>
      </c>
      <c r="AA287" s="14">
        <f>IF(U287="","",U287&amp;"-"&amp;V287)</f>
        <v/>
      </c>
      <c r="AB287" s="63" t="n"/>
      <c r="EP287" s="89" t="n"/>
      <c r="ER287" s="81" t="n"/>
      <c r="ES287" s="89" t="n"/>
      <c r="EU287" s="81" t="n"/>
      <c r="EV287" s="89" t="n"/>
      <c r="EX287" s="81" t="n"/>
      <c r="EY287" s="89" t="n"/>
      <c r="FA287" s="81" t="n"/>
      <c r="FB287" s="89" t="n"/>
      <c r="FD287" s="81" t="n"/>
      <c r="FE287" s="89" t="n"/>
      <c r="FG287" s="81" t="n"/>
      <c r="FH287" s="89" t="n"/>
      <c r="FJ287" s="81" t="n"/>
      <c r="FK287" s="89" t="n"/>
      <c r="FM287" s="81" t="n"/>
    </row>
    <row customHeight="1" ht="12" r="288" spans="1:201">
      <c r="U288" s="10" t="n"/>
      <c r="V288" s="89" t="n"/>
      <c r="W288" s="16" t="n"/>
      <c r="X288" s="25" t="n"/>
      <c r="Y288" s="80" t="n"/>
      <c r="Z288" s="27">
        <f>IF(U288="","",LOOKUP(U288-V288,{-9E+307,0,1},{2,"x",1}))</f>
        <v/>
      </c>
      <c r="AA288" s="14">
        <f>IF(U288="","",U288&amp;"-"&amp;V288)</f>
        <v/>
      </c>
      <c r="AB288" s="63" t="n"/>
      <c r="EP288" s="89" t="n"/>
      <c r="ER288" s="81" t="n"/>
      <c r="ES288" s="89" t="n"/>
      <c r="EU288" s="81" t="n"/>
      <c r="EV288" s="89" t="n"/>
      <c r="EX288" s="81" t="n"/>
      <c r="EY288" s="89" t="n"/>
      <c r="FA288" s="81" t="n"/>
      <c r="FB288" s="89" t="n"/>
      <c r="FD288" s="81" t="n"/>
      <c r="FE288" s="89" t="n"/>
      <c r="FG288" s="81" t="n"/>
      <c r="FH288" s="89" t="n"/>
      <c r="FJ288" s="81" t="n"/>
      <c r="FK288" s="89" t="n"/>
      <c r="FM288" s="81" t="n"/>
    </row>
    <row r="289" spans="1:201">
      <c r="U289" s="10" t="n"/>
      <c r="V289" s="89" t="n"/>
      <c r="W289" s="16" t="n"/>
      <c r="X289" s="25" t="n"/>
      <c r="Y289" s="80" t="n"/>
      <c r="Z289" s="27">
        <f>IF(U289="","",LOOKUP(U289-V289,{-9E+307,0,1},{2,"x",1}))</f>
        <v/>
      </c>
      <c r="AA289" s="14">
        <f>IF(U289="","",U289&amp;"-"&amp;V289)</f>
        <v/>
      </c>
      <c r="AB289" s="63" t="n"/>
      <c r="EP289" s="89" t="n"/>
      <c r="ER289" s="81" t="n"/>
      <c r="ES289" s="89" t="n"/>
      <c r="EU289" s="81" t="n"/>
      <c r="EV289" s="89" t="n"/>
      <c r="EX289" s="81" t="n"/>
      <c r="EY289" s="89" t="n"/>
      <c r="FA289" s="81" t="n"/>
      <c r="FB289" s="89" t="n"/>
      <c r="FD289" s="81" t="n"/>
      <c r="FE289" s="89" t="n"/>
      <c r="FG289" s="81" t="n"/>
      <c r="FH289" s="89" t="n"/>
      <c r="FJ289" s="81" t="n"/>
      <c r="FK289" s="89" t="n"/>
      <c r="FM289" s="81" t="n"/>
    </row>
    <row customHeight="1" ht="12" r="290" spans="1:201">
      <c r="U290" s="10" t="n"/>
      <c r="V290" s="89" t="n"/>
      <c r="W290" s="16" t="n"/>
      <c r="X290" s="25" t="n"/>
      <c r="Y290" s="80" t="n"/>
      <c r="Z290" s="27">
        <f>IF(U290="","",LOOKUP(U290-V290,{-9E+307,0,1},{2,"x",1}))</f>
        <v/>
      </c>
      <c r="AA290" s="14">
        <f>IF(U290="","",U290&amp;"-"&amp;V290)</f>
        <v/>
      </c>
      <c r="AB290" s="63" t="n"/>
      <c r="EP290" s="89" t="n"/>
      <c r="ER290" s="81" t="n"/>
      <c r="ES290" s="89" t="n"/>
      <c r="EU290" s="81" t="n"/>
      <c r="EV290" s="89" t="n"/>
      <c r="EX290" s="81" t="n"/>
      <c r="EY290" s="89" t="n"/>
      <c r="FA290" s="81" t="n"/>
      <c r="FB290" s="89" t="n"/>
      <c r="FD290" s="81" t="n"/>
      <c r="FE290" s="89" t="n"/>
      <c r="FG290" s="81" t="n"/>
      <c r="FH290" s="89" t="n"/>
      <c r="FJ290" s="81" t="n"/>
      <c r="FK290" s="89" t="n"/>
      <c r="FM290" s="81" t="n"/>
    </row>
    <row customHeight="1" ht="12" r="291" spans="1:201">
      <c r="U291" s="10" t="n"/>
      <c r="V291" s="89" t="n"/>
      <c r="W291" s="16" t="n"/>
      <c r="X291" s="25" t="n"/>
      <c r="Y291" s="80" t="n"/>
      <c r="Z291" s="27">
        <f>IF(U291="","",LOOKUP(U291-V291,{-9E+307,0,1},{2,"x",1}))</f>
        <v/>
      </c>
      <c r="AA291" s="14">
        <f>IF(U291="","",U291&amp;"-"&amp;V291)</f>
        <v/>
      </c>
      <c r="AB291" s="63" t="n"/>
      <c r="EP291" s="89" t="n"/>
      <c r="ER291" s="81" t="n"/>
      <c r="ES291" s="89" t="n"/>
      <c r="EU291" s="81" t="n"/>
      <c r="EV291" s="89" t="n"/>
      <c r="EX291" s="81" t="n"/>
      <c r="EY291" s="89" t="n"/>
      <c r="FA291" s="81" t="n"/>
      <c r="FB291" s="89" t="n"/>
      <c r="FD291" s="81" t="n"/>
      <c r="FE291" s="89" t="n"/>
      <c r="FG291" s="81" t="n"/>
      <c r="FH291" s="89" t="n"/>
      <c r="FJ291" s="81" t="n"/>
      <c r="FK291" s="89" t="n"/>
      <c r="FM291" s="81" t="n"/>
    </row>
    <row customHeight="1" ht="12" r="292" spans="1:201">
      <c r="U292" s="10" t="n"/>
      <c r="V292" s="89" t="n"/>
      <c r="W292" s="16" t="n"/>
      <c r="X292" s="25" t="n"/>
      <c r="Y292" s="80" t="n"/>
      <c r="Z292" s="27">
        <f>IF(U292="","",LOOKUP(U292-V292,{-9E+307,0,1},{2,"x",1}))</f>
        <v/>
      </c>
      <c r="AA292" s="14">
        <f>IF(U292="","",U292&amp;"-"&amp;V292)</f>
        <v/>
      </c>
      <c r="AB292" s="63" t="n"/>
      <c r="EP292" s="89" t="n"/>
      <c r="ER292" s="81" t="n"/>
      <c r="ES292" s="89" t="n"/>
      <c r="EU292" s="81" t="n"/>
      <c r="EV292" s="89" t="n"/>
      <c r="EX292" s="81" t="n"/>
      <c r="EY292" s="89" t="n"/>
      <c r="FA292" s="81" t="n"/>
      <c r="FB292" s="89" t="n"/>
      <c r="FD292" s="81" t="n"/>
      <c r="FE292" s="89" t="n"/>
      <c r="FG292" s="81" t="n"/>
      <c r="FH292" s="89" t="n"/>
      <c r="FJ292" s="81" t="n"/>
      <c r="FK292" s="89" t="n"/>
      <c r="FM292" s="81" t="n"/>
    </row>
    <row customHeight="1" ht="12" r="293" spans="1:201">
      <c r="U293" s="10" t="n"/>
      <c r="V293" s="89" t="n"/>
      <c r="W293" s="16" t="n"/>
      <c r="X293" s="25" t="n"/>
      <c r="Y293" s="80" t="n"/>
      <c r="Z293" s="27">
        <f>IF(U293="","",LOOKUP(U293-V293,{-9E+307,0,1},{2,"x",1}))</f>
        <v/>
      </c>
      <c r="AA293" s="14">
        <f>IF(U293="","",U293&amp;"-"&amp;V293)</f>
        <v/>
      </c>
      <c r="AB293" s="63" t="n"/>
      <c r="EP293" s="89" t="n"/>
      <c r="ER293" s="81" t="n"/>
      <c r="ES293" s="89" t="n"/>
      <c r="EU293" s="81" t="n"/>
      <c r="EV293" s="89" t="n"/>
      <c r="EX293" s="81" t="n"/>
      <c r="EY293" s="89" t="n"/>
      <c r="FA293" s="81" t="n"/>
      <c r="FB293" s="89" t="n"/>
      <c r="FD293" s="81" t="n"/>
      <c r="FE293" s="89" t="n"/>
      <c r="FG293" s="81" t="n"/>
      <c r="FH293" s="89" t="n"/>
      <c r="FJ293" s="81" t="n"/>
      <c r="FK293" s="89" t="n"/>
      <c r="FM293" s="81" t="n"/>
    </row>
    <row customHeight="1" ht="12" r="294" spans="1:201">
      <c r="U294" s="10" t="n"/>
      <c r="V294" s="89" t="n"/>
      <c r="W294" s="16" t="n"/>
      <c r="X294" s="25" t="n"/>
      <c r="Y294" s="80" t="n"/>
      <c r="Z294" s="27">
        <f>IF(U294="","",LOOKUP(U294-V294,{-9E+307,0,1},{2,"x",1}))</f>
        <v/>
      </c>
      <c r="AA294" s="14">
        <f>IF(U294="","",U294&amp;"-"&amp;V294)</f>
        <v/>
      </c>
      <c r="AB294" s="63" t="n"/>
      <c r="EP294" s="89" t="n"/>
      <c r="ER294" s="81" t="n"/>
      <c r="ES294" s="89" t="n"/>
      <c r="EU294" s="81" t="n"/>
      <c r="EV294" s="89" t="n"/>
      <c r="EX294" s="81" t="n"/>
      <c r="EY294" s="89" t="n"/>
      <c r="FA294" s="81" t="n"/>
      <c r="FB294" s="89" t="n"/>
      <c r="FD294" s="81" t="n"/>
      <c r="FE294" s="89" t="n"/>
      <c r="FG294" s="81" t="n"/>
      <c r="FH294" s="89" t="n"/>
      <c r="FJ294" s="81" t="n"/>
      <c r="FK294" s="89" t="n"/>
      <c r="FM294" s="81" t="n"/>
    </row>
    <row customHeight="1" ht="12" r="295" spans="1:201">
      <c r="U295" s="10" t="n"/>
      <c r="V295" s="89" t="n"/>
      <c r="W295" s="16" t="n"/>
      <c r="X295" s="25" t="n"/>
      <c r="Y295" s="80" t="n"/>
      <c r="Z295" s="27">
        <f>IF(U295="","",LOOKUP(U295-V295,{-9E+307,0,1},{2,"x",1}))</f>
        <v/>
      </c>
      <c r="AA295" s="14">
        <f>IF(U295="","",U295&amp;"-"&amp;V295)</f>
        <v/>
      </c>
      <c r="AB295" s="63" t="n"/>
      <c r="EP295" s="89" t="n"/>
      <c r="ER295" s="81" t="n"/>
      <c r="ES295" s="89" t="n"/>
      <c r="EU295" s="81" t="n"/>
      <c r="EV295" s="89" t="n"/>
      <c r="EX295" s="81" t="n"/>
      <c r="EY295" s="89" t="n"/>
      <c r="FA295" s="81" t="n"/>
      <c r="FB295" s="89" t="n"/>
      <c r="FD295" s="81" t="n"/>
      <c r="FE295" s="89" t="n"/>
      <c r="FG295" s="81" t="n"/>
      <c r="FH295" s="89" t="n"/>
      <c r="FJ295" s="81" t="n"/>
      <c r="FK295" s="89" t="n"/>
      <c r="FM295" s="81" t="n"/>
    </row>
    <row customHeight="1" ht="12" r="296" spans="1:201">
      <c r="U296" s="10" t="n"/>
      <c r="V296" s="89" t="n"/>
      <c r="W296" s="16" t="n"/>
      <c r="X296" s="25" t="n"/>
      <c r="Y296" s="80" t="n"/>
      <c r="Z296" s="27">
        <f>IF(U296="","",LOOKUP(U296-V296,{-9E+307,0,1},{2,"x",1}))</f>
        <v/>
      </c>
      <c r="AA296" s="14">
        <f>IF(U296="","",U296&amp;"-"&amp;V296)</f>
        <v/>
      </c>
      <c r="AB296" s="63" t="n"/>
      <c r="EP296" s="89" t="n"/>
      <c r="ER296" s="81" t="n"/>
      <c r="ES296" s="89" t="n"/>
      <c r="EU296" s="81" t="n"/>
      <c r="EV296" s="89" t="n"/>
      <c r="EX296" s="81" t="n"/>
      <c r="EY296" s="89" t="n"/>
      <c r="FA296" s="81" t="n"/>
      <c r="FB296" s="89" t="n"/>
      <c r="FD296" s="81" t="n"/>
      <c r="FE296" s="89" t="n"/>
      <c r="FG296" s="81" t="n"/>
      <c r="FH296" s="89" t="n"/>
      <c r="FJ296" s="81" t="n"/>
      <c r="FK296" s="89" t="n"/>
      <c r="FM296" s="81" t="n"/>
    </row>
    <row customHeight="1" ht="12" r="297" spans="1:201">
      <c r="U297" s="10" t="n"/>
      <c r="V297" s="89" t="n"/>
      <c r="W297" s="16" t="n"/>
      <c r="X297" s="25" t="n"/>
      <c r="Y297" s="80" t="n"/>
      <c r="Z297" s="27">
        <f>IF(U297="","",LOOKUP(U297-V297,{-9E+307,0,1},{2,"x",1}))</f>
        <v/>
      </c>
      <c r="AA297" s="14">
        <f>IF(U297="","",U297&amp;"-"&amp;V297)</f>
        <v/>
      </c>
      <c r="AB297" s="63" t="n"/>
      <c r="EP297" s="89" t="n"/>
      <c r="ER297" s="81" t="n"/>
      <c r="ES297" s="89" t="n"/>
      <c r="EU297" s="81" t="n"/>
      <c r="EV297" s="89" t="n"/>
      <c r="EX297" s="81" t="n"/>
      <c r="EY297" s="89" t="n"/>
      <c r="FA297" s="81" t="n"/>
      <c r="FB297" s="89" t="n"/>
      <c r="FD297" s="81" t="n"/>
      <c r="FE297" s="89" t="n"/>
      <c r="FG297" s="81" t="n"/>
      <c r="FH297" s="89" t="n"/>
      <c r="FJ297" s="81" t="n"/>
      <c r="FK297" s="89" t="n"/>
      <c r="FM297" s="81" t="n"/>
    </row>
    <row customHeight="1" ht="12" r="298" spans="1:201">
      <c r="U298" s="10" t="n"/>
      <c r="V298" s="89" t="n"/>
      <c r="W298" s="16" t="n"/>
      <c r="X298" s="25" t="n"/>
      <c r="Y298" s="80" t="n"/>
      <c r="Z298" s="27">
        <f>IF(U298="","",LOOKUP(U298-V298,{-9E+307,0,1},{2,"x",1}))</f>
        <v/>
      </c>
      <c r="AA298" s="14">
        <f>IF(U298="","",U298&amp;"-"&amp;V298)</f>
        <v/>
      </c>
      <c r="AB298" s="63" t="n"/>
      <c r="EP298" s="89" t="n"/>
      <c r="ER298" s="81" t="n"/>
      <c r="ES298" s="89" t="n"/>
      <c r="EU298" s="81" t="n"/>
      <c r="EV298" s="89" t="n"/>
      <c r="EX298" s="81" t="n"/>
      <c r="EY298" s="89" t="n"/>
      <c r="FA298" s="81" t="n"/>
      <c r="FB298" s="89" t="n"/>
      <c r="FD298" s="81" t="n"/>
      <c r="FE298" s="89" t="n"/>
      <c r="FG298" s="81" t="n"/>
      <c r="FH298" s="89" t="n"/>
      <c r="FJ298" s="81" t="n"/>
      <c r="FK298" s="89" t="n"/>
      <c r="FM298" s="81" t="n"/>
    </row>
    <row customHeight="1" ht="12" r="299" spans="1:201">
      <c r="U299" s="10" t="n"/>
      <c r="V299" s="89" t="n"/>
      <c r="W299" s="16" t="n"/>
      <c r="X299" s="25" t="n"/>
      <c r="Y299" s="80" t="n"/>
      <c r="Z299" s="27">
        <f>IF(U299="","",LOOKUP(U299-V299,{-9E+307,0,1},{2,"x",1}))</f>
        <v/>
      </c>
      <c r="AA299" s="14">
        <f>IF(U299="","",U299&amp;"-"&amp;V299)</f>
        <v/>
      </c>
      <c r="AB299" s="63" t="n"/>
      <c r="EP299" s="89" t="n"/>
      <c r="ER299" s="81" t="n"/>
      <c r="ES299" s="89" t="n"/>
      <c r="EU299" s="81" t="n"/>
      <c r="EV299" s="89" t="n"/>
      <c r="EX299" s="81" t="n"/>
      <c r="EY299" s="89" t="n"/>
      <c r="FA299" s="81" t="n"/>
      <c r="FB299" s="89" t="n"/>
      <c r="FD299" s="81" t="n"/>
      <c r="FE299" s="89" t="n"/>
      <c r="FG299" s="81" t="n"/>
      <c r="FH299" s="89" t="n"/>
      <c r="FJ299" s="81" t="n"/>
      <c r="FK299" s="89" t="n"/>
      <c r="FM299" s="81" t="n"/>
    </row>
    <row customHeight="1" ht="12" r="300" spans="1:201">
      <c r="U300" s="10" t="n"/>
      <c r="V300" s="89" t="n"/>
      <c r="W300" s="16" t="n"/>
      <c r="X300" s="25" t="n"/>
      <c r="Y300" s="80" t="n"/>
      <c r="Z300" s="27">
        <f>IF(U300="","",LOOKUP(U300-V300,{-9E+307,0,1},{2,"x",1}))</f>
        <v/>
      </c>
      <c r="AA300" s="14">
        <f>IF(U300="","",U300&amp;"-"&amp;V300)</f>
        <v/>
      </c>
      <c r="AB300" s="63" t="n"/>
      <c r="EP300" s="89" t="n"/>
      <c r="ER300" s="81" t="n"/>
      <c r="ES300" s="89" t="n"/>
      <c r="EU300" s="81" t="n"/>
      <c r="EV300" s="89" t="n"/>
      <c r="EX300" s="81" t="n"/>
      <c r="EY300" s="89" t="n"/>
      <c r="FA300" s="81" t="n"/>
      <c r="FB300" s="89" t="n"/>
      <c r="FD300" s="81" t="n"/>
      <c r="FE300" s="89" t="n"/>
      <c r="FG300" s="81" t="n"/>
      <c r="FH300" s="89" t="n"/>
      <c r="FJ300" s="81" t="n"/>
      <c r="FK300" s="89" t="n"/>
      <c r="FM300" s="81" t="n"/>
    </row>
    <row customHeight="1" ht="12" r="301" spans="1:201">
      <c r="U301" s="10" t="n"/>
      <c r="V301" s="89" t="n"/>
      <c r="W301" s="16" t="n"/>
      <c r="X301" s="25" t="n"/>
      <c r="Y301" s="80" t="n"/>
      <c r="Z301" s="27">
        <f>IF(U301="","",LOOKUP(U301-V301,{-9E+307,0,1},{2,"x",1}))</f>
        <v/>
      </c>
      <c r="AA301" s="14">
        <f>IF(U301="","",U301&amp;"-"&amp;V301)</f>
        <v/>
      </c>
      <c r="AB301" s="63" t="n"/>
      <c r="EP301" s="89" t="n"/>
      <c r="ER301" s="81" t="n"/>
      <c r="ES301" s="89" t="n"/>
      <c r="EU301" s="81" t="n"/>
      <c r="EV301" s="89" t="n"/>
      <c r="EX301" s="81" t="n"/>
      <c r="EY301" s="89" t="n"/>
      <c r="FA301" s="81" t="n"/>
      <c r="FB301" s="89" t="n"/>
      <c r="FD301" s="81" t="n"/>
      <c r="FE301" s="89" t="n"/>
      <c r="FG301" s="81" t="n"/>
      <c r="FH301" s="89" t="n"/>
      <c r="FJ301" s="81" t="n"/>
      <c r="FK301" s="89" t="n"/>
      <c r="FM301" s="81" t="n"/>
    </row>
    <row customHeight="1" ht="12" r="302" spans="1:201">
      <c r="U302" s="10" t="n"/>
      <c r="V302" s="89" t="n"/>
      <c r="W302" s="16" t="n"/>
      <c r="X302" s="25" t="n"/>
      <c r="Y302" s="80" t="n"/>
      <c r="Z302" s="27">
        <f>IF(U302="","",LOOKUP(U302-V302,{-9E+307,0,1},{2,"x",1}))</f>
        <v/>
      </c>
      <c r="AA302" s="14">
        <f>IF(U302="","",U302&amp;"-"&amp;V302)</f>
        <v/>
      </c>
      <c r="AB302" s="63" t="n"/>
      <c r="EP302" s="89" t="n"/>
      <c r="ER302" s="81" t="n"/>
      <c r="ES302" s="89" t="n"/>
      <c r="EU302" s="81" t="n"/>
      <c r="EV302" s="89" t="n"/>
      <c r="EX302" s="81" t="n"/>
      <c r="EY302" s="89" t="n"/>
      <c r="FA302" s="81" t="n"/>
      <c r="FB302" s="89" t="n"/>
      <c r="FD302" s="81" t="n"/>
      <c r="FE302" s="89" t="n"/>
      <c r="FG302" s="81" t="n"/>
      <c r="FH302" s="89" t="n"/>
      <c r="FJ302" s="81" t="n"/>
      <c r="FK302" s="89" t="n"/>
      <c r="FM302" s="81" t="n"/>
    </row>
    <row customHeight="1" ht="12" r="303" spans="1:201">
      <c r="U303" s="10" t="n"/>
      <c r="V303" s="89" t="n"/>
      <c r="W303" s="16" t="n"/>
      <c r="X303" s="25" t="n"/>
      <c r="Y303" s="80" t="n"/>
      <c r="Z303" s="27">
        <f>IF(U303="","",LOOKUP(U303-V303,{-9E+307,0,1},{2,"x",1}))</f>
        <v/>
      </c>
      <c r="AA303" s="14">
        <f>IF(U303="","",U303&amp;"-"&amp;V303)</f>
        <v/>
      </c>
      <c r="AB303" s="63" t="n"/>
      <c r="EP303" s="89" t="n"/>
      <c r="ES303" s="89" t="n"/>
      <c r="ET303" s="81" t="n"/>
      <c r="EV303" s="89" t="n"/>
      <c r="EW303" s="81" t="n"/>
      <c r="EY303" s="89" t="n"/>
      <c r="EZ303" s="81" t="n"/>
      <c r="FB303" s="89" t="n"/>
      <c r="FC303" s="81" t="n"/>
      <c r="FE303" s="89" t="n"/>
      <c r="FF303" s="81" t="n"/>
      <c r="FH303" s="89" t="n"/>
      <c r="FI303" s="81" t="n"/>
      <c r="FK303" s="89" t="n"/>
      <c r="FL303" s="81" t="n"/>
      <c r="FO303" s="81" t="n"/>
    </row>
    <row customHeight="1" ht="12" r="304" spans="1:201">
      <c r="U304" s="10" t="n"/>
      <c r="V304" s="89" t="n"/>
      <c r="W304" s="16" t="n"/>
      <c r="X304" s="25" t="n"/>
      <c r="Y304" s="80" t="n"/>
      <c r="Z304" s="27">
        <f>IF(U304="","",LOOKUP(U304-V304,{-9E+307,0,1},{2,"x",1}))</f>
        <v/>
      </c>
      <c r="AA304" s="14">
        <f>IF(U304="","",U304&amp;"-"&amp;V304)</f>
        <v/>
      </c>
      <c r="AB304" s="63" t="n"/>
      <c r="EP304" s="89" t="n"/>
      <c r="ES304" s="89" t="n"/>
      <c r="ET304" s="81" t="n"/>
      <c r="EV304" s="89" t="n"/>
      <c r="EW304" s="81" t="n"/>
      <c r="EY304" s="89" t="n"/>
      <c r="EZ304" s="81" t="n"/>
      <c r="FB304" s="89" t="n"/>
      <c r="FC304" s="81" t="n"/>
      <c r="FE304" s="89" t="n"/>
      <c r="FF304" s="81" t="n"/>
      <c r="FH304" s="89" t="n"/>
      <c r="FI304" s="81" t="n"/>
      <c r="FK304" s="89" t="n"/>
      <c r="FL304" s="81" t="n"/>
      <c r="FO304" s="81" t="n"/>
    </row>
    <row customHeight="1" ht="12" r="305" spans="1:201">
      <c r="U305" s="10" t="n"/>
      <c r="V305" s="89" t="n"/>
      <c r="W305" s="16" t="n"/>
      <c r="X305" s="25" t="n"/>
      <c r="Y305" s="80" t="n"/>
      <c r="Z305" s="27">
        <f>IF(U305="","",LOOKUP(U305-V305,{-9E+307,0,1},{2,"x",1}))</f>
        <v/>
      </c>
      <c r="AA305" s="14">
        <f>IF(U305="","",U305&amp;"-"&amp;V305)</f>
        <v/>
      </c>
      <c r="AB305" s="63" t="n"/>
      <c r="EP305" s="89" t="n"/>
      <c r="ES305" s="89" t="n"/>
      <c r="ET305" s="81" t="n"/>
      <c r="EV305" s="89" t="n"/>
      <c r="EW305" s="81" t="n"/>
      <c r="EY305" s="89" t="n"/>
      <c r="EZ305" s="81" t="n"/>
      <c r="FB305" s="89" t="n"/>
      <c r="FC305" s="81" t="n"/>
      <c r="FE305" s="89" t="n"/>
      <c r="FF305" s="81" t="n"/>
      <c r="FH305" s="89" t="n"/>
      <c r="FI305" s="81" t="n"/>
      <c r="FK305" s="89" t="n"/>
      <c r="FL305" s="81" t="n"/>
      <c r="FO305" s="81" t="n"/>
    </row>
    <row customHeight="1" ht="12" r="306" spans="1:201">
      <c r="U306" s="10" t="n"/>
      <c r="V306" s="89" t="n"/>
      <c r="W306" s="16" t="n"/>
      <c r="X306" s="25" t="n"/>
      <c r="Y306" s="80" t="n"/>
      <c r="Z306" s="27">
        <f>IF(U306="","",LOOKUP(U306-V306,{-9E+307,0,1},{2,"x",1}))</f>
        <v/>
      </c>
      <c r="AA306" s="14">
        <f>IF(U306="","",U306&amp;"-"&amp;V306)</f>
        <v/>
      </c>
      <c r="AB306" s="63" t="n"/>
      <c r="EP306" s="89" t="n"/>
      <c r="ES306" s="89" t="n"/>
      <c r="ET306" s="81" t="n"/>
      <c r="EV306" s="89" t="n"/>
      <c r="EW306" s="81" t="n"/>
      <c r="EY306" s="89" t="n"/>
      <c r="EZ306" s="81" t="n"/>
      <c r="FB306" s="89" t="n"/>
      <c r="FC306" s="81" t="n"/>
      <c r="FE306" s="89" t="n"/>
      <c r="FF306" s="81" t="n"/>
      <c r="FH306" s="89" t="n"/>
      <c r="FI306" s="81" t="n"/>
      <c r="FK306" s="89" t="n"/>
      <c r="FL306" s="81" t="n"/>
      <c r="FO306" s="81" t="n"/>
    </row>
    <row customHeight="1" ht="12" r="307" spans="1:201">
      <c r="U307" s="10" t="n"/>
      <c r="V307" s="89" t="n"/>
      <c r="W307" s="16" t="n"/>
      <c r="X307" s="25" t="n"/>
      <c r="Y307" s="80" t="n"/>
      <c r="Z307" s="27">
        <f>IF(U307="","",LOOKUP(U307-V307,{-9E+307,0,1},{2,"x",1}))</f>
        <v/>
      </c>
      <c r="AA307" s="14">
        <f>IF(U307="","",U307&amp;"-"&amp;V307)</f>
        <v/>
      </c>
      <c r="AB307" s="63" t="n"/>
      <c r="EP307" s="89" t="n"/>
      <c r="ES307" s="89" t="n"/>
      <c r="ET307" s="81" t="n"/>
      <c r="EV307" s="89" t="n"/>
      <c r="EW307" s="81" t="n"/>
      <c r="EY307" s="89" t="n"/>
      <c r="EZ307" s="81" t="n"/>
      <c r="FB307" s="89" t="n"/>
      <c r="FC307" s="81" t="n"/>
      <c r="FE307" s="89" t="n"/>
      <c r="FF307" s="81" t="n"/>
      <c r="FH307" s="89" t="n"/>
      <c r="FI307" s="81" t="n"/>
      <c r="FK307" s="89" t="n"/>
      <c r="FL307" s="81" t="n"/>
      <c r="FO307" s="81" t="n"/>
    </row>
    <row customHeight="1" ht="12" r="308" spans="1:201">
      <c r="U308" s="10" t="n"/>
      <c r="V308" s="89" t="n"/>
      <c r="W308" s="16" t="n"/>
      <c r="X308" s="25" t="n"/>
      <c r="Y308" s="80" t="n"/>
      <c r="Z308" s="27">
        <f>IF(U308="","",LOOKUP(U308-V308,{-9E+307,0,1},{2,"x",1}))</f>
        <v/>
      </c>
      <c r="AA308" s="14">
        <f>IF(U308="","",U308&amp;"-"&amp;V308)</f>
        <v/>
      </c>
      <c r="AB308" s="63" t="n"/>
      <c r="EP308" s="89" t="n"/>
      <c r="ES308" s="89" t="n"/>
      <c r="ET308" s="81" t="n"/>
      <c r="EV308" s="89" t="n"/>
      <c r="EW308" s="81" t="n"/>
      <c r="EY308" s="89" t="n"/>
      <c r="EZ308" s="81" t="n"/>
      <c r="FB308" s="89" t="n"/>
      <c r="FC308" s="81" t="n"/>
      <c r="FE308" s="89" t="n"/>
      <c r="FF308" s="81" t="n"/>
      <c r="FH308" s="89" t="n"/>
      <c r="FI308" s="81" t="n"/>
      <c r="FK308" s="89" t="n"/>
      <c r="FL308" s="81" t="n"/>
      <c r="FO308" s="81" t="n"/>
    </row>
    <row customHeight="1" ht="12" r="309" spans="1:201">
      <c r="U309" s="10" t="n"/>
      <c r="V309" s="89" t="n"/>
      <c r="W309" s="16" t="n"/>
      <c r="X309" s="25" t="n"/>
      <c r="Y309" s="80" t="n"/>
      <c r="Z309" s="27">
        <f>IF(U309="","",LOOKUP(U309-V309,{-9E+307,0,1},{2,"x",1}))</f>
        <v/>
      </c>
      <c r="AA309" s="14">
        <f>IF(U309="","",U309&amp;"-"&amp;V309)</f>
        <v/>
      </c>
      <c r="AB309" s="63" t="n"/>
      <c r="EP309" s="89" t="n"/>
      <c r="ES309" s="89" t="n"/>
      <c r="ET309" s="81" t="n"/>
      <c r="EV309" s="89" t="n"/>
      <c r="EW309" s="81" t="n"/>
      <c r="EY309" s="89" t="n"/>
      <c r="EZ309" s="81" t="n"/>
      <c r="FB309" s="89" t="n"/>
      <c r="FC309" s="81" t="n"/>
      <c r="FE309" s="89" t="n"/>
      <c r="FF309" s="81" t="n"/>
      <c r="FH309" s="89" t="n"/>
      <c r="FI309" s="81" t="n"/>
      <c r="FK309" s="89" t="n"/>
      <c r="FL309" s="81" t="n"/>
      <c r="FO309" s="81" t="n"/>
    </row>
    <row customHeight="1" ht="12" r="310" spans="1:201">
      <c r="U310" s="10" t="n"/>
      <c r="V310" s="89" t="n"/>
      <c r="W310" s="16" t="n"/>
      <c r="X310" s="25" t="n"/>
      <c r="Y310" s="80" t="n"/>
      <c r="Z310" s="27">
        <f>IF(U310="","",LOOKUP(U310-V310,{-9E+307,0,1},{2,"x",1}))</f>
        <v/>
      </c>
      <c r="AA310" s="14">
        <f>IF(U310="","",U310&amp;"-"&amp;V310)</f>
        <v/>
      </c>
      <c r="AB310" s="63" t="n"/>
      <c r="EP310" s="89" t="n"/>
      <c r="ES310" s="89" t="n"/>
      <c r="ET310" s="81" t="n"/>
      <c r="EV310" s="89" t="n"/>
      <c r="EW310" s="81" t="n"/>
      <c r="EY310" s="89" t="n"/>
      <c r="EZ310" s="81" t="n"/>
      <c r="FB310" s="89" t="n"/>
      <c r="FC310" s="81" t="n"/>
      <c r="FE310" s="89" t="n"/>
      <c r="FF310" s="81" t="n"/>
      <c r="FH310" s="89" t="n"/>
      <c r="FI310" s="81" t="n"/>
      <c r="FK310" s="89" t="n"/>
      <c r="FL310" s="81" t="n"/>
      <c r="FO310" s="81" t="n"/>
    </row>
    <row customHeight="1" ht="12" r="311" spans="1:201">
      <c r="U311" s="10" t="n"/>
      <c r="V311" s="89" t="n"/>
      <c r="W311" s="16" t="n"/>
      <c r="X311" s="25" t="n"/>
      <c r="Y311" s="80" t="n"/>
      <c r="Z311" s="27">
        <f>IF(U311="","",LOOKUP(U311-V311,{-9E+307,0,1},{2,"x",1}))</f>
        <v/>
      </c>
      <c r="AA311" s="14">
        <f>IF(U311="","",U311&amp;"-"&amp;V311)</f>
        <v/>
      </c>
      <c r="AB311" s="63" t="n"/>
      <c r="EP311" s="89" t="n"/>
      <c r="ES311" s="89" t="n"/>
      <c r="ET311" s="81" t="n"/>
      <c r="EV311" s="89" t="n"/>
      <c r="EW311" s="81" t="n"/>
      <c r="EY311" s="89" t="n"/>
      <c r="EZ311" s="81" t="n"/>
      <c r="FB311" s="89" t="n"/>
      <c r="FC311" s="81" t="n"/>
      <c r="FE311" s="89" t="n"/>
      <c r="FF311" s="81" t="n"/>
      <c r="FH311" s="89" t="n"/>
      <c r="FI311" s="81" t="n"/>
      <c r="FK311" s="89" t="n"/>
      <c r="FL311" s="81" t="n"/>
      <c r="FO311" s="81" t="n"/>
    </row>
    <row customHeight="1" ht="12" r="312" spans="1:201">
      <c r="U312" s="10" t="n"/>
      <c r="V312" s="89" t="n"/>
      <c r="W312" s="16" t="n"/>
      <c r="X312" s="25" t="n"/>
      <c r="Y312" s="80" t="n"/>
      <c r="Z312" s="27">
        <f>IF(U312="","",LOOKUP(U312-V312,{-9E+307,0,1},{2,"x",1}))</f>
        <v/>
      </c>
      <c r="AA312" s="14">
        <f>IF(U312="","",U312&amp;"-"&amp;V312)</f>
        <v/>
      </c>
      <c r="AB312" s="63" t="n"/>
      <c r="EP312" s="89" t="n"/>
      <c r="ES312" s="89" t="n"/>
      <c r="ET312" s="81" t="n"/>
      <c r="EV312" s="89" t="n"/>
      <c r="EW312" s="81" t="n"/>
      <c r="EY312" s="89" t="n"/>
      <c r="EZ312" s="81" t="n"/>
      <c r="FB312" s="89" t="n"/>
      <c r="FC312" s="81" t="n"/>
      <c r="FE312" s="89" t="n"/>
      <c r="FF312" s="81" t="n"/>
      <c r="FH312" s="89" t="n"/>
      <c r="FI312" s="81" t="n"/>
      <c r="FK312" s="89" t="n"/>
      <c r="FL312" s="81" t="n"/>
      <c r="FO312" s="81" t="n"/>
    </row>
    <row customHeight="1" ht="12" r="313" spans="1:201">
      <c r="U313" s="10" t="n"/>
      <c r="V313" s="89" t="n"/>
      <c r="W313" s="16" t="n"/>
      <c r="X313" s="25" t="n"/>
      <c r="Y313" s="80" t="n"/>
      <c r="Z313" s="27">
        <f>IF(U313="","",LOOKUP(U313-V313,{-9E+307,0,1},{2,"x",1}))</f>
        <v/>
      </c>
      <c r="AA313" s="14">
        <f>IF(U313="","",U313&amp;"-"&amp;V313)</f>
        <v/>
      </c>
      <c r="AB313" s="63" t="n"/>
      <c r="EP313" s="89" t="n"/>
      <c r="ES313" s="89" t="n"/>
      <c r="ET313" s="81" t="n"/>
      <c r="EV313" s="89" t="n"/>
      <c r="EW313" s="81" t="n"/>
      <c r="EY313" s="89" t="n"/>
      <c r="EZ313" s="81" t="n"/>
      <c r="FB313" s="89" t="n"/>
      <c r="FC313" s="81" t="n"/>
      <c r="FE313" s="89" t="n"/>
      <c r="FF313" s="81" t="n"/>
      <c r="FH313" s="89" t="n"/>
      <c r="FI313" s="81" t="n"/>
      <c r="FK313" s="89" t="n"/>
      <c r="FL313" s="81" t="n"/>
      <c r="FO313" s="81" t="n"/>
    </row>
    <row customHeight="1" ht="12" r="314" spans="1:201">
      <c r="U314" s="10" t="n"/>
      <c r="V314" s="89" t="n"/>
      <c r="W314" s="16" t="n"/>
      <c r="X314" s="25" t="n"/>
      <c r="Y314" s="80" t="n"/>
      <c r="Z314" s="27">
        <f>IF(U314="","",LOOKUP(U314-V314,{-9E+307,0,1},{2,"x",1}))</f>
        <v/>
      </c>
      <c r="AA314" s="14">
        <f>IF(U314="","",U314&amp;"-"&amp;V314)</f>
        <v/>
      </c>
      <c r="AB314" s="63" t="n"/>
      <c r="EP314" s="89" t="n"/>
      <c r="ES314" s="89" t="n"/>
      <c r="ET314" s="81" t="n"/>
      <c r="EV314" s="89" t="n"/>
      <c r="EW314" s="81" t="n"/>
      <c r="EY314" s="89" t="n"/>
      <c r="EZ314" s="81" t="n"/>
      <c r="FB314" s="89" t="n"/>
      <c r="FC314" s="81" t="n"/>
      <c r="FE314" s="89" t="n"/>
      <c r="FF314" s="81" t="n"/>
      <c r="FH314" s="89" t="n"/>
      <c r="FI314" s="81" t="n"/>
      <c r="FK314" s="89" t="n"/>
      <c r="FL314" s="81" t="n"/>
      <c r="FO314" s="81" t="n"/>
    </row>
    <row customHeight="1" ht="12" r="315" spans="1:201">
      <c r="U315" s="10" t="n"/>
      <c r="V315" s="89" t="n"/>
      <c r="W315" s="16" t="n"/>
      <c r="X315" s="25" t="n"/>
      <c r="Y315" s="80" t="n"/>
      <c r="Z315" s="27">
        <f>IF(U315="","",LOOKUP(U315-V315,{-9E+307,0,1},{2,"x",1}))</f>
        <v/>
      </c>
      <c r="AA315" s="14">
        <f>IF(U315="","",U315&amp;"-"&amp;V315)</f>
        <v/>
      </c>
      <c r="AB315" s="63" t="n"/>
      <c r="EP315" s="89" t="n"/>
      <c r="ES315" s="89" t="n"/>
      <c r="ET315" s="81" t="n"/>
      <c r="EV315" s="89" t="n"/>
      <c r="EW315" s="81" t="n"/>
      <c r="EY315" s="89" t="n"/>
      <c r="EZ315" s="81" t="n"/>
      <c r="FB315" s="89" t="n"/>
      <c r="FC315" s="81" t="n"/>
      <c r="FE315" s="89" t="n"/>
      <c r="FF315" s="81" t="n"/>
      <c r="FH315" s="89" t="n"/>
      <c r="FI315" s="81" t="n"/>
      <c r="FK315" s="89" t="n"/>
      <c r="FL315" s="81" t="n"/>
      <c r="FO315" s="81" t="n"/>
    </row>
    <row customHeight="1" ht="12" r="316" spans="1:201">
      <c r="U316" s="10" t="n"/>
      <c r="V316" s="89" t="n"/>
      <c r="W316" s="16" t="n"/>
      <c r="X316" s="25" t="n"/>
      <c r="Y316" s="80" t="n"/>
      <c r="Z316" s="27">
        <f>IF(U316="","",LOOKUP(U316-V316,{-9E+307,0,1},{2,"x",1}))</f>
        <v/>
      </c>
      <c r="AA316" s="14">
        <f>IF(U316="","",U316&amp;"-"&amp;V316)</f>
        <v/>
      </c>
      <c r="AB316" s="63" t="n"/>
      <c r="EP316" s="89" t="n"/>
      <c r="ES316" s="89" t="n"/>
      <c r="ET316" s="81" t="n"/>
      <c r="EV316" s="89" t="n"/>
      <c r="EW316" s="81" t="n"/>
      <c r="EY316" s="89" t="n"/>
      <c r="EZ316" s="81" t="n"/>
      <c r="FB316" s="89" t="n"/>
      <c r="FC316" s="81" t="n"/>
      <c r="FE316" s="89" t="n"/>
      <c r="FF316" s="81" t="n"/>
      <c r="FH316" s="89" t="n"/>
      <c r="FI316" s="81" t="n"/>
      <c r="FK316" s="89" t="n"/>
      <c r="FL316" s="81" t="n"/>
      <c r="FO316" s="81" t="n"/>
    </row>
    <row customHeight="1" ht="12" r="317" spans="1:201">
      <c r="U317" s="10" t="n"/>
      <c r="V317" s="89" t="n"/>
      <c r="W317" s="16" t="n"/>
      <c r="X317" s="25" t="n"/>
      <c r="Y317" s="80" t="n"/>
      <c r="Z317" s="27">
        <f>IF(U317="","",LOOKUP(U317-V317,{-9E+307,0,1},{2,"x",1}))</f>
        <v/>
      </c>
      <c r="AA317" s="14">
        <f>IF(U317="","",U317&amp;"-"&amp;V317)</f>
        <v/>
      </c>
      <c r="AB317" s="63" t="n"/>
      <c r="EP317" s="89" t="n"/>
      <c r="ES317" s="89" t="n"/>
      <c r="ET317" s="81" t="n"/>
      <c r="EV317" s="89" t="n"/>
      <c r="EW317" s="81" t="n"/>
      <c r="EY317" s="89" t="n"/>
      <c r="EZ317" s="81" t="n"/>
      <c r="FB317" s="89" t="n"/>
      <c r="FC317" s="81" t="n"/>
      <c r="FE317" s="89" t="n"/>
      <c r="FF317" s="81" t="n"/>
      <c r="FH317" s="89" t="n"/>
      <c r="FI317" s="81" t="n"/>
      <c r="FK317" s="89" t="n"/>
      <c r="FL317" s="81" t="n"/>
      <c r="FO317" s="81" t="n"/>
    </row>
    <row customHeight="1" ht="12" r="318" spans="1:201">
      <c r="U318" s="10" t="n"/>
      <c r="V318" s="89" t="n"/>
      <c r="W318" s="16" t="n"/>
      <c r="X318" s="25" t="n"/>
      <c r="Y318" s="80" t="n"/>
      <c r="Z318" s="27">
        <f>IF(U318="","",LOOKUP(U318-V318,{-9E+307,0,1},{2,"x",1}))</f>
        <v/>
      </c>
      <c r="AA318" s="14">
        <f>IF(U318="","",U318&amp;"-"&amp;V318)</f>
        <v/>
      </c>
      <c r="AB318" s="63" t="n"/>
      <c r="EP318" s="89" t="n"/>
      <c r="ES318" s="89" t="n"/>
      <c r="ET318" s="81" t="n"/>
      <c r="EV318" s="89" t="n"/>
      <c r="EW318" s="81" t="n"/>
      <c r="EY318" s="89" t="n"/>
      <c r="EZ318" s="81" t="n"/>
      <c r="FB318" s="89" t="n"/>
      <c r="FC318" s="81" t="n"/>
      <c r="FE318" s="89" t="n"/>
      <c r="FF318" s="81" t="n"/>
      <c r="FH318" s="89" t="n"/>
      <c r="FI318" s="81" t="n"/>
      <c r="FK318" s="89" t="n"/>
      <c r="FL318" s="81" t="n"/>
      <c r="FO318" s="81" t="n"/>
    </row>
    <row customHeight="1" ht="12" r="319" spans="1:201">
      <c r="U319" s="10" t="n"/>
      <c r="V319" s="89" t="n"/>
      <c r="W319" s="16" t="n"/>
      <c r="X319" s="25" t="n"/>
      <c r="Y319" s="80" t="n"/>
      <c r="Z319" s="27">
        <f>IF(U319="","",LOOKUP(U319-V319,{-9E+307,0,1},{2,"x",1}))</f>
        <v/>
      </c>
      <c r="AA319" s="14">
        <f>IF(U319="","",U319&amp;"-"&amp;V319)</f>
        <v/>
      </c>
      <c r="AB319" s="63" t="n"/>
      <c r="EP319" s="89" t="n"/>
      <c r="ES319" s="89" t="n"/>
      <c r="ET319" s="81" t="n"/>
      <c r="EV319" s="89" t="n"/>
      <c r="EW319" s="81" t="n"/>
      <c r="EY319" s="89" t="n"/>
      <c r="EZ319" s="81" t="n"/>
      <c r="FB319" s="89" t="n"/>
      <c r="FC319" s="81" t="n"/>
      <c r="FE319" s="89" t="n"/>
      <c r="FF319" s="81" t="n"/>
      <c r="FH319" s="89" t="n"/>
      <c r="FI319" s="81" t="n"/>
      <c r="FK319" s="89" t="n"/>
      <c r="FL319" s="81" t="n"/>
      <c r="FO319" s="81" t="n"/>
    </row>
    <row customHeight="1" ht="12" r="320" spans="1:201">
      <c r="U320" s="10" t="n"/>
      <c r="V320" s="89" t="n"/>
      <c r="W320" s="16" t="n"/>
      <c r="X320" s="25" t="n"/>
      <c r="Y320" s="80" t="n"/>
      <c r="Z320" s="27">
        <f>IF(U320="","",LOOKUP(U320-V320,{-9E+307,0,1},{2,"x",1}))</f>
        <v/>
      </c>
      <c r="AA320" s="14">
        <f>IF(U320="","",U320&amp;"-"&amp;V320)</f>
        <v/>
      </c>
      <c r="AB320" s="63" t="n"/>
      <c r="EP320" s="89" t="n"/>
      <c r="ES320" s="89" t="n"/>
      <c r="ET320" s="81" t="n"/>
      <c r="EV320" s="89" t="n"/>
      <c r="EW320" s="81" t="n"/>
      <c r="EY320" s="89" t="n"/>
      <c r="EZ320" s="81" t="n"/>
      <c r="FB320" s="89" t="n"/>
      <c r="FC320" s="81" t="n"/>
      <c r="FE320" s="89" t="n"/>
      <c r="FF320" s="81" t="n"/>
      <c r="FH320" s="89" t="n"/>
      <c r="FI320" s="81" t="n"/>
      <c r="FK320" s="89" t="n"/>
      <c r="FL320" s="81" t="n"/>
      <c r="FO320" s="81" t="n"/>
    </row>
    <row customHeight="1" ht="12" r="321" spans="1:201">
      <c r="U321" s="10" t="n"/>
      <c r="V321" s="89" t="n"/>
      <c r="W321" s="16" t="n"/>
      <c r="X321" s="25" t="n"/>
      <c r="Y321" s="80" t="n"/>
      <c r="Z321" s="27">
        <f>IF(U321="","",LOOKUP(U321-V321,{-9E+307,0,1},{2,"x",1}))</f>
        <v/>
      </c>
      <c r="AA321" s="14">
        <f>IF(U321="","",U321&amp;"-"&amp;V321)</f>
        <v/>
      </c>
      <c r="AB321" s="63" t="n"/>
      <c r="EP321" s="89" t="n"/>
      <c r="ES321" s="89" t="n"/>
      <c r="ET321" s="81" t="n"/>
      <c r="EV321" s="89" t="n"/>
      <c r="EW321" s="81" t="n"/>
      <c r="EY321" s="89" t="n"/>
      <c r="EZ321" s="81" t="n"/>
      <c r="FB321" s="89" t="n"/>
      <c r="FC321" s="81" t="n"/>
      <c r="FE321" s="89" t="n"/>
      <c r="FF321" s="81" t="n"/>
      <c r="FH321" s="89" t="n"/>
      <c r="FI321" s="81" t="n"/>
      <c r="FK321" s="89" t="n"/>
      <c r="FL321" s="81" t="n"/>
      <c r="FO321" s="81" t="n"/>
    </row>
    <row customHeight="1" ht="12" r="322" spans="1:201">
      <c r="U322" s="10" t="n"/>
      <c r="V322" s="89" t="n"/>
      <c r="W322" s="16" t="n"/>
      <c r="X322" s="25" t="n"/>
      <c r="Y322" s="80" t="n"/>
      <c r="Z322" s="27">
        <f>IF(U322="","",LOOKUP(U322-V322,{-9E+307,0,1},{2,"x",1}))</f>
        <v/>
      </c>
      <c r="AA322" s="14">
        <f>IF(U322="","",U322&amp;"-"&amp;V322)</f>
        <v/>
      </c>
      <c r="AB322" s="63" t="n"/>
      <c r="EP322" s="89" t="n"/>
      <c r="ES322" s="89" t="n"/>
      <c r="ET322" s="81" t="n"/>
      <c r="EV322" s="89" t="n"/>
      <c r="EW322" s="81" t="n"/>
      <c r="EY322" s="89" t="n"/>
      <c r="EZ322" s="81" t="n"/>
      <c r="FB322" s="89" t="n"/>
      <c r="FC322" s="81" t="n"/>
      <c r="FE322" s="89" t="n"/>
      <c r="FF322" s="81" t="n"/>
      <c r="FH322" s="89" t="n"/>
      <c r="FI322" s="81" t="n"/>
      <c r="FK322" s="89" t="n"/>
      <c r="FL322" s="81" t="n"/>
      <c r="FO322" s="81" t="n"/>
    </row>
    <row customHeight="1" ht="12" r="323" spans="1:201">
      <c r="U323" s="10" t="n"/>
      <c r="V323" s="89" t="n"/>
      <c r="W323" s="16" t="n"/>
      <c r="X323" s="25" t="n"/>
      <c r="Y323" s="80" t="n"/>
      <c r="Z323" s="27">
        <f>IF(U323="","",LOOKUP(U323-V323,{-9E+307,0,1},{2,"x",1}))</f>
        <v/>
      </c>
      <c r="AA323" s="14">
        <f>IF(U323="","",U323&amp;"-"&amp;V323)</f>
        <v/>
      </c>
      <c r="AB323" s="63" t="n"/>
      <c r="EP323" s="89" t="n"/>
      <c r="ES323" s="89" t="n"/>
      <c r="ET323" s="81" t="n"/>
      <c r="EV323" s="89" t="n"/>
      <c r="EW323" s="81" t="n"/>
      <c r="EY323" s="89" t="n"/>
      <c r="EZ323" s="81" t="n"/>
      <c r="FB323" s="89" t="n"/>
      <c r="FC323" s="81" t="n"/>
      <c r="FE323" s="89" t="n"/>
      <c r="FF323" s="81" t="n"/>
      <c r="FH323" s="89" t="n"/>
      <c r="FI323" s="81" t="n"/>
      <c r="FK323" s="89" t="n"/>
      <c r="FL323" s="81" t="n"/>
      <c r="FO323" s="81" t="n"/>
    </row>
    <row customHeight="1" ht="12" r="324" spans="1:201">
      <c r="U324" s="10" t="n"/>
      <c r="V324" s="89" t="n"/>
      <c r="W324" s="16" t="n"/>
      <c r="X324" s="25" t="n"/>
      <c r="Y324" s="80" t="n"/>
      <c r="Z324" s="27">
        <f>IF(U324="","",LOOKUP(U324-V324,{-9E+307,0,1},{2,"x",1}))</f>
        <v/>
      </c>
      <c r="AA324" s="14">
        <f>IF(U324="","",U324&amp;"-"&amp;V324)</f>
        <v/>
      </c>
      <c r="AB324" s="63" t="n"/>
      <c r="EP324" s="89" t="n"/>
      <c r="ER324" s="81" t="n"/>
      <c r="ES324" s="89" t="n"/>
      <c r="EU324" s="81" t="n"/>
      <c r="EV324" s="89" t="n"/>
      <c r="EX324" s="81" t="n"/>
      <c r="EY324" s="89" t="n"/>
      <c r="FA324" s="81" t="n"/>
      <c r="FB324" s="89" t="n"/>
      <c r="FD324" s="81" t="n"/>
      <c r="FE324" s="89" t="n"/>
      <c r="FG324" s="81" t="n"/>
      <c r="FH324" s="89" t="n"/>
      <c r="FJ324" s="81" t="n"/>
      <c r="FK324" s="89" t="n"/>
      <c r="FM324" s="81" t="n"/>
    </row>
    <row customHeight="1" ht="12" r="325" spans="1:201">
      <c r="U325" s="10" t="n"/>
      <c r="V325" s="89" t="n"/>
      <c r="W325" s="16" t="n"/>
      <c r="X325" s="25" t="n"/>
      <c r="Y325" s="80" t="n"/>
      <c r="Z325" s="27">
        <f>IF(U325="","",LOOKUP(U325-V325,{-9E+307,0,1},{2,"x",1}))</f>
        <v/>
      </c>
      <c r="AA325" s="14">
        <f>IF(U325="","",U325&amp;"-"&amp;V325)</f>
        <v/>
      </c>
      <c r="AB325" s="63" t="n"/>
      <c r="EP325" s="89" t="n"/>
      <c r="ER325" s="81" t="n"/>
      <c r="ES325" s="89" t="n"/>
      <c r="EU325" s="81" t="n"/>
      <c r="EV325" s="89" t="n"/>
      <c r="EX325" s="81" t="n"/>
      <c r="EY325" s="89" t="n"/>
      <c r="FA325" s="81" t="n"/>
      <c r="FB325" s="89" t="n"/>
      <c r="FD325" s="81" t="n"/>
      <c r="FE325" s="89" t="n"/>
      <c r="FG325" s="81" t="n"/>
      <c r="FH325" s="89" t="n"/>
      <c r="FJ325" s="81" t="n"/>
      <c r="FK325" s="89" t="n"/>
      <c r="FM325" s="81" t="n"/>
    </row>
    <row customHeight="1" ht="12" r="326" spans="1:201">
      <c r="U326" s="10" t="n"/>
      <c r="V326" s="89" t="n"/>
      <c r="W326" s="16" t="n"/>
      <c r="X326" s="25" t="n"/>
      <c r="Y326" s="80" t="n"/>
      <c r="Z326" s="27">
        <f>IF(U326="","",LOOKUP(U326-V326,{-9E+307,0,1},{2,"x",1}))</f>
        <v/>
      </c>
      <c r="AA326" s="14">
        <f>IF(U326="","",U326&amp;"-"&amp;V326)</f>
        <v/>
      </c>
      <c r="AB326" s="63" t="n"/>
      <c r="EP326" s="89" t="n"/>
      <c r="ER326" s="81" t="n"/>
      <c r="ES326" s="89" t="n"/>
      <c r="EU326" s="81" t="n"/>
      <c r="EV326" s="89" t="n"/>
      <c r="EX326" s="81" t="n"/>
      <c r="EY326" s="89" t="n"/>
      <c r="FA326" s="81" t="n"/>
      <c r="FB326" s="89" t="n"/>
      <c r="FD326" s="81" t="n"/>
      <c r="FE326" s="89" t="n"/>
      <c r="FG326" s="81" t="n"/>
      <c r="FH326" s="89" t="n"/>
      <c r="FJ326" s="81" t="n"/>
      <c r="FK326" s="89" t="n"/>
      <c r="FM326" s="81" t="n"/>
    </row>
    <row customHeight="1" ht="12" r="327" spans="1:201">
      <c r="U327" s="10" t="n"/>
      <c r="V327" s="89" t="n"/>
      <c r="W327" s="16" t="n"/>
      <c r="X327" s="25" t="n"/>
      <c r="Y327" s="80" t="n"/>
      <c r="Z327" s="27">
        <f>IF(U327="","",LOOKUP(U327-V327,{-9E+307,0,1},{2,"x",1}))</f>
        <v/>
      </c>
      <c r="AA327" s="14">
        <f>IF(U327="","",U327&amp;"-"&amp;V327)</f>
        <v/>
      </c>
      <c r="AB327" s="63" t="n"/>
      <c r="EP327" s="89" t="n"/>
      <c r="ER327" s="81" t="n"/>
      <c r="ES327" s="89" t="n"/>
      <c r="EU327" s="81" t="n"/>
      <c r="EV327" s="89" t="n"/>
      <c r="EX327" s="81" t="n"/>
      <c r="EY327" s="89" t="n"/>
      <c r="FA327" s="81" t="n"/>
      <c r="FB327" s="89" t="n"/>
      <c r="FD327" s="81" t="n"/>
      <c r="FE327" s="89" t="n"/>
      <c r="FG327" s="81" t="n"/>
      <c r="FH327" s="89" t="n"/>
      <c r="FJ327" s="81" t="n"/>
      <c r="FK327" s="89" t="n"/>
      <c r="FM327" s="81" t="n"/>
    </row>
    <row customHeight="1" ht="12" r="328" spans="1:201">
      <c r="U328" s="10" t="n"/>
      <c r="V328" s="89" t="n"/>
      <c r="W328" s="16" t="n"/>
      <c r="X328" s="25" t="n"/>
      <c r="Y328" s="80" t="n"/>
      <c r="Z328" s="27">
        <f>IF(U328="","",LOOKUP(U328-V328,{-9E+307,0,1},{2,"x",1}))</f>
        <v/>
      </c>
      <c r="AA328" s="14">
        <f>IF(U328="","",U328&amp;"-"&amp;V328)</f>
        <v/>
      </c>
      <c r="AB328" s="63" t="n"/>
      <c r="EP328" s="89" t="n"/>
      <c r="ER328" s="81" t="n"/>
      <c r="ES328" s="89" t="n"/>
      <c r="EU328" s="81" t="n"/>
      <c r="EV328" s="89" t="n"/>
      <c r="EX328" s="81" t="n"/>
      <c r="EY328" s="89" t="n"/>
      <c r="FA328" s="81" t="n"/>
      <c r="FB328" s="89" t="n"/>
      <c r="FD328" s="81" t="n"/>
      <c r="FE328" s="89" t="n"/>
      <c r="FG328" s="81" t="n"/>
      <c r="FH328" s="89" t="n"/>
      <c r="FJ328" s="81" t="n"/>
      <c r="FK328" s="89" t="n"/>
      <c r="FM328" s="81" t="n"/>
    </row>
    <row customHeight="1" ht="12" r="329" spans="1:201">
      <c r="U329" s="10" t="n"/>
      <c r="V329" s="89" t="n"/>
      <c r="W329" s="16" t="n"/>
      <c r="X329" s="25" t="n"/>
      <c r="Y329" s="80" t="n"/>
      <c r="Z329" s="27">
        <f>IF(U329="","",LOOKUP(U329-V329,{-9E+307,0,1},{2,"x",1}))</f>
        <v/>
      </c>
      <c r="AA329" s="14">
        <f>IF(U329="","",U329&amp;"-"&amp;V329)</f>
        <v/>
      </c>
      <c r="AB329" s="63" t="n"/>
      <c r="EP329" s="89" t="n"/>
      <c r="ER329" s="81" t="n"/>
      <c r="ES329" s="89" t="n"/>
      <c r="EU329" s="81" t="n"/>
      <c r="EV329" s="89" t="n"/>
      <c r="EX329" s="81" t="n"/>
      <c r="EY329" s="89" t="n"/>
      <c r="FA329" s="81" t="n"/>
      <c r="FB329" s="89" t="n"/>
      <c r="FD329" s="81" t="n"/>
      <c r="FE329" s="89" t="n"/>
      <c r="FG329" s="81" t="n"/>
      <c r="FH329" s="89" t="n"/>
      <c r="FJ329" s="81" t="n"/>
      <c r="FK329" s="89" t="n"/>
      <c r="FM329" s="81" t="n"/>
    </row>
    <row customHeight="1" ht="12" r="330" spans="1:201">
      <c r="U330" s="10" t="n"/>
      <c r="V330" s="89" t="n"/>
      <c r="W330" s="16" t="n"/>
      <c r="X330" s="25" t="n"/>
      <c r="Y330" s="80" t="n"/>
      <c r="Z330" s="27">
        <f>IF(U330="","",LOOKUP(U330-V330,{-9E+307,0,1},{2,"x",1}))</f>
        <v/>
      </c>
      <c r="AA330" s="14">
        <f>IF(U330="","",U330&amp;"-"&amp;V330)</f>
        <v/>
      </c>
      <c r="AB330" s="63" t="n"/>
      <c r="EP330" s="89" t="n"/>
      <c r="ER330" s="81" t="n"/>
      <c r="ES330" s="89" t="n"/>
      <c r="EU330" s="81" t="n"/>
      <c r="EV330" s="89" t="n"/>
      <c r="EX330" s="81" t="n"/>
      <c r="EY330" s="89" t="n"/>
      <c r="FA330" s="81" t="n"/>
      <c r="FB330" s="89" t="n"/>
      <c r="FD330" s="81" t="n"/>
      <c r="FE330" s="89" t="n"/>
      <c r="FG330" s="81" t="n"/>
      <c r="FH330" s="89" t="n"/>
      <c r="FJ330" s="81" t="n"/>
      <c r="FK330" s="89" t="n"/>
      <c r="FM330" s="81" t="n"/>
    </row>
    <row customHeight="1" ht="12" r="331" spans="1:201">
      <c r="U331" s="10" t="n"/>
      <c r="V331" s="89" t="n"/>
      <c r="W331" s="16" t="n"/>
      <c r="X331" s="25" t="n"/>
      <c r="Y331" s="80" t="n"/>
      <c r="Z331" s="27">
        <f>IF(U331="","",LOOKUP(U331-V331,{-9E+307,0,1},{2,"x",1}))</f>
        <v/>
      </c>
      <c r="AA331" s="14">
        <f>IF(U331="","",U331&amp;"-"&amp;V331)</f>
        <v/>
      </c>
      <c r="AB331" s="63" t="n"/>
      <c r="EP331" s="89" t="n"/>
      <c r="ER331" s="81" t="n"/>
      <c r="ES331" s="89" t="n"/>
      <c r="EU331" s="81" t="n"/>
      <c r="EV331" s="89" t="n"/>
      <c r="EX331" s="81" t="n"/>
      <c r="EY331" s="89" t="n"/>
      <c r="FA331" s="81" t="n"/>
      <c r="FB331" s="89" t="n"/>
      <c r="FD331" s="81" t="n"/>
      <c r="FE331" s="89" t="n"/>
      <c r="FG331" s="81" t="n"/>
      <c r="FH331" s="89" t="n"/>
      <c r="FJ331" s="81" t="n"/>
      <c r="FK331" s="89" t="n"/>
      <c r="FM331" s="81" t="n"/>
    </row>
    <row customHeight="1" ht="12" r="332" spans="1:201">
      <c r="U332" s="10" t="n"/>
      <c r="V332" s="89" t="n"/>
      <c r="W332" s="16" t="n"/>
      <c r="X332" s="25" t="n"/>
      <c r="Y332" s="80" t="n"/>
      <c r="Z332" s="27">
        <f>IF(U332="","",LOOKUP(U332-V332,{-9E+307,0,1},{2,"x",1}))</f>
        <v/>
      </c>
      <c r="AA332" s="14">
        <f>IF(U332="","",U332&amp;"-"&amp;V332)</f>
        <v/>
      </c>
      <c r="AB332" s="63" t="n"/>
      <c r="EP332" s="89" t="n"/>
      <c r="ER332" s="81" t="n"/>
      <c r="ES332" s="89" t="n"/>
      <c r="EU332" s="81" t="n"/>
      <c r="EV332" s="89" t="n"/>
      <c r="EX332" s="81" t="n"/>
      <c r="EY332" s="89" t="n"/>
      <c r="FA332" s="81" t="n"/>
      <c r="FB332" s="89" t="n"/>
      <c r="FD332" s="81" t="n"/>
      <c r="FE332" s="89" t="n"/>
      <c r="FG332" s="81" t="n"/>
      <c r="FH332" s="89" t="n"/>
      <c r="FJ332" s="81" t="n"/>
      <c r="FK332" s="89" t="n"/>
      <c r="FM332" s="81" t="n"/>
    </row>
    <row customHeight="1" ht="12" r="333" spans="1:201">
      <c r="U333" s="10" t="n"/>
      <c r="V333" s="89" t="n"/>
      <c r="W333" s="16" t="n"/>
      <c r="X333" s="25" t="n"/>
      <c r="Y333" s="80" t="n"/>
      <c r="Z333" s="27">
        <f>IF(U333="","",LOOKUP(U333-V333,{-9E+307,0,1},{2,"x",1}))</f>
        <v/>
      </c>
      <c r="AA333" s="14">
        <f>IF(U333="","",U333&amp;"-"&amp;V333)</f>
        <v/>
      </c>
      <c r="AB333" s="63" t="n"/>
      <c r="EP333" s="89" t="n"/>
      <c r="ER333" s="81" t="n"/>
      <c r="ES333" s="89" t="n"/>
      <c r="EU333" s="81" t="n"/>
      <c r="EV333" s="89" t="n"/>
      <c r="EX333" s="81" t="n"/>
      <c r="EY333" s="89" t="n"/>
      <c r="FA333" s="81" t="n"/>
      <c r="FB333" s="89" t="n"/>
      <c r="FD333" s="81" t="n"/>
      <c r="FE333" s="89" t="n"/>
      <c r="FG333" s="81" t="n"/>
      <c r="FH333" s="89" t="n"/>
      <c r="FJ333" s="81" t="n"/>
      <c r="FK333" s="89" t="n"/>
      <c r="FM333" s="81" t="n"/>
    </row>
    <row r="334" spans="1:201">
      <c r="U334" s="10" t="n"/>
      <c r="V334" s="89" t="n"/>
      <c r="W334" s="16" t="n"/>
      <c r="X334" s="25" t="n"/>
      <c r="Y334" s="80" t="n"/>
      <c r="Z334" s="27">
        <f>IF(U334="","",LOOKUP(U334-V334,{-9E+307,0,1},{2,"x",1}))</f>
        <v/>
      </c>
      <c r="AA334" s="14">
        <f>IF(U334="","",U334&amp;"-"&amp;V334)</f>
        <v/>
      </c>
      <c r="AB334" s="63" t="n"/>
      <c r="EP334" s="89" t="n"/>
      <c r="ER334" s="81" t="n"/>
      <c r="ES334" s="89" t="n"/>
      <c r="EU334" s="81" t="n"/>
      <c r="EV334" s="89" t="n"/>
      <c r="EX334" s="81" t="n"/>
      <c r="EY334" s="89" t="n"/>
      <c r="FA334" s="81" t="n"/>
      <c r="FB334" s="89" t="n"/>
      <c r="FD334" s="81" t="n"/>
      <c r="FE334" s="89" t="n"/>
      <c r="FG334" s="81" t="n"/>
      <c r="FH334" s="89" t="n"/>
      <c r="FJ334" s="81" t="n"/>
      <c r="FK334" s="89" t="n"/>
      <c r="FM334" s="81" t="n"/>
    </row>
    <row customHeight="1" ht="12" r="335" spans="1:201">
      <c r="U335" s="10" t="n"/>
      <c r="V335" s="89" t="n"/>
      <c r="W335" s="16" t="n"/>
      <c r="X335" s="25" t="n"/>
      <c r="Y335" s="80" t="n"/>
      <c r="Z335" s="27">
        <f>IF(U335="","",LOOKUP(U335-V335,{-9E+307,0,1},{2,"x",1}))</f>
        <v/>
      </c>
      <c r="AA335" s="14">
        <f>IF(U335="","",U335&amp;"-"&amp;V335)</f>
        <v/>
      </c>
      <c r="AB335" s="63" t="n"/>
    </row>
    <row customHeight="1" ht="12" r="336" spans="1:201">
      <c r="U336" s="10" t="n"/>
      <c r="V336" s="89" t="n"/>
      <c r="W336" s="16" t="n"/>
      <c r="X336" s="25" t="n"/>
      <c r="Y336" s="80" t="n"/>
      <c r="Z336" s="27">
        <f>IF(U336="","",LOOKUP(U336-V336,{-9E+307,0,1},{2,"x",1}))</f>
        <v/>
      </c>
      <c r="AA336" s="14">
        <f>IF(U336="","",U336&amp;"-"&amp;V336)</f>
        <v/>
      </c>
      <c r="AB336" s="63" t="n"/>
    </row>
    <row customHeight="1" ht="12" r="337" spans="1:201">
      <c r="U337" s="10" t="n"/>
      <c r="V337" s="89" t="n"/>
      <c r="W337" s="16" t="n"/>
      <c r="X337" s="25" t="n"/>
      <c r="Y337" s="80" t="n"/>
      <c r="Z337" s="27">
        <f>IF(U337="","",LOOKUP(U337-V337,{-9E+307,0,1},{2,"x",1}))</f>
        <v/>
      </c>
      <c r="AA337" s="14">
        <f>IF(U337="","",U337&amp;"-"&amp;V337)</f>
        <v/>
      </c>
      <c r="AB337" s="63" t="n"/>
    </row>
    <row customHeight="1" ht="12" r="338" spans="1:201">
      <c r="U338" s="10" t="n"/>
      <c r="V338" s="89" t="n"/>
      <c r="W338" s="16" t="n"/>
      <c r="X338" s="25" t="n"/>
      <c r="Y338" s="80" t="n"/>
      <c r="Z338" s="27">
        <f>IF(U338="","",LOOKUP(U338-V338,{-9E+307,0,1},{2,"x",1}))</f>
        <v/>
      </c>
      <c r="AA338" s="14">
        <f>IF(U338="","",U338&amp;"-"&amp;V338)</f>
        <v/>
      </c>
      <c r="AB338" s="63" t="n"/>
    </row>
    <row customHeight="1" ht="12" r="339" spans="1:201">
      <c r="U339" s="10" t="n"/>
      <c r="V339" s="89" t="n"/>
      <c r="W339" s="16" t="n"/>
      <c r="X339" s="25" t="n"/>
      <c r="Y339" s="80" t="n"/>
      <c r="Z339" s="27">
        <f>IF(U339="","",LOOKUP(U339-V339,{-9E+307,0,1},{2,"x",1}))</f>
        <v/>
      </c>
      <c r="AA339" s="14">
        <f>IF(U339="","",U339&amp;"-"&amp;V339)</f>
        <v/>
      </c>
      <c r="AB339" s="63" t="n"/>
    </row>
    <row customHeight="1" ht="12" r="340" spans="1:201">
      <c r="U340" s="10" t="n"/>
      <c r="V340" s="89" t="n"/>
      <c r="W340" s="16" t="n"/>
      <c r="X340" s="25" t="n"/>
      <c r="Y340" s="80" t="n"/>
      <c r="Z340" s="27">
        <f>IF(U340="","",LOOKUP(U340-V340,{-9E+307,0,1},{2,"x",1}))</f>
        <v/>
      </c>
      <c r="AA340" s="14">
        <f>IF(U340="","",U340&amp;"-"&amp;V340)</f>
        <v/>
      </c>
      <c r="AB340" s="63" t="n"/>
    </row>
    <row customHeight="1" ht="12" r="341" spans="1:201">
      <c r="U341" s="10" t="n"/>
      <c r="V341" s="89" t="n"/>
      <c r="W341" s="16" t="n"/>
      <c r="X341" s="25" t="n"/>
      <c r="Y341" s="80" t="n"/>
      <c r="Z341" s="27">
        <f>IF(U341="","",LOOKUP(U341-V341,{-9E+307,0,1},{2,"x",1}))</f>
        <v/>
      </c>
      <c r="AA341" s="14">
        <f>IF(U341="","",U341&amp;"-"&amp;V341)</f>
        <v/>
      </c>
      <c r="AB341" s="63" t="n"/>
    </row>
    <row customHeight="1" ht="12" r="342" spans="1:201">
      <c r="U342" s="10" t="n"/>
      <c r="V342" s="89" t="n"/>
      <c r="W342" s="16" t="n"/>
      <c r="X342" s="25" t="n"/>
      <c r="Y342" s="80" t="n"/>
      <c r="Z342" s="27">
        <f>IF(U342="","",LOOKUP(U342-V342,{-9E+307,0,1},{2,"x",1}))</f>
        <v/>
      </c>
      <c r="AA342" s="14">
        <f>IF(U342="","",U342&amp;"-"&amp;V342)</f>
        <v/>
      </c>
      <c r="AB342" s="63" t="n"/>
    </row>
    <row customHeight="1" ht="12" r="343" spans="1:201">
      <c r="U343" s="10" t="n"/>
      <c r="V343" s="89" t="n"/>
      <c r="W343" s="16" t="n"/>
      <c r="X343" s="25" t="n"/>
      <c r="Y343" s="80" t="n"/>
      <c r="Z343" s="27">
        <f>IF(U343="","",LOOKUP(U343-V343,{-9E+307,0,1},{2,"x",1}))</f>
        <v/>
      </c>
      <c r="AA343" s="14">
        <f>IF(U343="","",U343&amp;"-"&amp;V343)</f>
        <v/>
      </c>
      <c r="AB343" s="63" t="n"/>
    </row>
    <row customHeight="1" ht="12" r="344" spans="1:201">
      <c r="U344" s="10" t="n"/>
      <c r="V344" s="89" t="n"/>
      <c r="W344" s="16" t="n"/>
      <c r="X344" s="25" t="n"/>
      <c r="Y344" s="80" t="n"/>
      <c r="Z344" s="27">
        <f>IF(U344="","",LOOKUP(U344-V344,{-9E+307,0,1},{2,"x",1}))</f>
        <v/>
      </c>
      <c r="AA344" s="14">
        <f>IF(U344="","",U344&amp;"-"&amp;V344)</f>
        <v/>
      </c>
      <c r="AB344" s="63" t="n"/>
    </row>
    <row customHeight="1" ht="12" r="345" spans="1:201">
      <c r="U345" s="10" t="n"/>
      <c r="V345" s="89" t="n"/>
      <c r="W345" s="16" t="n"/>
      <c r="X345" s="25" t="n"/>
      <c r="Y345" s="80" t="n"/>
      <c r="Z345" s="27">
        <f>IF(U345="","",LOOKUP(U345-V345,{-9E+307,0,1},{2,"x",1}))</f>
        <v/>
      </c>
      <c r="AA345" s="14">
        <f>IF(U345="","",U345&amp;"-"&amp;V345)</f>
        <v/>
      </c>
      <c r="AB345" s="63" t="n"/>
    </row>
    <row customHeight="1" ht="12" r="346" spans="1:201">
      <c r="U346" s="10" t="n"/>
      <c r="V346" s="89" t="n"/>
      <c r="W346" s="16" t="n"/>
      <c r="X346" s="25" t="n"/>
      <c r="Y346" s="80" t="n"/>
      <c r="Z346" s="27">
        <f>IF(U346="","",LOOKUP(U346-V346,{-9E+307,0,1},{2,"x",1}))</f>
        <v/>
      </c>
      <c r="AA346" s="14">
        <f>IF(U346="","",U346&amp;"-"&amp;V346)</f>
        <v/>
      </c>
      <c r="AB346" s="63" t="n"/>
    </row>
    <row customHeight="1" ht="12" r="347" spans="1:201">
      <c r="U347" s="10" t="n"/>
      <c r="V347" s="89" t="n"/>
      <c r="W347" s="16" t="n"/>
      <c r="X347" s="25" t="n"/>
      <c r="Y347" s="80" t="n"/>
      <c r="Z347" s="27">
        <f>IF(U347="","",LOOKUP(U347-V347,{-9E+307,0,1},{2,"x",1}))</f>
        <v/>
      </c>
      <c r="AA347" s="14">
        <f>IF(U347="","",U347&amp;"-"&amp;V347)</f>
        <v/>
      </c>
      <c r="AB347" s="63" t="n"/>
    </row>
    <row customHeight="1" ht="12" r="348" spans="1:201">
      <c r="U348" s="10" t="n"/>
      <c r="V348" s="89" t="n"/>
      <c r="W348" s="16" t="n"/>
      <c r="X348" s="25" t="n"/>
      <c r="Y348" s="80" t="n"/>
      <c r="Z348" s="27">
        <f>IF(U348="","",LOOKUP(U348-V348,{-9E+307,0,1},{2,"x",1}))</f>
        <v/>
      </c>
      <c r="AA348" s="14">
        <f>IF(U348="","",U348&amp;"-"&amp;V348)</f>
        <v/>
      </c>
      <c r="AB348" s="63" t="n"/>
    </row>
    <row customHeight="1" ht="12" r="349" spans="1:201">
      <c r="U349" s="10" t="n"/>
      <c r="V349" s="89" t="n"/>
      <c r="W349" s="16" t="n"/>
      <c r="X349" s="25" t="n"/>
      <c r="Y349" s="80" t="n"/>
      <c r="Z349" s="27">
        <f>IF(U349="","",LOOKUP(U349-V349,{-9E+307,0,1},{2,"x",1}))</f>
        <v/>
      </c>
      <c r="AA349" s="14">
        <f>IF(U349="","",U349&amp;"-"&amp;V349)</f>
        <v/>
      </c>
      <c r="AB349" s="63" t="n"/>
    </row>
    <row customHeight="1" ht="12" r="350" spans="1:201">
      <c r="U350" s="10" t="n"/>
      <c r="V350" s="89" t="n"/>
      <c r="W350" s="16" t="n"/>
      <c r="X350" s="25" t="n"/>
      <c r="Y350" s="80" t="n"/>
      <c r="Z350" s="27">
        <f>IF(U350="","",LOOKUP(U350-V350,{-9E+307,0,1},{2,"x",1}))</f>
        <v/>
      </c>
      <c r="AA350" s="14">
        <f>IF(U350="","",U350&amp;"-"&amp;V350)</f>
        <v/>
      </c>
      <c r="AB350" s="63" t="n"/>
    </row>
    <row customHeight="1" ht="12" r="351" spans="1:201">
      <c r="U351" s="10" t="n"/>
      <c r="V351" s="89" t="n"/>
      <c r="W351" s="16" t="n"/>
      <c r="X351" s="25" t="n"/>
      <c r="Y351" s="80" t="n"/>
      <c r="Z351" s="27">
        <f>IF(U351="","",LOOKUP(U351-V351,{-9E+307,0,1},{2,"x",1}))</f>
        <v/>
      </c>
      <c r="AA351" s="14">
        <f>IF(U351="","",U351&amp;"-"&amp;V351)</f>
        <v/>
      </c>
      <c r="AB351" s="63" t="n"/>
    </row>
    <row customHeight="1" ht="12" r="352" spans="1:201">
      <c r="U352" s="10" t="n"/>
      <c r="V352" s="89" t="n"/>
      <c r="W352" s="16" t="n"/>
      <c r="X352" s="25" t="n"/>
      <c r="Y352" s="80" t="n"/>
      <c r="Z352" s="27">
        <f>IF(U352="","",LOOKUP(U352-V352,{-9E+307,0,1},{2,"x",1}))</f>
        <v/>
      </c>
      <c r="AA352" s="14">
        <f>IF(U352="","",U352&amp;"-"&amp;V352)</f>
        <v/>
      </c>
      <c r="AB352" s="63" t="n"/>
    </row>
    <row r="353" spans="1:201">
      <c r="U353" s="10" t="n"/>
      <c r="V353" s="89" t="n"/>
      <c r="W353" s="16" t="n"/>
      <c r="X353" s="25" t="n"/>
      <c r="Y353" s="80" t="n"/>
      <c r="Z353" s="27">
        <f>IF(U353="","",LOOKUP(U353-V353,{-9E+307,0,1},{2,"x",1}))</f>
        <v/>
      </c>
      <c r="AA353" s="14">
        <f>IF(U353="","",U353&amp;"-"&amp;V353)</f>
        <v/>
      </c>
      <c r="AB353" s="63" t="n"/>
    </row>
    <row customHeight="1" ht="12" r="354" spans="1:201">
      <c r="U354" s="10" t="n"/>
      <c r="V354" s="89" t="n"/>
      <c r="W354" s="16" t="n"/>
      <c r="X354" s="25" t="n"/>
      <c r="Y354" s="80" t="n"/>
      <c r="Z354" s="27">
        <f>IF(U354="","",LOOKUP(U354-V354,{-9E+307,0,1},{2,"x",1}))</f>
        <v/>
      </c>
      <c r="AA354" s="14">
        <f>IF(U354="","",U354&amp;"-"&amp;V354)</f>
        <v/>
      </c>
      <c r="AB354" s="63" t="n"/>
    </row>
    <row customHeight="1" ht="12" r="355" spans="1:201">
      <c r="U355" s="10" t="n"/>
      <c r="V355" s="89" t="n"/>
      <c r="W355" s="16" t="n"/>
      <c r="X355" s="25" t="n"/>
      <c r="Y355" s="80" t="n"/>
      <c r="Z355" s="27">
        <f>IF(U355="","",LOOKUP(U355-V355,{-9E+307,0,1},{2,"x",1}))</f>
        <v/>
      </c>
      <c r="AA355" s="14">
        <f>IF(U355="","",U355&amp;"-"&amp;V355)</f>
        <v/>
      </c>
      <c r="AB355" s="63" t="n"/>
    </row>
    <row customHeight="1" ht="12" r="356" spans="1:201">
      <c r="U356" s="10" t="n"/>
      <c r="V356" s="89" t="n"/>
      <c r="W356" s="16" t="n"/>
      <c r="X356" s="25" t="n"/>
      <c r="Y356" s="80" t="n"/>
      <c r="Z356" s="27">
        <f>IF(U356="","",LOOKUP(U356-V356,{-9E+307,0,1},{2,"x",1}))</f>
        <v/>
      </c>
      <c r="AA356" s="14">
        <f>IF(U356="","",U356&amp;"-"&amp;V356)</f>
        <v/>
      </c>
      <c r="AB356" s="63" t="n"/>
    </row>
    <row customHeight="1" ht="12" r="357" spans="1:201">
      <c r="U357" s="10" t="n"/>
      <c r="V357" s="89" t="n"/>
      <c r="W357" s="16" t="n"/>
      <c r="X357" s="25" t="n"/>
      <c r="Y357" s="80" t="n"/>
      <c r="Z357" s="27">
        <f>IF(U357="","",LOOKUP(U357-V357,{-9E+307,0,1},{2,"x",1}))</f>
        <v/>
      </c>
      <c r="AA357" s="14">
        <f>IF(U357="","",U357&amp;"-"&amp;V357)</f>
        <v/>
      </c>
      <c r="AB357" s="63" t="n"/>
    </row>
    <row customHeight="1" ht="12" r="358" spans="1:201">
      <c r="U358" s="10" t="n"/>
      <c r="V358" s="89" t="n"/>
      <c r="W358" s="16" t="n"/>
      <c r="X358" s="25" t="n"/>
      <c r="Y358" s="80" t="n"/>
      <c r="Z358" s="27">
        <f>IF(U358="","",LOOKUP(U358-V358,{-9E+307,0,1},{2,"x",1}))</f>
        <v/>
      </c>
      <c r="AA358" s="14">
        <f>IF(U358="","",U358&amp;"-"&amp;V358)</f>
        <v/>
      </c>
      <c r="AB358" s="63" t="n"/>
    </row>
    <row customHeight="1" ht="12" r="359" spans="1:201">
      <c r="U359" s="10" t="n"/>
      <c r="V359" s="89" t="n"/>
      <c r="W359" s="16" t="n"/>
      <c r="X359" s="25" t="n"/>
      <c r="Y359" s="80" t="n"/>
      <c r="Z359" s="27">
        <f>IF(U359="","",LOOKUP(U359-V359,{-9E+307,0,1},{2,"x",1}))</f>
        <v/>
      </c>
      <c r="AA359" s="14">
        <f>IF(U359="","",U359&amp;"-"&amp;V359)</f>
        <v/>
      </c>
      <c r="AB359" s="63" t="n"/>
    </row>
    <row customHeight="1" ht="12" r="360" spans="1:201">
      <c r="U360" s="10" t="n"/>
      <c r="V360" s="89" t="n"/>
      <c r="W360" s="16" t="n"/>
      <c r="X360" s="25" t="n"/>
      <c r="Y360" s="80" t="n"/>
      <c r="Z360" s="27">
        <f>IF(U360="","",LOOKUP(U360-V360,{-9E+307,0,1},{2,"x",1}))</f>
        <v/>
      </c>
      <c r="AA360" s="14">
        <f>IF(U360="","",U360&amp;"-"&amp;V360)</f>
        <v/>
      </c>
      <c r="AB360" s="63" t="n"/>
    </row>
    <row customHeight="1" ht="12" r="361" spans="1:201">
      <c r="W361" s="16" t="n"/>
      <c r="X361" s="25" t="n"/>
      <c r="Y361" s="80" t="n"/>
      <c r="Z361" s="27">
        <f>IF(U361="","",LOOKUP(U361-V361,{-9E+307,0,1},{2,"x",1}))</f>
        <v/>
      </c>
      <c r="AA361" s="14">
        <f>IF(U361="","",U361&amp;"-"&amp;V361)</f>
        <v/>
      </c>
      <c r="AB361" s="63" t="n"/>
    </row>
    <row customHeight="1" ht="12" r="362" spans="1:201">
      <c r="W362" s="16" t="n"/>
      <c r="X362" s="25" t="n"/>
      <c r="Y362" s="80" t="n"/>
      <c r="Z362" s="27">
        <f>IF(U362="","",LOOKUP(U362-V362,{-9E+307,0,1},{2,"x",1}))</f>
        <v/>
      </c>
      <c r="AA362" s="14">
        <f>IF(U362="","",U362&amp;"-"&amp;V362)</f>
        <v/>
      </c>
      <c r="AB362" s="63" t="n"/>
    </row>
    <row customHeight="1" ht="12" r="363" spans="1:201">
      <c r="W363" s="16" t="n"/>
      <c r="X363" s="25" t="n"/>
      <c r="Y363" s="80" t="n"/>
      <c r="Z363" s="27">
        <f>IF(U363="","",LOOKUP(U363-V363,{-9E+307,0,1},{2,"x",1}))</f>
        <v/>
      </c>
      <c r="AA363" s="14">
        <f>IF(U363="","",U363&amp;"-"&amp;V363)</f>
        <v/>
      </c>
      <c r="AB363" s="63" t="n"/>
    </row>
    <row customHeight="1" ht="12" r="364" spans="1:201">
      <c r="W364" s="16" t="n"/>
      <c r="X364" s="25" t="n"/>
      <c r="Y364" s="80" t="n"/>
      <c r="Z364" s="27">
        <f>IF(U364="","",LOOKUP(U364-V364,{-9E+307,0,1},{2,"x",1}))</f>
        <v/>
      </c>
      <c r="AA364" s="14">
        <f>IF(U364="","",U364&amp;"-"&amp;V364)</f>
        <v/>
      </c>
      <c r="AB364" s="63" t="n"/>
    </row>
    <row customHeight="1" ht="12" r="365" spans="1:201">
      <c r="W365" s="16" t="n"/>
      <c r="X365" s="25" t="n"/>
      <c r="Y365" s="80" t="n"/>
      <c r="Z365" s="27">
        <f>IF(U365="","",LOOKUP(U365-V365,{-9E+307,0,1},{2,"x",1}))</f>
        <v/>
      </c>
      <c r="AA365" s="14">
        <f>IF(U365="","",U365&amp;"-"&amp;V365)</f>
        <v/>
      </c>
      <c r="AB365" s="63" t="n"/>
    </row>
    <row customHeight="1" ht="12" r="366" spans="1:201">
      <c r="W366" s="16" t="n"/>
      <c r="X366" s="25" t="n"/>
      <c r="Y366" s="80" t="n"/>
      <c r="Z366" s="27">
        <f>IF(U366="","",LOOKUP(U366-V366,{-9E+307,0,1},{2,"x",1}))</f>
        <v/>
      </c>
      <c r="AA366" s="14">
        <f>IF(U366="","",U366&amp;"-"&amp;V366)</f>
        <v/>
      </c>
      <c r="AB366" s="63" t="n"/>
    </row>
    <row customHeight="1" ht="12" r="367" spans="1:201">
      <c r="W367" s="16" t="n"/>
      <c r="X367" s="25" t="n"/>
      <c r="Y367" s="80" t="n"/>
      <c r="Z367" s="27">
        <f>IF(U367="","",LOOKUP(U367-V367,{-9E+307,0,1},{2,"x",1}))</f>
        <v/>
      </c>
      <c r="AA367" s="14">
        <f>IF(U367="","",U367&amp;"-"&amp;V367)</f>
        <v/>
      </c>
      <c r="AB367" s="63" t="n"/>
    </row>
    <row r="368" spans="1:201">
      <c r="W368" s="16" t="n"/>
      <c r="X368" s="25" t="n"/>
      <c r="Y368" s="80" t="n"/>
      <c r="Z368" s="27">
        <f>IF(U368="","",LOOKUP(U368-V368,{-9E+307,0,1},{2,"x",1}))</f>
        <v/>
      </c>
      <c r="AA368" s="14">
        <f>IF(U368="","",U368&amp;"-"&amp;V368)</f>
        <v/>
      </c>
      <c r="AB368" s="63" t="n"/>
    </row>
    <row customHeight="1" ht="12" r="369" spans="1:201">
      <c r="W369" s="16" t="n"/>
      <c r="X369" s="25" t="n"/>
      <c r="Y369" s="80" t="n"/>
      <c r="Z369" s="27">
        <f>IF(U369="","",LOOKUP(U369-V369,{-9E+307,0,1},{2,"x",1}))</f>
        <v/>
      </c>
      <c r="AA369" s="14">
        <f>IF(U369="","",U369&amp;"-"&amp;V369)</f>
        <v/>
      </c>
      <c r="AB369" s="63" t="n"/>
    </row>
    <row customHeight="1" ht="12" r="370" spans="1:201">
      <c r="W370" s="16" t="n"/>
      <c r="X370" s="25" t="n"/>
      <c r="Y370" s="80" t="n"/>
      <c r="Z370" s="27">
        <f>IF(U370="","",LOOKUP(U370-V370,{-9E+307,0,1},{2,"x",1}))</f>
        <v/>
      </c>
      <c r="AA370" s="14">
        <f>IF(U370="","",U370&amp;"-"&amp;V370)</f>
        <v/>
      </c>
      <c r="AB370" s="63" t="n"/>
    </row>
    <row customHeight="1" ht="12" r="371" spans="1:201">
      <c r="W371" s="16" t="n"/>
      <c r="X371" s="25" t="n"/>
      <c r="Y371" s="80" t="n"/>
      <c r="Z371" s="27">
        <f>IF(U371="","",LOOKUP(U371-V371,{-9E+307,0,1},{2,"x",1}))</f>
        <v/>
      </c>
      <c r="AA371" s="14">
        <f>IF(U371="","",U371&amp;"-"&amp;V371)</f>
        <v/>
      </c>
      <c r="AB371" s="63" t="n"/>
    </row>
    <row customHeight="1" ht="12" r="372" spans="1:201">
      <c r="F372" s="10" t="n"/>
      <c r="G372" s="89" t="n"/>
      <c r="H372" s="89" t="n"/>
      <c r="I372" s="89" t="n"/>
      <c r="L372" s="10" t="n"/>
      <c r="M372" s="89" t="n"/>
      <c r="N372" s="89" t="n"/>
      <c r="O372" s="89" t="n"/>
      <c r="P372" s="89" t="n"/>
      <c r="Q372" s="89" t="n"/>
      <c r="U372" s="10" t="n"/>
      <c r="V372" s="89" t="n"/>
      <c r="W372" s="16" t="n"/>
      <c r="X372" s="25" t="n"/>
      <c r="Y372" s="80" t="n"/>
      <c r="Z372" s="27">
        <f>IF(U372="","",LOOKUP(U372-V372,{-9E+307,0,1},{2,"x",1}))</f>
        <v/>
      </c>
      <c r="AA372" s="14">
        <f>IF(U372="","",U372&amp;"-"&amp;V372)</f>
        <v/>
      </c>
      <c r="AB372" s="63" t="n"/>
    </row>
    <row customHeight="1" ht="12" r="373" spans="1:201">
      <c r="F373" s="10" t="n"/>
      <c r="G373" s="89" t="n"/>
      <c r="H373" s="89" t="n"/>
      <c r="I373" s="89" t="n"/>
      <c r="L373" s="10" t="n"/>
      <c r="M373" s="89" t="n"/>
      <c r="N373" s="89" t="n"/>
      <c r="O373" s="89" t="n"/>
      <c r="P373" s="89" t="n"/>
      <c r="Q373" s="89" t="n"/>
      <c r="U373" s="10" t="n"/>
      <c r="V373" s="89" t="n"/>
      <c r="W373" s="16" t="n"/>
      <c r="X373" s="25" t="n"/>
      <c r="Y373" s="80" t="n"/>
      <c r="Z373" s="27">
        <f>IF(U373="","",LOOKUP(U373-V373,{-9E+307,0,1},{2,"x",1}))</f>
        <v/>
      </c>
      <c r="AA373" s="14">
        <f>IF(U373="","",U373&amp;"-"&amp;V373)</f>
        <v/>
      </c>
      <c r="AB373" s="63" t="n"/>
    </row>
    <row r="374" spans="1:201">
      <c r="F374" s="10" t="n"/>
      <c r="G374" s="89" t="n"/>
      <c r="H374" s="89" t="n"/>
      <c r="I374" s="89" t="n"/>
      <c r="L374" s="10" t="n"/>
      <c r="M374" s="89" t="n"/>
      <c r="N374" s="89" t="n"/>
      <c r="O374" s="89" t="n"/>
      <c r="P374" s="89" t="n"/>
      <c r="Q374" s="89" t="n"/>
      <c r="U374" s="10" t="n"/>
      <c r="V374" s="89" t="n"/>
      <c r="W374" s="16" t="n"/>
      <c r="X374" s="25" t="n"/>
      <c r="Y374" s="80" t="n"/>
      <c r="Z374" s="27">
        <f>IF(U374="","",LOOKUP(U374-V374,{-9E+307,0,1},{2,"x",1}))</f>
        <v/>
      </c>
      <c r="AA374" s="14">
        <f>IF(U374="","",U374&amp;"-"&amp;V374)</f>
        <v/>
      </c>
      <c r="AB374" s="63" t="n"/>
    </row>
    <row customHeight="1" ht="12" r="375" spans="1:201">
      <c r="F375" s="10" t="n"/>
      <c r="G375" s="89" t="n"/>
      <c r="H375" s="89" t="n"/>
      <c r="I375" s="89" t="n"/>
      <c r="L375" s="10" t="n"/>
      <c r="M375" s="89" t="n"/>
      <c r="N375" s="89" t="n"/>
      <c r="O375" s="89" t="n"/>
      <c r="P375" s="89" t="n"/>
      <c r="Q375" s="89" t="n"/>
      <c r="U375" s="10" t="n"/>
      <c r="V375" s="89" t="n"/>
      <c r="W375" s="16" t="n"/>
      <c r="X375" s="25" t="n"/>
      <c r="Y375" s="80" t="n"/>
      <c r="Z375" s="27">
        <f>IF(U375="","",LOOKUP(U375-V375,{-9E+307,0,1},{2,"x",1}))</f>
        <v/>
      </c>
      <c r="AA375" s="14">
        <f>IF(U375="","",U375&amp;"-"&amp;V375)</f>
        <v/>
      </c>
      <c r="AB375" s="63" t="n"/>
    </row>
    <row customHeight="1" ht="12" r="376" spans="1:201">
      <c r="F376" s="10" t="n"/>
      <c r="G376" s="89" t="n"/>
      <c r="H376" s="89" t="n"/>
      <c r="I376" s="89" t="n"/>
      <c r="L376" s="10" t="n"/>
      <c r="M376" s="89" t="n"/>
      <c r="N376" s="89" t="n"/>
      <c r="O376" s="89" t="n"/>
      <c r="P376" s="89" t="n"/>
      <c r="Q376" s="89" t="n"/>
      <c r="U376" s="10" t="n"/>
      <c r="V376" s="89" t="n"/>
      <c r="W376" s="16" t="n"/>
      <c r="X376" s="25" t="n"/>
      <c r="Y376" s="80" t="n"/>
      <c r="Z376" s="27">
        <f>IF(U376="","",LOOKUP(U376-V376,{-9E+307,0,1},{2,"x",1}))</f>
        <v/>
      </c>
      <c r="AA376" s="14">
        <f>IF(U376="","",U376&amp;"-"&amp;V376)</f>
        <v/>
      </c>
      <c r="AB376" s="63" t="n"/>
    </row>
    <row customHeight="1" ht="12" r="377" spans="1:201">
      <c r="F377" s="10" t="n"/>
      <c r="G377" s="89" t="n"/>
      <c r="H377" s="89" t="n"/>
      <c r="I377" s="89" t="n"/>
      <c r="L377" s="10" t="n"/>
      <c r="M377" s="89" t="n"/>
      <c r="N377" s="89" t="n"/>
      <c r="O377" s="89" t="n"/>
      <c r="P377" s="89" t="n"/>
      <c r="Q377" s="89" t="n"/>
      <c r="U377" s="10" t="n"/>
      <c r="V377" s="89" t="n"/>
      <c r="W377" s="16" t="n"/>
      <c r="X377" s="25" t="n"/>
      <c r="Y377" s="80" t="n"/>
      <c r="Z377" s="27">
        <f>IF(U377="","",LOOKUP(U377-V377,{-9E+307,0,1},{2,"x",1}))</f>
        <v/>
      </c>
      <c r="AA377" s="14">
        <f>IF(U377="","",U377&amp;"-"&amp;V377)</f>
        <v/>
      </c>
      <c r="AB377" s="63" t="n"/>
    </row>
    <row customHeight="1" ht="12" r="378" spans="1:201">
      <c r="F378" s="10" t="n"/>
      <c r="G378" s="89" t="n"/>
      <c r="H378" s="89" t="n"/>
      <c r="I378" s="89" t="n"/>
      <c r="L378" s="10" t="n"/>
      <c r="M378" s="89" t="n"/>
      <c r="N378" s="89" t="n"/>
      <c r="O378" s="89" t="n"/>
      <c r="P378" s="89" t="n"/>
      <c r="Q378" s="89" t="n"/>
      <c r="U378" s="10" t="n"/>
      <c r="V378" s="89" t="n"/>
      <c r="W378" s="16" t="n"/>
      <c r="X378" s="25" t="n"/>
      <c r="Y378" s="80" t="n"/>
      <c r="Z378" s="27">
        <f>IF(U378="","",LOOKUP(U378-V378,{-9E+307,0,1},{2,"x",1}))</f>
        <v/>
      </c>
      <c r="AA378" s="14">
        <f>IF(U378="","",U378&amp;"-"&amp;V378)</f>
        <v/>
      </c>
      <c r="AB378" s="63" t="n"/>
    </row>
    <row customHeight="1" ht="12" r="379" spans="1:201">
      <c r="F379" s="10" t="n"/>
      <c r="G379" s="89" t="n"/>
      <c r="H379" s="89" t="n"/>
      <c r="I379" s="89" t="n"/>
      <c r="L379" s="10" t="n"/>
      <c r="M379" s="89" t="n"/>
      <c r="N379" s="89" t="n"/>
      <c r="O379" s="89" t="n"/>
      <c r="P379" s="89" t="n"/>
      <c r="Q379" s="89" t="n"/>
      <c r="U379" s="10" t="n"/>
      <c r="V379" s="89" t="n"/>
      <c r="W379" s="16" t="n"/>
      <c r="X379" s="25" t="n"/>
      <c r="Y379" s="80" t="n"/>
      <c r="Z379" s="27">
        <f>IF(U379="","",LOOKUP(U379-V379,{-9E+307,0,1},{2,"x",1}))</f>
        <v/>
      </c>
      <c r="AA379" s="14">
        <f>IF(U379="","",U379&amp;"-"&amp;V379)</f>
        <v/>
      </c>
      <c r="AB379" s="63" t="n"/>
    </row>
    <row customHeight="1" ht="12" r="380" spans="1:201">
      <c r="F380" s="10" t="n"/>
      <c r="G380" s="89" t="n"/>
      <c r="H380" s="89" t="n"/>
      <c r="I380" s="89" t="n"/>
      <c r="L380" s="10" t="n"/>
      <c r="M380" s="89" t="n"/>
      <c r="N380" s="89" t="n"/>
      <c r="O380" s="89" t="n"/>
      <c r="P380" s="89" t="n"/>
      <c r="Q380" s="89" t="n"/>
      <c r="U380" s="10" t="n"/>
      <c r="V380" s="89" t="n"/>
      <c r="W380" s="16" t="n"/>
      <c r="X380" s="25" t="n"/>
      <c r="Y380" s="80" t="n"/>
      <c r="Z380" s="27">
        <f>IF(U380="","",LOOKUP(U380-V380,{-9E+307,0,1},{2,"x",1}))</f>
        <v/>
      </c>
      <c r="AA380" s="14">
        <f>IF(U380="","",U380&amp;"-"&amp;V380)</f>
        <v/>
      </c>
      <c r="AB380" s="63" t="n"/>
    </row>
    <row customHeight="1" ht="12" r="381" spans="1:201">
      <c r="F381" s="10" t="n"/>
      <c r="G381" s="89" t="n"/>
      <c r="H381" s="89" t="n"/>
      <c r="I381" s="89" t="n"/>
      <c r="L381" s="10" t="n"/>
      <c r="M381" s="89" t="n"/>
      <c r="N381" s="89" t="n"/>
      <c r="O381" s="89" t="n"/>
      <c r="P381" s="89" t="n"/>
      <c r="Q381" s="89" t="n"/>
      <c r="U381" s="10" t="n"/>
      <c r="V381" s="89" t="n"/>
      <c r="W381" s="16" t="n"/>
      <c r="X381" s="25" t="n"/>
      <c r="Y381" s="80" t="n"/>
      <c r="Z381" s="27">
        <f>IF(U381="","",LOOKUP(U381-V381,{-9E+307,0,1},{2,"x",1}))</f>
        <v/>
      </c>
      <c r="AA381" s="14">
        <f>IF(U381="","",U381&amp;"-"&amp;V381)</f>
        <v/>
      </c>
      <c r="AB381" s="63" t="n"/>
    </row>
    <row customHeight="1" ht="12" r="382" spans="1:201">
      <c r="U382" s="10" t="n"/>
      <c r="V382" s="89" t="n"/>
      <c r="W382" s="16" t="n"/>
      <c r="X382" s="25" t="n"/>
      <c r="Y382" s="80" t="n"/>
      <c r="Z382" s="27">
        <f>IF(U382="","",LOOKUP(U382-V382,{-9E+307,0,1},{2,"x",1}))</f>
        <v/>
      </c>
      <c r="AA382" s="14">
        <f>IF(U382="","",U382&amp;"-"&amp;V382)</f>
        <v/>
      </c>
      <c r="AB382" s="63" t="n"/>
    </row>
    <row customHeight="1" ht="12" r="383" spans="1:201">
      <c r="U383" s="10" t="n"/>
      <c r="V383" s="89" t="n"/>
      <c r="W383" s="16" t="n"/>
      <c r="X383" s="25" t="n"/>
      <c r="Y383" s="80" t="n"/>
      <c r="Z383" s="27">
        <f>IF(U383="","",LOOKUP(U383-V383,{-9E+307,0,1},{2,"x",1}))</f>
        <v/>
      </c>
      <c r="AA383" s="14">
        <f>IF(U383="","",U383&amp;"-"&amp;V383)</f>
        <v/>
      </c>
      <c r="AB383" s="63" t="n"/>
    </row>
    <row customHeight="1" ht="12" r="384" spans="1:201">
      <c r="U384" s="10" t="n"/>
      <c r="V384" s="89" t="n"/>
      <c r="W384" s="16" t="n"/>
      <c r="X384" s="25" t="n"/>
      <c r="Y384" s="80" t="n"/>
      <c r="Z384" s="27">
        <f>IF(U384="","",LOOKUP(U384-V384,{-9E+307,0,1},{2,"x",1}))</f>
        <v/>
      </c>
      <c r="AA384" s="14">
        <f>IF(U384="","",U384&amp;"-"&amp;V384)</f>
        <v/>
      </c>
      <c r="AB384" s="63" t="n"/>
    </row>
    <row customHeight="1" ht="12" r="385" spans="1:201">
      <c r="U385" s="10" t="n"/>
      <c r="V385" s="89" t="n"/>
      <c r="W385" s="16" t="n"/>
      <c r="X385" s="25" t="n"/>
      <c r="Y385" s="80" t="n"/>
      <c r="Z385" s="27">
        <f>IF(U385="","",LOOKUP(U385-V385,{-9E+307,0,1},{2,"x",1}))</f>
        <v/>
      </c>
      <c r="AA385" s="14">
        <f>IF(U385="","",U385&amp;"-"&amp;V385)</f>
        <v/>
      </c>
      <c r="AB385" s="63" t="n"/>
    </row>
    <row customHeight="1" ht="12" r="386" spans="1:201">
      <c r="U386" s="10" t="n"/>
      <c r="V386" s="89" t="n"/>
      <c r="W386" s="16" t="n"/>
      <c r="X386" s="25" t="n"/>
      <c r="Y386" s="80" t="n"/>
      <c r="Z386" s="27">
        <f>IF(U386="","",LOOKUP(U386-V386,{-9E+307,0,1},{2,"x",1}))</f>
        <v/>
      </c>
      <c r="AA386" s="14">
        <f>IF(U386="","",U386&amp;"-"&amp;V386)</f>
        <v/>
      </c>
      <c r="AB386" s="63" t="n"/>
    </row>
    <row customHeight="1" ht="12" r="387" spans="1:201">
      <c r="U387" s="10" t="n"/>
      <c r="V387" s="89" t="n"/>
      <c r="W387" s="16" t="n"/>
      <c r="X387" s="25" t="n"/>
      <c r="Y387" s="80" t="n"/>
      <c r="Z387" s="27">
        <f>IF(U387="","",LOOKUP(U387-V387,{-9E+307,0,1},{2,"x",1}))</f>
        <v/>
      </c>
      <c r="AA387" s="14">
        <f>IF(U387="","",U387&amp;"-"&amp;V387)</f>
        <v/>
      </c>
      <c r="AB387" s="63" t="n"/>
    </row>
    <row customHeight="1" ht="12" r="388" spans="1:201">
      <c r="U388" s="10" t="n"/>
      <c r="V388" s="89" t="n"/>
      <c r="W388" s="16" t="n"/>
      <c r="X388" s="25" t="n"/>
      <c r="Y388" s="80" t="n"/>
      <c r="Z388" s="27">
        <f>IF(U388="","",LOOKUP(U388-V388,{-9E+307,0,1},{2,"x",1}))</f>
        <v/>
      </c>
      <c r="AA388" s="14">
        <f>IF(U388="","",U388&amp;"-"&amp;V388)</f>
        <v/>
      </c>
      <c r="AB388" s="63" t="n"/>
    </row>
    <row customHeight="1" ht="12" r="389" spans="1:201">
      <c r="U389" s="10" t="n"/>
      <c r="V389" s="89" t="n"/>
      <c r="W389" s="16" t="n"/>
      <c r="X389" s="25" t="n"/>
      <c r="Y389" s="80" t="n"/>
      <c r="Z389" s="27">
        <f>IF(U389="","",LOOKUP(U389-V389,{-9E+307,0,1},{2,"x",1}))</f>
        <v/>
      </c>
      <c r="AA389" s="14">
        <f>IF(U389="","",U389&amp;"-"&amp;V389)</f>
        <v/>
      </c>
      <c r="AB389" s="63" t="n"/>
    </row>
    <row customHeight="1" ht="12" r="390" spans="1:201">
      <c r="U390" s="10" t="n"/>
      <c r="V390" s="89" t="n"/>
      <c r="W390" s="16" t="n"/>
      <c r="X390" s="25" t="n"/>
      <c r="Y390" s="80" t="n"/>
      <c r="Z390" s="27">
        <f>IF(U390="","",LOOKUP(U390-V390,{-9E+307,0,1},{2,"x",1}))</f>
        <v/>
      </c>
      <c r="AA390" s="14">
        <f>IF(U390="","",U390&amp;"-"&amp;V390)</f>
        <v/>
      </c>
      <c r="AB390" s="63" t="n"/>
    </row>
    <row customHeight="1" ht="12" r="391" spans="1:201">
      <c r="U391" s="10" t="n"/>
      <c r="V391" s="89" t="n"/>
      <c r="W391" s="16" t="n"/>
      <c r="X391" s="25" t="n"/>
      <c r="Y391" s="80" t="n"/>
      <c r="Z391" s="27">
        <f>IF(U391="","",LOOKUP(U391-V391,{-9E+307,0,1},{2,"x",1}))</f>
        <v/>
      </c>
      <c r="AA391" s="14">
        <f>IF(U391="","",U391&amp;"-"&amp;V391)</f>
        <v/>
      </c>
      <c r="AB391" s="63" t="n"/>
    </row>
    <row customHeight="1" ht="12" r="392" spans="1:201">
      <c r="U392" s="10" t="n"/>
      <c r="V392" s="89" t="n"/>
      <c r="W392" s="16" t="n"/>
      <c r="X392" s="25" t="n"/>
      <c r="Y392" s="80" t="n"/>
      <c r="Z392" s="27">
        <f>IF(U392="","",LOOKUP(U392-V392,{-9E+307,0,1},{2,"x",1}))</f>
        <v/>
      </c>
      <c r="AA392" s="14">
        <f>IF(U392="","",U392&amp;"-"&amp;V392)</f>
        <v/>
      </c>
      <c r="AB392" s="63" t="n"/>
    </row>
    <row customHeight="1" ht="12" r="393" spans="1:201">
      <c r="U393" s="10" t="n"/>
      <c r="V393" s="89" t="n"/>
      <c r="W393" s="16" t="n"/>
      <c r="X393" s="25" t="n"/>
      <c r="Y393" s="80" t="n"/>
      <c r="Z393" s="27">
        <f>IF(U393="","",LOOKUP(U393-V393,{-9E+307,0,1},{2,"x",1}))</f>
        <v/>
      </c>
      <c r="AA393" s="14">
        <f>IF(U393="","",U393&amp;"-"&amp;V393)</f>
        <v/>
      </c>
      <c r="AB393" s="63" t="n"/>
    </row>
    <row customHeight="1" ht="12" r="394" spans="1:201">
      <c r="U394" s="10" t="n"/>
      <c r="V394" s="89" t="n"/>
      <c r="W394" s="16" t="n"/>
      <c r="X394" s="25" t="n"/>
      <c r="Y394" s="80" t="n"/>
      <c r="Z394" s="27">
        <f>IF(U394="","",LOOKUP(U394-V394,{-9E+307,0,1},{2,"x",1}))</f>
        <v/>
      </c>
      <c r="AA394" s="14">
        <f>IF(U394="","",U394&amp;"-"&amp;V394)</f>
        <v/>
      </c>
      <c r="AB394" s="63" t="n"/>
    </row>
    <row customHeight="1" ht="12" r="395" spans="1:201">
      <c r="U395" s="10" t="n"/>
      <c r="V395" s="89" t="n"/>
      <c r="W395" s="16" t="n"/>
      <c r="X395" s="25" t="n"/>
      <c r="Y395" s="80" t="n"/>
      <c r="Z395" s="27">
        <f>IF(U395="","",LOOKUP(U395-V395,{-9E+307,0,1},{2,"x",1}))</f>
        <v/>
      </c>
      <c r="AA395" s="14">
        <f>IF(U395="","",U395&amp;"-"&amp;V395)</f>
        <v/>
      </c>
      <c r="AB395" s="63" t="n"/>
    </row>
    <row customHeight="1" ht="12" r="396" spans="1:201">
      <c r="U396" s="10" t="n"/>
      <c r="V396" s="89" t="n"/>
      <c r="W396" s="16" t="n"/>
      <c r="X396" s="25" t="n"/>
      <c r="Y396" s="80" t="n"/>
      <c r="Z396" s="27">
        <f>IF(U396="","",LOOKUP(U396-V396,{-9E+307,0,1},{2,"x",1}))</f>
        <v/>
      </c>
      <c r="AA396" s="14">
        <f>IF(U396="","",U396&amp;"-"&amp;V396)</f>
        <v/>
      </c>
      <c r="AB396" s="63" t="n"/>
    </row>
    <row customHeight="1" ht="12" r="397" spans="1:201">
      <c r="U397" s="10" t="n"/>
      <c r="V397" s="89" t="n"/>
      <c r="W397" s="16" t="n"/>
      <c r="X397" s="25" t="n"/>
      <c r="Y397" s="80" t="n"/>
      <c r="Z397" s="27">
        <f>IF(U397="","",LOOKUP(U397-V397,{-9E+307,0,1},{2,"x",1}))</f>
        <v/>
      </c>
      <c r="AA397" s="14">
        <f>IF(U397="","",U397&amp;"-"&amp;V397)</f>
        <v/>
      </c>
      <c r="AB397" s="63" t="n"/>
    </row>
    <row customHeight="1" ht="12" r="398" spans="1:201">
      <c r="U398" s="10" t="n"/>
      <c r="V398" s="89" t="n"/>
      <c r="W398" s="16" t="n"/>
      <c r="X398" s="25" t="n"/>
      <c r="Y398" s="80" t="n"/>
      <c r="Z398" s="27">
        <f>IF(U398="","",LOOKUP(U398-V398,{-9E+307,0,1},{2,"x",1}))</f>
        <v/>
      </c>
      <c r="AA398" s="14">
        <f>IF(U398="","",U398&amp;"-"&amp;V398)</f>
        <v/>
      </c>
      <c r="AB398" s="63" t="n"/>
    </row>
    <row customHeight="1" ht="12" r="399" spans="1:201">
      <c r="U399" s="10" t="n"/>
      <c r="V399" s="89" t="n"/>
      <c r="W399" s="16" t="n"/>
      <c r="X399" s="25" t="n"/>
      <c r="Y399" s="80" t="n"/>
      <c r="Z399" s="27">
        <f>IF(U399="","",LOOKUP(U399-V399,{-9E+307,0,1},{2,"x",1}))</f>
        <v/>
      </c>
      <c r="AA399" s="14">
        <f>IF(U399="","",U399&amp;"-"&amp;V399)</f>
        <v/>
      </c>
      <c r="AB399" s="63" t="n"/>
    </row>
    <row customHeight="1" ht="12" r="400" spans="1:201">
      <c r="U400" s="10" t="n"/>
      <c r="V400" s="89" t="n"/>
      <c r="W400" s="16" t="n"/>
      <c r="X400" s="25" t="n"/>
      <c r="Y400" s="80" t="n"/>
      <c r="Z400" s="27">
        <f>IF(U400="","",LOOKUP(U400-V400,{-9E+307,0,1},{2,"x",1}))</f>
        <v/>
      </c>
      <c r="AA400" s="14">
        <f>IF(U400="","",U400&amp;"-"&amp;V400)</f>
        <v/>
      </c>
      <c r="AB400" s="63" t="n"/>
    </row>
    <row customHeight="1" ht="12" r="401" spans="1:201">
      <c r="U401" s="10" t="n"/>
      <c r="V401" s="89" t="n"/>
      <c r="W401" s="16" t="n"/>
      <c r="X401" s="25" t="n"/>
      <c r="Y401" s="80" t="n"/>
      <c r="Z401" s="27">
        <f>IF(U401="","",LOOKUP(U401-V401,{-9E+307,0,1},{2,"x",1}))</f>
        <v/>
      </c>
      <c r="AA401" s="14">
        <f>IF(U401="","",U401&amp;"-"&amp;V401)</f>
        <v/>
      </c>
      <c r="AB401" s="63" t="n"/>
    </row>
    <row customHeight="1" ht="12" r="402" spans="1:201">
      <c r="U402" s="10" t="n"/>
      <c r="V402" s="89" t="n"/>
      <c r="W402" s="16" t="n"/>
      <c r="X402" s="25" t="n"/>
      <c r="Y402" s="80" t="n"/>
      <c r="Z402" s="27">
        <f>IF(U402="","",LOOKUP(U402-V402,{-9E+307,0,1},{2,"x",1}))</f>
        <v/>
      </c>
      <c r="AA402" s="14">
        <f>IF(U402="","",U402&amp;"-"&amp;V402)</f>
        <v/>
      </c>
      <c r="AB402" s="63" t="n"/>
    </row>
    <row customHeight="1" ht="12" r="403" spans="1:201">
      <c r="U403" s="10" t="n"/>
      <c r="V403" s="89" t="n"/>
      <c r="W403" s="16" t="n"/>
      <c r="X403" s="25" t="n"/>
      <c r="Y403" s="80" t="n"/>
      <c r="Z403" s="27">
        <f>IF(U403="","",LOOKUP(U403-V403,{-9E+307,0,1},{2,"x",1}))</f>
        <v/>
      </c>
      <c r="AA403" s="14">
        <f>IF(U403="","",U403&amp;"-"&amp;V403)</f>
        <v/>
      </c>
      <c r="AB403" s="63" t="n"/>
    </row>
    <row customHeight="1" ht="12" r="404" spans="1:201">
      <c r="U404" s="10" t="n"/>
      <c r="V404" s="89" t="n"/>
      <c r="W404" s="16" t="n"/>
      <c r="X404" s="25" t="n"/>
      <c r="Y404" s="80" t="n"/>
      <c r="Z404" s="27">
        <f>IF(U404="","",LOOKUP(U404-V404,{-9E+307,0,1},{2,"x",1}))</f>
        <v/>
      </c>
      <c r="AA404" s="14">
        <f>IF(U404="","",U404&amp;"-"&amp;V404)</f>
        <v/>
      </c>
      <c r="AB404" s="63" t="n"/>
    </row>
    <row customHeight="1" ht="12" r="405" spans="1:201">
      <c r="U405" s="10" t="n"/>
      <c r="V405" s="89" t="n"/>
      <c r="W405" s="16" t="n"/>
      <c r="X405" s="25" t="n"/>
      <c r="Y405" s="80" t="n"/>
      <c r="Z405" s="27">
        <f>IF(U405="","",LOOKUP(U405-V405,{-9E+307,0,1},{2,"x",1}))</f>
        <v/>
      </c>
      <c r="AA405" s="14">
        <f>IF(U405="","",U405&amp;"-"&amp;V405)</f>
        <v/>
      </c>
      <c r="AB405" s="63" t="n"/>
    </row>
    <row customHeight="1" ht="12" r="406" spans="1:201">
      <c r="U406" s="10" t="n"/>
      <c r="V406" s="89" t="n"/>
      <c r="W406" s="16" t="n"/>
      <c r="X406" s="25" t="n"/>
      <c r="Y406" s="80" t="n"/>
      <c r="Z406" s="27">
        <f>IF(U406="","",LOOKUP(U406-V406,{-9E+307,0,1},{2,"x",1}))</f>
        <v/>
      </c>
      <c r="AA406" s="14">
        <f>IF(U406="","",U406&amp;"-"&amp;V406)</f>
        <v/>
      </c>
      <c r="AB406" s="63" t="n"/>
    </row>
    <row customHeight="1" ht="12" r="407" spans="1:201">
      <c r="U407" s="10" t="n"/>
      <c r="V407" s="89" t="n"/>
      <c r="W407" s="16" t="n"/>
      <c r="X407" s="25" t="n"/>
      <c r="Y407" s="80" t="n"/>
      <c r="Z407" s="27">
        <f>IF(U407="","",LOOKUP(U407-V407,{-9E+307,0,1},{2,"x",1}))</f>
        <v/>
      </c>
      <c r="AA407" s="14">
        <f>IF(U407="","",U407&amp;"-"&amp;V407)</f>
        <v/>
      </c>
      <c r="AB407" s="63" t="n"/>
    </row>
    <row customHeight="1" ht="12" r="408" spans="1:201">
      <c r="U408" s="10" t="n"/>
      <c r="V408" s="89" t="n"/>
      <c r="W408" s="16" t="n"/>
      <c r="X408" s="25" t="n"/>
      <c r="Y408" s="80" t="n"/>
      <c r="Z408" s="27">
        <f>IF(U408="","",LOOKUP(U408-V408,{-9E+307,0,1},{2,"x",1}))</f>
        <v/>
      </c>
      <c r="AA408" s="14">
        <f>IF(U408="","",U408&amp;"-"&amp;V408)</f>
        <v/>
      </c>
      <c r="AB408" s="63" t="n"/>
    </row>
    <row customHeight="1" ht="12" r="409" spans="1:201">
      <c r="U409" s="10" t="n"/>
      <c r="V409" s="89" t="n"/>
      <c r="W409" s="16" t="n"/>
      <c r="X409" s="25" t="n"/>
      <c r="Y409" s="80" t="n"/>
      <c r="Z409" s="27">
        <f>IF(U409="","",LOOKUP(U409-V409,{-9E+307,0,1},{2,"x",1}))</f>
        <v/>
      </c>
      <c r="AA409" s="14">
        <f>IF(U409="","",U409&amp;"-"&amp;V409)</f>
        <v/>
      </c>
      <c r="AB409" s="63" t="n"/>
    </row>
    <row customHeight="1" ht="12" r="410" spans="1:201">
      <c r="U410" s="10" t="n"/>
      <c r="V410" s="89" t="n"/>
      <c r="W410" s="16" t="n"/>
      <c r="X410" s="25" t="n"/>
      <c r="Y410" s="80" t="n"/>
      <c r="Z410" s="27">
        <f>IF(U410="","",LOOKUP(U410-V410,{-9E+307,0,1},{2,"x",1}))</f>
        <v/>
      </c>
      <c r="AA410" s="14">
        <f>IF(U410="","",U410&amp;"-"&amp;V410)</f>
        <v/>
      </c>
      <c r="AB410" s="63" t="n"/>
    </row>
    <row customHeight="1" ht="12" r="411" spans="1:201">
      <c r="U411" s="10" t="n"/>
      <c r="V411" s="89" t="n"/>
      <c r="W411" s="16" t="n"/>
      <c r="X411" s="25" t="n"/>
      <c r="Y411" s="80" t="n"/>
      <c r="Z411" s="27">
        <f>IF(U411="","",LOOKUP(U411-V411,{-9E+307,0,1},{2,"x",1}))</f>
        <v/>
      </c>
      <c r="AA411" s="14">
        <f>IF(U411="","",U411&amp;"-"&amp;V411)</f>
        <v/>
      </c>
      <c r="AB411" s="63" t="n"/>
    </row>
    <row customHeight="1" ht="12" r="412" spans="1:201">
      <c r="U412" s="10" t="n"/>
      <c r="V412" s="89" t="n"/>
      <c r="W412" s="16" t="n"/>
      <c r="X412" s="25" t="n"/>
      <c r="Y412" s="80" t="n"/>
      <c r="Z412" s="27">
        <f>IF(U412="","",LOOKUP(U412-V412,{-9E+307,0,1},{2,"x",1}))</f>
        <v/>
      </c>
      <c r="AA412" s="14">
        <f>IF(U412="","",U412&amp;"-"&amp;V412)</f>
        <v/>
      </c>
      <c r="AB412" s="63" t="n"/>
    </row>
    <row customHeight="1" ht="12" r="413" spans="1:201">
      <c r="U413" s="10" t="n"/>
      <c r="V413" s="89" t="n"/>
      <c r="W413" s="16" t="n"/>
      <c r="X413" s="25" t="n"/>
      <c r="Y413" s="80" t="n"/>
      <c r="Z413" s="27">
        <f>IF(U413="","",LOOKUP(U413-V413,{-9E+307,0,1},{2,"x",1}))</f>
        <v/>
      </c>
      <c r="AA413" s="14">
        <f>IF(U413="","",U413&amp;"-"&amp;V413)</f>
        <v/>
      </c>
      <c r="AB413" s="63" t="n"/>
    </row>
    <row customHeight="1" ht="12" r="414" spans="1:201">
      <c r="U414" s="10" t="n"/>
      <c r="V414" s="89" t="n"/>
      <c r="W414" s="16" t="n"/>
      <c r="X414" s="25" t="n"/>
      <c r="Y414" s="80" t="n"/>
      <c r="Z414" s="27">
        <f>IF(U414="","",LOOKUP(U414-V414,{-9E+307,0,1},{2,"x",1}))</f>
        <v/>
      </c>
      <c r="AA414" s="14">
        <f>IF(U414="","",U414&amp;"-"&amp;V414)</f>
        <v/>
      </c>
      <c r="AB414" s="63" t="n"/>
    </row>
    <row customHeight="1" ht="12" r="415" spans="1:201">
      <c r="U415" s="10" t="n"/>
      <c r="V415" s="89" t="n"/>
      <c r="W415" s="16" t="n"/>
      <c r="X415" s="25" t="n"/>
      <c r="Y415" s="80" t="n"/>
      <c r="Z415" s="27">
        <f>IF(U415="","",LOOKUP(U415-V415,{-9E+307,0,1},{2,"x",1}))</f>
        <v/>
      </c>
      <c r="AA415" s="14">
        <f>IF(U415="","",U415&amp;"-"&amp;V415)</f>
        <v/>
      </c>
      <c r="AB415" s="63" t="n"/>
    </row>
    <row customHeight="1" ht="12" r="416" spans="1:201">
      <c r="U416" s="10" t="n"/>
      <c r="V416" s="89" t="n"/>
      <c r="W416" s="16" t="n"/>
      <c r="X416" s="25" t="n"/>
      <c r="Y416" s="80" t="n"/>
      <c r="Z416" s="27">
        <f>IF(U416="","",LOOKUP(U416-V416,{-9E+307,0,1},{2,"x",1}))</f>
        <v/>
      </c>
      <c r="AA416" s="14">
        <f>IF(U416="","",U416&amp;"-"&amp;V416)</f>
        <v/>
      </c>
      <c r="AB416" s="63" t="n"/>
    </row>
    <row customHeight="1" ht="12" r="417" spans="1:201">
      <c r="U417" s="10" t="n"/>
      <c r="V417" s="89" t="n"/>
      <c r="W417" s="16" t="n"/>
      <c r="X417" s="25" t="n"/>
      <c r="Y417" s="80" t="n"/>
      <c r="Z417" s="27">
        <f>IF(U417="","",LOOKUP(U417-V417,{-9E+307,0,1},{2,"x",1}))</f>
        <v/>
      </c>
      <c r="AA417" s="14">
        <f>IF(U417="","",U417&amp;"-"&amp;V417)</f>
        <v/>
      </c>
      <c r="AB417" s="63" t="n"/>
    </row>
    <row customHeight="1" ht="12" r="418" spans="1:201">
      <c r="U418" s="10" t="n"/>
      <c r="V418" s="89" t="n"/>
      <c r="W418" s="16" t="n"/>
      <c r="X418" s="25" t="n"/>
      <c r="Y418" s="80" t="n"/>
      <c r="Z418" s="27">
        <f>IF(U418="","",LOOKUP(U418-V418,{-9E+307,0,1},{2,"x",1}))</f>
        <v/>
      </c>
      <c r="AA418" s="14">
        <f>IF(U418="","",U418&amp;"-"&amp;V418)</f>
        <v/>
      </c>
      <c r="AB418" s="63" t="n"/>
    </row>
    <row customHeight="1" ht="12" r="419" spans="1:201">
      <c r="U419" s="10" t="n"/>
      <c r="V419" s="89" t="n"/>
      <c r="W419" s="16" t="n"/>
      <c r="X419" s="25" t="n"/>
      <c r="Y419" s="80" t="n"/>
      <c r="Z419" s="27">
        <f>IF(U419="","",LOOKUP(U419-V419,{-9E+307,0,1},{2,"x",1}))</f>
        <v/>
      </c>
      <c r="AA419" s="14">
        <f>IF(U419="","",U419&amp;"-"&amp;V419)</f>
        <v/>
      </c>
      <c r="AB419" s="63" t="n"/>
    </row>
    <row customHeight="1" ht="12" r="420" spans="1:201">
      <c r="U420" s="10" t="n"/>
      <c r="V420" s="89" t="n"/>
      <c r="W420" s="16" t="n"/>
      <c r="X420" s="25" t="n"/>
      <c r="Y420" s="80" t="n"/>
      <c r="Z420" s="27">
        <f>IF(U420="","",LOOKUP(U420-V420,{-9E+307,0,1},{2,"x",1}))</f>
        <v/>
      </c>
      <c r="AA420" s="14">
        <f>IF(U420="","",U420&amp;"-"&amp;V420)</f>
        <v/>
      </c>
      <c r="AB420" s="63" t="n"/>
    </row>
    <row customHeight="1" ht="12" r="421" spans="1:201">
      <c r="U421" s="10" t="n"/>
      <c r="V421" s="89" t="n"/>
      <c r="W421" s="16" t="n"/>
      <c r="X421" s="25" t="n"/>
      <c r="Y421" s="80" t="n"/>
      <c r="Z421" s="27">
        <f>IF(U421="","",LOOKUP(U421-V421,{-9E+307,0,1},{2,"x",1}))</f>
        <v/>
      </c>
      <c r="AA421" s="14">
        <f>IF(U421="","",U421&amp;"-"&amp;V421)</f>
        <v/>
      </c>
      <c r="AB421" s="63" t="n"/>
    </row>
    <row customHeight="1" ht="12" r="422" spans="1:201">
      <c r="U422" s="10" t="n"/>
      <c r="V422" s="89" t="n"/>
      <c r="W422" s="16" t="n"/>
      <c r="X422" s="25" t="n"/>
      <c r="Y422" s="80" t="n"/>
      <c r="Z422" s="27">
        <f>IF(U422="","",LOOKUP(U422-V422,{-9E+307,0,1},{2,"x",1}))</f>
        <v/>
      </c>
      <c r="AA422" s="14">
        <f>IF(U422="","",U422&amp;"-"&amp;V422)</f>
        <v/>
      </c>
      <c r="AB422" s="63" t="n"/>
    </row>
    <row customHeight="1" ht="12" r="423" spans="1:201">
      <c r="U423" s="10" t="n"/>
      <c r="V423" s="89" t="n"/>
      <c r="W423" s="16" t="n"/>
      <c r="X423" s="25" t="n"/>
      <c r="Y423" s="80" t="n"/>
      <c r="Z423" s="27">
        <f>IF(U423="","",LOOKUP(U423-V423,{-9E+307,0,1},{2,"x",1}))</f>
        <v/>
      </c>
      <c r="AA423" s="14">
        <f>IF(U423="","",U423&amp;"-"&amp;V423)</f>
        <v/>
      </c>
      <c r="AB423" s="63" t="n"/>
    </row>
    <row customHeight="1" ht="12" r="424" spans="1:201">
      <c r="U424" s="10" t="n"/>
      <c r="V424" s="89" t="n"/>
      <c r="W424" s="16" t="n"/>
      <c r="X424" s="25" t="n"/>
      <c r="Y424" s="80" t="n"/>
      <c r="Z424" s="27">
        <f>IF(U424="","",LOOKUP(U424-V424,{-9E+307,0,1},{2,"x",1}))</f>
        <v/>
      </c>
      <c r="AA424" s="14">
        <f>IF(U424="","",U424&amp;"-"&amp;V424)</f>
        <v/>
      </c>
      <c r="AB424" s="63" t="n"/>
    </row>
    <row customHeight="1" ht="12" r="425" spans="1:201">
      <c r="U425" s="10" t="n"/>
      <c r="V425" s="89" t="n"/>
      <c r="W425" s="16" t="n"/>
      <c r="X425" s="25" t="n"/>
      <c r="Y425" s="80" t="n"/>
      <c r="Z425" s="27">
        <f>IF(U425="","",LOOKUP(U425-V425,{-9E+307,0,1},{2,"x",1}))</f>
        <v/>
      </c>
      <c r="AA425" s="14">
        <f>IF(U425="","",U425&amp;"-"&amp;V425)</f>
        <v/>
      </c>
      <c r="AB425" s="63" t="n"/>
    </row>
    <row customHeight="1" ht="12" r="426" spans="1:201">
      <c r="U426" s="10" t="n"/>
      <c r="V426" s="89" t="n"/>
      <c r="W426" s="16" t="n"/>
      <c r="X426" s="25" t="n"/>
      <c r="Y426" s="80" t="n"/>
      <c r="Z426" s="27">
        <f>IF(U426="","",LOOKUP(U426-V426,{-9E+307,0,1},{2,"x",1}))</f>
        <v/>
      </c>
      <c r="AA426" s="14">
        <f>IF(U426="","",U426&amp;"-"&amp;V426)</f>
        <v/>
      </c>
      <c r="AB426" s="63" t="n"/>
    </row>
    <row customHeight="1" ht="12" r="427" spans="1:201">
      <c r="U427" s="10" t="n"/>
      <c r="V427" s="89" t="n"/>
      <c r="W427" s="16" t="n"/>
      <c r="X427" s="25" t="n"/>
      <c r="Y427" s="80" t="n"/>
      <c r="Z427" s="27">
        <f>IF(U427="","",LOOKUP(U427-V427,{-9E+307,0,1},{2,"x",1}))</f>
        <v/>
      </c>
      <c r="AA427" s="14">
        <f>IF(U427="","",U427&amp;"-"&amp;V427)</f>
        <v/>
      </c>
      <c r="AB427" s="63" t="n"/>
    </row>
    <row customHeight="1" ht="12" r="428" spans="1:201">
      <c r="U428" s="10" t="n"/>
      <c r="V428" s="89" t="n"/>
      <c r="W428" s="16" t="n"/>
      <c r="X428" s="25" t="n"/>
      <c r="Y428" s="80" t="n"/>
      <c r="Z428" s="27">
        <f>IF(U428="","",LOOKUP(U428-V428,{-9E+307,0,1},{2,"x",1}))</f>
        <v/>
      </c>
      <c r="AA428" s="14">
        <f>IF(U428="","",U428&amp;"-"&amp;V428)</f>
        <v/>
      </c>
      <c r="AB428" s="63" t="n"/>
    </row>
    <row customHeight="1" ht="12" r="429" spans="1:201">
      <c r="U429" s="10" t="n"/>
      <c r="V429" s="89" t="n"/>
      <c r="W429" s="16" t="n"/>
      <c r="X429" s="25" t="n"/>
      <c r="Y429" s="80" t="n"/>
      <c r="Z429" s="27">
        <f>IF(U429="","",LOOKUP(U429-V429,{-9E+307,0,1},{2,"x",1}))</f>
        <v/>
      </c>
      <c r="AA429" s="14">
        <f>IF(U429="","",U429&amp;"-"&amp;V429)</f>
        <v/>
      </c>
      <c r="AB429" s="63" t="n"/>
    </row>
    <row customHeight="1" ht="12" r="430" spans="1:201">
      <c r="U430" s="10" t="n"/>
      <c r="V430" s="89" t="n"/>
      <c r="W430" s="16" t="n"/>
      <c r="X430" s="25" t="n"/>
      <c r="Y430" s="80" t="n"/>
      <c r="Z430" s="27">
        <f>IF(U430="","",LOOKUP(U430-V430,{-9E+307,0,1},{2,"x",1}))</f>
        <v/>
      </c>
      <c r="AA430" s="14">
        <f>IF(U430="","",U430&amp;"-"&amp;V430)</f>
        <v/>
      </c>
      <c r="AB430" s="63" t="n"/>
    </row>
    <row customHeight="1" ht="12" r="431" spans="1:201">
      <c r="U431" s="10" t="n"/>
      <c r="V431" s="89" t="n"/>
      <c r="W431" s="16" t="n"/>
      <c r="X431" s="25" t="n"/>
      <c r="Y431" s="80" t="n"/>
      <c r="Z431" s="27">
        <f>IF(U431="","",LOOKUP(U431-V431,{-9E+307,0,1},{2,"x",1}))</f>
        <v/>
      </c>
      <c r="AA431" s="14">
        <f>IF(U431="","",U431&amp;"-"&amp;V431)</f>
        <v/>
      </c>
      <c r="AB431" s="63" t="n"/>
    </row>
    <row customHeight="1" ht="12" r="432" spans="1:201">
      <c r="U432" s="10" t="n"/>
      <c r="V432" s="89" t="n"/>
      <c r="W432" s="16" t="n"/>
      <c r="X432" s="25" t="n"/>
      <c r="Y432" s="80" t="n"/>
      <c r="Z432" s="27">
        <f>IF(U432="","",LOOKUP(U432-V432,{-9E+307,0,1},{2,"x",1}))</f>
        <v/>
      </c>
      <c r="AA432" s="14">
        <f>IF(U432="","",U432&amp;"-"&amp;V432)</f>
        <v/>
      </c>
      <c r="AB432" s="63" t="n"/>
    </row>
    <row customHeight="1" ht="12" r="433" spans="1:201">
      <c r="U433" s="10" t="n"/>
      <c r="V433" s="89" t="n"/>
      <c r="W433" s="16" t="n"/>
      <c r="X433" s="25" t="n"/>
      <c r="Y433" s="80" t="n"/>
      <c r="Z433" s="27">
        <f>IF(U433="","",LOOKUP(U433-V433,{-9E+307,0,1},{2,"x",1}))</f>
        <v/>
      </c>
      <c r="AA433" s="14">
        <f>IF(U433="","",U433&amp;"-"&amp;V433)</f>
        <v/>
      </c>
      <c r="AB433" s="63" t="n"/>
    </row>
    <row customHeight="1" ht="12" r="434" spans="1:201">
      <c r="U434" s="10" t="n"/>
      <c r="V434" s="89" t="n"/>
      <c r="W434" s="16" t="n"/>
      <c r="X434" s="25" t="n"/>
      <c r="Y434" s="80" t="n"/>
      <c r="Z434" s="27">
        <f>IF(U434="","",LOOKUP(U434-V434,{-9E+307,0,1},{2,"x",1}))</f>
        <v/>
      </c>
      <c r="AA434" s="14">
        <f>IF(U434="","",U434&amp;"-"&amp;V434)</f>
        <v/>
      </c>
      <c r="AB434" s="63" t="n"/>
    </row>
    <row customHeight="1" ht="12" r="435" spans="1:201">
      <c r="U435" s="10" t="n"/>
      <c r="V435" s="89" t="n"/>
      <c r="W435" s="16" t="n"/>
      <c r="X435" s="25" t="n"/>
      <c r="Y435" s="80" t="n"/>
      <c r="Z435" s="27">
        <f>IF(U435="","",LOOKUP(U435-V435,{-9E+307,0,1},{2,"x",1}))</f>
        <v/>
      </c>
      <c r="AA435" s="14">
        <f>IF(U435="","",U435&amp;"-"&amp;V435)</f>
        <v/>
      </c>
      <c r="AB435" s="63" t="n"/>
    </row>
    <row customHeight="1" ht="12" r="436" spans="1:201">
      <c r="U436" s="10" t="n"/>
      <c r="V436" s="89" t="n"/>
      <c r="W436" s="16" t="n"/>
      <c r="X436" s="25" t="n"/>
      <c r="Y436" s="80" t="n"/>
      <c r="Z436" s="27">
        <f>IF(U436="","",LOOKUP(U436-V436,{-9E+307,0,1},{2,"x",1}))</f>
        <v/>
      </c>
      <c r="AA436" s="14">
        <f>IF(U436="","",U436&amp;"-"&amp;V436)</f>
        <v/>
      </c>
      <c r="AB436" s="63" t="n"/>
    </row>
    <row customHeight="1" ht="12" r="437" spans="1:201">
      <c r="U437" s="10" t="n"/>
      <c r="V437" s="89" t="n"/>
      <c r="W437" s="16" t="n"/>
      <c r="X437" s="25" t="n"/>
      <c r="Y437" s="80" t="n"/>
      <c r="Z437" s="27">
        <f>IF(U437="","",LOOKUP(U437-V437,{-9E+307,0,1},{2,"x",1}))</f>
        <v/>
      </c>
      <c r="AA437" s="14">
        <f>IF(U437="","",U437&amp;"-"&amp;V437)</f>
        <v/>
      </c>
      <c r="AB437" s="63" t="n"/>
    </row>
    <row customHeight="1" ht="12" r="438" spans="1:201">
      <c r="U438" s="10" t="n"/>
      <c r="V438" s="89" t="n"/>
      <c r="W438" s="16" t="n"/>
      <c r="X438" s="25" t="n"/>
      <c r="Y438" s="80" t="n"/>
      <c r="Z438" s="27">
        <f>IF(U438="","",LOOKUP(U438-V438,{-9E+307,0,1},{2,"x",1}))</f>
        <v/>
      </c>
      <c r="AA438" s="14">
        <f>IF(U438="","",U438&amp;"-"&amp;V438)</f>
        <v/>
      </c>
      <c r="AB438" s="63" t="n"/>
    </row>
    <row customHeight="1" ht="12" r="439" spans="1:201">
      <c r="U439" s="10" t="n"/>
      <c r="V439" s="89" t="n"/>
      <c r="W439" s="16" t="n"/>
      <c r="X439" s="25" t="n"/>
      <c r="Y439" s="80" t="n"/>
      <c r="Z439" s="27">
        <f>IF(U439="","",LOOKUP(U439-V439,{-9E+307,0,1},{2,"x",1}))</f>
        <v/>
      </c>
      <c r="AA439" s="14">
        <f>IF(U439="","",U439&amp;"-"&amp;V439)</f>
        <v/>
      </c>
      <c r="AB439" s="63" t="n"/>
    </row>
    <row customHeight="1" ht="12" r="440" spans="1:201">
      <c r="U440" s="10" t="n"/>
      <c r="V440" s="89" t="n"/>
      <c r="W440" s="16" t="n"/>
      <c r="X440" s="25" t="n"/>
      <c r="Y440" s="80" t="n"/>
      <c r="Z440" s="27">
        <f>IF(U440="","",LOOKUP(U440-V440,{-9E+307,0,1},{2,"x",1}))</f>
        <v/>
      </c>
      <c r="AA440" s="14">
        <f>IF(U440="","",U440&amp;"-"&amp;V440)</f>
        <v/>
      </c>
      <c r="AB440" s="63" t="n"/>
    </row>
    <row customHeight="1" ht="12" r="441" spans="1:201">
      <c r="U441" s="10" t="n"/>
      <c r="V441" s="89" t="n"/>
      <c r="W441" s="16" t="n"/>
      <c r="X441" s="25" t="n"/>
      <c r="Y441" s="80" t="n"/>
      <c r="Z441" s="27">
        <f>IF(U441="","",LOOKUP(U441-V441,{-9E+307,0,1},{2,"x",1}))</f>
        <v/>
      </c>
      <c r="AA441" s="14">
        <f>IF(U441="","",U441&amp;"-"&amp;V441)</f>
        <v/>
      </c>
      <c r="AB441" s="63" t="n"/>
    </row>
    <row customHeight="1" ht="12" r="442" spans="1:201">
      <c r="U442" s="10" t="n"/>
      <c r="V442" s="89" t="n"/>
      <c r="W442" s="16" t="n"/>
      <c r="X442" s="25" t="n"/>
      <c r="Y442" s="80" t="n"/>
      <c r="Z442" s="27">
        <f>IF(U442="","",LOOKUP(U442-V442,{-9E+307,0,1},{2,"x",1}))</f>
        <v/>
      </c>
      <c r="AA442" s="14">
        <f>IF(U442="","",U442&amp;"-"&amp;V442)</f>
        <v/>
      </c>
      <c r="AB442" s="63" t="n"/>
    </row>
    <row customHeight="1" ht="12" r="443" spans="1:201">
      <c r="U443" s="10" t="n"/>
      <c r="V443" s="89" t="n"/>
      <c r="W443" s="16" t="n"/>
      <c r="X443" s="25" t="n"/>
      <c r="Y443" s="80" t="n"/>
      <c r="Z443" s="27">
        <f>IF(U443="","",LOOKUP(U443-V443,{-9E+307,0,1},{2,"x",1}))</f>
        <v/>
      </c>
      <c r="AA443" s="14">
        <f>IF(U443="","",U443&amp;"-"&amp;V443)</f>
        <v/>
      </c>
      <c r="AB443" s="63" t="n"/>
    </row>
    <row customHeight="1" ht="12" r="444" spans="1:201">
      <c r="U444" s="10" t="n"/>
      <c r="V444" s="89" t="n"/>
      <c r="W444" s="16" t="n"/>
      <c r="X444" s="25" t="n"/>
      <c r="Y444" s="80" t="n"/>
      <c r="Z444" s="27">
        <f>IF(U444="","",LOOKUP(U444-V444,{-9E+307,0,1},{2,"x",1}))</f>
        <v/>
      </c>
      <c r="AA444" s="14">
        <f>IF(U444="","",U444&amp;"-"&amp;V444)</f>
        <v/>
      </c>
      <c r="AB444" s="63" t="n"/>
    </row>
    <row customHeight="1" ht="12" r="445" spans="1:201">
      <c r="U445" s="10" t="n"/>
      <c r="V445" s="89" t="n"/>
      <c r="W445" s="16" t="n"/>
      <c r="X445" s="25" t="n"/>
      <c r="Y445" s="80" t="n"/>
      <c r="Z445" s="27">
        <f>IF(U445="","",LOOKUP(U445-V445,{-9E+307,0,1},{2,"x",1}))</f>
        <v/>
      </c>
      <c r="AA445" s="14">
        <f>IF(U445="","",U445&amp;"-"&amp;V445)</f>
        <v/>
      </c>
      <c r="AB445" s="63" t="n"/>
    </row>
    <row customHeight="1" ht="12" r="446" spans="1:201">
      <c r="U446" s="10" t="n"/>
      <c r="V446" s="89" t="n"/>
      <c r="W446" s="16" t="n"/>
      <c r="X446" s="25" t="n"/>
      <c r="Y446" s="80" t="n"/>
      <c r="Z446" s="27">
        <f>IF(U446="","",LOOKUP(U446-V446,{-9E+307,0,1},{2,"x",1}))</f>
        <v/>
      </c>
      <c r="AA446" s="14">
        <f>IF(U446="","",U446&amp;"-"&amp;V446)</f>
        <v/>
      </c>
      <c r="AB446" s="63" t="n"/>
    </row>
    <row customHeight="1" ht="12" r="447" spans="1:201">
      <c r="U447" s="10" t="n"/>
      <c r="V447" s="89" t="n"/>
      <c r="W447" s="16" t="n"/>
      <c r="X447" s="25" t="n"/>
      <c r="Y447" s="80" t="n"/>
      <c r="Z447" s="27">
        <f>IF(U447="","",LOOKUP(U447-V447,{-9E+307,0,1},{2,"x",1}))</f>
        <v/>
      </c>
      <c r="AA447" s="14">
        <f>IF(U447="","",U447&amp;"-"&amp;V447)</f>
        <v/>
      </c>
      <c r="AB447" s="63" t="n"/>
    </row>
    <row customHeight="1" ht="12" r="448" spans="1:201">
      <c r="U448" s="10" t="n"/>
      <c r="V448" s="89" t="n"/>
      <c r="W448" s="16" t="n"/>
      <c r="X448" s="25" t="n"/>
      <c r="Y448" s="80" t="n"/>
      <c r="Z448" s="27">
        <f>IF(U448="","",LOOKUP(U448-V448,{-9E+307,0,1},{2,"x",1}))</f>
        <v/>
      </c>
      <c r="AA448" s="14">
        <f>IF(U448="","",U448&amp;"-"&amp;V448)</f>
        <v/>
      </c>
      <c r="AB448" s="63" t="n"/>
    </row>
    <row customHeight="1" ht="12" r="449" spans="1:201">
      <c r="U449" s="10" t="n"/>
      <c r="V449" s="89" t="n"/>
      <c r="W449" s="16" t="n"/>
      <c r="X449" s="25" t="n"/>
      <c r="Y449" s="80" t="n"/>
      <c r="Z449" s="27">
        <f>IF(U449="","",LOOKUP(U449-V449,{-9E+307,0,1},{2,"x",1}))</f>
        <v/>
      </c>
      <c r="AA449" s="14">
        <f>IF(U449="","",U449&amp;"-"&amp;V449)</f>
        <v/>
      </c>
      <c r="AB449" s="63" t="n"/>
    </row>
    <row customHeight="1" ht="12" r="450" spans="1:201">
      <c r="U450" s="10" t="n"/>
      <c r="V450" s="89" t="n"/>
      <c r="W450" s="16" t="n"/>
      <c r="X450" s="25" t="n"/>
      <c r="Y450" s="80" t="n"/>
      <c r="Z450" s="27">
        <f>IF(U450="","",LOOKUP(U450-V450,{-9E+307,0,1},{2,"x",1}))</f>
        <v/>
      </c>
      <c r="AA450" s="14">
        <f>IF(U450="","",U450&amp;"-"&amp;V450)</f>
        <v/>
      </c>
      <c r="AB450" s="63" t="n"/>
    </row>
    <row customHeight="1" ht="12" r="451" spans="1:201">
      <c r="U451" s="10" t="n"/>
      <c r="V451" s="89" t="n"/>
      <c r="W451" s="16" t="n"/>
      <c r="X451" s="25" t="n"/>
      <c r="Y451" s="80" t="n"/>
      <c r="Z451" s="27">
        <f>IF(U451="","",LOOKUP(U451-V451,{-9E+307,0,1},{2,"x",1}))</f>
        <v/>
      </c>
      <c r="AA451" s="14">
        <f>IF(U451="","",U451&amp;"-"&amp;V451)</f>
        <v/>
      </c>
      <c r="AB451" s="63" t="n"/>
    </row>
    <row customHeight="1" ht="12" r="452" spans="1:201">
      <c r="U452" s="10" t="n"/>
      <c r="V452" s="89" t="n"/>
      <c r="W452" s="16" t="n"/>
      <c r="X452" s="25" t="n"/>
      <c r="Y452" s="80" t="n"/>
      <c r="Z452" s="27">
        <f>IF(U452="","",LOOKUP(U452-V452,{-9E+307,0,1},{2,"x",1}))</f>
        <v/>
      </c>
      <c r="AA452" s="14">
        <f>IF(U452="","",U452&amp;"-"&amp;V452)</f>
        <v/>
      </c>
      <c r="AB452" s="63" t="n"/>
    </row>
    <row customHeight="1" ht="12" r="453" spans="1:201">
      <c r="U453" s="10" t="n"/>
      <c r="V453" s="89" t="n"/>
      <c r="W453" s="16" t="n"/>
      <c r="X453" s="25" t="n"/>
      <c r="Y453" s="80" t="n"/>
      <c r="Z453" s="27">
        <f>IF(U453="","",LOOKUP(U453-V453,{-9E+307,0,1},{2,"x",1}))</f>
        <v/>
      </c>
      <c r="AA453" s="14">
        <f>IF(U453="","",U453&amp;"-"&amp;V453)</f>
        <v/>
      </c>
      <c r="AB453" s="63" t="n"/>
    </row>
    <row customHeight="1" ht="12" r="454" spans="1:201">
      <c r="U454" s="10" t="n"/>
      <c r="V454" s="89" t="n"/>
      <c r="W454" s="16" t="n"/>
      <c r="X454" s="25" t="n"/>
      <c r="Y454" s="80" t="n"/>
      <c r="Z454" s="27">
        <f>IF(U454="","",LOOKUP(U454-V454,{-9E+307,0,1},{2,"x",1}))</f>
        <v/>
      </c>
      <c r="AA454" s="14">
        <f>IF(U454="","",U454&amp;"-"&amp;V454)</f>
        <v/>
      </c>
      <c r="AB454" s="63" t="n"/>
    </row>
    <row customHeight="1" ht="12" r="455" spans="1:201">
      <c r="U455" s="10" t="n"/>
      <c r="V455" s="89" t="n"/>
      <c r="W455" s="16" t="n"/>
      <c r="X455" s="25" t="n"/>
      <c r="Y455" s="80" t="n"/>
      <c r="Z455" s="27">
        <f>IF(U455="","",LOOKUP(U455-V455,{-9E+307,0,1},{2,"x",1}))</f>
        <v/>
      </c>
      <c r="AA455" s="14">
        <f>IF(U455="","",U455&amp;"-"&amp;V455)</f>
        <v/>
      </c>
      <c r="AB455" s="63" t="n"/>
    </row>
    <row customHeight="1" ht="12" r="456" spans="1:201">
      <c r="U456" s="10" t="n"/>
      <c r="V456" s="89" t="n"/>
      <c r="W456" s="16" t="n"/>
      <c r="X456" s="25" t="n"/>
      <c r="Y456" s="80" t="n"/>
      <c r="Z456" s="27">
        <f>IF(U456="","",LOOKUP(U456-V456,{-9E+307,0,1},{2,"x",1}))</f>
        <v/>
      </c>
      <c r="AA456" s="14">
        <f>IF(U456="","",U456&amp;"-"&amp;V456)</f>
        <v/>
      </c>
      <c r="AB456" s="63" t="n"/>
    </row>
    <row customHeight="1" ht="12" r="457" spans="1:201">
      <c r="U457" s="10" t="n"/>
      <c r="V457" s="89" t="n"/>
      <c r="W457" s="16" t="n"/>
      <c r="X457" s="25" t="n"/>
      <c r="Y457" s="80" t="n"/>
      <c r="Z457" s="27">
        <f>IF(U457="","",LOOKUP(U457-V457,{-9E+307,0,1},{2,"x",1}))</f>
        <v/>
      </c>
      <c r="AA457" s="14">
        <f>IF(U457="","",U457&amp;"-"&amp;V457)</f>
        <v/>
      </c>
      <c r="AB457" s="63" t="n"/>
    </row>
    <row customHeight="1" ht="12" r="458" spans="1:201">
      <c r="U458" s="10" t="n"/>
      <c r="V458" s="89" t="n"/>
      <c r="W458" s="16" t="n"/>
      <c r="X458" s="25" t="n"/>
      <c r="Y458" s="80" t="n"/>
      <c r="Z458" s="27">
        <f>IF(U458="","",LOOKUP(U458-V458,{-9E+307,0,1},{2,"x",1}))</f>
        <v/>
      </c>
      <c r="AA458" s="14">
        <f>IF(U458="","",U458&amp;"-"&amp;V458)</f>
        <v/>
      </c>
      <c r="AB458" s="63" t="n"/>
    </row>
    <row customHeight="1" ht="12" r="459" spans="1:201">
      <c r="U459" s="10" t="n"/>
      <c r="V459" s="89" t="n"/>
      <c r="W459" s="16" t="n"/>
      <c r="X459" s="25" t="n"/>
      <c r="Y459" s="80" t="n"/>
      <c r="Z459" s="27">
        <f>IF(U459="","",LOOKUP(U459-V459,{-9E+307,0,1},{2,"x",1}))</f>
        <v/>
      </c>
      <c r="AA459" s="14">
        <f>IF(U459="","",U459&amp;"-"&amp;V459)</f>
        <v/>
      </c>
      <c r="AB459" s="63" t="n"/>
    </row>
    <row customHeight="1" ht="12" r="460" spans="1:201">
      <c r="U460" s="10" t="n"/>
      <c r="V460" s="89" t="n"/>
      <c r="W460" s="16" t="n"/>
      <c r="X460" s="25" t="n"/>
      <c r="Y460" s="80" t="n"/>
      <c r="Z460" s="27">
        <f>IF(U460="","",LOOKUP(U460-V460,{-9E+307,0,1},{2,"x",1}))</f>
        <v/>
      </c>
      <c r="AA460" s="14">
        <f>IF(U460="","",U460&amp;"-"&amp;V460)</f>
        <v/>
      </c>
      <c r="AB460" s="63" t="n"/>
    </row>
    <row customHeight="1" ht="12" r="461" spans="1:201">
      <c r="U461" s="10" t="n"/>
      <c r="V461" s="89" t="n"/>
      <c r="W461" s="16" t="n"/>
      <c r="X461" s="25" t="n"/>
      <c r="Y461" s="80" t="n"/>
      <c r="Z461" s="27">
        <f>IF(U461="","",LOOKUP(U461-V461,{-9E+307,0,1},{2,"x",1}))</f>
        <v/>
      </c>
      <c r="AA461" s="14">
        <f>IF(U461="","",U461&amp;"-"&amp;V461)</f>
        <v/>
      </c>
      <c r="AB461" s="63" t="n"/>
    </row>
    <row customHeight="1" ht="12" r="462" spans="1:201">
      <c r="U462" s="10" t="n"/>
      <c r="V462" s="89" t="n"/>
      <c r="W462" s="16" t="n"/>
      <c r="X462" s="25" t="n"/>
      <c r="Y462" s="80" t="n"/>
      <c r="Z462" s="27">
        <f>IF(U462="","",LOOKUP(U462-V462,{-9E+307,0,1},{2,"x",1}))</f>
        <v/>
      </c>
      <c r="AA462" s="14">
        <f>IF(U462="","",U462&amp;"-"&amp;V462)</f>
        <v/>
      </c>
      <c r="AB462" s="63" t="n"/>
    </row>
    <row customHeight="1" ht="12" r="463" spans="1:201">
      <c r="U463" s="10" t="n"/>
      <c r="V463" s="89" t="n"/>
      <c r="W463" s="16" t="n"/>
      <c r="X463" s="25" t="n"/>
      <c r="Y463" s="80" t="n"/>
      <c r="Z463" s="27">
        <f>IF(U463="","",LOOKUP(U463-V463,{-9E+307,0,1},{2,"x",1}))</f>
        <v/>
      </c>
      <c r="AA463" s="14">
        <f>IF(U463="","",U463&amp;"-"&amp;V463)</f>
        <v/>
      </c>
      <c r="AB463" s="63" t="n"/>
    </row>
    <row customHeight="1" ht="12" r="464" spans="1:201">
      <c r="U464" s="10" t="n"/>
      <c r="V464" s="89" t="n"/>
      <c r="W464" s="16" t="n"/>
      <c r="X464" s="25" t="n"/>
      <c r="Y464" s="80" t="n"/>
      <c r="Z464" s="27">
        <f>IF(U464="","",LOOKUP(U464-V464,{-9E+307,0,1},{2,"x",1}))</f>
        <v/>
      </c>
      <c r="AA464" s="14">
        <f>IF(U464="","",U464&amp;"-"&amp;V464)</f>
        <v/>
      </c>
      <c r="AB464" s="63" t="n"/>
    </row>
    <row customHeight="1" ht="12" r="465" spans="1:201">
      <c r="U465" s="10" t="n"/>
      <c r="V465" s="89" t="n"/>
      <c r="W465" s="16" t="n"/>
      <c r="X465" s="25" t="n"/>
      <c r="Y465" s="80" t="n"/>
      <c r="Z465" s="27">
        <f>IF(U465="","",LOOKUP(U465-V465,{-9E+307,0,1},{2,"x",1}))</f>
        <v/>
      </c>
      <c r="AA465" s="14">
        <f>IF(U465="","",U465&amp;"-"&amp;V465)</f>
        <v/>
      </c>
      <c r="AB465" s="63" t="n"/>
    </row>
    <row customHeight="1" ht="12" r="466" spans="1:201">
      <c r="U466" s="10" t="n"/>
      <c r="V466" s="89" t="n"/>
      <c r="W466" s="16" t="n"/>
      <c r="X466" s="25" t="n"/>
      <c r="Y466" s="80" t="n"/>
      <c r="Z466" s="27">
        <f>IF(U466="","",LOOKUP(U466-V466,{-9E+307,0,1},{2,"x",1}))</f>
        <v/>
      </c>
      <c r="AA466" s="14">
        <f>IF(U466="","",U466&amp;"-"&amp;V466)</f>
        <v/>
      </c>
      <c r="AB466" s="63" t="n"/>
    </row>
    <row customHeight="1" ht="12" r="467" spans="1:201">
      <c r="U467" s="10" t="n"/>
      <c r="V467" s="89" t="n"/>
      <c r="W467" s="16" t="n"/>
      <c r="X467" s="25" t="n"/>
      <c r="Y467" s="80" t="n"/>
      <c r="Z467" s="27">
        <f>IF(U467="","",LOOKUP(U467-V467,{-9E+307,0,1},{2,"x",1}))</f>
        <v/>
      </c>
      <c r="AA467" s="14">
        <f>IF(U467="","",U467&amp;"-"&amp;V467)</f>
        <v/>
      </c>
      <c r="AB467" s="63" t="n"/>
    </row>
    <row customHeight="1" ht="12" r="468" spans="1:201">
      <c r="U468" s="10" t="n"/>
      <c r="V468" s="89" t="n"/>
      <c r="W468" s="16" t="n"/>
      <c r="X468" s="25" t="n"/>
      <c r="Y468" s="80" t="n"/>
      <c r="Z468" s="27">
        <f>IF(U468="","",LOOKUP(U468-V468,{-9E+307,0,1},{2,"x",1}))</f>
        <v/>
      </c>
      <c r="AA468" s="14">
        <f>IF(U468="","",U468&amp;"-"&amp;V468)</f>
        <v/>
      </c>
      <c r="AB468" s="63" t="n"/>
    </row>
    <row customHeight="1" ht="12" r="469" spans="1:201">
      <c r="U469" s="10" t="n"/>
      <c r="V469" s="89" t="n"/>
      <c r="W469" s="16" t="n"/>
      <c r="X469" s="25" t="n"/>
      <c r="Y469" s="80" t="n"/>
      <c r="Z469" s="27">
        <f>IF(U469="","",LOOKUP(U469-V469,{-9E+307,0,1},{2,"x",1}))</f>
        <v/>
      </c>
      <c r="AA469" s="14">
        <f>IF(U469="","",U469&amp;"-"&amp;V469)</f>
        <v/>
      </c>
      <c r="AB469" s="63" t="n"/>
    </row>
    <row customHeight="1" ht="12" r="470" spans="1:201">
      <c r="U470" s="10" t="n"/>
      <c r="V470" s="89" t="n"/>
      <c r="W470" s="16" t="n"/>
      <c r="X470" s="25" t="n"/>
      <c r="Y470" s="80" t="n"/>
      <c r="Z470" s="27">
        <f>IF(U470="","",LOOKUP(U470-V470,{-9E+307,0,1},{2,"x",1}))</f>
        <v/>
      </c>
      <c r="AA470" s="14">
        <f>IF(U470="","",U470&amp;"-"&amp;V470)</f>
        <v/>
      </c>
      <c r="AB470" s="63" t="n"/>
    </row>
    <row customHeight="1" ht="12" r="471" spans="1:201">
      <c r="U471" s="10" t="n"/>
      <c r="V471" s="89" t="n"/>
      <c r="W471" s="16" t="n"/>
      <c r="X471" s="25" t="n"/>
      <c r="Y471" s="80" t="n"/>
      <c r="Z471" s="27">
        <f>IF(U471="","",LOOKUP(U471-V471,{-9E+307,0,1},{2,"x",1}))</f>
        <v/>
      </c>
      <c r="AA471" s="14">
        <f>IF(U471="","",U471&amp;"-"&amp;V471)</f>
        <v/>
      </c>
      <c r="AB471" s="63" t="n"/>
    </row>
    <row customHeight="1" ht="12" r="472" spans="1:201">
      <c r="U472" s="10" t="n"/>
      <c r="V472" s="89" t="n"/>
      <c r="W472" s="16" t="n"/>
      <c r="X472" s="25" t="n"/>
      <c r="Y472" s="80" t="n"/>
      <c r="Z472" s="27">
        <f>IF(U472="","",LOOKUP(U472-V472,{-9E+307,0,1},{2,"x",1}))</f>
        <v/>
      </c>
      <c r="AA472" s="14">
        <f>IF(U472="","",U472&amp;"-"&amp;V472)</f>
        <v/>
      </c>
      <c r="AB472" s="63" t="n"/>
    </row>
    <row customHeight="1" ht="12" r="473" spans="1:201">
      <c r="U473" s="10" t="n"/>
      <c r="V473" s="89" t="n"/>
      <c r="W473" s="16" t="n"/>
      <c r="X473" s="25" t="n"/>
      <c r="Y473" s="80" t="n"/>
      <c r="Z473" s="27">
        <f>IF(U473="","",LOOKUP(U473-V473,{-9E+307,0,1},{2,"x",1}))</f>
        <v/>
      </c>
      <c r="AA473" s="14">
        <f>IF(U473="","",U473&amp;"-"&amp;V473)</f>
        <v/>
      </c>
      <c r="AB473" s="63" t="n"/>
    </row>
    <row customHeight="1" ht="12" r="474" spans="1:201">
      <c r="U474" s="10" t="n"/>
      <c r="V474" s="89" t="n"/>
      <c r="W474" s="16" t="n"/>
      <c r="X474" s="25" t="n"/>
      <c r="Y474" s="80" t="n"/>
      <c r="Z474" s="27">
        <f>IF(U474="","",LOOKUP(U474-V474,{-9E+307,0,1},{2,"x",1}))</f>
        <v/>
      </c>
      <c r="AA474" s="14">
        <f>IF(U474="","",U474&amp;"-"&amp;V474)</f>
        <v/>
      </c>
      <c r="AB474" s="63" t="n"/>
    </row>
    <row customHeight="1" ht="12" r="475" spans="1:201">
      <c r="U475" s="10" t="n"/>
      <c r="V475" s="89" t="n"/>
      <c r="W475" s="16" t="n"/>
      <c r="X475" s="25" t="n"/>
      <c r="Y475" s="80" t="n"/>
      <c r="Z475" s="27">
        <f>IF(U475="","",LOOKUP(U475-V475,{-9E+307,0,1},{2,"x",1}))</f>
        <v/>
      </c>
      <c r="AA475" s="14">
        <f>IF(U475="","",U475&amp;"-"&amp;V475)</f>
        <v/>
      </c>
      <c r="AB475" s="63" t="n"/>
    </row>
    <row customHeight="1" ht="12" r="476" spans="1:201">
      <c r="U476" s="10" t="n"/>
      <c r="V476" s="89" t="n"/>
      <c r="W476" s="16" t="n"/>
      <c r="X476" s="25" t="n"/>
      <c r="Y476" s="80" t="n"/>
      <c r="Z476" s="27">
        <f>IF(U476="","",LOOKUP(U476-V476,{-9E+307,0,1},{2,"x",1}))</f>
        <v/>
      </c>
      <c r="AA476" s="14">
        <f>IF(U476="","",U476&amp;"-"&amp;V476)</f>
        <v/>
      </c>
      <c r="AB476" s="63" t="n"/>
    </row>
    <row customHeight="1" ht="12" r="477" spans="1:201">
      <c r="U477" s="10" t="n"/>
      <c r="V477" s="89" t="n"/>
      <c r="W477" s="16" t="n"/>
      <c r="X477" s="25" t="n"/>
      <c r="Y477" s="80" t="n"/>
      <c r="Z477" s="27">
        <f>IF(U477="","",LOOKUP(U477-V477,{-9E+307,0,1},{2,"x",1}))</f>
        <v/>
      </c>
      <c r="AA477" s="14">
        <f>IF(U477="","",U477&amp;"-"&amp;V477)</f>
        <v/>
      </c>
      <c r="AB477" s="63" t="n"/>
    </row>
    <row customHeight="1" ht="12" r="478" spans="1:201">
      <c r="U478" s="10" t="n"/>
      <c r="V478" s="89" t="n"/>
      <c r="W478" s="16" t="n"/>
      <c r="X478" s="25" t="n"/>
      <c r="Y478" s="80" t="n"/>
      <c r="Z478" s="27">
        <f>IF(U478="","",LOOKUP(U478-V478,{-9E+307,0,1},{2,"x",1}))</f>
        <v/>
      </c>
      <c r="AA478" s="14">
        <f>IF(U478="","",U478&amp;"-"&amp;V478)</f>
        <v/>
      </c>
      <c r="AB478" s="63" t="n"/>
    </row>
    <row customHeight="1" ht="12" r="479" spans="1:201">
      <c r="U479" s="10" t="n"/>
      <c r="V479" s="89" t="n"/>
      <c r="W479" s="16" t="n"/>
      <c r="X479" s="25" t="n"/>
      <c r="Y479" s="80" t="n"/>
      <c r="Z479" s="27">
        <f>IF(U479="","",LOOKUP(U479-V479,{-9E+307,0,1},{2,"x",1}))</f>
        <v/>
      </c>
      <c r="AA479" s="14">
        <f>IF(U479="","",U479&amp;"-"&amp;V479)</f>
        <v/>
      </c>
      <c r="AB479" s="63" t="n"/>
    </row>
    <row customHeight="1" ht="12" r="480" spans="1:201">
      <c r="U480" s="10" t="n"/>
      <c r="V480" s="89" t="n"/>
      <c r="W480" s="16" t="n"/>
      <c r="X480" s="25" t="n"/>
      <c r="Y480" s="80" t="n"/>
      <c r="Z480" s="27">
        <f>IF(U480="","",LOOKUP(U480-V480,{-9E+307,0,1},{2,"x",1}))</f>
        <v/>
      </c>
      <c r="AA480" s="14">
        <f>IF(U480="","",U480&amp;"-"&amp;V480)</f>
        <v/>
      </c>
      <c r="AB480" s="63" t="n"/>
    </row>
    <row customHeight="1" ht="12" r="481" spans="1:201">
      <c r="U481" s="10" t="n"/>
      <c r="V481" s="89" t="n"/>
      <c r="W481" s="16" t="n"/>
      <c r="X481" s="25" t="n"/>
      <c r="Y481" s="80" t="n"/>
      <c r="Z481" s="27">
        <f>IF(U481="","",LOOKUP(U481-V481,{-9E+307,0,1},{2,"x",1}))</f>
        <v/>
      </c>
      <c r="AA481" s="14">
        <f>IF(U481="","",U481&amp;"-"&amp;V481)</f>
        <v/>
      </c>
      <c r="AB481" s="63" t="n"/>
    </row>
    <row customHeight="1" ht="12" r="482" spans="1:201">
      <c r="U482" s="10" t="n"/>
      <c r="V482" s="89" t="n"/>
      <c r="W482" s="16" t="n"/>
      <c r="X482" s="25" t="n"/>
      <c r="Y482" s="80" t="n"/>
      <c r="Z482" s="27">
        <f>IF(U482="","",LOOKUP(U482-V482,{-9E+307,0,1},{2,"x",1}))</f>
        <v/>
      </c>
      <c r="AA482" s="14">
        <f>IF(U482="","",U482&amp;"-"&amp;V482)</f>
        <v/>
      </c>
      <c r="AB482" s="63" t="n"/>
    </row>
    <row customHeight="1" ht="12" r="483" spans="1:201">
      <c r="U483" s="10" t="n"/>
      <c r="V483" s="89" t="n"/>
      <c r="W483" s="16" t="n"/>
      <c r="X483" s="25" t="n"/>
      <c r="Y483" s="80" t="n"/>
      <c r="Z483" s="27">
        <f>IF(U483="","",LOOKUP(U483-V483,{-9E+307,0,1},{2,"x",1}))</f>
        <v/>
      </c>
      <c r="AA483" s="14">
        <f>IF(U483="","",U483&amp;"-"&amp;V483)</f>
        <v/>
      </c>
      <c r="AB483" s="63" t="n"/>
    </row>
    <row customHeight="1" ht="12" r="484" spans="1:201">
      <c r="U484" s="10" t="n"/>
      <c r="V484" s="89" t="n"/>
      <c r="W484" s="16" t="n"/>
      <c r="X484" s="25" t="n"/>
      <c r="Y484" s="80" t="n"/>
      <c r="Z484" s="27">
        <f>IF(U484="","",LOOKUP(U484-V484,{-9E+307,0,1},{2,"x",1}))</f>
        <v/>
      </c>
      <c r="AA484" s="14">
        <f>IF(U484="","",U484&amp;"-"&amp;V484)</f>
        <v/>
      </c>
      <c r="AB484" s="63" t="n"/>
    </row>
    <row customHeight="1" ht="12" r="485" spans="1:201">
      <c r="U485" s="10" t="n"/>
      <c r="V485" s="89" t="n"/>
      <c r="W485" s="16" t="n"/>
      <c r="X485" s="25" t="n"/>
      <c r="Y485" s="80" t="n"/>
      <c r="Z485" s="27">
        <f>IF(U485="","",LOOKUP(U485-V485,{-9E+307,0,1},{2,"x",1}))</f>
        <v/>
      </c>
      <c r="AA485" s="14">
        <f>IF(U485="","",U485&amp;"-"&amp;V485)</f>
        <v/>
      </c>
      <c r="AB485" s="63" t="n"/>
    </row>
    <row customHeight="1" ht="12" r="486" spans="1:201">
      <c r="U486" s="10" t="n"/>
      <c r="V486" s="89" t="n"/>
      <c r="W486" s="16" t="n"/>
      <c r="X486" s="25" t="n"/>
      <c r="Y486" s="80" t="n"/>
      <c r="Z486" s="27">
        <f>IF(U486="","",LOOKUP(U486-V486,{-9E+307,0,1},{2,"x",1}))</f>
        <v/>
      </c>
      <c r="AA486" s="14">
        <f>IF(U486="","",U486&amp;"-"&amp;V486)</f>
        <v/>
      </c>
      <c r="AB486" s="63" t="n"/>
    </row>
    <row customHeight="1" ht="12" r="487" spans="1:201">
      <c r="U487" s="10" t="n"/>
      <c r="V487" s="89" t="n"/>
      <c r="W487" s="16" t="n"/>
      <c r="X487" s="25" t="n"/>
      <c r="Y487" s="80" t="n"/>
      <c r="Z487" s="27">
        <f>IF(U487="","",LOOKUP(U487-V487,{-9E+307,0,1},{2,"x",1}))</f>
        <v/>
      </c>
      <c r="AA487" s="14">
        <f>IF(U487="","",U487&amp;"-"&amp;V487)</f>
        <v/>
      </c>
      <c r="AB487" s="63" t="n"/>
    </row>
    <row customHeight="1" ht="12" r="488" spans="1:201">
      <c r="U488" s="10" t="n"/>
      <c r="V488" s="89" t="n"/>
      <c r="W488" s="16" t="n"/>
      <c r="X488" s="25" t="n"/>
      <c r="Y488" s="80" t="n"/>
      <c r="Z488" s="27">
        <f>IF(U488="","",LOOKUP(U488-V488,{-9E+307,0,1},{2,"x",1}))</f>
        <v/>
      </c>
      <c r="AA488" s="14">
        <f>IF(U488="","",U488&amp;"-"&amp;V488)</f>
        <v/>
      </c>
      <c r="AB488" s="63" t="n"/>
    </row>
    <row customHeight="1" ht="12" r="489" spans="1:201">
      <c r="U489" s="10" t="n"/>
      <c r="V489" s="89" t="n"/>
      <c r="W489" s="16" t="n"/>
      <c r="X489" s="25" t="n"/>
      <c r="Y489" s="80" t="n"/>
      <c r="Z489" s="27">
        <f>IF(U489="","",LOOKUP(U489-V489,{-9E+307,0,1},{2,"x",1}))</f>
        <v/>
      </c>
      <c r="AA489" s="14">
        <f>IF(U489="","",U489&amp;"-"&amp;V489)</f>
        <v/>
      </c>
      <c r="AB489" s="63" t="n"/>
    </row>
    <row customHeight="1" ht="12" r="490" spans="1:201">
      <c r="U490" s="10" t="n"/>
      <c r="V490" s="89" t="n"/>
      <c r="W490" s="16" t="n"/>
      <c r="X490" s="25" t="n"/>
      <c r="Y490" s="80" t="n"/>
      <c r="Z490" s="27">
        <f>IF(U490="","",LOOKUP(U490-V490,{-9E+307,0,1},{2,"x",1}))</f>
        <v/>
      </c>
      <c r="AA490" s="14">
        <f>IF(U490="","",U490&amp;"-"&amp;V490)</f>
        <v/>
      </c>
      <c r="AB490" s="63" t="n"/>
    </row>
    <row customHeight="1" ht="12" r="491" spans="1:201">
      <c r="U491" s="10" t="n"/>
      <c r="V491" s="89" t="n"/>
      <c r="W491" s="16" t="n"/>
      <c r="X491" s="25" t="n"/>
      <c r="Y491" s="80" t="n"/>
      <c r="Z491" s="27">
        <f>IF(U491="","",LOOKUP(U491-V491,{-9E+307,0,1},{2,"x",1}))</f>
        <v/>
      </c>
      <c r="AA491" s="14">
        <f>IF(U491="","",U491&amp;"-"&amp;V491)</f>
        <v/>
      </c>
      <c r="AB491" s="63" t="n"/>
    </row>
    <row customHeight="1" ht="12" r="492" spans="1:201">
      <c r="U492" s="10" t="n"/>
      <c r="V492" s="89" t="n"/>
      <c r="W492" s="16" t="n"/>
      <c r="X492" s="25" t="n"/>
      <c r="Y492" s="80" t="n"/>
      <c r="Z492" s="27">
        <f>IF(U492="","",LOOKUP(U492-V492,{-9E+307,0,1},{2,"x",1}))</f>
        <v/>
      </c>
      <c r="AA492" s="14">
        <f>IF(U492="","",U492&amp;"-"&amp;V492)</f>
        <v/>
      </c>
      <c r="AB492" s="63" t="n"/>
    </row>
    <row customHeight="1" ht="12" r="493" spans="1:201">
      <c r="U493" s="10" t="n"/>
      <c r="V493" s="89" t="n"/>
      <c r="W493" s="16" t="n"/>
      <c r="X493" s="25" t="n"/>
      <c r="Y493" s="80" t="n"/>
      <c r="Z493" s="27">
        <f>IF(U493="","",LOOKUP(U493-V493,{-9E+307,0,1},{2,"x",1}))</f>
        <v/>
      </c>
      <c r="AA493" s="14">
        <f>IF(U493="","",U493&amp;"-"&amp;V493)</f>
        <v/>
      </c>
      <c r="AB493" s="63" t="n"/>
    </row>
    <row customHeight="1" ht="12" r="494" spans="1:201">
      <c r="U494" s="10" t="n"/>
      <c r="V494" s="89" t="n"/>
      <c r="W494" s="16" t="n"/>
      <c r="X494" s="25" t="n"/>
      <c r="Y494" s="80" t="n"/>
      <c r="Z494" s="27">
        <f>IF(U494="","",LOOKUP(U494-V494,{-9E+307,0,1},{2,"x",1}))</f>
        <v/>
      </c>
      <c r="AA494" s="14">
        <f>IF(U494="","",U494&amp;"-"&amp;V494)</f>
        <v/>
      </c>
      <c r="AB494" s="63" t="n"/>
    </row>
    <row customHeight="1" ht="12" r="495" spans="1:201">
      <c r="U495" s="10" t="n"/>
      <c r="V495" s="89" t="n"/>
      <c r="W495" s="16" t="n"/>
      <c r="X495" s="25" t="n"/>
      <c r="Y495" s="80" t="n"/>
      <c r="Z495" s="27">
        <f>IF(U495="","",LOOKUP(U495-V495,{-9E+307,0,1},{2,"x",1}))</f>
        <v/>
      </c>
      <c r="AA495" s="14">
        <f>IF(U495="","",U495&amp;"-"&amp;V495)</f>
        <v/>
      </c>
      <c r="AB495" s="63" t="n"/>
    </row>
    <row customHeight="1" ht="12" r="496" spans="1:201">
      <c r="U496" s="10" t="n"/>
      <c r="V496" s="89" t="n"/>
      <c r="W496" s="16" t="n"/>
      <c r="X496" s="25" t="n"/>
      <c r="Y496" s="80" t="n"/>
      <c r="Z496" s="27">
        <f>IF(U496="","",LOOKUP(U496-V496,{-9E+307,0,1},{2,"x",1}))</f>
        <v/>
      </c>
      <c r="AA496" s="14">
        <f>IF(U496="","",U496&amp;"-"&amp;V496)</f>
        <v/>
      </c>
      <c r="AB496" s="63" t="n"/>
    </row>
    <row customHeight="1" ht="12" r="497" spans="1:201">
      <c r="U497" s="10" t="n"/>
      <c r="V497" s="89" t="n"/>
      <c r="W497" s="16" t="n"/>
      <c r="X497" s="25" t="n"/>
      <c r="Y497" s="80" t="n"/>
      <c r="Z497" s="27">
        <f>IF(U497="","",LOOKUP(U497-V497,{-9E+307,0,1},{2,"x",1}))</f>
        <v/>
      </c>
      <c r="AA497" s="14">
        <f>IF(U497="","",U497&amp;"-"&amp;V497)</f>
        <v/>
      </c>
      <c r="AB497" s="63" t="n"/>
    </row>
    <row customHeight="1" ht="12" r="498" spans="1:201">
      <c r="U498" s="10" t="n"/>
      <c r="V498" s="89" t="n"/>
      <c r="W498" s="16" t="n"/>
      <c r="X498" s="25" t="n"/>
      <c r="Y498" s="80" t="n"/>
      <c r="Z498" s="27">
        <f>IF(U498="","",LOOKUP(U498-V498,{-9E+307,0,1},{2,"x",1}))</f>
        <v/>
      </c>
      <c r="AA498" s="14">
        <f>IF(U498="","",U498&amp;"-"&amp;V498)</f>
        <v/>
      </c>
      <c r="AB498" s="63" t="n"/>
    </row>
    <row customHeight="1" ht="12" r="499" spans="1:201">
      <c r="U499" s="10" t="n"/>
      <c r="V499" s="89" t="n"/>
      <c r="W499" s="16" t="n"/>
      <c r="X499" s="25" t="n"/>
      <c r="Y499" s="80" t="n"/>
      <c r="Z499" s="27">
        <f>IF(U499="","",LOOKUP(U499-V499,{-9E+307,0,1},{2,"x",1}))</f>
        <v/>
      </c>
      <c r="AA499" s="14">
        <f>IF(U499="","",U499&amp;"-"&amp;V499)</f>
        <v/>
      </c>
      <c r="AB499" s="63" t="n"/>
    </row>
    <row customHeight="1" ht="12" r="500" spans="1:201">
      <c r="U500" s="10" t="n"/>
      <c r="V500" s="89" t="n"/>
      <c r="W500" s="16" t="n"/>
      <c r="X500" s="25" t="n"/>
      <c r="Y500" s="80" t="n"/>
      <c r="Z500" s="27">
        <f>IF(U500="","",LOOKUP(U500-V500,{-9E+307,0,1},{2,"x",1}))</f>
        <v/>
      </c>
      <c r="AA500" s="14">
        <f>IF(U500="","",U500&amp;"-"&amp;V500)</f>
        <v/>
      </c>
      <c r="AB500" s="63" t="n"/>
    </row>
    <row customHeight="1" ht="12" r="501" spans="1:201">
      <c r="U501" s="10" t="n"/>
      <c r="V501" s="89" t="n"/>
      <c r="W501" s="16" t="n"/>
      <c r="X501" s="25" t="n"/>
      <c r="Y501" s="80" t="n"/>
      <c r="Z501" s="27">
        <f>IF(U501="","",LOOKUP(U501-V501,{-9E+307,0,1},{2,"x",1}))</f>
        <v/>
      </c>
      <c r="AA501" s="14">
        <f>IF(U501="","",U501&amp;"-"&amp;V501)</f>
        <v/>
      </c>
      <c r="AB501" s="63" t="n"/>
    </row>
    <row customHeight="1" ht="12" r="502" spans="1:201">
      <c r="U502" s="10" t="n"/>
      <c r="V502" s="89" t="n"/>
      <c r="W502" s="16" t="n"/>
      <c r="X502" s="25" t="n"/>
      <c r="Y502" s="80" t="n"/>
      <c r="Z502" s="27">
        <f>IF(U502="","",LOOKUP(U502-V502,{-9E+307,0,1},{2,"x",1}))</f>
        <v/>
      </c>
      <c r="AA502" s="14">
        <f>IF(U502="","",U502&amp;"-"&amp;V502)</f>
        <v/>
      </c>
      <c r="AB502" s="63" t="n"/>
    </row>
    <row customHeight="1" ht="12" r="503" spans="1:201">
      <c r="U503" s="10" t="n"/>
      <c r="V503" s="89" t="n"/>
      <c r="W503" s="16" t="n"/>
      <c r="X503" s="25" t="n"/>
      <c r="Y503" s="80" t="n"/>
      <c r="Z503" s="27">
        <f>IF(U503="","",LOOKUP(U503-V503,{-9E+307,0,1},{2,"x",1}))</f>
        <v/>
      </c>
      <c r="AA503" s="14">
        <f>IF(U503="","",U503&amp;"-"&amp;V503)</f>
        <v/>
      </c>
      <c r="AB503" s="63" t="n"/>
    </row>
    <row customHeight="1" ht="12" r="504" spans="1:201">
      <c r="U504" s="10" t="n"/>
      <c r="V504" s="89" t="n"/>
      <c r="W504" s="16" t="n"/>
      <c r="X504" s="25" t="n"/>
      <c r="Y504" s="80" t="n"/>
      <c r="Z504" s="27">
        <f>IF(U504="","",LOOKUP(U504-V504,{-9E+307,0,1},{2,"x",1}))</f>
        <v/>
      </c>
      <c r="AA504" s="14">
        <f>IF(U504="","",U504&amp;"-"&amp;V504)</f>
        <v/>
      </c>
      <c r="AB504" s="63" t="n"/>
    </row>
    <row customHeight="1" ht="12" r="505" spans="1:201">
      <c r="U505" s="10" t="n"/>
      <c r="V505" s="89" t="n"/>
      <c r="W505" s="16" t="n"/>
      <c r="X505" s="25" t="n"/>
      <c r="Y505" s="80" t="n"/>
      <c r="Z505" s="27">
        <f>IF(U505="","",LOOKUP(U505-V505,{-9E+307,0,1},{2,"x",1}))</f>
        <v/>
      </c>
      <c r="AA505" s="14">
        <f>IF(U505="","",U505&amp;"-"&amp;V505)</f>
        <v/>
      </c>
      <c r="AB505" s="63" t="n"/>
    </row>
    <row customHeight="1" ht="12" r="506" spans="1:201">
      <c r="U506" s="10" t="n"/>
      <c r="V506" s="89" t="n"/>
      <c r="W506" s="16" t="n"/>
      <c r="X506" s="25" t="n"/>
      <c r="Y506" s="80" t="n"/>
      <c r="Z506" s="27">
        <f>IF(U506="","",LOOKUP(U506-V506,{-9E+307,0,1},{2,"x",1}))</f>
        <v/>
      </c>
      <c r="AA506" s="14">
        <f>IF(U506="","",U506&amp;"-"&amp;V506)</f>
        <v/>
      </c>
      <c r="AB506" s="63" t="n"/>
    </row>
    <row customHeight="1" ht="12" r="507" spans="1:201">
      <c r="U507" s="10" t="n"/>
      <c r="V507" s="89" t="n"/>
      <c r="W507" s="16" t="n"/>
      <c r="X507" s="25" t="n"/>
      <c r="Y507" s="80" t="n"/>
      <c r="Z507" s="27">
        <f>IF(U507="","",LOOKUP(U507-V507,{-9E+307,0,1},{2,"x",1}))</f>
        <v/>
      </c>
      <c r="AA507" s="14">
        <f>IF(U507="","",U507&amp;"-"&amp;V507)</f>
        <v/>
      </c>
      <c r="AB507" s="63" t="n"/>
    </row>
    <row customHeight="1" ht="12" r="508" spans="1:201">
      <c r="U508" s="10" t="n"/>
      <c r="V508" s="89" t="n"/>
      <c r="W508" s="16" t="n"/>
      <c r="X508" s="25" t="n"/>
      <c r="Y508" s="80" t="n"/>
      <c r="Z508" s="27">
        <f>IF(U508="","",LOOKUP(U508-V508,{-9E+307,0,1},{2,"x",1}))</f>
        <v/>
      </c>
      <c r="AA508" s="14">
        <f>IF(U508="","",U508&amp;"-"&amp;V508)</f>
        <v/>
      </c>
      <c r="AB508" s="63" t="n"/>
    </row>
    <row customHeight="1" ht="12" r="509" spans="1:201">
      <c r="U509" s="10" t="n"/>
      <c r="V509" s="89" t="n"/>
      <c r="W509" s="16" t="n"/>
      <c r="X509" s="25" t="n"/>
      <c r="Y509" s="80" t="n"/>
      <c r="Z509" s="27">
        <f>IF(U509="","",LOOKUP(U509-V509,{-9E+307,0,1},{2,"x",1}))</f>
        <v/>
      </c>
      <c r="AA509" s="14">
        <f>IF(U509="","",U509&amp;"-"&amp;V509)</f>
        <v/>
      </c>
      <c r="AB509" s="63" t="n"/>
    </row>
    <row customHeight="1" ht="12" r="510" spans="1:201">
      <c r="U510" s="10" t="n"/>
      <c r="V510" s="89" t="n"/>
      <c r="W510" s="16" t="n"/>
      <c r="X510" s="25" t="n"/>
      <c r="Y510" s="80" t="n"/>
      <c r="Z510" s="27">
        <f>IF(U510="","",LOOKUP(U510-V510,{-9E+307,0,1},{2,"x",1}))</f>
        <v/>
      </c>
      <c r="AA510" s="14">
        <f>IF(U510="","",U510&amp;"-"&amp;V510)</f>
        <v/>
      </c>
      <c r="AB510" s="63" t="n"/>
    </row>
    <row customHeight="1" ht="12" r="511" spans="1:201">
      <c r="U511" s="10" t="n"/>
      <c r="V511" s="89" t="n"/>
      <c r="W511" s="16" t="n"/>
      <c r="X511" s="25" t="n"/>
      <c r="Y511" s="80" t="n"/>
      <c r="Z511" s="27">
        <f>IF(U511="","",LOOKUP(U511-V511,{-9E+307,0,1},{2,"x",1}))</f>
        <v/>
      </c>
      <c r="AA511" s="14">
        <f>IF(U511="","",U511&amp;"-"&amp;V511)</f>
        <v/>
      </c>
      <c r="AB511" s="63" t="n"/>
    </row>
    <row customHeight="1" ht="12" r="512" spans="1:201">
      <c r="U512" s="10" t="n"/>
      <c r="V512" s="89" t="n"/>
      <c r="W512" s="16" t="n"/>
      <c r="X512" s="25" t="n"/>
      <c r="Y512" s="80" t="n"/>
      <c r="Z512" s="27">
        <f>IF(U512="","",LOOKUP(U512-V512,{-9E+307,0,1},{2,"x",1}))</f>
        <v/>
      </c>
      <c r="AA512" s="14">
        <f>IF(U512="","",U512&amp;"-"&amp;V512)</f>
        <v/>
      </c>
      <c r="AB512" s="63" t="n"/>
    </row>
    <row customHeight="1" ht="12" r="513" spans="1:201">
      <c r="U513" s="10" t="n"/>
      <c r="V513" s="89" t="n"/>
      <c r="W513" s="16" t="n"/>
      <c r="X513" s="25" t="n"/>
      <c r="Y513" s="80" t="n"/>
      <c r="Z513" s="27">
        <f>IF(U513="","",LOOKUP(U513-V513,{-9E+307,0,1},{2,"x",1}))</f>
        <v/>
      </c>
      <c r="AA513" s="14">
        <f>IF(U513="","",U513&amp;"-"&amp;V513)</f>
        <v/>
      </c>
      <c r="AB513" s="63" t="n"/>
    </row>
    <row customHeight="1" ht="12" r="514" spans="1:201">
      <c r="U514" s="10" t="n"/>
      <c r="V514" s="89" t="n"/>
      <c r="W514" s="16" t="n"/>
      <c r="X514" s="25" t="n"/>
      <c r="Y514" s="80" t="n"/>
      <c r="Z514" s="27">
        <f>IF(U514="","",LOOKUP(U514-V514,{-9E+307,0,1},{2,"x",1}))</f>
        <v/>
      </c>
      <c r="AA514" s="14">
        <f>IF(U514="","",U514&amp;"-"&amp;V514)</f>
        <v/>
      </c>
      <c r="AB514" s="63" t="n"/>
    </row>
    <row customHeight="1" ht="12" r="515" spans="1:201">
      <c r="U515" s="10" t="n"/>
      <c r="V515" s="89" t="n"/>
      <c r="W515" s="16" t="n"/>
      <c r="X515" s="25" t="n"/>
      <c r="Y515" s="80" t="n"/>
      <c r="Z515" s="27">
        <f>IF(U515="","",LOOKUP(U515-V515,{-9E+307,0,1},{2,"x",1}))</f>
        <v/>
      </c>
      <c r="AA515" s="14">
        <f>IF(U515="","",U515&amp;"-"&amp;V515)</f>
        <v/>
      </c>
      <c r="AB515" s="63" t="n"/>
    </row>
    <row customHeight="1" ht="12" r="516" spans="1:201">
      <c r="U516" s="10" t="n"/>
      <c r="V516" s="89" t="n"/>
      <c r="W516" s="16" t="n"/>
      <c r="X516" s="25" t="n"/>
      <c r="Y516" s="80" t="n"/>
      <c r="Z516" s="27">
        <f>IF(U516="","",LOOKUP(U516-V516,{-9E+307,0,1},{2,"x",1}))</f>
        <v/>
      </c>
      <c r="AA516" s="14">
        <f>IF(U516="","",U516&amp;"-"&amp;V516)</f>
        <v/>
      </c>
      <c r="AB516" s="63" t="n"/>
    </row>
    <row customHeight="1" ht="12" r="517" spans="1:201">
      <c r="U517" s="10" t="n"/>
      <c r="V517" s="89" t="n"/>
      <c r="W517" s="16" t="n"/>
      <c r="X517" s="25" t="n"/>
      <c r="Y517" s="80" t="n"/>
      <c r="Z517" s="27">
        <f>IF(U517="","",LOOKUP(U517-V517,{-9E+307,0,1},{2,"x",1}))</f>
        <v/>
      </c>
      <c r="AA517" s="14">
        <f>IF(U517="","",U517&amp;"-"&amp;V517)</f>
        <v/>
      </c>
      <c r="AB517" s="63" t="n"/>
    </row>
    <row customHeight="1" ht="12" r="518" spans="1:201">
      <c r="U518" s="10" t="n"/>
      <c r="V518" s="89" t="n"/>
      <c r="W518" s="16" t="n"/>
      <c r="X518" s="25" t="n"/>
      <c r="Y518" s="80" t="n"/>
      <c r="Z518" s="27">
        <f>IF(U518="","",LOOKUP(U518-V518,{-9E+307,0,1},{2,"x",1}))</f>
        <v/>
      </c>
      <c r="AA518" s="14">
        <f>IF(U518="","",U518&amp;"-"&amp;V518)</f>
        <v/>
      </c>
      <c r="AB518" s="63" t="n"/>
    </row>
    <row customHeight="1" ht="12" r="519" spans="1:201">
      <c r="U519" s="10" t="n"/>
      <c r="V519" s="89" t="n"/>
      <c r="W519" s="16" t="n"/>
      <c r="X519" s="25" t="n"/>
      <c r="Y519" s="80" t="n"/>
      <c r="Z519" s="27">
        <f>IF(U519="","",LOOKUP(U519-V519,{-9E+307,0,1},{2,"x",1}))</f>
        <v/>
      </c>
      <c r="AA519" s="14">
        <f>IF(U519="","",U519&amp;"-"&amp;V519)</f>
        <v/>
      </c>
      <c r="AB519" s="63" t="n"/>
    </row>
    <row customHeight="1" ht="12" r="520" spans="1:201">
      <c r="U520" s="10" t="n"/>
      <c r="V520" s="89" t="n"/>
      <c r="W520" s="16" t="n"/>
      <c r="X520" s="25" t="n"/>
      <c r="Y520" s="80" t="n"/>
      <c r="Z520" s="27">
        <f>IF(U520="","",LOOKUP(U520-V520,{-9E+307,0,1},{2,"x",1}))</f>
        <v/>
      </c>
      <c r="AA520" s="14">
        <f>IF(U520="","",U520&amp;"-"&amp;V520)</f>
        <v/>
      </c>
      <c r="AB520" s="63" t="n"/>
    </row>
    <row customHeight="1" ht="12" r="521" spans="1:201">
      <c r="U521" s="10" t="n"/>
      <c r="V521" s="89" t="n"/>
      <c r="W521" s="16" t="n"/>
      <c r="X521" s="25" t="n"/>
      <c r="Y521" s="80" t="n"/>
      <c r="Z521" s="27">
        <f>IF(U521="","",LOOKUP(U521-V521,{-9E+307,0,1},{2,"x",1}))</f>
        <v/>
      </c>
      <c r="AA521" s="14">
        <f>IF(U521="","",U521&amp;"-"&amp;V521)</f>
        <v/>
      </c>
      <c r="AB521" s="63" t="n"/>
    </row>
    <row customHeight="1" ht="12" r="522" spans="1:201">
      <c r="U522" s="10" t="n"/>
      <c r="V522" s="89" t="n"/>
      <c r="W522" s="16" t="n"/>
      <c r="X522" s="25" t="n"/>
      <c r="Y522" s="80" t="n"/>
      <c r="Z522" s="27">
        <f>IF(U522="","",LOOKUP(U522-V522,{-9E+307,0,1},{2,"x",1}))</f>
        <v/>
      </c>
      <c r="AA522" s="14">
        <f>IF(U522="","",U522&amp;"-"&amp;V522)</f>
        <v/>
      </c>
      <c r="AB522" s="63" t="n"/>
    </row>
    <row customHeight="1" ht="12" r="523" spans="1:201">
      <c r="U523" s="10" t="n"/>
      <c r="V523" s="89" t="n"/>
      <c r="W523" s="16" t="n"/>
      <c r="X523" s="25" t="n"/>
      <c r="Y523" s="80" t="n"/>
      <c r="Z523" s="27">
        <f>IF(U523="","",LOOKUP(U523-V523,{-9E+307,0,1},{2,"x",1}))</f>
        <v/>
      </c>
      <c r="AA523" s="14">
        <f>IF(U523="","",U523&amp;"-"&amp;V523)</f>
        <v/>
      </c>
      <c r="AB523" s="63" t="n"/>
    </row>
    <row customHeight="1" ht="12" r="524" spans="1:201">
      <c r="U524" s="10" t="n"/>
      <c r="V524" s="89" t="n"/>
      <c r="W524" s="16" t="n"/>
      <c r="X524" s="25" t="n"/>
      <c r="Y524" s="80" t="n"/>
      <c r="Z524" s="27">
        <f>IF(U524="","",LOOKUP(U524-V524,{-9E+307,0,1},{2,"x",1}))</f>
        <v/>
      </c>
      <c r="AA524" s="14">
        <f>IF(U524="","",U524&amp;"-"&amp;V524)</f>
        <v/>
      </c>
      <c r="AB524" s="63" t="n"/>
    </row>
    <row customHeight="1" ht="12" r="525" spans="1:201">
      <c r="U525" s="10" t="n"/>
      <c r="V525" s="89" t="n"/>
      <c r="W525" s="16" t="n"/>
      <c r="X525" s="25" t="n"/>
      <c r="Y525" s="80" t="n"/>
      <c r="Z525" s="27">
        <f>IF(U525="","",LOOKUP(U525-V525,{-9E+307,0,1},{2,"x",1}))</f>
        <v/>
      </c>
      <c r="AA525" s="14">
        <f>IF(U525="","",U525&amp;"-"&amp;V525)</f>
        <v/>
      </c>
      <c r="AB525" s="63" t="n"/>
    </row>
    <row customHeight="1" ht="12" r="526" spans="1:201">
      <c r="U526" s="10" t="n"/>
      <c r="V526" s="89" t="n"/>
      <c r="W526" s="16" t="n"/>
      <c r="X526" s="25" t="n"/>
      <c r="Y526" s="80" t="n"/>
      <c r="Z526" s="27">
        <f>IF(U526="","",LOOKUP(U526-V526,{-9E+307,0,1},{2,"x",1}))</f>
        <v/>
      </c>
      <c r="AA526" s="14">
        <f>IF(U526="","",U526&amp;"-"&amp;V526)</f>
        <v/>
      </c>
      <c r="AB526" s="63" t="n"/>
    </row>
    <row customHeight="1" ht="12" r="527" spans="1:201">
      <c r="U527" s="10" t="n"/>
      <c r="V527" s="89" t="n"/>
      <c r="W527" s="16" t="n"/>
      <c r="X527" s="25" t="n"/>
      <c r="Y527" s="80" t="n"/>
      <c r="Z527" s="27">
        <f>IF(U527="","",LOOKUP(U527-V527,{-9E+307,0,1},{2,"x",1}))</f>
        <v/>
      </c>
      <c r="AA527" s="14">
        <f>IF(U527="","",U527&amp;"-"&amp;V527)</f>
        <v/>
      </c>
      <c r="AB527" s="63" t="n"/>
    </row>
    <row customHeight="1" ht="12" r="528" spans="1:201">
      <c r="U528" s="10" t="n"/>
      <c r="V528" s="89" t="n"/>
      <c r="W528" s="16" t="n"/>
      <c r="X528" s="25" t="n"/>
      <c r="Y528" s="80" t="n"/>
      <c r="Z528" s="27">
        <f>IF(U528="","",LOOKUP(U528-V528,{-9E+307,0,1},{2,"x",1}))</f>
        <v/>
      </c>
      <c r="AA528" s="14">
        <f>IF(U528="","",U528&amp;"-"&amp;V528)</f>
        <v/>
      </c>
      <c r="AB528" s="63" t="n"/>
    </row>
    <row customHeight="1" ht="12" r="529" spans="1:201">
      <c r="U529" s="10" t="n"/>
      <c r="V529" s="89" t="n"/>
      <c r="W529" s="16" t="n"/>
      <c r="X529" s="25" t="n"/>
      <c r="Y529" s="80" t="n"/>
      <c r="Z529" s="27">
        <f>IF(U529="","",LOOKUP(U529-V529,{-9E+307,0,1},{2,"x",1}))</f>
        <v/>
      </c>
      <c r="AA529" s="14">
        <f>IF(U529="","",U529&amp;"-"&amp;V529)</f>
        <v/>
      </c>
      <c r="AB529" s="63" t="n"/>
    </row>
    <row customHeight="1" ht="12" r="530" spans="1:201">
      <c r="U530" s="10" t="n"/>
      <c r="V530" s="89" t="n"/>
      <c r="W530" s="16" t="n"/>
      <c r="X530" s="25" t="n"/>
      <c r="Y530" s="80" t="n"/>
      <c r="Z530" s="27">
        <f>IF(U530="","",LOOKUP(U530-V530,{-9E+307,0,1},{2,"x",1}))</f>
        <v/>
      </c>
      <c r="AA530" s="14">
        <f>IF(U530="","",U530&amp;"-"&amp;V530)</f>
        <v/>
      </c>
      <c r="AB530" s="63" t="n"/>
    </row>
    <row customHeight="1" ht="12" r="531" spans="1:201">
      <c r="U531" s="10" t="n"/>
      <c r="V531" s="89" t="n"/>
      <c r="W531" s="16" t="n"/>
      <c r="X531" s="25" t="n"/>
      <c r="Y531" s="80" t="n"/>
      <c r="Z531" s="27">
        <f>IF(U531="","",LOOKUP(U531-V531,{-9E+307,0,1},{2,"x",1}))</f>
        <v/>
      </c>
      <c r="AA531" s="14">
        <f>IF(U531="","",U531&amp;"-"&amp;V531)</f>
        <v/>
      </c>
      <c r="AB531" s="63" t="n"/>
    </row>
    <row customHeight="1" ht="12" r="532" spans="1:201">
      <c r="U532" s="10" t="n"/>
      <c r="V532" s="89" t="n"/>
      <c r="W532" s="16" t="n"/>
      <c r="X532" s="25" t="n"/>
      <c r="Y532" s="80" t="n"/>
      <c r="Z532" s="27">
        <f>IF(U532="","",LOOKUP(U532-V532,{-9E+307,0,1},{2,"x",1}))</f>
        <v/>
      </c>
      <c r="AA532" s="14">
        <f>IF(U532="","",U532&amp;"-"&amp;V532)</f>
        <v/>
      </c>
      <c r="AB532" s="63" t="n"/>
    </row>
    <row customHeight="1" ht="12" r="533" spans="1:201">
      <c r="U533" s="10" t="n"/>
      <c r="V533" s="89" t="n"/>
      <c r="W533" s="16" t="n"/>
      <c r="X533" s="25" t="n"/>
      <c r="Y533" s="80" t="n"/>
      <c r="Z533" s="27">
        <f>IF(U533="","",LOOKUP(U533-V533,{-9E+307,0,1},{2,"x",1}))</f>
        <v/>
      </c>
      <c r="AA533" s="14">
        <f>IF(U533="","",U533&amp;"-"&amp;V533)</f>
        <v/>
      </c>
      <c r="AB533" s="63" t="n"/>
    </row>
    <row customHeight="1" ht="12" r="534" spans="1:201">
      <c r="U534" s="10" t="n"/>
      <c r="V534" s="89" t="n"/>
      <c r="W534" s="16" t="n"/>
      <c r="X534" s="25" t="n"/>
      <c r="Y534" s="80" t="n"/>
      <c r="Z534" s="27">
        <f>IF(U534="","",LOOKUP(U534-V534,{-9E+307,0,1},{2,"x",1}))</f>
        <v/>
      </c>
      <c r="AA534" s="14">
        <f>IF(U534="","",U534&amp;"-"&amp;V534)</f>
        <v/>
      </c>
      <c r="AB534" s="63" t="n"/>
    </row>
    <row customHeight="1" ht="12" r="535" spans="1:201">
      <c r="U535" s="10" t="n"/>
      <c r="V535" s="89" t="n"/>
      <c r="W535" s="16" t="n"/>
      <c r="X535" s="25" t="n"/>
      <c r="Y535" s="80" t="n"/>
      <c r="Z535" s="27">
        <f>IF(U535="","",LOOKUP(U535-V535,{-9E+307,0,1},{2,"x",1}))</f>
        <v/>
      </c>
      <c r="AA535" s="14">
        <f>IF(U535="","",U535&amp;"-"&amp;V535)</f>
        <v/>
      </c>
      <c r="AB535" s="63" t="n"/>
    </row>
    <row customHeight="1" ht="12" r="536" spans="1:201">
      <c r="U536" s="10" t="n"/>
      <c r="V536" s="89" t="n"/>
      <c r="W536" s="16" t="n"/>
      <c r="X536" s="25" t="n"/>
      <c r="Y536" s="80" t="n"/>
      <c r="Z536" s="27">
        <f>IF(U536="","",LOOKUP(U536-V536,{-9E+307,0,1},{2,"x",1}))</f>
        <v/>
      </c>
      <c r="AA536" s="14">
        <f>IF(U536="","",U536&amp;"-"&amp;V536)</f>
        <v/>
      </c>
      <c r="AB536" s="63" t="n"/>
    </row>
    <row customHeight="1" ht="12" r="537" spans="1:201">
      <c r="U537" s="10" t="n"/>
      <c r="V537" s="89" t="n"/>
      <c r="W537" s="16" t="n"/>
      <c r="X537" s="25" t="n"/>
      <c r="Y537" s="80" t="n"/>
      <c r="Z537" s="27">
        <f>IF(U537="","",LOOKUP(U537-V537,{-9E+307,0,1},{2,"x",1}))</f>
        <v/>
      </c>
      <c r="AA537" s="14">
        <f>IF(U537="","",U537&amp;"-"&amp;V537)</f>
        <v/>
      </c>
      <c r="AB537" s="63" t="n"/>
    </row>
    <row customHeight="1" ht="12" r="538" spans="1:201">
      <c r="U538" s="10" t="n"/>
      <c r="V538" s="89" t="n"/>
      <c r="W538" s="16" t="n"/>
      <c r="X538" s="25" t="n"/>
      <c r="Y538" s="80" t="n"/>
      <c r="Z538" s="27">
        <f>IF(U538="","",LOOKUP(U538-V538,{-9E+307,0,1},{2,"x",1}))</f>
        <v/>
      </c>
      <c r="AA538" s="14">
        <f>IF(U538="","",U538&amp;"-"&amp;V538)</f>
        <v/>
      </c>
      <c r="AB538" s="63" t="n"/>
    </row>
    <row customHeight="1" ht="12" r="539" spans="1:201">
      <c r="U539" s="10" t="n"/>
      <c r="V539" s="89" t="n"/>
      <c r="W539" s="16" t="n"/>
      <c r="X539" s="25" t="n"/>
      <c r="Y539" s="80" t="n"/>
      <c r="Z539" s="27">
        <f>IF(U539="","",LOOKUP(U539-V539,{-9E+307,0,1},{2,"x",1}))</f>
        <v/>
      </c>
      <c r="AA539" s="14">
        <f>IF(U539="","",U539&amp;"-"&amp;V539)</f>
        <v/>
      </c>
      <c r="AB539" s="63" t="n"/>
    </row>
    <row customHeight="1" ht="12" r="540" spans="1:201">
      <c r="U540" s="10" t="n"/>
      <c r="V540" s="89" t="n"/>
      <c r="W540" s="16" t="n"/>
      <c r="X540" s="25" t="n"/>
      <c r="Y540" s="80" t="n"/>
      <c r="Z540" s="27">
        <f>IF(U540="","",LOOKUP(U540-V540,{-9E+307,0,1},{2,"x",1}))</f>
        <v/>
      </c>
      <c r="AA540" s="14">
        <f>IF(U540="","",U540&amp;"-"&amp;V540)</f>
        <v/>
      </c>
      <c r="AB540" s="63" t="n"/>
    </row>
    <row customHeight="1" ht="12" r="541" spans="1:201">
      <c r="U541" s="10" t="n"/>
      <c r="V541" s="89" t="n"/>
      <c r="W541" s="16" t="n"/>
      <c r="X541" s="25" t="n"/>
      <c r="Y541" s="80" t="n"/>
      <c r="Z541" s="27">
        <f>IF(U541="","",LOOKUP(U541-V541,{-9E+307,0,1},{2,"x",1}))</f>
        <v/>
      </c>
      <c r="AA541" s="14">
        <f>IF(U541="","",U541&amp;"-"&amp;V541)</f>
        <v/>
      </c>
      <c r="AB541" s="63" t="n"/>
    </row>
    <row customHeight="1" ht="12" r="542" spans="1:201">
      <c r="W542" s="16" t="n"/>
      <c r="X542" s="25" t="n"/>
      <c r="Y542" s="80" t="n"/>
      <c r="Z542" s="27">
        <f>IF(U542="","",LOOKUP(U542-V542,{-9E+307,0,1},{2,"x",1}))</f>
        <v/>
      </c>
      <c r="AA542" s="14">
        <f>IF(U542="","",U542&amp;"-"&amp;V542)</f>
        <v/>
      </c>
      <c r="AB542" s="63" t="n"/>
    </row>
    <row customHeight="1" ht="12" r="543" spans="1:201">
      <c r="W543" s="16" t="n"/>
      <c r="X543" s="25" t="n"/>
      <c r="Y543" s="80" t="n"/>
      <c r="Z543" s="27">
        <f>IF(U543="","",LOOKUP(U543-V543,{-9E+307,0,1},{2,"x",1}))</f>
        <v/>
      </c>
      <c r="AA543" s="14">
        <f>IF(U543="","",U543&amp;"-"&amp;V543)</f>
        <v/>
      </c>
      <c r="AB543" s="63" t="n"/>
    </row>
    <row customHeight="1" ht="12" r="544" spans="1:201">
      <c r="W544" s="16" t="n"/>
      <c r="X544" s="25" t="n"/>
      <c r="Y544" s="80" t="n"/>
      <c r="Z544" s="27">
        <f>IF(U544="","",LOOKUP(U544-V544,{-9E+307,0,1},{2,"x",1}))</f>
        <v/>
      </c>
      <c r="AA544" s="14">
        <f>IF(U544="","",U544&amp;"-"&amp;V544)</f>
        <v/>
      </c>
      <c r="AB544" s="63" t="n"/>
    </row>
    <row customHeight="1" ht="12" r="545" spans="1:201">
      <c r="W545" s="16" t="n"/>
      <c r="X545" s="25" t="n"/>
      <c r="Y545" s="80" t="n"/>
      <c r="Z545" s="27">
        <f>IF(U545="","",LOOKUP(U545-V545,{-9E+307,0,1},{2,"x",1}))</f>
        <v/>
      </c>
      <c r="AA545" s="14">
        <f>IF(U545="","",U545&amp;"-"&amp;V545)</f>
        <v/>
      </c>
      <c r="AB545" s="63" t="n"/>
    </row>
    <row customHeight="1" ht="12" r="546" spans="1:201">
      <c r="W546" s="16" t="n"/>
      <c r="X546" s="25" t="n"/>
      <c r="Y546" s="80" t="n"/>
      <c r="Z546" s="27">
        <f>IF(U546="","",LOOKUP(U546-V546,{-9E+307,0,1},{2,"x",1}))</f>
        <v/>
      </c>
      <c r="AA546" s="14">
        <f>IF(U546="","",U546&amp;"-"&amp;V546)</f>
        <v/>
      </c>
      <c r="AB546" s="63" t="n"/>
    </row>
    <row customHeight="1" ht="12" r="547" spans="1:201">
      <c r="W547" s="16" t="n"/>
      <c r="X547" s="25" t="n"/>
      <c r="Y547" s="80" t="n"/>
      <c r="Z547" s="27">
        <f>IF(U547="","",LOOKUP(U547-V547,{-9E+307,0,1},{2,"x",1}))</f>
        <v/>
      </c>
      <c r="AA547" s="14">
        <f>IF(U547="","",U547&amp;"-"&amp;V547)</f>
        <v/>
      </c>
      <c r="AB547" s="63" t="n"/>
    </row>
    <row customHeight="1" ht="12" r="548" spans="1:201">
      <c r="W548" s="16" t="n"/>
      <c r="X548" s="25" t="n"/>
      <c r="Y548" s="80" t="n"/>
      <c r="Z548" s="27">
        <f>IF(U548="","",LOOKUP(U548-V548,{-9E+307,0,1},{2,"x",1}))</f>
        <v/>
      </c>
      <c r="AA548" s="14">
        <f>IF(U548="","",U548&amp;"-"&amp;V548)</f>
        <v/>
      </c>
      <c r="AB548" s="63" t="n"/>
    </row>
    <row customHeight="1" ht="12" r="549" spans="1:201">
      <c r="W549" s="16" t="n"/>
      <c r="X549" s="25" t="n"/>
      <c r="Y549" s="80" t="n"/>
      <c r="Z549" s="27">
        <f>IF(U549="","",LOOKUP(U549-V549,{-9E+307,0,1},{2,"x",1}))</f>
        <v/>
      </c>
      <c r="AA549" s="14">
        <f>IF(U549="","",U549&amp;"-"&amp;V549)</f>
        <v/>
      </c>
      <c r="AB549" s="63" t="n"/>
    </row>
    <row customHeight="1" ht="12" r="550" spans="1:201">
      <c r="W550" s="16" t="n"/>
      <c r="X550" s="25" t="n"/>
      <c r="Y550" s="80" t="n"/>
      <c r="Z550" s="27">
        <f>IF(U550="","",LOOKUP(U550-V550,{-9E+307,0,1},{2,"x",1}))</f>
        <v/>
      </c>
      <c r="AA550" s="14">
        <f>IF(U550="","",U550&amp;"-"&amp;V550)</f>
        <v/>
      </c>
      <c r="AB550" s="63" t="n"/>
    </row>
    <row customHeight="1" ht="12" r="551" spans="1:201">
      <c r="W551" s="16" t="n"/>
      <c r="X551" s="25" t="n"/>
      <c r="Y551" s="80" t="n"/>
      <c r="Z551" s="27">
        <f>IF(U551="","",LOOKUP(U551-V551,{-9E+307,0,1},{2,"x",1}))</f>
        <v/>
      </c>
      <c r="AA551" s="14">
        <f>IF(U551="","",U551&amp;"-"&amp;V551)</f>
        <v/>
      </c>
      <c r="AB551" s="63" t="n"/>
    </row>
    <row customHeight="1" ht="12" r="552" spans="1:201">
      <c r="W552" s="16" t="n"/>
      <c r="X552" s="25" t="n"/>
      <c r="Y552" s="80" t="n"/>
      <c r="Z552" s="27">
        <f>IF(U552="","",LOOKUP(U552-V552,{-9E+307,0,1},{2,"x",1}))</f>
        <v/>
      </c>
      <c r="AA552" s="14">
        <f>IF(U552="","",U552&amp;"-"&amp;V552)</f>
        <v/>
      </c>
      <c r="AB552" s="63" t="n"/>
    </row>
    <row customHeight="1" ht="12" r="553" spans="1:201">
      <c r="W553" s="16" t="n"/>
      <c r="X553" s="25" t="n"/>
      <c r="Y553" s="80" t="n"/>
      <c r="Z553" s="27">
        <f>IF(U553="","",LOOKUP(U553-V553,{-9E+307,0,1},{2,"x",1}))</f>
        <v/>
      </c>
      <c r="AA553" s="14">
        <f>IF(U553="","",U553&amp;"-"&amp;V553)</f>
        <v/>
      </c>
      <c r="AB553" s="63" t="n"/>
    </row>
  </sheetData>
  <conditionalFormatting sqref="Z2:AB101 Z102:Z111 Z112:AB360">
    <cfRule dxfId="0" priority="1" stopIfTrue="1" type="expression">
      <formula>SEARCH("Jornada",$A2)</formula>
    </cfRule>
  </conditionalFormatting>
  <conditionalFormatting sqref="Z361:AB553">
    <cfRule dxfId="0" priority="2" stopIfTrue="1" type="expression">
      <formula>SEARCH("Jornada",#REF!)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Right="0"/>
    <pageSetUpPr/>
  </sheetPr>
  <dimension ref="A1:GS553"/>
  <sheetViews>
    <sheetView workbookViewId="0">
      <selection activeCell="A1" sqref="A1"/>
    </sheetView>
  </sheetViews>
  <sheetFormatPr baseColWidth="8" defaultRowHeight="12" outlineLevelCol="1"/>
  <cols>
    <col bestFit="1" customWidth="1" max="1" min="1" style="35" width="5.42578125"/>
    <col bestFit="1" customWidth="1" max="3" min="2" style="89" width="17.7109375"/>
    <col customWidth="1" max="4" min="4" style="31" width="4.85546875"/>
    <col customWidth="1" max="5" min="5" style="81" width="4.85546875"/>
    <col customWidth="1" max="6" min="6" style="25" width="4.85546875"/>
    <col customWidth="1" max="11" min="7" style="80" width="4.85546875"/>
    <col customWidth="1" max="12" min="12" style="25" width="4.85546875"/>
    <col customWidth="1" max="17" min="13" style="80" width="4.85546875"/>
    <col customWidth="1" max="18" min="18" style="16" width="5.7109375"/>
    <col customWidth="1" max="20" min="19" style="16" width="5.5703125"/>
    <col customWidth="1" max="21" min="21" style="25" width="4.85546875"/>
    <col customWidth="1" max="22" min="22" style="80" width="4.85546875"/>
    <col customWidth="1" max="23" min="23" style="13" width="4.85546875"/>
    <col customWidth="1" max="24" min="24" style="24" width="4.85546875"/>
    <col customWidth="1" max="25" min="25" style="23" width="4.85546875"/>
    <col bestFit="1" customWidth="1" max="26" min="26" style="26" width="5.7109375"/>
    <col bestFit="1" customWidth="1" max="27" min="27" style="19" width="3.28515625"/>
    <col customWidth="1" max="28" min="28" style="89" width="3.28515625"/>
    <col bestFit="1" customWidth="1" max="29" min="29" style="89" width="15.85546875"/>
    <col bestFit="1" collapsed="1" customWidth="1" max="30" min="30" style="89" width="3"/>
    <col customWidth="1" hidden="1" max="31" min="31" outlineLevel="1" style="89" width="6.42578125"/>
    <col customWidth="1" hidden="1" max="34" min="32" outlineLevel="1" style="89" width="6"/>
    <col customWidth="1" hidden="1" max="39" min="35" outlineLevel="1" style="89" width="4"/>
    <col customWidth="1" hidden="1" max="40" min="40" outlineLevel="1" style="89" width="6.85546875"/>
    <col customWidth="1" hidden="1" max="42" min="41" outlineLevel="1" style="89" width="6"/>
    <col customWidth="1" hidden="1" max="46" min="43" outlineLevel="1" style="89" width="4"/>
    <col customWidth="1" hidden="1" max="47" min="47" outlineLevel="1" style="89" width="3"/>
    <col customWidth="1" hidden="1" max="48" min="48" outlineLevel="1" style="89" width="4"/>
    <col bestFit="1" customWidth="1" max="49" min="49" style="89" width="6.85546875"/>
    <col customWidth="1" max="50" min="50" outlineLevel="1" style="89" width="5.42578125"/>
    <col customWidth="1" max="53" min="51" outlineLevel="1" style="89" width="5"/>
    <col customWidth="1" max="56" min="54" outlineLevel="1" style="89" width="3.42578125"/>
    <col customWidth="1" max="57" min="57" outlineLevel="1" style="89" width="3"/>
    <col bestFit="1" customWidth="1" max="58" min="58" outlineLevel="1" style="89" width="4"/>
    <col customWidth="1" max="59" min="59" outlineLevel="1" style="89" width="5.28515625"/>
    <col customWidth="1" max="62" min="60" outlineLevel="1" style="89" width="5"/>
    <col customWidth="1" max="65" min="63" outlineLevel="1" style="89" width="3.42578125"/>
    <col customWidth="1" max="66" min="66" outlineLevel="1" style="89" width="3"/>
    <col bestFit="1" customWidth="1" max="67" min="67" outlineLevel="1" style="89" width="4"/>
    <col customWidth="1" max="68" min="68" style="89" width="9.140625"/>
    <col bestFit="1" customWidth="1" max="69" min="69" style="35" width="5.42578125"/>
    <col bestFit="1" customWidth="1" max="71" min="70" style="89" width="17.7109375"/>
    <col bestFit="1" customWidth="1" max="73" min="72" style="89" width="4.42578125"/>
    <col customWidth="1" max="74" min="74" style="89" width="7.28515625"/>
    <col customWidth="1" max="75" min="75" style="89" width="6.42578125"/>
    <col customWidth="1" max="79" min="76" style="89" width="6"/>
    <col bestFit="1" customWidth="1" max="80" min="80" style="89" width="4.42578125"/>
    <col customWidth="1" max="85" min="81" style="89" width="4"/>
    <col customWidth="1" max="87" min="86" style="89" width="3"/>
    <col bestFit="1" customWidth="1" max="88" min="88" style="89" width="3.42578125"/>
    <col bestFit="1" customWidth="1" max="91" min="89" style="89" width="4"/>
    <col bestFit="1" customWidth="1" max="93" min="92" style="89" width="5.42578125"/>
    <col bestFit="1" customWidth="1" max="97" min="94" style="89" width="5"/>
    <col customWidth="1" max="100" min="98" style="89" width="3.42578125"/>
    <col customWidth="1" max="101" min="101" style="89" width="3"/>
    <col bestFit="1" customWidth="1" max="103" min="102" style="89" width="3"/>
    <col bestFit="1" customWidth="1" max="104" min="104" style="89" width="3.42578125"/>
    <col bestFit="1" customWidth="1" max="107" min="105" style="89" width="3"/>
    <col customWidth="1" max="109" min="108" style="89" width="4"/>
    <col customWidth="1" max="110" min="110" style="89" width="7.140625"/>
    <col bestFit="1" customWidth="1" max="111" min="111" style="89" width="6.42578125"/>
    <col bestFit="1" customWidth="1" max="115" min="112" style="89" width="6"/>
    <col bestFit="1" customWidth="1" max="116" min="116" style="89" width="3.42578125"/>
    <col bestFit="1" customWidth="1" max="117" min="117" style="89" width="3"/>
    <col customWidth="1" max="121" min="118" style="89" width="5"/>
    <col customWidth="1" max="122" min="122" style="89" width="3.42578125"/>
    <col customWidth="1" max="123" min="123" style="89" width="3"/>
    <col bestFit="1" customWidth="1" max="124" min="124" style="89" width="3.42578125"/>
    <col customWidth="1" max="125" min="125" style="89" width="3"/>
    <col bestFit="1" customWidth="1" max="127" min="126" style="89" width="4"/>
    <col bestFit="1" customWidth="1" max="129" min="128" style="89" width="5.42578125"/>
    <col bestFit="1" collapsed="1" customWidth="1" max="130" min="130" style="89" width="5"/>
    <col bestFit="1" customWidth="1" max="133" min="131" style="89" width="5"/>
    <col bestFit="1" customWidth="1" max="134" min="134" style="89" width="2.85546875"/>
    <col bestFit="1" customWidth="1" max="135" min="135" style="89" width="3"/>
    <col bestFit="1" customWidth="1" max="136" min="136" style="89" width="4.7109375"/>
    <col bestFit="1" customWidth="1" max="139" min="137" style="89" width="4"/>
    <col bestFit="1" customWidth="1" max="140" min="140" style="89" width="4.5703125"/>
    <col bestFit="1" customWidth="1" max="145" min="141" style="89" width="4"/>
    <col customWidth="1" max="146" min="146" style="81" width="4"/>
    <col bestFit="1" customWidth="1" max="147" min="147" style="89" width="5.7109375"/>
    <col bestFit="1" customWidth="1" max="148" min="148" style="89" width="5.28515625"/>
    <col customWidth="1" max="149" min="149" style="81" width="4"/>
    <col bestFit="1" customWidth="1" max="150" min="150" style="89" width="8.7109375"/>
    <col bestFit="1" customWidth="1" max="151" min="151" style="89" width="5.28515625"/>
    <col customWidth="1" max="152" min="152" style="81" width="4"/>
    <col bestFit="1" customWidth="1" max="153" min="153" style="89" width="9.7109375"/>
    <col bestFit="1" customWidth="1" max="154" min="154" style="89" width="5.28515625"/>
    <col customWidth="1" max="155" min="155" style="81" width="4"/>
    <col bestFit="1" customWidth="1" max="157" min="156" style="89" width="5.28515625"/>
    <col customWidth="1" max="158" min="158" style="81" width="4"/>
    <col bestFit="1" customWidth="1" max="160" min="159" style="89" width="5.28515625"/>
    <col customWidth="1" max="161" min="161" style="81" width="4"/>
    <col bestFit="1" customWidth="1" max="162" min="162" style="89" width="7.140625"/>
    <col bestFit="1" customWidth="1" max="163" min="163" style="89" width="5.28515625"/>
    <col customWidth="1" max="164" min="164" style="81" width="4"/>
    <col bestFit="1" customWidth="1" max="165" min="165" style="89" width="8.140625"/>
    <col bestFit="1" customWidth="1" max="166" min="166" style="89" width="5.28515625"/>
    <col customWidth="1" max="167" min="167" style="81" width="4"/>
    <col customWidth="1" max="195" min="168" style="89" width="9.140625"/>
    <col customWidth="1" max="16384" min="196" style="89" width="9.140625"/>
  </cols>
  <sheetData>
    <row r="1" spans="1:201">
      <c r="A1" s="82" t="s">
        <v>0</v>
      </c>
      <c r="B1" s="5" t="s">
        <v>1</v>
      </c>
      <c r="C1" s="5" t="s">
        <v>2</v>
      </c>
      <c r="D1" s="84" t="s">
        <v>3</v>
      </c>
      <c r="E1" s="48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49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1" t="s">
        <v>17</v>
      </c>
      <c r="S1" s="51" t="s">
        <v>18</v>
      </c>
      <c r="T1" s="51" t="s">
        <v>19</v>
      </c>
      <c r="U1" s="49" t="s">
        <v>20</v>
      </c>
      <c r="V1" s="50" t="s">
        <v>21</v>
      </c>
      <c r="W1" s="52" t="s">
        <v>22</v>
      </c>
      <c r="X1" s="53" t="s">
        <v>23</v>
      </c>
      <c r="Y1" s="54" t="s">
        <v>24</v>
      </c>
      <c r="Z1" s="55" t="s">
        <v>25</v>
      </c>
      <c r="AA1" s="55" t="s">
        <v>26</v>
      </c>
      <c r="AD1" s="80" t="n"/>
      <c r="AE1" s="80" t="s">
        <v>27</v>
      </c>
      <c r="AF1" s="80" t="n"/>
      <c r="AG1" s="80" t="n"/>
      <c r="AH1" s="80" t="n"/>
      <c r="AI1" s="80" t="n"/>
      <c r="AJ1" s="80" t="n"/>
      <c r="AK1" s="80" t="n"/>
      <c r="AL1" s="80" t="n"/>
      <c r="AM1" s="80" t="n"/>
      <c r="AN1" s="25" t="s">
        <v>28</v>
      </c>
      <c r="AO1" s="80" t="n"/>
      <c r="AP1" s="80" t="n"/>
      <c r="AQ1" s="80" t="n"/>
      <c r="AR1" s="80" t="n"/>
      <c r="AS1" s="80" t="n"/>
      <c r="AT1" s="80" t="n"/>
      <c r="AU1" s="80" t="n"/>
      <c r="AV1" s="80" t="n"/>
      <c r="AW1" s="12" t="n"/>
      <c r="AX1" s="80" t="s">
        <v>27</v>
      </c>
      <c r="AY1" s="80" t="n"/>
      <c r="AZ1" s="80" t="n"/>
      <c r="BA1" s="80" t="n"/>
      <c r="BB1" s="80" t="n"/>
      <c r="BC1" s="80" t="n"/>
      <c r="BD1" s="80" t="n"/>
      <c r="BE1" s="80" t="n"/>
      <c r="BF1" s="80" t="n"/>
      <c r="BG1" s="25" t="s">
        <v>28</v>
      </c>
      <c r="BH1" s="80" t="n"/>
      <c r="BI1" s="80" t="n"/>
      <c r="BJ1" s="80" t="n"/>
      <c r="BK1" s="80" t="n"/>
      <c r="BL1" s="80" t="n"/>
      <c r="BM1" s="80" t="n"/>
      <c r="BN1" s="80" t="n"/>
      <c r="BO1" s="80" t="n"/>
      <c r="BV1" s="80" t="s">
        <v>29</v>
      </c>
      <c r="BW1" s="80" t="n"/>
      <c r="BX1" s="80" t="n"/>
      <c r="BY1" s="80" t="n"/>
      <c r="BZ1" s="80" t="n"/>
      <c r="CA1" s="80" t="n"/>
      <c r="CB1" s="80" t="n"/>
      <c r="CC1" s="80" t="n"/>
      <c r="CD1" s="80" t="n"/>
      <c r="CE1" s="80" t="n"/>
      <c r="CF1" s="80" t="n"/>
      <c r="CG1" s="80" t="n"/>
      <c r="CH1" s="80" t="n"/>
      <c r="CI1" s="80" t="n"/>
      <c r="CJ1" s="80" t="n"/>
      <c r="CK1" s="80" t="n"/>
      <c r="CL1" s="80" t="n"/>
      <c r="CM1" s="80" t="n"/>
      <c r="CN1" s="80" t="n"/>
      <c r="CO1" s="80" t="n"/>
      <c r="CP1" s="80" t="n"/>
      <c r="CQ1" s="80" t="n"/>
      <c r="CR1" s="80" t="n"/>
      <c r="CS1" s="80" t="n"/>
      <c r="CT1" s="80" t="n"/>
      <c r="CU1" s="80" t="n"/>
      <c r="CV1" s="80" t="n"/>
      <c r="CW1" s="80" t="n"/>
      <c r="CX1" s="80" t="n"/>
      <c r="CY1" s="80" t="n"/>
      <c r="CZ1" s="80" t="n"/>
      <c r="DA1" s="80" t="n"/>
      <c r="DB1" s="80" t="n"/>
      <c r="DC1" s="80" t="n"/>
      <c r="DD1" s="80" t="n"/>
      <c r="DE1" s="80" t="n"/>
      <c r="DF1" s="12" t="s">
        <v>30</v>
      </c>
      <c r="DG1" s="80" t="n"/>
      <c r="DH1" s="80" t="n"/>
      <c r="DI1" s="80" t="n"/>
      <c r="DJ1" s="80" t="n"/>
      <c r="DK1" s="80" t="n"/>
      <c r="DL1" s="80" t="n"/>
      <c r="DM1" s="80" t="n"/>
      <c r="DN1" s="80" t="n"/>
      <c r="DO1" s="80" t="n"/>
      <c r="DP1" s="80" t="n"/>
      <c r="DQ1" s="80" t="n"/>
      <c r="DR1" s="80" t="n"/>
      <c r="DS1" s="80" t="n"/>
      <c r="DT1" s="80" t="n"/>
      <c r="DU1" s="80" t="n"/>
      <c r="DV1" s="80" t="n"/>
      <c r="DW1" s="80" t="n"/>
      <c r="DX1" s="80" t="n"/>
      <c r="DY1" s="80" t="n"/>
      <c r="DZ1" s="80" t="n"/>
      <c r="EA1" s="80" t="n"/>
      <c r="EB1" s="80" t="n"/>
      <c r="EC1" s="80" t="n"/>
      <c r="ED1" s="80" t="n"/>
      <c r="EE1" s="80" t="n"/>
      <c r="EF1" s="80" t="n"/>
      <c r="EG1" s="80" t="n"/>
      <c r="EH1" s="80" t="n"/>
      <c r="EI1" s="80" t="n"/>
      <c r="EJ1" s="80" t="n"/>
      <c r="EK1" s="80" t="n"/>
      <c r="EL1" s="81" t="n"/>
      <c r="EM1" s="81" t="n"/>
      <c r="EN1" s="81" t="n"/>
      <c r="EO1" s="81" t="n"/>
      <c r="EQ1" s="81" t="n"/>
      <c r="ER1" s="81" t="n"/>
      <c r="ET1" s="81" t="n"/>
      <c r="EU1" s="81" t="n"/>
      <c r="EW1" s="81" t="n"/>
      <c r="EX1" s="81" t="n"/>
      <c r="EY1" s="56" t="n"/>
      <c r="EZ1" s="81" t="n"/>
      <c r="FA1" s="81" t="n"/>
      <c r="FC1" s="81" t="n"/>
      <c r="FD1" s="81" t="n"/>
      <c r="FF1" s="81" t="n"/>
      <c r="FG1" s="81" t="n"/>
      <c r="FH1" s="71" t="n"/>
      <c r="FI1" s="71" t="n"/>
      <c r="FJ1" s="81" t="n"/>
      <c r="FK1" s="89" t="n"/>
      <c r="FM1" s="81" t="n"/>
      <c r="FN1" s="71" t="n"/>
      <c r="FO1" s="71" t="n"/>
      <c r="FP1" s="81" t="n"/>
      <c r="FQ1" s="71" t="n"/>
      <c r="FR1" s="71" t="n"/>
      <c r="FS1" s="81" t="n"/>
      <c r="FT1" s="71" t="n"/>
      <c r="FU1" s="71" t="n"/>
      <c r="FV1" s="81" t="n"/>
      <c r="FW1" s="71" t="n"/>
      <c r="FX1" s="71" t="n"/>
      <c r="FY1" s="81" t="n"/>
      <c r="FZ1" s="71" t="n"/>
      <c r="GA1" s="71" t="n"/>
      <c r="GB1" s="81" t="n"/>
      <c r="GC1" s="71" t="n"/>
      <c r="GD1" s="71" t="n"/>
      <c r="GE1" s="81" t="n"/>
    </row>
    <row customHeight="1" ht="12" r="2" spans="1:201">
      <c r="A2" s="35" t="n">
        <v>43336</v>
      </c>
      <c r="B2" s="89" t="s">
        <v>113</v>
      </c>
      <c r="C2" s="89" t="s">
        <v>114</v>
      </c>
      <c r="D2" s="31" t="n">
        <v>6.91</v>
      </c>
      <c r="E2" s="81" t="n">
        <v>6.33</v>
      </c>
      <c r="F2" s="25" t="n">
        <v>559</v>
      </c>
      <c r="G2" s="80" t="n">
        <v>277</v>
      </c>
      <c r="H2" s="80" t="n">
        <v>481</v>
      </c>
      <c r="I2" s="80" t="n">
        <v>208</v>
      </c>
      <c r="J2" s="80" t="n">
        <v>12</v>
      </c>
      <c r="K2" s="80" t="n">
        <v>7</v>
      </c>
      <c r="L2" s="25" t="n">
        <v>1</v>
      </c>
      <c r="M2" s="80" t="n">
        <v>0</v>
      </c>
      <c r="N2" s="80" t="n">
        <v>4</v>
      </c>
      <c r="O2" s="80" t="n">
        <v>1</v>
      </c>
      <c r="P2" s="80" t="n">
        <v>0</v>
      </c>
      <c r="Q2" s="80" t="n">
        <v>4</v>
      </c>
      <c r="R2" s="16" t="n">
        <v>5</v>
      </c>
      <c r="S2" s="16" t="n">
        <v>5</v>
      </c>
      <c r="T2" s="16" t="n">
        <v>10</v>
      </c>
      <c r="U2" s="25" t="n">
        <v>3</v>
      </c>
      <c r="V2" s="80" t="n">
        <v>1</v>
      </c>
      <c r="W2" s="16" t="n">
        <v>4</v>
      </c>
      <c r="X2" s="25" t="n">
        <v>10</v>
      </c>
      <c r="Y2" s="80" t="n">
        <v>23</v>
      </c>
      <c r="Z2" s="27">
        <f>IF(U2="","",LOOKUP(U2-V2,{-9E+307,0,1},{2,"x",1}))</f>
        <v/>
      </c>
      <c r="AA2" s="14">
        <f>IF(U2="","",U2&amp;"-"&amp;V2)</f>
        <v/>
      </c>
      <c r="AB2" s="63" t="n"/>
      <c r="AC2" s="83" t="s">
        <v>33</v>
      </c>
      <c r="AD2" s="80" t="s">
        <v>34</v>
      </c>
      <c r="AE2" s="80" t="s">
        <v>35</v>
      </c>
      <c r="AF2" s="80" t="s">
        <v>36</v>
      </c>
      <c r="AG2" s="80" t="s">
        <v>37</v>
      </c>
      <c r="AH2" s="80" t="s">
        <v>38</v>
      </c>
      <c r="AI2" s="25" t="s">
        <v>39</v>
      </c>
      <c r="AJ2" s="80" t="s">
        <v>40</v>
      </c>
      <c r="AK2" s="80" t="s">
        <v>41</v>
      </c>
      <c r="AL2" s="80" t="s">
        <v>42</v>
      </c>
      <c r="AM2" s="29" t="s">
        <v>43</v>
      </c>
      <c r="AN2" s="25" t="s">
        <v>35</v>
      </c>
      <c r="AO2" s="80" t="s">
        <v>36</v>
      </c>
      <c r="AP2" s="80" t="s">
        <v>37</v>
      </c>
      <c r="AQ2" s="80" t="s">
        <v>38</v>
      </c>
      <c r="AR2" s="25" t="s">
        <v>39</v>
      </c>
      <c r="AS2" s="80" t="s">
        <v>40</v>
      </c>
      <c r="AT2" s="80" t="s">
        <v>41</v>
      </c>
      <c r="AU2" s="80" t="s">
        <v>42</v>
      </c>
      <c r="AV2" s="28" t="s">
        <v>43</v>
      </c>
      <c r="AW2" s="12" t="s">
        <v>34</v>
      </c>
      <c r="AX2" s="80" t="s">
        <v>35</v>
      </c>
      <c r="AY2" s="80" t="s">
        <v>36</v>
      </c>
      <c r="AZ2" s="80" t="s">
        <v>37</v>
      </c>
      <c r="BA2" s="80" t="s">
        <v>38</v>
      </c>
      <c r="BB2" s="25" t="s">
        <v>39</v>
      </c>
      <c r="BC2" s="80" t="s">
        <v>40</v>
      </c>
      <c r="BD2" s="80" t="s">
        <v>41</v>
      </c>
      <c r="BE2" s="80" t="s">
        <v>42</v>
      </c>
      <c r="BF2" s="29" t="s">
        <v>43</v>
      </c>
      <c r="BG2" s="25" t="s">
        <v>35</v>
      </c>
      <c r="BH2" s="80" t="s">
        <v>36</v>
      </c>
      <c r="BI2" s="80" t="s">
        <v>37</v>
      </c>
      <c r="BJ2" s="80" t="s">
        <v>38</v>
      </c>
      <c r="BK2" s="25" t="s">
        <v>39</v>
      </c>
      <c r="BL2" s="80" t="s">
        <v>40</v>
      </c>
      <c r="BM2" s="80" t="s">
        <v>41</v>
      </c>
      <c r="BN2" s="80" t="s">
        <v>42</v>
      </c>
      <c r="BO2" s="25" t="s">
        <v>43</v>
      </c>
      <c r="BV2" s="80" t="s">
        <v>44</v>
      </c>
      <c r="BW2" s="80" t="n"/>
      <c r="BX2" s="80" t="n"/>
      <c r="BY2" s="80" t="n"/>
      <c r="BZ2" s="80" t="n"/>
      <c r="CA2" s="80" t="n"/>
      <c r="CB2" s="80" t="n"/>
      <c r="CC2" s="80" t="n"/>
      <c r="CD2" s="80" t="n"/>
      <c r="CE2" s="80" t="n"/>
      <c r="CF2" s="80" t="n"/>
      <c r="CG2" s="80" t="n"/>
      <c r="CH2" s="80" t="n"/>
      <c r="CI2" s="80" t="n"/>
      <c r="CJ2" s="80" t="n"/>
      <c r="CK2" s="80" t="n"/>
      <c r="CL2" s="80" t="n"/>
      <c r="CM2" s="80" t="n"/>
      <c r="CN2" s="25" t="s">
        <v>45</v>
      </c>
      <c r="CO2" s="80" t="n"/>
      <c r="CP2" s="80" t="n"/>
      <c r="CQ2" s="80" t="n"/>
      <c r="CR2" s="80" t="n"/>
      <c r="CS2" s="80" t="n"/>
      <c r="CT2" s="80" t="n"/>
      <c r="CU2" s="80" t="n"/>
      <c r="CV2" s="80" t="n"/>
      <c r="CW2" s="80" t="n"/>
      <c r="CX2" s="80" t="n"/>
      <c r="CY2" s="80" t="n"/>
      <c r="CZ2" s="80" t="n"/>
      <c r="DA2" s="80" t="n"/>
      <c r="DB2" s="80" t="n"/>
      <c r="DC2" s="80" t="n"/>
      <c r="DD2" s="80" t="n"/>
      <c r="DE2" s="80" t="n"/>
      <c r="DF2" s="12" t="s">
        <v>44</v>
      </c>
      <c r="DG2" s="80" t="n"/>
      <c r="DH2" s="80" t="n"/>
      <c r="DI2" s="80" t="n"/>
      <c r="DJ2" s="80" t="n"/>
      <c r="DK2" s="80" t="n"/>
      <c r="DL2" s="80" t="n"/>
      <c r="DM2" s="80" t="n"/>
      <c r="DN2" s="80" t="n"/>
      <c r="DO2" s="80" t="n"/>
      <c r="DP2" s="80" t="n"/>
      <c r="DQ2" s="80" t="n"/>
      <c r="DR2" s="80" t="n"/>
      <c r="DS2" s="80" t="n"/>
      <c r="DT2" s="80" t="n"/>
      <c r="DU2" s="80" t="n"/>
      <c r="DV2" s="80" t="n"/>
      <c r="DW2" s="80" t="n"/>
      <c r="DX2" s="25" t="s">
        <v>45</v>
      </c>
      <c r="DY2" s="80" t="n"/>
      <c r="DZ2" s="80" t="n"/>
      <c r="EA2" s="80" t="n"/>
      <c r="EB2" s="80" t="n"/>
      <c r="EC2" s="80" t="n"/>
      <c r="ED2" s="80" t="n"/>
      <c r="EE2" s="80" t="n"/>
      <c r="EF2" s="80" t="n"/>
      <c r="EG2" s="80" t="n"/>
      <c r="EH2" s="80" t="n"/>
      <c r="EI2" s="80" t="n"/>
      <c r="EJ2" s="80" t="n"/>
      <c r="EK2" s="80" t="n"/>
      <c r="EL2" s="81" t="n"/>
      <c r="EM2" s="81" t="n"/>
      <c r="EN2" s="81" t="n"/>
      <c r="EO2" s="81" t="n"/>
      <c r="EQ2" s="81" t="n"/>
      <c r="ER2" s="81" t="n"/>
      <c r="ET2" s="81" t="n"/>
      <c r="EU2" s="81" t="n"/>
      <c r="EW2" s="81" t="n"/>
      <c r="EX2" s="81" t="n"/>
      <c r="EY2" s="56" t="n"/>
      <c r="EZ2" s="81" t="n"/>
      <c r="FA2" s="81" t="n"/>
      <c r="FC2" s="81" t="n"/>
      <c r="FD2" s="81" t="n"/>
      <c r="FF2" s="81" t="n"/>
      <c r="FG2" s="81" t="n"/>
      <c r="FH2" s="71" t="n"/>
      <c r="FI2" s="71" t="n"/>
      <c r="FJ2" s="81" t="n"/>
      <c r="FK2" s="89" t="n"/>
      <c r="FM2" s="81" t="n"/>
      <c r="FN2" s="71" t="n"/>
      <c r="FO2" s="71" t="n"/>
      <c r="FP2" s="81" t="n"/>
      <c r="FQ2" s="71" t="n"/>
      <c r="FR2" s="71" t="n"/>
      <c r="FS2" s="81" t="n"/>
      <c r="FT2" s="71" t="n"/>
      <c r="FU2" s="71" t="n"/>
      <c r="FV2" s="81" t="n"/>
      <c r="FW2" s="71" t="n"/>
      <c r="FX2" s="71" t="n"/>
      <c r="FY2" s="81" t="n"/>
      <c r="FZ2" s="71" t="n"/>
      <c r="GA2" s="71" t="n"/>
      <c r="GB2" s="81" t="n"/>
      <c r="GC2" s="71" t="n"/>
      <c r="GD2" s="71" t="n"/>
      <c r="GE2" s="81" t="n"/>
    </row>
    <row customHeight="1" ht="12" r="3" spans="1:201">
      <c r="A3" s="35" t="n">
        <v>43337</v>
      </c>
      <c r="B3" s="89" t="s">
        <v>115</v>
      </c>
      <c r="C3" s="89" t="s">
        <v>116</v>
      </c>
      <c r="D3" s="31" t="n">
        <v>7.14</v>
      </c>
      <c r="E3" s="81" t="n">
        <v>6.43</v>
      </c>
      <c r="F3" s="25" t="n">
        <v>476</v>
      </c>
      <c r="G3" s="80" t="n">
        <v>498</v>
      </c>
      <c r="H3" s="80" t="n">
        <v>406</v>
      </c>
      <c r="I3" s="80" t="n">
        <v>426</v>
      </c>
      <c r="J3" s="80" t="n">
        <v>11</v>
      </c>
      <c r="K3" s="80" t="n">
        <v>13</v>
      </c>
      <c r="L3" s="25" t="n">
        <v>1</v>
      </c>
      <c r="M3" s="80" t="n">
        <v>0</v>
      </c>
      <c r="N3" s="80" t="n">
        <v>5</v>
      </c>
      <c r="O3" s="80" t="n">
        <v>3</v>
      </c>
      <c r="P3" s="80" t="n">
        <v>1</v>
      </c>
      <c r="Q3" s="80" t="n">
        <v>0</v>
      </c>
      <c r="R3" s="16" t="n">
        <v>7</v>
      </c>
      <c r="S3" s="16" t="n">
        <v>3</v>
      </c>
      <c r="T3" s="16" t="n">
        <v>10</v>
      </c>
      <c r="U3" s="25" t="n">
        <v>2</v>
      </c>
      <c r="V3" s="80" t="n">
        <v>0</v>
      </c>
      <c r="W3" s="16" t="n">
        <v>2</v>
      </c>
      <c r="X3" s="25" t="n">
        <v>29</v>
      </c>
      <c r="Y3" s="80" t="n">
        <v>19</v>
      </c>
      <c r="Z3" s="27">
        <f>IF(U3="","",LOOKUP(U3-V3,{-9E+307,0,1},{2,"x",1}))</f>
        <v/>
      </c>
      <c r="AA3" s="14">
        <f>IF(U3="","",U3&amp;"-"&amp;V3)</f>
        <v/>
      </c>
      <c r="AB3" s="63" t="n"/>
      <c r="AC3" s="89" t="s">
        <v>117</v>
      </c>
      <c r="AD3" s="80">
        <f>SUMPRODUCT(($B$2:$C$1001=$AC3)*($Z$2:$Z$1001&lt;&gt;""))</f>
        <v/>
      </c>
      <c r="AE3" s="81">
        <f>SUMIF($B$2:$B$1001,$AC3,$D$2:$D$1001)+SUMIF($C$2:$C$1001,$AC3,$E$2:$E$1001)</f>
        <v/>
      </c>
      <c r="AF3" s="80">
        <f>SUMIF($B$2:$B$1001,$AC3,$F$2:$F$1001)+SUMIF($C$2:$C$1001,$AC3,$G$2:$G$1001)</f>
        <v/>
      </c>
      <c r="AG3" s="80">
        <f>SUMIF($B$2:$B$1001,$AC3,$H$2:$H$1001)+SUMIF($C$2:$C$1001,$AC3,$I$2:$I$1001)</f>
        <v/>
      </c>
      <c r="AH3" s="80">
        <f>SUMIF($B$2:$B$1001,$AC3,$J$2:$J$1001)+SUMIF($C$2:$C$1001,$AC3,$K$2:$K$1001)</f>
        <v/>
      </c>
      <c r="AI3" s="25">
        <f>SUMIF($B$2:$B$1001,$AC3,$L$2:$L$1001)+SUMIF($C$2:$C$1001,$AC3,$M$2:$M$1001)</f>
        <v/>
      </c>
      <c r="AJ3" s="80">
        <f>SUMIF($B$2:$B$1001,$AC3,$N$2:$N$1001)+SUMIF($C$2:$C$1001,$AC3,$O$2:$O$1001)</f>
        <v/>
      </c>
      <c r="AK3" s="80">
        <f>SUMIF($B$2:$B$1001,$AC3,$P$2:$P$1001)+SUMIF($C$2:$C$1001,$AC3,$Q$2:$Q$1001)</f>
        <v/>
      </c>
      <c r="AL3" s="80">
        <f>SUMIF($B$2:$B$1001,$AC3,$U$2:$U$1001)+SUMIF($C$2:$C$1001,$AC3,$V$2:$V$1001)</f>
        <v/>
      </c>
      <c r="AM3" s="29">
        <f>SUMIF($B$2:$B$1001,$AC3,$X$2:$X$1001)+SUMIF($C$2:$C$1001,$AC3,$Y$2:$Y$1001)</f>
        <v/>
      </c>
      <c r="AN3" s="31">
        <f>SUMIF($C$2:$C$1001,$AC3,$D$2:$D$1001)+SUMIF($B$2:$B$1001,$AC3,$E$2:$E$1001)</f>
        <v/>
      </c>
      <c r="AO3" s="80">
        <f>SUMIF($C$2:$C$1001,$AC3,$F$2:$F$1001)+SUMIF($B$2:$B$1001,$AC3,$G$2:$G$1001)</f>
        <v/>
      </c>
      <c r="AP3" s="80">
        <f>SUMIF($C$2:$C$1001,$AC3,$H$2:$H$1001)+SUMIF($B$2:$B$1001,$AC3,$I$2:$I$1001)</f>
        <v/>
      </c>
      <c r="AQ3" s="80">
        <f>SUMIF($C$2:$C$1001,$AC3,$J$2:$J$1001)+SUMIF($B$2:$B$1001,$AC3,$K$2:$K$1001)</f>
        <v/>
      </c>
      <c r="AR3" s="25">
        <f>SUMIF($C$2:$C$1001,$AC3,$L$2:$L$1001)+SUMIF($B$2:$B$1001,$AC3,$M$2:$M$1001)</f>
        <v/>
      </c>
      <c r="AS3" s="80">
        <f>SUMIF($C$2:$C$1001,$AC3,$N$2:$N$1001)+SUMIF($B$2:$B$1001,$AC3,$O$2:$O$1001)</f>
        <v/>
      </c>
      <c r="AT3" s="80">
        <f>SUMIF($C$2:$C$1001,$AC3,$P$2:$P$1001)+SUMIF($B$2:$B$1001,$AC3,$Q$2:$Q$1001)</f>
        <v/>
      </c>
      <c r="AU3" s="80">
        <f>SUMIF($C$2:$C$1001,$AC3,$U$2:$U$1001)+SUMIF($B$2:$B$1001,$AC3,$V$2:$V$1001)</f>
        <v/>
      </c>
      <c r="AV3" s="28">
        <f>SUMIF($C$2:$C$1001,$AC3,$X$2:$X$1001)+SUMIF($B$2:$B$1001,$AC3,$Y$2:$Y$1001)</f>
        <v/>
      </c>
      <c r="AW3" s="12" t="n">
        <v>5</v>
      </c>
      <c r="AX3" s="81" t="n">
        <v>33.24</v>
      </c>
      <c r="AY3" s="80" t="n">
        <v>2194</v>
      </c>
      <c r="AZ3" s="80" t="n">
        <v>1625</v>
      </c>
      <c r="BA3" s="80" t="n">
        <v>54</v>
      </c>
      <c r="BB3" s="25" t="n">
        <v>1</v>
      </c>
      <c r="BC3" s="80" t="n">
        <v>18</v>
      </c>
      <c r="BD3" s="80" t="n">
        <v>10</v>
      </c>
      <c r="BE3" s="80" t="n">
        <v>4</v>
      </c>
      <c r="BF3" s="29" t="n">
        <v>93</v>
      </c>
      <c r="BG3" s="31" t="n">
        <v>34.88999999999999</v>
      </c>
      <c r="BH3" s="80" t="n">
        <v>2018</v>
      </c>
      <c r="BI3" s="80" t="n">
        <v>1475</v>
      </c>
      <c r="BJ3" s="80" t="n">
        <v>58</v>
      </c>
      <c r="BK3" s="25" t="n">
        <v>1</v>
      </c>
      <c r="BL3" s="80" t="n">
        <v>18</v>
      </c>
      <c r="BM3" s="80" t="n">
        <v>7</v>
      </c>
      <c r="BN3" s="80" t="n">
        <v>8</v>
      </c>
      <c r="BO3" s="25" t="n">
        <v>113</v>
      </c>
      <c r="BT3" s="89" t="s">
        <v>34</v>
      </c>
      <c r="BV3" s="80" t="s">
        <v>35</v>
      </c>
      <c r="BW3" s="80" t="n"/>
      <c r="BX3" s="80" t="s">
        <v>36</v>
      </c>
      <c r="BY3" s="80" t="n"/>
      <c r="BZ3" s="80" t="s">
        <v>37</v>
      </c>
      <c r="CA3" s="80" t="n"/>
      <c r="CB3" s="80" t="s">
        <v>38</v>
      </c>
      <c r="CC3" s="80" t="n"/>
      <c r="CD3" s="25" t="s">
        <v>39</v>
      </c>
      <c r="CE3" s="80" t="n"/>
      <c r="CF3" s="80" t="s">
        <v>40</v>
      </c>
      <c r="CG3" s="80" t="n"/>
      <c r="CH3" s="80" t="s">
        <v>41</v>
      </c>
      <c r="CI3" s="80" t="n"/>
      <c r="CJ3" s="80" t="s">
        <v>42</v>
      </c>
      <c r="CK3" s="80" t="n"/>
      <c r="CL3" s="25" t="s">
        <v>43</v>
      </c>
      <c r="CM3" s="80" t="n"/>
      <c r="CN3" s="25" t="s">
        <v>35</v>
      </c>
      <c r="CO3" s="80" t="n"/>
      <c r="CP3" s="80" t="s">
        <v>36</v>
      </c>
      <c r="CQ3" s="80" t="n"/>
      <c r="CR3" s="80" t="s">
        <v>37</v>
      </c>
      <c r="CS3" s="80" t="n"/>
      <c r="CT3" s="80" t="s">
        <v>38</v>
      </c>
      <c r="CU3" s="80" t="n"/>
      <c r="CV3" s="25" t="s">
        <v>39</v>
      </c>
      <c r="CW3" s="80" t="n"/>
      <c r="CX3" s="80" t="s">
        <v>40</v>
      </c>
      <c r="CY3" s="80" t="n"/>
      <c r="CZ3" s="80" t="s">
        <v>41</v>
      </c>
      <c r="DA3" s="80" t="n"/>
      <c r="DB3" s="80" t="s">
        <v>42</v>
      </c>
      <c r="DC3" s="80" t="n"/>
      <c r="DD3" s="25" t="s">
        <v>43</v>
      </c>
      <c r="DE3" s="80" t="n"/>
      <c r="DF3" s="12" t="s">
        <v>35</v>
      </c>
      <c r="DG3" s="80" t="n"/>
      <c r="DH3" s="80" t="s">
        <v>36</v>
      </c>
      <c r="DI3" s="80" t="n"/>
      <c r="DJ3" s="80" t="s">
        <v>37</v>
      </c>
      <c r="DK3" s="80" t="n"/>
      <c r="DL3" s="80" t="s">
        <v>38</v>
      </c>
      <c r="DM3" s="80" t="n"/>
      <c r="DN3" s="25" t="s">
        <v>39</v>
      </c>
      <c r="DO3" s="80" t="n"/>
      <c r="DP3" s="80" t="s">
        <v>40</v>
      </c>
      <c r="DQ3" s="80" t="n"/>
      <c r="DR3" s="80" t="s">
        <v>41</v>
      </c>
      <c r="DS3" s="80" t="n"/>
      <c r="DT3" s="80" t="s">
        <v>42</v>
      </c>
      <c r="DU3" s="80" t="n"/>
      <c r="DV3" s="25" t="s">
        <v>43</v>
      </c>
      <c r="DW3" s="80" t="n"/>
      <c r="DX3" s="25" t="s">
        <v>35</v>
      </c>
      <c r="DY3" s="80" t="n"/>
      <c r="DZ3" s="80" t="s">
        <v>36</v>
      </c>
      <c r="EA3" s="80" t="n"/>
      <c r="EB3" s="80" t="s">
        <v>37</v>
      </c>
      <c r="EC3" s="80" t="n"/>
      <c r="ED3" s="80" t="s">
        <v>38</v>
      </c>
      <c r="EE3" s="80" t="n"/>
      <c r="EF3" s="25" t="s">
        <v>39</v>
      </c>
      <c r="EG3" s="80" t="n"/>
      <c r="EH3" s="80" t="s">
        <v>40</v>
      </c>
      <c r="EI3" s="80" t="n"/>
      <c r="EJ3" s="80" t="s">
        <v>41</v>
      </c>
      <c r="EK3" s="80" t="n"/>
      <c r="EL3" s="80" t="s">
        <v>42</v>
      </c>
      <c r="EM3" s="80" t="n"/>
      <c r="EN3" s="31" t="s">
        <v>43</v>
      </c>
      <c r="EO3" s="81" t="n"/>
      <c r="EQ3" s="81" t="n"/>
      <c r="ER3" s="81" t="n"/>
      <c r="ET3" s="81" t="n"/>
      <c r="EU3" s="81" t="n"/>
      <c r="EW3" s="81" t="n"/>
      <c r="EX3" s="81" t="n"/>
      <c r="EZ3" s="81" t="n"/>
      <c r="FA3" s="81" t="n"/>
      <c r="FB3" s="56" t="n"/>
      <c r="FC3" s="81" t="n"/>
      <c r="FD3" s="81" t="n"/>
      <c r="FF3" s="81" t="n"/>
      <c r="FG3" s="81" t="n"/>
      <c r="FI3" s="81" t="n"/>
      <c r="FJ3" s="81" t="n"/>
      <c r="FK3" s="71" t="n"/>
      <c r="FL3" s="71" t="n"/>
      <c r="FM3" s="81" t="n"/>
      <c r="FN3" s="71" t="n"/>
      <c r="FO3" s="71" t="n"/>
      <c r="FP3" s="81" t="n"/>
      <c r="FQ3" s="71" t="n"/>
      <c r="FR3" s="71" t="n"/>
      <c r="FS3" s="81" t="n"/>
      <c r="FT3" s="71" t="n"/>
      <c r="FU3" s="71" t="n"/>
      <c r="FV3" s="81" t="n"/>
      <c r="FW3" s="71" t="n"/>
      <c r="FX3" s="71" t="n"/>
      <c r="FY3" s="81" t="n"/>
      <c r="FZ3" s="71" t="n"/>
      <c r="GA3" s="71" t="n"/>
      <c r="GB3" s="81" t="n"/>
      <c r="GC3" s="71" t="n"/>
      <c r="GD3" s="71" t="n"/>
      <c r="GE3" s="81" t="n"/>
      <c r="GF3" s="71" t="n"/>
      <c r="GG3" s="71" t="n"/>
      <c r="GH3" s="81" t="n"/>
    </row>
    <row customHeight="1" ht="12" r="4" spans="1:201">
      <c r="A4" s="35" t="n">
        <v>43337</v>
      </c>
      <c r="B4" s="89" t="s">
        <v>118</v>
      </c>
      <c r="C4" s="89" t="s">
        <v>117</v>
      </c>
      <c r="D4" s="31" t="n">
        <v>6.73</v>
      </c>
      <c r="E4" s="81" t="n">
        <v>6.93</v>
      </c>
      <c r="F4" s="25" t="n">
        <v>444</v>
      </c>
      <c r="G4" s="80" t="n">
        <v>419</v>
      </c>
      <c r="H4" s="80" t="n">
        <v>346</v>
      </c>
      <c r="I4" s="80" t="n">
        <v>322</v>
      </c>
      <c r="J4" s="80" t="n">
        <v>6</v>
      </c>
      <c r="K4" s="80" t="n">
        <v>14</v>
      </c>
      <c r="L4" s="25" t="n">
        <v>1</v>
      </c>
      <c r="M4" s="80" t="n">
        <v>2</v>
      </c>
      <c r="N4" s="80" t="n">
        <v>1</v>
      </c>
      <c r="O4" s="80" t="n">
        <v>2</v>
      </c>
      <c r="P4" s="80" t="n">
        <v>3</v>
      </c>
      <c r="Q4" s="80" t="n">
        <v>3</v>
      </c>
      <c r="R4" s="16" t="n">
        <v>5</v>
      </c>
      <c r="S4" s="16" t="n">
        <v>7</v>
      </c>
      <c r="T4" s="16" t="n">
        <v>12</v>
      </c>
      <c r="U4" s="25" t="n">
        <v>1</v>
      </c>
      <c r="V4" s="80" t="n">
        <v>2</v>
      </c>
      <c r="W4" s="16" t="n">
        <v>3</v>
      </c>
      <c r="X4" s="25" t="n">
        <v>37</v>
      </c>
      <c r="Y4" s="80" t="n">
        <v>23</v>
      </c>
      <c r="Z4" s="27">
        <f>IF(U4="","",LOOKUP(U4-V4,{-9E+307,0,1},{2,"x",1}))</f>
        <v/>
      </c>
      <c r="AA4" s="14">
        <f>IF(U4="","",U4&amp;"-"&amp;V4)</f>
        <v/>
      </c>
      <c r="AB4" s="63" t="n"/>
      <c r="AC4" s="89" t="s">
        <v>115</v>
      </c>
      <c r="AD4" s="80">
        <f>SUMPRODUCT(($B$2:$C$1001=$AC4)*($Z$2:$Z$1001&lt;&gt;""))</f>
        <v/>
      </c>
      <c r="AE4" s="81">
        <f>SUMIF($B$2:$B$1001,$AC4,$D$2:$D$1001)+SUMIF($C$2:$C$1001,$AC4,$E$2:$E$1001)</f>
        <v/>
      </c>
      <c r="AF4" s="80">
        <f>SUMIF($B$2:$B$1001,$AC4,$F$2:$F$1001)+SUMIF($C$2:$C$1001,$AC4,$G$2:$G$1001)</f>
        <v/>
      </c>
      <c r="AG4" s="80">
        <f>SUMIF($B$2:$B$1001,$AC4,$H$2:$H$1001)+SUMIF($C$2:$C$1001,$AC4,$I$2:$I$1001)</f>
        <v/>
      </c>
      <c r="AH4" s="80">
        <f>SUMIF($B$2:$B$1001,$AC4,$J$2:$J$1001)+SUMIF($C$2:$C$1001,$AC4,$K$2:$K$1001)</f>
        <v/>
      </c>
      <c r="AI4" s="25">
        <f>SUMIF($B$2:$B$1001,$AC4,$L$2:$L$1001)+SUMIF($C$2:$C$1001,$AC4,$M$2:$M$1001)</f>
        <v/>
      </c>
      <c r="AJ4" s="80">
        <f>SUMIF($B$2:$B$1001,$AC4,$N$2:$N$1001)+SUMIF($C$2:$C$1001,$AC4,$O$2:$O$1001)</f>
        <v/>
      </c>
      <c r="AK4" s="80">
        <f>SUMIF($B$2:$B$1001,$AC4,$P$2:$P$1001)+SUMIF($C$2:$C$1001,$AC4,$Q$2:$Q$1001)</f>
        <v/>
      </c>
      <c r="AL4" s="80">
        <f>SUMIF($B$2:$B$1001,$AC4,$U$2:$U$1001)+SUMIF($C$2:$C$1001,$AC4,$V$2:$V$1001)</f>
        <v/>
      </c>
      <c r="AM4" s="29">
        <f>SUMIF($B$2:$B$1001,$AC4,$X$2:$X$1001)+SUMIF($C$2:$C$1001,$AC4,$Y$2:$Y$1001)</f>
        <v/>
      </c>
      <c r="AN4" s="31">
        <f>SUMIF($C$2:$C$1001,$AC4,$D$2:$D$1001)+SUMIF($B$2:$B$1001,$AC4,$E$2:$E$1001)</f>
        <v/>
      </c>
      <c r="AO4" s="80">
        <f>SUMIF($C$2:$C$1001,$AC4,$F$2:$F$1001)+SUMIF($B$2:$B$1001,$AC4,$G$2:$G$1001)</f>
        <v/>
      </c>
      <c r="AP4" s="80">
        <f>SUMIF($C$2:$C$1001,$AC4,$H$2:$H$1001)+SUMIF($B$2:$B$1001,$AC4,$I$2:$I$1001)</f>
        <v/>
      </c>
      <c r="AQ4" s="80">
        <f>SUMIF($C$2:$C$1001,$AC4,$J$2:$J$1001)+SUMIF($B$2:$B$1001,$AC4,$K$2:$K$1001)</f>
        <v/>
      </c>
      <c r="AR4" s="25">
        <f>SUMIF($C$2:$C$1001,$AC4,$L$2:$L$1001)+SUMIF($B$2:$B$1001,$AC4,$M$2:$M$1001)</f>
        <v/>
      </c>
      <c r="AS4" s="80">
        <f>SUMIF($C$2:$C$1001,$AC4,$N$2:$N$1001)+SUMIF($B$2:$B$1001,$AC4,$O$2:$O$1001)</f>
        <v/>
      </c>
      <c r="AT4" s="80">
        <f>SUMIF($C$2:$C$1001,$AC4,$P$2:$P$1001)+SUMIF($B$2:$B$1001,$AC4,$Q$2:$Q$1001)</f>
        <v/>
      </c>
      <c r="AU4" s="80">
        <f>SUMIF($C$2:$C$1001,$AC4,$U$2:$U$1001)+SUMIF($B$2:$B$1001,$AC4,$V$2:$V$1001)</f>
        <v/>
      </c>
      <c r="AV4" s="28">
        <f>SUMIF($C$2:$C$1001,$AC4,$X$2:$X$1001)+SUMIF($B$2:$B$1001,$AC4,$Y$2:$Y$1001)</f>
        <v/>
      </c>
      <c r="AW4" s="12" t="n">
        <v>5</v>
      </c>
      <c r="AX4" s="81" t="n">
        <v>34.54</v>
      </c>
      <c r="AY4" s="80" t="n">
        <v>2809</v>
      </c>
      <c r="AZ4" s="80" t="n">
        <v>2412</v>
      </c>
      <c r="BA4" s="80" t="n">
        <v>56</v>
      </c>
      <c r="BB4" s="25" t="n">
        <v>3</v>
      </c>
      <c r="BC4" s="80" t="n">
        <v>12</v>
      </c>
      <c r="BD4" s="80" t="n">
        <v>4</v>
      </c>
      <c r="BE4" s="80" t="n">
        <v>9</v>
      </c>
      <c r="BF4" s="29" t="n">
        <v>96</v>
      </c>
      <c r="BG4" s="31" t="n">
        <v>32.65</v>
      </c>
      <c r="BH4" s="80" t="n">
        <v>2159</v>
      </c>
      <c r="BI4" s="80" t="n">
        <v>1772</v>
      </c>
      <c r="BJ4" s="80" t="n">
        <v>48</v>
      </c>
      <c r="BK4" s="25" t="n">
        <v>3</v>
      </c>
      <c r="BL4" s="80" t="n">
        <v>19</v>
      </c>
      <c r="BM4" s="80" t="n">
        <v>3</v>
      </c>
      <c r="BN4" s="80" t="n">
        <v>3</v>
      </c>
      <c r="BO4" s="25" t="n">
        <v>81</v>
      </c>
      <c r="BQ4" s="35">
        <f>BQ28</f>
        <v/>
      </c>
      <c r="BR4" s="35">
        <f>BR28</f>
        <v/>
      </c>
      <c r="BS4" s="35">
        <f>BS28</f>
        <v/>
      </c>
      <c r="BT4" s="89">
        <f>VLOOKUP(BR4,$AC$3:$BO$20,2,FALSE)</f>
        <v/>
      </c>
      <c r="BU4" s="89">
        <f>VLOOKUP(BS4,$AC$3:$BO$20,2,FALSE)</f>
        <v/>
      </c>
      <c r="BV4" s="31">
        <f>VLOOKUP(BR4,$AC$3:$BO$20,3,FALSE)</f>
        <v/>
      </c>
      <c r="BW4" s="81">
        <f>VLOOKUP(BS4,$AC$3:$BO$20,3,FALSE)</f>
        <v/>
      </c>
      <c r="BX4" s="80">
        <f>VLOOKUP(BR4,$AC$3:$BO$20,4,FALSE)</f>
        <v/>
      </c>
      <c r="BY4" s="80">
        <f>VLOOKUP(BS4,$AC$3:$BO$20,4,FALSE)</f>
        <v/>
      </c>
      <c r="BZ4" s="80">
        <f>VLOOKUP(BR4,$AC$3:$BO$20,5,FALSE)</f>
        <v/>
      </c>
      <c r="CA4" s="80">
        <f>VLOOKUP(BS4,$AC$3:$BO$20,5,FALSE)</f>
        <v/>
      </c>
      <c r="CB4" s="80">
        <f>VLOOKUP(BR4,$AC$3:$BO$20,6,FALSE)</f>
        <v/>
      </c>
      <c r="CC4" s="80">
        <f>VLOOKUP(BS4,$AC$3:$BO$20,6,FALSE)</f>
        <v/>
      </c>
      <c r="CD4" s="25">
        <f>VLOOKUP(BR4,$AC$3:$BO$20,7,FALSE)</f>
        <v/>
      </c>
      <c r="CE4" s="80">
        <f>VLOOKUP(BS4,$AC$3:$BO$20,7,FALSE)</f>
        <v/>
      </c>
      <c r="CF4" s="80">
        <f>VLOOKUP(BR4,$AC$3:$BO$20,8,FALSE)</f>
        <v/>
      </c>
      <c r="CG4" s="80">
        <f>VLOOKUP(BS4,$AC$3:$BO$20,8,FALSE)</f>
        <v/>
      </c>
      <c r="CH4" s="80">
        <f>VLOOKUP(BR4,$AC$3:$BO$20,9,FALSE)</f>
        <v/>
      </c>
      <c r="CI4" s="80">
        <f>VLOOKUP(BS4,$AC$3:$BO$20,9,FALSE)</f>
        <v/>
      </c>
      <c r="CJ4" s="80">
        <f>VLOOKUP(BR4,$AC$3:$BO$20,10,FALSE)</f>
        <v/>
      </c>
      <c r="CK4" s="80">
        <f>VLOOKUP(BS4,$AC$3:$BO$20,10,FALSE)</f>
        <v/>
      </c>
      <c r="CL4" s="25">
        <f>VLOOKUP(BR4,$AC$3:$BO$20,11,FALSE)</f>
        <v/>
      </c>
      <c r="CM4" s="80">
        <f>VLOOKUP(BS4,$AC$3:$BO$20,11,FALSE)</f>
        <v/>
      </c>
      <c r="CN4" s="31">
        <f>VLOOKUP(BR4,$AC$3:$BO$20,22,FALSE)</f>
        <v/>
      </c>
      <c r="CO4" s="81">
        <f>VLOOKUP(BS4,$AC$3:$BO$20,22,FALSE)</f>
        <v/>
      </c>
      <c r="CP4" s="80">
        <f>VLOOKUP(BR4,$AC$3:$BO$20,23,FALSE)</f>
        <v/>
      </c>
      <c r="CQ4" s="80">
        <f>VLOOKUP(BS4,$AC$3:$BO$20,23,FALSE)</f>
        <v/>
      </c>
      <c r="CR4" s="80">
        <f>VLOOKUP(BR4,$AC$3:$BO$20,24,FALSE)</f>
        <v/>
      </c>
      <c r="CS4" s="80">
        <f>VLOOKUP(BS4,$AC$3:$BO$20,24,FALSE)</f>
        <v/>
      </c>
      <c r="CT4" s="80">
        <f>VLOOKUP(BR4,$AC$3:$BO$20,25,FALSE)</f>
        <v/>
      </c>
      <c r="CU4" s="80">
        <f>VLOOKUP(BS4,$AC$3:$BO$20,25,FALSE)</f>
        <v/>
      </c>
      <c r="CV4" s="25">
        <f>VLOOKUP(BR4,$AC$3:$BO$20,26,FALSE)</f>
        <v/>
      </c>
      <c r="CW4" s="80">
        <f>VLOOKUP(BS4,$AC$3:$BO$20,26,FALSE)</f>
        <v/>
      </c>
      <c r="CX4" s="80">
        <f>VLOOKUP(BR4,$AC$3:$BO$20,27,FALSE)</f>
        <v/>
      </c>
      <c r="CY4" s="80">
        <f>VLOOKUP(BS4,$AC$3:$BO$20,27,FALSE)</f>
        <v/>
      </c>
      <c r="CZ4" s="80">
        <f>VLOOKUP(BR4,$AC$3:$BO$20,28,FALSE)</f>
        <v/>
      </c>
      <c r="DA4" s="80">
        <f>VLOOKUP(BS4,$AC$3:$BO$20,28,FALSE)</f>
        <v/>
      </c>
      <c r="DB4" s="80">
        <f>VLOOKUP(BR4,$AC$3:$BO$20,29,FALSE)</f>
        <v/>
      </c>
      <c r="DC4" s="80">
        <f>VLOOKUP(BS4,$AC$3:$BO$20,29,FALSE)</f>
        <v/>
      </c>
      <c r="DD4" s="25">
        <f>VLOOKUP(BR4,$AC$3:$BO$20,30,FALSE)</f>
        <v/>
      </c>
      <c r="DE4" s="80">
        <f>VLOOKUP(BS4,$AC$3:$BO$20,30,FALSE)</f>
        <v/>
      </c>
      <c r="DF4" s="30">
        <f>VLOOKUP(BR4,$AC$3:$BO$20,12,FALSE)</f>
        <v/>
      </c>
      <c r="DG4" s="81">
        <f>VLOOKUP(BS4,$AC$3:$BO$20,12,FALSE)</f>
        <v/>
      </c>
      <c r="DH4" s="80">
        <f>VLOOKUP(BR4,$AC$3:$BO$20,13,FALSE)</f>
        <v/>
      </c>
      <c r="DI4" s="80">
        <f>VLOOKUP(BS4,$AC$3:$BO$20,13,FALSE)</f>
        <v/>
      </c>
      <c r="DJ4" s="80">
        <f>VLOOKUP(BR4,$AC$3:$BO$20,14,FALSE)</f>
        <v/>
      </c>
      <c r="DK4" s="80">
        <f>VLOOKUP(BS4,$AC$3:$BO$20,14,FALSE)</f>
        <v/>
      </c>
      <c r="DL4" s="80">
        <f>VLOOKUP(BR4,$AC$3:$BO$20,15,FALSE)</f>
        <v/>
      </c>
      <c r="DM4" s="80">
        <f>VLOOKUP(BS4,$AC$3:$BO$20,15,FALSE)</f>
        <v/>
      </c>
      <c r="DN4" s="25">
        <f>VLOOKUP(BR4,$AC$3:$BO$20,16,FALSE)</f>
        <v/>
      </c>
      <c r="DO4" s="80">
        <f>VLOOKUP(BS4,$AC$3:$BO$20,16,FALSE)</f>
        <v/>
      </c>
      <c r="DP4" s="80">
        <f>VLOOKUP(BR4,$AC$3:$BO$20,17,FALSE)</f>
        <v/>
      </c>
      <c r="DQ4" s="80">
        <f>VLOOKUP(BS4,$AC$3:$BO$20,17,FALSE)</f>
        <v/>
      </c>
      <c r="DR4" s="80">
        <f>VLOOKUP(BR4,$AC$3:$BO$20,18,FALSE)</f>
        <v/>
      </c>
      <c r="DS4" s="80">
        <f>VLOOKUP(BS4,$AC$3:$BO$20,18,FALSE)</f>
        <v/>
      </c>
      <c r="DT4" s="80">
        <f>VLOOKUP(BR4,$AC$3:$BO$20,19,FALSE)</f>
        <v/>
      </c>
      <c r="DU4" s="80">
        <f>VLOOKUP(BS4,$AC$3:$BO$20,19,FALSE)</f>
        <v/>
      </c>
      <c r="DV4" s="25">
        <f>VLOOKUP(BR4,$AC$3:$BO$20,20,FALSE)</f>
        <v/>
      </c>
      <c r="DW4" s="80">
        <f>VLOOKUP(BS4,$AC$3:$BO$20,20,FALSE)</f>
        <v/>
      </c>
      <c r="DX4" s="31">
        <f>VLOOKUP(BR4,$AC$3:$BO$20,31,FALSE)</f>
        <v/>
      </c>
      <c r="DY4" s="81">
        <f>VLOOKUP(BS4,$AC$3:$BO$20,31,FALSE)</f>
        <v/>
      </c>
      <c r="DZ4" s="80">
        <f>VLOOKUP(BR4,$AC$3:$BO$20,32,FALSE)</f>
        <v/>
      </c>
      <c r="EA4" s="80">
        <f>VLOOKUP(BS4,$AC$3:$BO$20,32,FALSE)</f>
        <v/>
      </c>
      <c r="EB4" s="80">
        <f>VLOOKUP(BR4,$AC$3:$BO$20,33,FALSE)</f>
        <v/>
      </c>
      <c r="EC4" s="80">
        <f>VLOOKUP(BS4,$AC$3:$BO$20,33,FALSE)</f>
        <v/>
      </c>
      <c r="ED4" s="80">
        <f>VLOOKUP(BR4,$AC$3:$BO$20,34,FALSE)</f>
        <v/>
      </c>
      <c r="EE4" s="80">
        <f>VLOOKUP(BS4,$AC$3:$BO$20,34,FALSE)</f>
        <v/>
      </c>
      <c r="EF4" s="25">
        <f>VLOOKUP(BR4,$AC$3:$BO$20,35,FALSE)</f>
        <v/>
      </c>
      <c r="EG4" s="80">
        <f>VLOOKUP(BS4,$AC$3:$BO$20,35,FALSE)</f>
        <v/>
      </c>
      <c r="EH4" s="80">
        <f>VLOOKUP(BR4,$AC$3:$BO$20,36,FALSE)</f>
        <v/>
      </c>
      <c r="EI4" s="80">
        <f>VLOOKUP(BS4,$AC$3:$BO$20,36,FALSE)</f>
        <v/>
      </c>
      <c r="EJ4" s="80">
        <f>VLOOKUP(BR4,$AC$3:$BO$20,37,FALSE)</f>
        <v/>
      </c>
      <c r="EK4" s="80">
        <f>VLOOKUP(BS4,$AC$3:$BO$20,37,FALSE)</f>
        <v/>
      </c>
      <c r="EL4" s="80">
        <f>VLOOKUP(BR4,$AC$3:$BO$20,38,FALSE)</f>
        <v/>
      </c>
      <c r="EM4" s="80">
        <f>VLOOKUP(BS4,$AC$3:$BO$20,38,FALSE)</f>
        <v/>
      </c>
      <c r="EN4" s="25">
        <f>VLOOKUP(BR4,$AC$3:$BO$20,39,FALSE)</f>
        <v/>
      </c>
      <c r="EO4" s="80">
        <f>VLOOKUP(BS4,$AC$3:$BO$20,39,FALSE)</f>
        <v/>
      </c>
      <c r="EQ4" s="81" t="n"/>
      <c r="ER4" s="81" t="n"/>
      <c r="ET4" s="81" t="n"/>
      <c r="EU4" s="81" t="n"/>
      <c r="EW4" s="81" t="n"/>
      <c r="EX4" s="81" t="n"/>
      <c r="EZ4" s="81" t="n"/>
      <c r="FA4" s="56" t="n"/>
      <c r="FC4" s="81" t="n"/>
      <c r="FD4" s="81" t="n"/>
      <c r="FF4" s="81" t="n"/>
      <c r="FG4" s="81" t="n"/>
      <c r="FI4" s="81" t="n"/>
      <c r="FJ4" s="71" t="n"/>
      <c r="FK4" s="71" t="n"/>
      <c r="FL4" s="81" t="n"/>
      <c r="FM4" s="71" t="n"/>
      <c r="FN4" s="71" t="n"/>
      <c r="FO4" s="81" t="n"/>
      <c r="FP4" s="71" t="n"/>
      <c r="FQ4" s="71" t="n"/>
      <c r="FR4" s="81" t="n"/>
      <c r="FS4" s="71" t="n"/>
      <c r="FT4" s="71" t="n"/>
      <c r="FU4" s="81" t="n"/>
      <c r="FV4" s="71" t="n"/>
      <c r="FW4" s="71" t="n"/>
      <c r="FX4" s="81" t="n"/>
      <c r="FY4" s="71" t="n"/>
      <c r="FZ4" s="71" t="n"/>
      <c r="GA4" s="81" t="n"/>
      <c r="GB4" s="71" t="n"/>
      <c r="GC4" s="71" t="n"/>
      <c r="GD4" s="81" t="n"/>
      <c r="GE4" s="71" t="n"/>
      <c r="GF4" s="71" t="n"/>
      <c r="GG4" s="81" t="n"/>
    </row>
    <row customHeight="1" ht="12" r="5" spans="1:201">
      <c r="A5" s="35" t="n">
        <v>43337</v>
      </c>
      <c r="B5" s="89" t="s">
        <v>119</v>
      </c>
      <c r="C5" s="89" t="s">
        <v>120</v>
      </c>
      <c r="D5" s="31" t="n">
        <v>6.35</v>
      </c>
      <c r="E5" s="81" t="n">
        <v>7.16</v>
      </c>
      <c r="F5" s="25" t="n">
        <v>417</v>
      </c>
      <c r="G5" s="80" t="n">
        <v>384</v>
      </c>
      <c r="H5" s="80" t="n">
        <v>309</v>
      </c>
      <c r="I5" s="80" t="n">
        <v>274</v>
      </c>
      <c r="J5" s="80" t="n">
        <v>15</v>
      </c>
      <c r="K5" s="80" t="n">
        <v>8</v>
      </c>
      <c r="L5" s="25" t="n">
        <v>0</v>
      </c>
      <c r="M5" s="80" t="n">
        <v>0</v>
      </c>
      <c r="N5" s="80" t="n">
        <v>4</v>
      </c>
      <c r="O5" s="80" t="n">
        <v>2</v>
      </c>
      <c r="P5" s="80" t="n">
        <v>2</v>
      </c>
      <c r="Q5" s="80" t="n">
        <v>0</v>
      </c>
      <c r="R5" s="16" t="n">
        <v>6</v>
      </c>
      <c r="S5" s="16" t="n">
        <v>2</v>
      </c>
      <c r="T5" s="16" t="n">
        <v>8</v>
      </c>
      <c r="U5" s="25" t="n">
        <v>0</v>
      </c>
      <c r="V5" s="80" t="n">
        <v>2</v>
      </c>
      <c r="W5" s="16" t="n">
        <v>2</v>
      </c>
      <c r="X5" s="25" t="n">
        <v>11</v>
      </c>
      <c r="Y5" s="80" t="n">
        <v>33</v>
      </c>
      <c r="Z5" s="27">
        <f>IF(U5="","",LOOKUP(U5-V5,{-9E+307,0,1},{2,"x",1}))</f>
        <v/>
      </c>
      <c r="AA5" s="14">
        <f>IF(U5="","",U5&amp;"-"&amp;V5)</f>
        <v/>
      </c>
      <c r="AB5" s="63" t="n"/>
      <c r="AC5" s="89" t="s">
        <v>116</v>
      </c>
      <c r="AD5" s="80">
        <f>SUMPRODUCT(($B$2:$C$1001=$AC5)*($Z$2:$Z$1001&lt;&gt;""))</f>
        <v/>
      </c>
      <c r="AE5" s="81">
        <f>SUMIF($B$2:$B$1001,$AC5,$D$2:$D$1001)+SUMIF($C$2:$C$1001,$AC5,$E$2:$E$1001)</f>
        <v/>
      </c>
      <c r="AF5" s="80">
        <f>SUMIF($B$2:$B$1001,$AC5,$F$2:$F$1001)+SUMIF($C$2:$C$1001,$AC5,$G$2:$G$1001)</f>
        <v/>
      </c>
      <c r="AG5" s="80">
        <f>SUMIF($B$2:$B$1001,$AC5,$H$2:$H$1001)+SUMIF($C$2:$C$1001,$AC5,$I$2:$I$1001)</f>
        <v/>
      </c>
      <c r="AH5" s="80">
        <f>SUMIF($B$2:$B$1001,$AC5,$J$2:$J$1001)+SUMIF($C$2:$C$1001,$AC5,$K$2:$K$1001)</f>
        <v/>
      </c>
      <c r="AI5" s="25">
        <f>SUMIF($B$2:$B$1001,$AC5,$L$2:$L$1001)+SUMIF($C$2:$C$1001,$AC5,$M$2:$M$1001)</f>
        <v/>
      </c>
      <c r="AJ5" s="80">
        <f>SUMIF($B$2:$B$1001,$AC5,$N$2:$N$1001)+SUMIF($C$2:$C$1001,$AC5,$O$2:$O$1001)</f>
        <v/>
      </c>
      <c r="AK5" s="80">
        <f>SUMIF($B$2:$B$1001,$AC5,$P$2:$P$1001)+SUMIF($C$2:$C$1001,$AC5,$Q$2:$Q$1001)</f>
        <v/>
      </c>
      <c r="AL5" s="80">
        <f>SUMIF($B$2:$B$1001,$AC5,$U$2:$U$1001)+SUMIF($C$2:$C$1001,$AC5,$V$2:$V$1001)</f>
        <v/>
      </c>
      <c r="AM5" s="29">
        <f>SUMIF($B$2:$B$1001,$AC5,$X$2:$X$1001)+SUMIF($C$2:$C$1001,$AC5,$Y$2:$Y$1001)</f>
        <v/>
      </c>
      <c r="AN5" s="31">
        <f>SUMIF($C$2:$C$1001,$AC5,$D$2:$D$1001)+SUMIF($B$2:$B$1001,$AC5,$E$2:$E$1001)</f>
        <v/>
      </c>
      <c r="AO5" s="80">
        <f>SUMIF($C$2:$C$1001,$AC5,$F$2:$F$1001)+SUMIF($B$2:$B$1001,$AC5,$G$2:$G$1001)</f>
        <v/>
      </c>
      <c r="AP5" s="80">
        <f>SUMIF($C$2:$C$1001,$AC5,$H$2:$H$1001)+SUMIF($B$2:$B$1001,$AC5,$I$2:$I$1001)</f>
        <v/>
      </c>
      <c r="AQ5" s="80">
        <f>SUMIF($C$2:$C$1001,$AC5,$J$2:$J$1001)+SUMIF($B$2:$B$1001,$AC5,$K$2:$K$1001)</f>
        <v/>
      </c>
      <c r="AR5" s="25">
        <f>SUMIF($C$2:$C$1001,$AC5,$L$2:$L$1001)+SUMIF($B$2:$B$1001,$AC5,$M$2:$M$1001)</f>
        <v/>
      </c>
      <c r="AS5" s="80">
        <f>SUMIF($C$2:$C$1001,$AC5,$N$2:$N$1001)+SUMIF($B$2:$B$1001,$AC5,$O$2:$O$1001)</f>
        <v/>
      </c>
      <c r="AT5" s="80">
        <f>SUMIF($C$2:$C$1001,$AC5,$P$2:$P$1001)+SUMIF($B$2:$B$1001,$AC5,$Q$2:$Q$1001)</f>
        <v/>
      </c>
      <c r="AU5" s="80">
        <f>SUMIF($C$2:$C$1001,$AC5,$U$2:$U$1001)+SUMIF($B$2:$B$1001,$AC5,$V$2:$V$1001)</f>
        <v/>
      </c>
      <c r="AV5" s="28">
        <f>SUMIF($C$2:$C$1001,$AC5,$X$2:$X$1001)+SUMIF($B$2:$B$1001,$AC5,$Y$2:$Y$1001)</f>
        <v/>
      </c>
      <c r="AW5" s="12" t="n">
        <v>5</v>
      </c>
      <c r="AX5" s="81" t="n">
        <v>34.43</v>
      </c>
      <c r="AY5" s="80" t="n">
        <v>2539</v>
      </c>
      <c r="AZ5" s="80" t="n">
        <v>1986</v>
      </c>
      <c r="BA5" s="80" t="n">
        <v>53</v>
      </c>
      <c r="BB5" s="25" t="n">
        <v>1</v>
      </c>
      <c r="BC5" s="80" t="n">
        <v>10</v>
      </c>
      <c r="BD5" s="80" t="n">
        <v>6</v>
      </c>
      <c r="BE5" s="80" t="n">
        <v>7</v>
      </c>
      <c r="BF5" s="29" t="n">
        <v>138</v>
      </c>
      <c r="BG5" s="31" t="n">
        <v>33.6</v>
      </c>
      <c r="BH5" s="80" t="n">
        <v>1824</v>
      </c>
      <c r="BI5" s="80" t="n">
        <v>1287</v>
      </c>
      <c r="BJ5" s="80" t="n">
        <v>54</v>
      </c>
      <c r="BK5" s="25" t="n">
        <v>2</v>
      </c>
      <c r="BL5" s="80" t="n">
        <v>18</v>
      </c>
      <c r="BM5" s="80" t="n">
        <v>9</v>
      </c>
      <c r="BN5" s="80" t="n">
        <v>4</v>
      </c>
      <c r="BO5" s="25" t="n">
        <v>121</v>
      </c>
      <c r="BQ5" s="35">
        <f>BQ29</f>
        <v/>
      </c>
      <c r="BR5" s="35">
        <f>BR29</f>
        <v/>
      </c>
      <c r="BS5" s="35">
        <f>BS29</f>
        <v/>
      </c>
      <c r="BT5" s="89">
        <f>VLOOKUP(BR5,$AC$3:$BO$20,2,FALSE)</f>
        <v/>
      </c>
      <c r="BU5" s="89">
        <f>VLOOKUP(BS5,$AC$3:$BO$20,2,FALSE)</f>
        <v/>
      </c>
      <c r="BV5" s="31">
        <f>VLOOKUP(BR5,$AC$3:$BO$20,3,FALSE)</f>
        <v/>
      </c>
      <c r="BW5" s="81">
        <f>VLOOKUP(BS5,$AC$3:$BO$20,3,FALSE)</f>
        <v/>
      </c>
      <c r="BX5" s="80">
        <f>VLOOKUP(BR5,$AC$3:$BO$20,4,FALSE)</f>
        <v/>
      </c>
      <c r="BY5" s="80">
        <f>VLOOKUP(BS5,$AC$3:$BO$20,4,FALSE)</f>
        <v/>
      </c>
      <c r="BZ5" s="80">
        <f>VLOOKUP(BR5,$AC$3:$BO$20,5,FALSE)</f>
        <v/>
      </c>
      <c r="CA5" s="80">
        <f>VLOOKUP(BS5,$AC$3:$BO$20,5,FALSE)</f>
        <v/>
      </c>
      <c r="CB5" s="80">
        <f>VLOOKUP(BR5,$AC$3:$BO$20,6,FALSE)</f>
        <v/>
      </c>
      <c r="CC5" s="80">
        <f>VLOOKUP(BS5,$AC$3:$BO$20,6,FALSE)</f>
        <v/>
      </c>
      <c r="CD5" s="25">
        <f>VLOOKUP(BR5,$AC$3:$BO$20,7,FALSE)</f>
        <v/>
      </c>
      <c r="CE5" s="80">
        <f>VLOOKUP(BS5,$AC$3:$BO$20,7,FALSE)</f>
        <v/>
      </c>
      <c r="CF5" s="80">
        <f>VLOOKUP(BR5,$AC$3:$BO$20,8,FALSE)</f>
        <v/>
      </c>
      <c r="CG5" s="80">
        <f>VLOOKUP(BS5,$AC$3:$BO$20,8,FALSE)</f>
        <v/>
      </c>
      <c r="CH5" s="80">
        <f>VLOOKUP(BR5,$AC$3:$BO$20,9,FALSE)</f>
        <v/>
      </c>
      <c r="CI5" s="80">
        <f>VLOOKUP(BS5,$AC$3:$BO$20,9,FALSE)</f>
        <v/>
      </c>
      <c r="CJ5" s="80">
        <f>VLOOKUP(BR5,$AC$3:$BO$20,10,FALSE)</f>
        <v/>
      </c>
      <c r="CK5" s="80">
        <f>VLOOKUP(BS5,$AC$3:$BO$20,10,FALSE)</f>
        <v/>
      </c>
      <c r="CL5" s="25">
        <f>VLOOKUP(BR5,$AC$3:$BO$20,11,FALSE)</f>
        <v/>
      </c>
      <c r="CM5" s="80">
        <f>VLOOKUP(BS5,$AC$3:$BO$20,11,FALSE)</f>
        <v/>
      </c>
      <c r="CN5" s="31">
        <f>VLOOKUP(BR5,$AC$3:$BO$20,22,FALSE)</f>
        <v/>
      </c>
      <c r="CO5" s="81">
        <f>VLOOKUP(BS5,$AC$3:$BO$20,22,FALSE)</f>
        <v/>
      </c>
      <c r="CP5" s="80">
        <f>VLOOKUP(BR5,$AC$3:$BO$20,23,FALSE)</f>
        <v/>
      </c>
      <c r="CQ5" s="80">
        <f>VLOOKUP(BS5,$AC$3:$BO$20,23,FALSE)</f>
        <v/>
      </c>
      <c r="CR5" s="80">
        <f>VLOOKUP(BR5,$AC$3:$BO$20,24,FALSE)</f>
        <v/>
      </c>
      <c r="CS5" s="80">
        <f>VLOOKUP(BS5,$AC$3:$BO$20,24,FALSE)</f>
        <v/>
      </c>
      <c r="CT5" s="80">
        <f>VLOOKUP(BR5,$AC$3:$BO$20,25,FALSE)</f>
        <v/>
      </c>
      <c r="CU5" s="80">
        <f>VLOOKUP(BS5,$AC$3:$BO$20,25,FALSE)</f>
        <v/>
      </c>
      <c r="CV5" s="25">
        <f>VLOOKUP(BR5,$AC$3:$BO$20,26,FALSE)</f>
        <v/>
      </c>
      <c r="CW5" s="80">
        <f>VLOOKUP(BS5,$AC$3:$BO$20,26,FALSE)</f>
        <v/>
      </c>
      <c r="CX5" s="80">
        <f>VLOOKUP(BR5,$AC$3:$BO$20,27,FALSE)</f>
        <v/>
      </c>
      <c r="CY5" s="80">
        <f>VLOOKUP(BS5,$AC$3:$BO$20,27,FALSE)</f>
        <v/>
      </c>
      <c r="CZ5" s="80">
        <f>VLOOKUP(BR5,$AC$3:$BO$20,28,FALSE)</f>
        <v/>
      </c>
      <c r="DA5" s="80">
        <f>VLOOKUP(BS5,$AC$3:$BO$20,28,FALSE)</f>
        <v/>
      </c>
      <c r="DB5" s="80">
        <f>VLOOKUP(BR5,$AC$3:$BO$20,29,FALSE)</f>
        <v/>
      </c>
      <c r="DC5" s="80">
        <f>VLOOKUP(BS5,$AC$3:$BO$20,29,FALSE)</f>
        <v/>
      </c>
      <c r="DD5" s="25">
        <f>VLOOKUP(BR5,$AC$3:$BO$20,30,FALSE)</f>
        <v/>
      </c>
      <c r="DE5" s="80">
        <f>VLOOKUP(BS5,$AC$3:$BO$20,30,FALSE)</f>
        <v/>
      </c>
      <c r="DF5" s="30">
        <f>VLOOKUP(BR5,$AC$3:$BO$20,12,FALSE)</f>
        <v/>
      </c>
      <c r="DG5" s="81">
        <f>VLOOKUP(BS5,$AC$3:$BO$20,12,FALSE)</f>
        <v/>
      </c>
      <c r="DH5" s="80">
        <f>VLOOKUP(BR5,$AC$3:$BO$20,13,FALSE)</f>
        <v/>
      </c>
      <c r="DI5" s="80">
        <f>VLOOKUP(BS5,$AC$3:$BO$20,13,FALSE)</f>
        <v/>
      </c>
      <c r="DJ5" s="80">
        <f>VLOOKUP(BR5,$AC$3:$BO$20,14,FALSE)</f>
        <v/>
      </c>
      <c r="DK5" s="80">
        <f>VLOOKUP(BS5,$AC$3:$BO$20,14,FALSE)</f>
        <v/>
      </c>
      <c r="DL5" s="80">
        <f>VLOOKUP(BR5,$AC$3:$BO$20,15,FALSE)</f>
        <v/>
      </c>
      <c r="DM5" s="80">
        <f>VLOOKUP(BS5,$AC$3:$BO$20,15,FALSE)</f>
        <v/>
      </c>
      <c r="DN5" s="25">
        <f>VLOOKUP(BR5,$AC$3:$BO$20,16,FALSE)</f>
        <v/>
      </c>
      <c r="DO5" s="80">
        <f>VLOOKUP(BS5,$AC$3:$BO$20,16,FALSE)</f>
        <v/>
      </c>
      <c r="DP5" s="80">
        <f>VLOOKUP(BR5,$AC$3:$BO$20,17,FALSE)</f>
        <v/>
      </c>
      <c r="DQ5" s="80">
        <f>VLOOKUP(BS5,$AC$3:$BO$20,17,FALSE)</f>
        <v/>
      </c>
      <c r="DR5" s="80">
        <f>VLOOKUP(BR5,$AC$3:$BO$20,18,FALSE)</f>
        <v/>
      </c>
      <c r="DS5" s="80">
        <f>VLOOKUP(BS5,$AC$3:$BO$20,18,FALSE)</f>
        <v/>
      </c>
      <c r="DT5" s="80">
        <f>VLOOKUP(BR5,$AC$3:$BO$20,19,FALSE)</f>
        <v/>
      </c>
      <c r="DU5" s="80">
        <f>VLOOKUP(BS5,$AC$3:$BO$20,19,FALSE)</f>
        <v/>
      </c>
      <c r="DV5" s="25">
        <f>VLOOKUP(BR5,$AC$3:$BO$20,20,FALSE)</f>
        <v/>
      </c>
      <c r="DW5" s="80">
        <f>VLOOKUP(BS5,$AC$3:$BO$20,20,FALSE)</f>
        <v/>
      </c>
      <c r="DX5" s="31">
        <f>VLOOKUP(BR5,$AC$3:$BO$20,31,FALSE)</f>
        <v/>
      </c>
      <c r="DY5" s="81">
        <f>VLOOKUP(BS5,$AC$3:$BO$20,31,FALSE)</f>
        <v/>
      </c>
      <c r="DZ5" s="80">
        <f>VLOOKUP(BR5,$AC$3:$BO$20,32,FALSE)</f>
        <v/>
      </c>
      <c r="EA5" s="80">
        <f>VLOOKUP(BS5,$AC$3:$BO$20,32,FALSE)</f>
        <v/>
      </c>
      <c r="EB5" s="80">
        <f>VLOOKUP(BR5,$AC$3:$BO$20,33,FALSE)</f>
        <v/>
      </c>
      <c r="EC5" s="80">
        <f>VLOOKUP(BS5,$AC$3:$BO$20,33,FALSE)</f>
        <v/>
      </c>
      <c r="ED5" s="80">
        <f>VLOOKUP(BR5,$AC$3:$BO$20,34,FALSE)</f>
        <v/>
      </c>
      <c r="EE5" s="80">
        <f>VLOOKUP(BS5,$AC$3:$BO$20,34,FALSE)</f>
        <v/>
      </c>
      <c r="EF5" s="25">
        <f>VLOOKUP(BR5,$AC$3:$BO$20,35,FALSE)</f>
        <v/>
      </c>
      <c r="EG5" s="80">
        <f>VLOOKUP(BS5,$AC$3:$BO$20,35,FALSE)</f>
        <v/>
      </c>
      <c r="EH5" s="80">
        <f>VLOOKUP(BR5,$AC$3:$BO$20,36,FALSE)</f>
        <v/>
      </c>
      <c r="EI5" s="80">
        <f>VLOOKUP(BS5,$AC$3:$BO$20,36,FALSE)</f>
        <v/>
      </c>
      <c r="EJ5" s="80">
        <f>VLOOKUP(BR5,$AC$3:$BO$20,37,FALSE)</f>
        <v/>
      </c>
      <c r="EK5" s="80">
        <f>VLOOKUP(BS5,$AC$3:$BO$20,37,FALSE)</f>
        <v/>
      </c>
      <c r="EL5" s="80">
        <f>VLOOKUP(BR5,$AC$3:$BO$20,38,FALSE)</f>
        <v/>
      </c>
      <c r="EM5" s="80">
        <f>VLOOKUP(BS5,$AC$3:$BO$20,38,FALSE)</f>
        <v/>
      </c>
      <c r="EN5" s="25">
        <f>VLOOKUP(BR5,$AC$3:$BO$20,39,FALSE)</f>
        <v/>
      </c>
      <c r="EO5" s="80">
        <f>VLOOKUP(BS5,$AC$3:$BO$20,39,FALSE)</f>
        <v/>
      </c>
      <c r="EQ5" s="81" t="n"/>
      <c r="ER5" s="81" t="n"/>
      <c r="ET5" s="81" t="n"/>
      <c r="EU5" s="81" t="n"/>
      <c r="EW5" s="81" t="n"/>
      <c r="EX5" s="81" t="n"/>
      <c r="EZ5" s="81" t="n"/>
      <c r="FA5" s="56" t="n"/>
      <c r="FC5" s="81" t="n"/>
      <c r="FD5" s="81" t="n"/>
      <c r="FF5" s="81" t="n"/>
      <c r="FG5" s="81" t="n"/>
      <c r="FI5" s="81" t="n"/>
      <c r="FJ5" s="71" t="n"/>
      <c r="FK5" s="71" t="n"/>
      <c r="FL5" s="81" t="n"/>
      <c r="FM5" s="71" t="n"/>
      <c r="FN5" s="71" t="n"/>
      <c r="FO5" s="81" t="n"/>
      <c r="FP5" s="71" t="n"/>
      <c r="FQ5" s="71" t="n"/>
      <c r="FR5" s="81" t="n"/>
      <c r="FS5" s="71" t="n"/>
      <c r="FT5" s="71" t="n"/>
      <c r="FU5" s="81" t="n"/>
      <c r="FV5" s="71" t="n"/>
      <c r="FW5" s="71" t="n"/>
      <c r="FX5" s="81" t="n"/>
      <c r="FY5" s="71" t="n"/>
      <c r="FZ5" s="71" t="n"/>
      <c r="GA5" s="81" t="n"/>
      <c r="GB5" s="71" t="n"/>
      <c r="GC5" s="71" t="n"/>
      <c r="GD5" s="81" t="n"/>
      <c r="GE5" s="71" t="n"/>
      <c r="GF5" s="71" t="n"/>
      <c r="GG5" s="81" t="n"/>
    </row>
    <row customHeight="1" ht="12" r="6" spans="1:201">
      <c r="A6" s="35" t="n">
        <v>43337</v>
      </c>
      <c r="B6" s="89" t="s">
        <v>121</v>
      </c>
      <c r="C6" s="89" t="s">
        <v>122</v>
      </c>
      <c r="D6" s="31" t="n">
        <v>6.95</v>
      </c>
      <c r="E6" s="81" t="n">
        <v>6.37</v>
      </c>
      <c r="F6" s="25" t="n">
        <v>447</v>
      </c>
      <c r="G6" s="80" t="n">
        <v>466</v>
      </c>
      <c r="H6" s="80" t="n">
        <v>355</v>
      </c>
      <c r="I6" s="80" t="n">
        <v>363</v>
      </c>
      <c r="J6" s="80" t="n">
        <v>10</v>
      </c>
      <c r="K6" s="80" t="n">
        <v>9</v>
      </c>
      <c r="L6" s="25" t="n">
        <v>1</v>
      </c>
      <c r="M6" s="80" t="n">
        <v>1</v>
      </c>
      <c r="N6" s="80" t="n">
        <v>2</v>
      </c>
      <c r="O6" s="80" t="n">
        <v>1</v>
      </c>
      <c r="P6" s="80" t="n">
        <v>0</v>
      </c>
      <c r="Q6" s="80" t="n">
        <v>1</v>
      </c>
      <c r="R6" s="16" t="n">
        <v>3</v>
      </c>
      <c r="S6" s="16" t="n">
        <v>3</v>
      </c>
      <c r="T6" s="16" t="n">
        <v>6</v>
      </c>
      <c r="U6" s="25" t="n">
        <v>1</v>
      </c>
      <c r="V6" s="80" t="n">
        <v>0</v>
      </c>
      <c r="W6" s="16" t="n">
        <v>1</v>
      </c>
      <c r="X6" s="25" t="n">
        <v>20</v>
      </c>
      <c r="Y6" s="80" t="n">
        <v>11</v>
      </c>
      <c r="Z6" s="27">
        <f>IF(U6="","",LOOKUP(U6-V6,{-9E+307,0,1},{2,"x",1}))</f>
        <v/>
      </c>
      <c r="AA6" s="14">
        <f>IF(U6="","",U6&amp;"-"&amp;V6)</f>
        <v/>
      </c>
      <c r="AB6" s="63" t="n"/>
      <c r="AC6" s="89" t="s">
        <v>113</v>
      </c>
      <c r="AD6" s="80">
        <f>SUMPRODUCT(($B$2:$C$1001=$AC6)*($Z$2:$Z$1001&lt;&gt;""))</f>
        <v/>
      </c>
      <c r="AE6" s="81">
        <f>SUMIF($B$2:$B$1001,$AC6,$D$2:$D$1001)+SUMIF($C$2:$C$1001,$AC6,$E$2:$E$1001)</f>
        <v/>
      </c>
      <c r="AF6" s="80">
        <f>SUMIF($B$2:$B$1001,$AC6,$F$2:$F$1001)+SUMIF($C$2:$C$1001,$AC6,$G$2:$G$1001)</f>
        <v/>
      </c>
      <c r="AG6" s="80">
        <f>SUMIF($B$2:$B$1001,$AC6,$H$2:$H$1001)+SUMIF($C$2:$C$1001,$AC6,$I$2:$I$1001)</f>
        <v/>
      </c>
      <c r="AH6" s="80">
        <f>SUMIF($B$2:$B$1001,$AC6,$J$2:$J$1001)+SUMIF($C$2:$C$1001,$AC6,$K$2:$K$1001)</f>
        <v/>
      </c>
      <c r="AI6" s="25">
        <f>SUMIF($B$2:$B$1001,$AC6,$L$2:$L$1001)+SUMIF($C$2:$C$1001,$AC6,$M$2:$M$1001)</f>
        <v/>
      </c>
      <c r="AJ6" s="80">
        <f>SUMIF($B$2:$B$1001,$AC6,$N$2:$N$1001)+SUMIF($C$2:$C$1001,$AC6,$O$2:$O$1001)</f>
        <v/>
      </c>
      <c r="AK6" s="80">
        <f>SUMIF($B$2:$B$1001,$AC6,$P$2:$P$1001)+SUMIF($C$2:$C$1001,$AC6,$Q$2:$Q$1001)</f>
        <v/>
      </c>
      <c r="AL6" s="80">
        <f>SUMIF($B$2:$B$1001,$AC6,$U$2:$U$1001)+SUMIF($C$2:$C$1001,$AC6,$V$2:$V$1001)</f>
        <v/>
      </c>
      <c r="AM6" s="29">
        <f>SUMIF($B$2:$B$1001,$AC6,$X$2:$X$1001)+SUMIF($C$2:$C$1001,$AC6,$Y$2:$Y$1001)</f>
        <v/>
      </c>
      <c r="AN6" s="31">
        <f>SUMIF($C$2:$C$1001,$AC6,$D$2:$D$1001)+SUMIF($B$2:$B$1001,$AC6,$E$2:$E$1001)</f>
        <v/>
      </c>
      <c r="AO6" s="80">
        <f>SUMIF($C$2:$C$1001,$AC6,$F$2:$F$1001)+SUMIF($B$2:$B$1001,$AC6,$G$2:$G$1001)</f>
        <v/>
      </c>
      <c r="AP6" s="80">
        <f>SUMIF($C$2:$C$1001,$AC6,$H$2:$H$1001)+SUMIF($B$2:$B$1001,$AC6,$I$2:$I$1001)</f>
        <v/>
      </c>
      <c r="AQ6" s="80">
        <f>SUMIF($C$2:$C$1001,$AC6,$J$2:$J$1001)+SUMIF($B$2:$B$1001,$AC6,$K$2:$K$1001)</f>
        <v/>
      </c>
      <c r="AR6" s="25">
        <f>SUMIF($C$2:$C$1001,$AC6,$L$2:$L$1001)+SUMIF($B$2:$B$1001,$AC6,$M$2:$M$1001)</f>
        <v/>
      </c>
      <c r="AS6" s="80">
        <f>SUMIF($C$2:$C$1001,$AC6,$N$2:$N$1001)+SUMIF($B$2:$B$1001,$AC6,$O$2:$O$1001)</f>
        <v/>
      </c>
      <c r="AT6" s="80">
        <f>SUMIF($C$2:$C$1001,$AC6,$P$2:$P$1001)+SUMIF($B$2:$B$1001,$AC6,$Q$2:$Q$1001)</f>
        <v/>
      </c>
      <c r="AU6" s="80">
        <f>SUMIF($C$2:$C$1001,$AC6,$U$2:$U$1001)+SUMIF($B$2:$B$1001,$AC6,$V$2:$V$1001)</f>
        <v/>
      </c>
      <c r="AV6" s="28">
        <f>SUMIF($C$2:$C$1001,$AC6,$X$2:$X$1001)+SUMIF($B$2:$B$1001,$AC6,$Y$2:$Y$1001)</f>
        <v/>
      </c>
      <c r="AW6" s="12" t="n">
        <v>5</v>
      </c>
      <c r="AX6" s="81" t="n">
        <v>35.44</v>
      </c>
      <c r="AY6" s="80" t="n">
        <v>3672</v>
      </c>
      <c r="AZ6" s="80" t="n">
        <v>3235</v>
      </c>
      <c r="BA6" s="80" t="n">
        <v>69</v>
      </c>
      <c r="BB6" s="25" t="n">
        <v>6</v>
      </c>
      <c r="BC6" s="80" t="n">
        <v>4</v>
      </c>
      <c r="BD6" s="80" t="n">
        <v>6</v>
      </c>
      <c r="BE6" s="80" t="n">
        <v>13</v>
      </c>
      <c r="BF6" s="29" t="n">
        <v>64</v>
      </c>
      <c r="BG6" s="31" t="n">
        <v>31.88</v>
      </c>
      <c r="BH6" s="80" t="n">
        <v>1648</v>
      </c>
      <c r="BI6" s="80" t="n">
        <v>1191</v>
      </c>
      <c r="BJ6" s="80" t="n">
        <v>22</v>
      </c>
      <c r="BK6" s="25" t="n">
        <v>1</v>
      </c>
      <c r="BL6" s="80" t="n">
        <v>21</v>
      </c>
      <c r="BM6" s="80" t="n">
        <v>9</v>
      </c>
      <c r="BN6" s="80" t="n">
        <v>4</v>
      </c>
      <c r="BO6" s="25" t="n">
        <v>138</v>
      </c>
      <c r="BQ6" s="35">
        <f>BQ30</f>
        <v/>
      </c>
      <c r="BR6" s="35">
        <f>BR30</f>
        <v/>
      </c>
      <c r="BS6" s="35">
        <f>BS30</f>
        <v/>
      </c>
      <c r="BT6" s="89">
        <f>VLOOKUP(BR6,$AC$3:$BO$20,2,FALSE)</f>
        <v/>
      </c>
      <c r="BU6" s="89">
        <f>VLOOKUP(BS6,$AC$3:$BO$20,2,FALSE)</f>
        <v/>
      </c>
      <c r="BV6" s="31">
        <f>VLOOKUP(BR6,$AC$3:$BO$20,3,FALSE)</f>
        <v/>
      </c>
      <c r="BW6" s="81">
        <f>VLOOKUP(BS6,$AC$3:$BO$20,3,FALSE)</f>
        <v/>
      </c>
      <c r="BX6" s="80">
        <f>VLOOKUP(BR6,$AC$3:$BO$20,4,FALSE)</f>
        <v/>
      </c>
      <c r="BY6" s="80">
        <f>VLOOKUP(BS6,$AC$3:$BO$20,4,FALSE)</f>
        <v/>
      </c>
      <c r="BZ6" s="80">
        <f>VLOOKUP(BR6,$AC$3:$BO$20,5,FALSE)</f>
        <v/>
      </c>
      <c r="CA6" s="80">
        <f>VLOOKUP(BS6,$AC$3:$BO$20,5,FALSE)</f>
        <v/>
      </c>
      <c r="CB6" s="80">
        <f>VLOOKUP(BR6,$AC$3:$BO$20,6,FALSE)</f>
        <v/>
      </c>
      <c r="CC6" s="80">
        <f>VLOOKUP(BS6,$AC$3:$BO$20,6,FALSE)</f>
        <v/>
      </c>
      <c r="CD6" s="25">
        <f>VLOOKUP(BR6,$AC$3:$BO$20,7,FALSE)</f>
        <v/>
      </c>
      <c r="CE6" s="80">
        <f>VLOOKUP(BS6,$AC$3:$BO$20,7,FALSE)</f>
        <v/>
      </c>
      <c r="CF6" s="80">
        <f>VLOOKUP(BR6,$AC$3:$BO$20,8,FALSE)</f>
        <v/>
      </c>
      <c r="CG6" s="80">
        <f>VLOOKUP(BS6,$AC$3:$BO$20,8,FALSE)</f>
        <v/>
      </c>
      <c r="CH6" s="80">
        <f>VLOOKUP(BR6,$AC$3:$BO$20,9,FALSE)</f>
        <v/>
      </c>
      <c r="CI6" s="80">
        <f>VLOOKUP(BS6,$AC$3:$BO$20,9,FALSE)</f>
        <v/>
      </c>
      <c r="CJ6" s="80">
        <f>VLOOKUP(BR6,$AC$3:$BO$20,10,FALSE)</f>
        <v/>
      </c>
      <c r="CK6" s="80">
        <f>VLOOKUP(BS6,$AC$3:$BO$20,10,FALSE)</f>
        <v/>
      </c>
      <c r="CL6" s="25">
        <f>VLOOKUP(BR6,$AC$3:$BO$20,11,FALSE)</f>
        <v/>
      </c>
      <c r="CM6" s="80">
        <f>VLOOKUP(BS6,$AC$3:$BO$20,11,FALSE)</f>
        <v/>
      </c>
      <c r="CN6" s="31">
        <f>VLOOKUP(BR6,$AC$3:$BO$20,22,FALSE)</f>
        <v/>
      </c>
      <c r="CO6" s="81">
        <f>VLOOKUP(BS6,$AC$3:$BO$20,22,FALSE)</f>
        <v/>
      </c>
      <c r="CP6" s="80">
        <f>VLOOKUP(BR6,$AC$3:$BO$20,23,FALSE)</f>
        <v/>
      </c>
      <c r="CQ6" s="80">
        <f>VLOOKUP(BS6,$AC$3:$BO$20,23,FALSE)</f>
        <v/>
      </c>
      <c r="CR6" s="80">
        <f>VLOOKUP(BR6,$AC$3:$BO$20,24,FALSE)</f>
        <v/>
      </c>
      <c r="CS6" s="80">
        <f>VLOOKUP(BS6,$AC$3:$BO$20,24,FALSE)</f>
        <v/>
      </c>
      <c r="CT6" s="80">
        <f>VLOOKUP(BR6,$AC$3:$BO$20,25,FALSE)</f>
        <v/>
      </c>
      <c r="CU6" s="80">
        <f>VLOOKUP(BS6,$AC$3:$BO$20,25,FALSE)</f>
        <v/>
      </c>
      <c r="CV6" s="25">
        <f>VLOOKUP(BR6,$AC$3:$BO$20,26,FALSE)</f>
        <v/>
      </c>
      <c r="CW6" s="80">
        <f>VLOOKUP(BS6,$AC$3:$BO$20,26,FALSE)</f>
        <v/>
      </c>
      <c r="CX6" s="80">
        <f>VLOOKUP(BR6,$AC$3:$BO$20,27,FALSE)</f>
        <v/>
      </c>
      <c r="CY6" s="80">
        <f>VLOOKUP(BS6,$AC$3:$BO$20,27,FALSE)</f>
        <v/>
      </c>
      <c r="CZ6" s="80">
        <f>VLOOKUP(BR6,$AC$3:$BO$20,28,FALSE)</f>
        <v/>
      </c>
      <c r="DA6" s="80">
        <f>VLOOKUP(BS6,$AC$3:$BO$20,28,FALSE)</f>
        <v/>
      </c>
      <c r="DB6" s="80">
        <f>VLOOKUP(BR6,$AC$3:$BO$20,29,FALSE)</f>
        <v/>
      </c>
      <c r="DC6" s="80">
        <f>VLOOKUP(BS6,$AC$3:$BO$20,29,FALSE)</f>
        <v/>
      </c>
      <c r="DD6" s="25">
        <f>VLOOKUP(BR6,$AC$3:$BO$20,30,FALSE)</f>
        <v/>
      </c>
      <c r="DE6" s="80">
        <f>VLOOKUP(BS6,$AC$3:$BO$20,30,FALSE)</f>
        <v/>
      </c>
      <c r="DF6" s="30">
        <f>VLOOKUP(BR6,$AC$3:$BO$20,12,FALSE)</f>
        <v/>
      </c>
      <c r="DG6" s="81">
        <f>VLOOKUP(BS6,$AC$3:$BO$20,12,FALSE)</f>
        <v/>
      </c>
      <c r="DH6" s="80">
        <f>VLOOKUP(BR6,$AC$3:$BO$20,13,FALSE)</f>
        <v/>
      </c>
      <c r="DI6" s="80">
        <f>VLOOKUP(BS6,$AC$3:$BO$20,13,FALSE)</f>
        <v/>
      </c>
      <c r="DJ6" s="80">
        <f>VLOOKUP(BR6,$AC$3:$BO$20,14,FALSE)</f>
        <v/>
      </c>
      <c r="DK6" s="80">
        <f>VLOOKUP(BS6,$AC$3:$BO$20,14,FALSE)</f>
        <v/>
      </c>
      <c r="DL6" s="80">
        <f>VLOOKUP(BR6,$AC$3:$BO$20,15,FALSE)</f>
        <v/>
      </c>
      <c r="DM6" s="80">
        <f>VLOOKUP(BS6,$AC$3:$BO$20,15,FALSE)</f>
        <v/>
      </c>
      <c r="DN6" s="25">
        <f>VLOOKUP(BR6,$AC$3:$BO$20,16,FALSE)</f>
        <v/>
      </c>
      <c r="DO6" s="80">
        <f>VLOOKUP(BS6,$AC$3:$BO$20,16,FALSE)</f>
        <v/>
      </c>
      <c r="DP6" s="80">
        <f>VLOOKUP(BR6,$AC$3:$BO$20,17,FALSE)</f>
        <v/>
      </c>
      <c r="DQ6" s="80">
        <f>VLOOKUP(BS6,$AC$3:$BO$20,17,FALSE)</f>
        <v/>
      </c>
      <c r="DR6" s="80">
        <f>VLOOKUP(BR6,$AC$3:$BO$20,18,FALSE)</f>
        <v/>
      </c>
      <c r="DS6" s="80">
        <f>VLOOKUP(BS6,$AC$3:$BO$20,18,FALSE)</f>
        <v/>
      </c>
      <c r="DT6" s="80">
        <f>VLOOKUP(BR6,$AC$3:$BO$20,19,FALSE)</f>
        <v/>
      </c>
      <c r="DU6" s="80">
        <f>VLOOKUP(BS6,$AC$3:$BO$20,19,FALSE)</f>
        <v/>
      </c>
      <c r="DV6" s="25">
        <f>VLOOKUP(BR6,$AC$3:$BO$20,20,FALSE)</f>
        <v/>
      </c>
      <c r="DW6" s="80">
        <f>VLOOKUP(BS6,$AC$3:$BO$20,20,FALSE)</f>
        <v/>
      </c>
      <c r="DX6" s="31">
        <f>VLOOKUP(BR6,$AC$3:$BO$20,31,FALSE)</f>
        <v/>
      </c>
      <c r="DY6" s="81">
        <f>VLOOKUP(BS6,$AC$3:$BO$20,31,FALSE)</f>
        <v/>
      </c>
      <c r="DZ6" s="80">
        <f>VLOOKUP(BR6,$AC$3:$BO$20,32,FALSE)</f>
        <v/>
      </c>
      <c r="EA6" s="80">
        <f>VLOOKUP(BS6,$AC$3:$BO$20,32,FALSE)</f>
        <v/>
      </c>
      <c r="EB6" s="80">
        <f>VLOOKUP(BR6,$AC$3:$BO$20,33,FALSE)</f>
        <v/>
      </c>
      <c r="EC6" s="80">
        <f>VLOOKUP(BS6,$AC$3:$BO$20,33,FALSE)</f>
        <v/>
      </c>
      <c r="ED6" s="80">
        <f>VLOOKUP(BR6,$AC$3:$BO$20,34,FALSE)</f>
        <v/>
      </c>
      <c r="EE6" s="80">
        <f>VLOOKUP(BS6,$AC$3:$BO$20,34,FALSE)</f>
        <v/>
      </c>
      <c r="EF6" s="25">
        <f>VLOOKUP(BR6,$AC$3:$BO$20,35,FALSE)</f>
        <v/>
      </c>
      <c r="EG6" s="80">
        <f>VLOOKUP(BS6,$AC$3:$BO$20,35,FALSE)</f>
        <v/>
      </c>
      <c r="EH6" s="80">
        <f>VLOOKUP(BR6,$AC$3:$BO$20,36,FALSE)</f>
        <v/>
      </c>
      <c r="EI6" s="80">
        <f>VLOOKUP(BS6,$AC$3:$BO$20,36,FALSE)</f>
        <v/>
      </c>
      <c r="EJ6" s="80">
        <f>VLOOKUP(BR6,$AC$3:$BO$20,37,FALSE)</f>
        <v/>
      </c>
      <c r="EK6" s="80">
        <f>VLOOKUP(BS6,$AC$3:$BO$20,37,FALSE)</f>
        <v/>
      </c>
      <c r="EL6" s="80">
        <f>VLOOKUP(BR6,$AC$3:$BO$20,38,FALSE)</f>
        <v/>
      </c>
      <c r="EM6" s="80">
        <f>VLOOKUP(BS6,$AC$3:$BO$20,38,FALSE)</f>
        <v/>
      </c>
      <c r="EN6" s="25">
        <f>VLOOKUP(BR6,$AC$3:$BO$20,39,FALSE)</f>
        <v/>
      </c>
      <c r="EO6" s="80">
        <f>VLOOKUP(BS6,$AC$3:$BO$20,39,FALSE)</f>
        <v/>
      </c>
      <c r="EQ6" s="81" t="n"/>
      <c r="ER6" s="81" t="n"/>
      <c r="ET6" s="81" t="n"/>
      <c r="EU6" s="81" t="n"/>
      <c r="EW6" s="81" t="n"/>
      <c r="EX6" s="81" t="n"/>
      <c r="EZ6" s="81" t="n"/>
      <c r="FA6" s="56" t="n"/>
      <c r="FC6" s="81" t="n"/>
      <c r="FD6" s="81" t="n"/>
      <c r="FF6" s="81" t="n"/>
      <c r="FG6" s="81" t="n"/>
      <c r="FI6" s="81" t="n"/>
      <c r="FJ6" s="71" t="n"/>
      <c r="FK6" s="71" t="n"/>
      <c r="FL6" s="81" t="n"/>
      <c r="FM6" s="71" t="n"/>
      <c r="FN6" s="71" t="n"/>
      <c r="FO6" s="81" t="n"/>
      <c r="FP6" s="71" t="n"/>
      <c r="FQ6" s="71" t="n"/>
      <c r="FR6" s="81" t="n"/>
      <c r="FS6" s="71" t="n"/>
      <c r="FT6" s="71" t="n"/>
      <c r="FU6" s="81" t="n"/>
      <c r="FV6" s="71" t="n"/>
      <c r="FW6" s="71" t="n"/>
      <c r="FX6" s="81" t="n"/>
      <c r="FY6" s="71" t="n"/>
      <c r="FZ6" s="71" t="n"/>
      <c r="GA6" s="81" t="n"/>
      <c r="GB6" s="71" t="n"/>
      <c r="GC6" s="71" t="n"/>
      <c r="GD6" s="81" t="n"/>
      <c r="GE6" s="71" t="n"/>
      <c r="GF6" s="71" t="n"/>
      <c r="GG6" s="81" t="n"/>
    </row>
    <row customHeight="1" ht="12" r="7" spans="1:201">
      <c r="A7" s="35" t="n">
        <v>43337</v>
      </c>
      <c r="B7" s="89" t="s">
        <v>123</v>
      </c>
      <c r="C7" s="89" t="s">
        <v>124</v>
      </c>
      <c r="D7" s="31" t="n">
        <v>6.79</v>
      </c>
      <c r="E7" s="81" t="n">
        <v>6.89</v>
      </c>
      <c r="F7" s="80" t="n">
        <v>539</v>
      </c>
      <c r="G7" s="80" t="n">
        <v>445</v>
      </c>
      <c r="H7" s="80" t="n">
        <v>444</v>
      </c>
      <c r="I7" s="80" t="n">
        <v>357</v>
      </c>
      <c r="J7" s="80" t="n">
        <v>13</v>
      </c>
      <c r="K7" s="80" t="n">
        <v>11</v>
      </c>
      <c r="L7" s="25" t="n">
        <v>1</v>
      </c>
      <c r="M7" s="80" t="n">
        <v>0</v>
      </c>
      <c r="N7" s="80" t="n">
        <v>0</v>
      </c>
      <c r="O7" s="80" t="n">
        <v>3</v>
      </c>
      <c r="P7" s="80" t="n">
        <v>2</v>
      </c>
      <c r="Q7" s="80" t="n">
        <v>1</v>
      </c>
      <c r="R7" s="16" t="n">
        <v>3</v>
      </c>
      <c r="S7" s="16" t="n">
        <v>4</v>
      </c>
      <c r="T7" s="16" t="n">
        <v>7</v>
      </c>
      <c r="U7" s="25" t="n">
        <v>1</v>
      </c>
      <c r="V7" s="80" t="n">
        <v>1</v>
      </c>
      <c r="W7" s="16" t="n">
        <v>1</v>
      </c>
      <c r="X7" s="25" t="n">
        <v>11</v>
      </c>
      <c r="Y7" s="80" t="n">
        <v>23</v>
      </c>
      <c r="Z7" s="27">
        <f>IF(U7="","",LOOKUP(U7-V7,{-9E+307,0,1},{2,"x",1}))</f>
        <v/>
      </c>
      <c r="AA7" s="14">
        <f>IF(U7="","",U7&amp;"-"&amp;V7)</f>
        <v/>
      </c>
      <c r="AB7" s="63" t="n"/>
      <c r="AC7" s="89" t="s">
        <v>125</v>
      </c>
      <c r="AD7" s="80">
        <f>SUMPRODUCT(($B$2:$C$1001=$AC7)*($Z$2:$Z$1001&lt;&gt;""))</f>
        <v/>
      </c>
      <c r="AE7" s="81">
        <f>SUMIF($B$2:$B$1001,$AC7,$D$2:$D$1001)+SUMIF($C$2:$C$1001,$AC7,$E$2:$E$1001)</f>
        <v/>
      </c>
      <c r="AF7" s="80">
        <f>SUMIF($B$2:$B$1001,$AC7,$F$2:$F$1001)+SUMIF($C$2:$C$1001,$AC7,$G$2:$G$1001)</f>
        <v/>
      </c>
      <c r="AG7" s="80">
        <f>SUMIF($B$2:$B$1001,$AC7,$H$2:$H$1001)+SUMIF($C$2:$C$1001,$AC7,$I$2:$I$1001)</f>
        <v/>
      </c>
      <c r="AH7" s="80">
        <f>SUMIF($B$2:$B$1001,$AC7,$J$2:$J$1001)+SUMIF($C$2:$C$1001,$AC7,$K$2:$K$1001)</f>
        <v/>
      </c>
      <c r="AI7" s="25">
        <f>SUMIF($B$2:$B$1001,$AC7,$L$2:$L$1001)+SUMIF($C$2:$C$1001,$AC7,$M$2:$M$1001)</f>
        <v/>
      </c>
      <c r="AJ7" s="80">
        <f>SUMIF($B$2:$B$1001,$AC7,$N$2:$N$1001)+SUMIF($C$2:$C$1001,$AC7,$O$2:$O$1001)</f>
        <v/>
      </c>
      <c r="AK7" s="80">
        <f>SUMIF($B$2:$B$1001,$AC7,$P$2:$P$1001)+SUMIF($C$2:$C$1001,$AC7,$Q$2:$Q$1001)</f>
        <v/>
      </c>
      <c r="AL7" s="80">
        <f>SUMIF($B$2:$B$1001,$AC7,$U$2:$U$1001)+SUMIF($C$2:$C$1001,$AC7,$V$2:$V$1001)</f>
        <v/>
      </c>
      <c r="AM7" s="29">
        <f>SUMIF($B$2:$B$1001,$AC7,$X$2:$X$1001)+SUMIF($C$2:$C$1001,$AC7,$Y$2:$Y$1001)</f>
        <v/>
      </c>
      <c r="AN7" s="31">
        <f>SUMIF($C$2:$C$1001,$AC7,$D$2:$D$1001)+SUMIF($B$2:$B$1001,$AC7,$E$2:$E$1001)</f>
        <v/>
      </c>
      <c r="AO7" s="80">
        <f>SUMIF($C$2:$C$1001,$AC7,$F$2:$F$1001)+SUMIF($B$2:$B$1001,$AC7,$G$2:$G$1001)</f>
        <v/>
      </c>
      <c r="AP7" s="80">
        <f>SUMIF($C$2:$C$1001,$AC7,$H$2:$H$1001)+SUMIF($B$2:$B$1001,$AC7,$I$2:$I$1001)</f>
        <v/>
      </c>
      <c r="AQ7" s="80">
        <f>SUMIF($C$2:$C$1001,$AC7,$J$2:$J$1001)+SUMIF($B$2:$B$1001,$AC7,$K$2:$K$1001)</f>
        <v/>
      </c>
      <c r="AR7" s="25">
        <f>SUMIF($C$2:$C$1001,$AC7,$L$2:$L$1001)+SUMIF($B$2:$B$1001,$AC7,$M$2:$M$1001)</f>
        <v/>
      </c>
      <c r="AS7" s="80">
        <f>SUMIF($C$2:$C$1001,$AC7,$N$2:$N$1001)+SUMIF($B$2:$B$1001,$AC7,$O$2:$O$1001)</f>
        <v/>
      </c>
      <c r="AT7" s="80">
        <f>SUMIF($C$2:$C$1001,$AC7,$P$2:$P$1001)+SUMIF($B$2:$B$1001,$AC7,$Q$2:$Q$1001)</f>
        <v/>
      </c>
      <c r="AU7" s="80">
        <f>SUMIF($C$2:$C$1001,$AC7,$U$2:$U$1001)+SUMIF($B$2:$B$1001,$AC7,$V$2:$V$1001)</f>
        <v/>
      </c>
      <c r="AV7" s="28">
        <f>SUMIF($C$2:$C$1001,$AC7,$X$2:$X$1001)+SUMIF($B$2:$B$1001,$AC7,$Y$2:$Y$1001)</f>
        <v/>
      </c>
      <c r="AW7" s="12" t="n">
        <v>5</v>
      </c>
      <c r="AX7" s="81" t="n">
        <v>34.29</v>
      </c>
      <c r="AY7" s="80" t="n">
        <v>3276</v>
      </c>
      <c r="AZ7" s="80" t="n">
        <v>2856</v>
      </c>
      <c r="BA7" s="80" t="n">
        <v>40</v>
      </c>
      <c r="BB7" s="25" t="n">
        <v>2</v>
      </c>
      <c r="BC7" s="80" t="n">
        <v>7</v>
      </c>
      <c r="BD7" s="80" t="n">
        <v>11</v>
      </c>
      <c r="BE7" s="80" t="n">
        <v>9</v>
      </c>
      <c r="BF7" s="29" t="n">
        <v>76</v>
      </c>
      <c r="BG7" s="31" t="n">
        <v>32.52</v>
      </c>
      <c r="BH7" s="80" t="n">
        <v>1911</v>
      </c>
      <c r="BI7" s="80" t="n">
        <v>1504</v>
      </c>
      <c r="BJ7" s="80" t="n">
        <v>31</v>
      </c>
      <c r="BK7" s="25" t="n">
        <v>1</v>
      </c>
      <c r="BL7" s="80" t="n">
        <v>16</v>
      </c>
      <c r="BM7" s="80" t="n">
        <v>8</v>
      </c>
      <c r="BN7" s="80" t="n">
        <v>5</v>
      </c>
      <c r="BO7" s="25" t="n">
        <v>108</v>
      </c>
      <c r="BQ7" s="35">
        <f>BQ31</f>
        <v/>
      </c>
      <c r="BR7" s="35">
        <f>BR31</f>
        <v/>
      </c>
      <c r="BS7" s="35">
        <f>BS31</f>
        <v/>
      </c>
      <c r="BT7" s="89">
        <f>VLOOKUP(BR7,$AC$3:$BO$20,2,FALSE)</f>
        <v/>
      </c>
      <c r="BU7" s="89">
        <f>VLOOKUP(BS7,$AC$3:$BO$20,2,FALSE)</f>
        <v/>
      </c>
      <c r="BV7" s="31">
        <f>VLOOKUP(BR7,$AC$3:$BO$20,3,FALSE)</f>
        <v/>
      </c>
      <c r="BW7" s="81">
        <f>VLOOKUP(BS7,$AC$3:$BO$20,3,FALSE)</f>
        <v/>
      </c>
      <c r="BX7" s="80">
        <f>VLOOKUP(BR7,$AC$3:$BO$20,4,FALSE)</f>
        <v/>
      </c>
      <c r="BY7" s="80">
        <f>VLOOKUP(BS7,$AC$3:$BO$20,4,FALSE)</f>
        <v/>
      </c>
      <c r="BZ7" s="80">
        <f>VLOOKUP(BR7,$AC$3:$BO$20,5,FALSE)</f>
        <v/>
      </c>
      <c r="CA7" s="80">
        <f>VLOOKUP(BS7,$AC$3:$BO$20,5,FALSE)</f>
        <v/>
      </c>
      <c r="CB7" s="80">
        <f>VLOOKUP(BR7,$AC$3:$BO$20,6,FALSE)</f>
        <v/>
      </c>
      <c r="CC7" s="80">
        <f>VLOOKUP(BS7,$AC$3:$BO$20,6,FALSE)</f>
        <v/>
      </c>
      <c r="CD7" s="25">
        <f>VLOOKUP(BR7,$AC$3:$BO$20,7,FALSE)</f>
        <v/>
      </c>
      <c r="CE7" s="80">
        <f>VLOOKUP(BS7,$AC$3:$BO$20,7,FALSE)</f>
        <v/>
      </c>
      <c r="CF7" s="80">
        <f>VLOOKUP(BR7,$AC$3:$BO$20,8,FALSE)</f>
        <v/>
      </c>
      <c r="CG7" s="80">
        <f>VLOOKUP(BS7,$AC$3:$BO$20,8,FALSE)</f>
        <v/>
      </c>
      <c r="CH7" s="80">
        <f>VLOOKUP(BR7,$AC$3:$BO$20,9,FALSE)</f>
        <v/>
      </c>
      <c r="CI7" s="80">
        <f>VLOOKUP(BS7,$AC$3:$BO$20,9,FALSE)</f>
        <v/>
      </c>
      <c r="CJ7" s="80">
        <f>VLOOKUP(BR7,$AC$3:$BO$20,10,FALSE)</f>
        <v/>
      </c>
      <c r="CK7" s="80">
        <f>VLOOKUP(BS7,$AC$3:$BO$20,10,FALSE)</f>
        <v/>
      </c>
      <c r="CL7" s="25">
        <f>VLOOKUP(BR7,$AC$3:$BO$20,11,FALSE)</f>
        <v/>
      </c>
      <c r="CM7" s="80">
        <f>VLOOKUP(BS7,$AC$3:$BO$20,11,FALSE)</f>
        <v/>
      </c>
      <c r="CN7" s="31">
        <f>VLOOKUP(BR7,$AC$3:$BO$20,22,FALSE)</f>
        <v/>
      </c>
      <c r="CO7" s="81">
        <f>VLOOKUP(BS7,$AC$3:$BO$20,22,FALSE)</f>
        <v/>
      </c>
      <c r="CP7" s="80">
        <f>VLOOKUP(BR7,$AC$3:$BO$20,23,FALSE)</f>
        <v/>
      </c>
      <c r="CQ7" s="80">
        <f>VLOOKUP(BS7,$AC$3:$BO$20,23,FALSE)</f>
        <v/>
      </c>
      <c r="CR7" s="80">
        <f>VLOOKUP(BR7,$AC$3:$BO$20,24,FALSE)</f>
        <v/>
      </c>
      <c r="CS7" s="80">
        <f>VLOOKUP(BS7,$AC$3:$BO$20,24,FALSE)</f>
        <v/>
      </c>
      <c r="CT7" s="80">
        <f>VLOOKUP(BR7,$AC$3:$BO$20,25,FALSE)</f>
        <v/>
      </c>
      <c r="CU7" s="80">
        <f>VLOOKUP(BS7,$AC$3:$BO$20,25,FALSE)</f>
        <v/>
      </c>
      <c r="CV7" s="25">
        <f>VLOOKUP(BR7,$AC$3:$BO$20,26,FALSE)</f>
        <v/>
      </c>
      <c r="CW7" s="80">
        <f>VLOOKUP(BS7,$AC$3:$BO$20,26,FALSE)</f>
        <v/>
      </c>
      <c r="CX7" s="80">
        <f>VLOOKUP(BR7,$AC$3:$BO$20,27,FALSE)</f>
        <v/>
      </c>
      <c r="CY7" s="80">
        <f>VLOOKUP(BS7,$AC$3:$BO$20,27,FALSE)</f>
        <v/>
      </c>
      <c r="CZ7" s="80">
        <f>VLOOKUP(BR7,$AC$3:$BO$20,28,FALSE)</f>
        <v/>
      </c>
      <c r="DA7" s="80">
        <f>VLOOKUP(BS7,$AC$3:$BO$20,28,FALSE)</f>
        <v/>
      </c>
      <c r="DB7" s="80">
        <f>VLOOKUP(BR7,$AC$3:$BO$20,29,FALSE)</f>
        <v/>
      </c>
      <c r="DC7" s="80">
        <f>VLOOKUP(BS7,$AC$3:$BO$20,29,FALSE)</f>
        <v/>
      </c>
      <c r="DD7" s="25">
        <f>VLOOKUP(BR7,$AC$3:$BO$20,30,FALSE)</f>
        <v/>
      </c>
      <c r="DE7" s="80">
        <f>VLOOKUP(BS7,$AC$3:$BO$20,30,FALSE)</f>
        <v/>
      </c>
      <c r="DF7" s="30">
        <f>VLOOKUP(BR7,$AC$3:$BO$20,12,FALSE)</f>
        <v/>
      </c>
      <c r="DG7" s="81">
        <f>VLOOKUP(BS7,$AC$3:$BO$20,12,FALSE)</f>
        <v/>
      </c>
      <c r="DH7" s="80">
        <f>VLOOKUP(BR7,$AC$3:$BO$20,13,FALSE)</f>
        <v/>
      </c>
      <c r="DI7" s="80">
        <f>VLOOKUP(BS7,$AC$3:$BO$20,13,FALSE)</f>
        <v/>
      </c>
      <c r="DJ7" s="80">
        <f>VLOOKUP(BR7,$AC$3:$BO$20,14,FALSE)</f>
        <v/>
      </c>
      <c r="DK7" s="80">
        <f>VLOOKUP(BS7,$AC$3:$BO$20,14,FALSE)</f>
        <v/>
      </c>
      <c r="DL7" s="80">
        <f>VLOOKUP(BR7,$AC$3:$BO$20,15,FALSE)</f>
        <v/>
      </c>
      <c r="DM7" s="80">
        <f>VLOOKUP(BS7,$AC$3:$BO$20,15,FALSE)</f>
        <v/>
      </c>
      <c r="DN7" s="25">
        <f>VLOOKUP(BR7,$AC$3:$BO$20,16,FALSE)</f>
        <v/>
      </c>
      <c r="DO7" s="80">
        <f>VLOOKUP(BS7,$AC$3:$BO$20,16,FALSE)</f>
        <v/>
      </c>
      <c r="DP7" s="80">
        <f>VLOOKUP(BR7,$AC$3:$BO$20,17,FALSE)</f>
        <v/>
      </c>
      <c r="DQ7" s="80">
        <f>VLOOKUP(BS7,$AC$3:$BO$20,17,FALSE)</f>
        <v/>
      </c>
      <c r="DR7" s="80">
        <f>VLOOKUP(BR7,$AC$3:$BO$20,18,FALSE)</f>
        <v/>
      </c>
      <c r="DS7" s="80">
        <f>VLOOKUP(BS7,$AC$3:$BO$20,18,FALSE)</f>
        <v/>
      </c>
      <c r="DT7" s="80">
        <f>VLOOKUP(BR7,$AC$3:$BO$20,19,FALSE)</f>
        <v/>
      </c>
      <c r="DU7" s="80">
        <f>VLOOKUP(BS7,$AC$3:$BO$20,19,FALSE)</f>
        <v/>
      </c>
      <c r="DV7" s="25">
        <f>VLOOKUP(BR7,$AC$3:$BO$20,20,FALSE)</f>
        <v/>
      </c>
      <c r="DW7" s="80">
        <f>VLOOKUP(BS7,$AC$3:$BO$20,20,FALSE)</f>
        <v/>
      </c>
      <c r="DX7" s="31">
        <f>VLOOKUP(BR7,$AC$3:$BO$20,31,FALSE)</f>
        <v/>
      </c>
      <c r="DY7" s="81">
        <f>VLOOKUP(BS7,$AC$3:$BO$20,31,FALSE)</f>
        <v/>
      </c>
      <c r="DZ7" s="80">
        <f>VLOOKUP(BR7,$AC$3:$BO$20,32,FALSE)</f>
        <v/>
      </c>
      <c r="EA7" s="80">
        <f>VLOOKUP(BS7,$AC$3:$BO$20,32,FALSE)</f>
        <v/>
      </c>
      <c r="EB7" s="80">
        <f>VLOOKUP(BR7,$AC$3:$BO$20,33,FALSE)</f>
        <v/>
      </c>
      <c r="EC7" s="80">
        <f>VLOOKUP(BS7,$AC$3:$BO$20,33,FALSE)</f>
        <v/>
      </c>
      <c r="ED7" s="80">
        <f>VLOOKUP(BR7,$AC$3:$BO$20,34,FALSE)</f>
        <v/>
      </c>
      <c r="EE7" s="80">
        <f>VLOOKUP(BS7,$AC$3:$BO$20,34,FALSE)</f>
        <v/>
      </c>
      <c r="EF7" s="25">
        <f>VLOOKUP(BR7,$AC$3:$BO$20,35,FALSE)</f>
        <v/>
      </c>
      <c r="EG7" s="80">
        <f>VLOOKUP(BS7,$AC$3:$BO$20,35,FALSE)</f>
        <v/>
      </c>
      <c r="EH7" s="80">
        <f>VLOOKUP(BR7,$AC$3:$BO$20,36,FALSE)</f>
        <v/>
      </c>
      <c r="EI7" s="80">
        <f>VLOOKUP(BS7,$AC$3:$BO$20,36,FALSE)</f>
        <v/>
      </c>
      <c r="EJ7" s="80">
        <f>VLOOKUP(BR7,$AC$3:$BO$20,37,FALSE)</f>
        <v/>
      </c>
      <c r="EK7" s="80">
        <f>VLOOKUP(BS7,$AC$3:$BO$20,37,FALSE)</f>
        <v/>
      </c>
      <c r="EL7" s="80">
        <f>VLOOKUP(BR7,$AC$3:$BO$20,38,FALSE)</f>
        <v/>
      </c>
      <c r="EM7" s="80">
        <f>VLOOKUP(BS7,$AC$3:$BO$20,38,FALSE)</f>
        <v/>
      </c>
      <c r="EN7" s="25">
        <f>VLOOKUP(BR7,$AC$3:$BO$20,39,FALSE)</f>
        <v/>
      </c>
      <c r="EO7" s="80">
        <f>VLOOKUP(BS7,$AC$3:$BO$20,39,FALSE)</f>
        <v/>
      </c>
      <c r="EQ7" s="81" t="n"/>
      <c r="ER7" s="81" t="n"/>
      <c r="ET7" s="81" t="n"/>
      <c r="EU7" s="81" t="n"/>
      <c r="EW7" s="81" t="n"/>
      <c r="EX7" s="81" t="n"/>
      <c r="EZ7" s="81" t="n"/>
      <c r="FA7" s="56" t="n"/>
      <c r="FC7" s="81" t="n"/>
      <c r="FD7" s="81" t="n"/>
      <c r="FF7" s="81" t="n"/>
      <c r="FG7" s="81" t="n"/>
      <c r="FI7" s="81" t="n"/>
      <c r="FJ7" s="71" t="n"/>
      <c r="FK7" s="71" t="n"/>
      <c r="FL7" s="81" t="n"/>
      <c r="FM7" s="71" t="n"/>
      <c r="FN7" s="71" t="n"/>
      <c r="FO7" s="81" t="n"/>
      <c r="FP7" s="71" t="n"/>
      <c r="FQ7" s="71" t="n"/>
      <c r="FR7" s="81" t="n"/>
      <c r="FS7" s="71" t="n"/>
      <c r="FT7" s="71" t="n"/>
      <c r="FU7" s="81" t="n"/>
      <c r="FV7" s="71" t="n"/>
      <c r="FW7" s="71" t="n"/>
      <c r="FX7" s="81" t="n"/>
      <c r="FY7" s="71" t="n"/>
      <c r="FZ7" s="71" t="n"/>
      <c r="GA7" s="81" t="n"/>
      <c r="GB7" s="71" t="n"/>
      <c r="GC7" s="71" t="n"/>
      <c r="GD7" s="81" t="n"/>
      <c r="GE7" s="71" t="n"/>
      <c r="GF7" s="71" t="n"/>
      <c r="GG7" s="81" t="n"/>
    </row>
    <row customHeight="1" ht="12" r="8" spans="1:201">
      <c r="A8" s="35" t="n">
        <v>43337</v>
      </c>
      <c r="B8" s="89" t="s">
        <v>126</v>
      </c>
      <c r="C8" s="89" t="s">
        <v>127</v>
      </c>
      <c r="D8" s="31" t="n">
        <v>6.78</v>
      </c>
      <c r="E8" s="81" t="n">
        <v>6.37</v>
      </c>
      <c r="F8" s="25" t="n">
        <v>428</v>
      </c>
      <c r="G8" s="80" t="n">
        <v>298</v>
      </c>
      <c r="H8" s="80" t="n">
        <v>325</v>
      </c>
      <c r="I8" s="80" t="n">
        <v>194</v>
      </c>
      <c r="J8" s="80" t="n">
        <v>6</v>
      </c>
      <c r="K8" s="80" t="n">
        <v>5</v>
      </c>
      <c r="L8" s="25" t="n">
        <v>0</v>
      </c>
      <c r="M8" s="80" t="n">
        <v>0</v>
      </c>
      <c r="N8" s="80" t="n">
        <v>3</v>
      </c>
      <c r="O8" s="80" t="n">
        <v>4</v>
      </c>
      <c r="P8" s="80" t="n">
        <v>4</v>
      </c>
      <c r="Q8" s="80" t="n">
        <v>0</v>
      </c>
      <c r="R8" s="16" t="n">
        <v>7</v>
      </c>
      <c r="S8" s="16" t="n">
        <v>4</v>
      </c>
      <c r="T8" s="16" t="n">
        <v>11</v>
      </c>
      <c r="U8" s="25" t="n">
        <v>2</v>
      </c>
      <c r="V8" s="80" t="n">
        <v>1</v>
      </c>
      <c r="W8" s="16" t="n">
        <v>3</v>
      </c>
      <c r="X8" s="25" t="n">
        <v>16</v>
      </c>
      <c r="Y8" s="80" t="n">
        <v>18</v>
      </c>
      <c r="Z8" s="27">
        <f>IF(U8="","",LOOKUP(U8-V8,{-9E+307,0,1},{2,"x",1}))</f>
        <v/>
      </c>
      <c r="AA8" s="14">
        <f>IF(U8="","",U8&amp;"-"&amp;V8)</f>
        <v/>
      </c>
      <c r="AB8" s="63" t="n"/>
      <c r="AC8" s="89" t="s">
        <v>118</v>
      </c>
      <c r="AD8" s="80">
        <f>SUMPRODUCT(($B$2:$C$1001=$AC8)*($Z$2:$Z$1001&lt;&gt;""))</f>
        <v/>
      </c>
      <c r="AE8" s="81">
        <f>SUMIF($B$2:$B$1001,$AC8,$D$2:$D$1001)+SUMIF($C$2:$C$1001,$AC8,$E$2:$E$1001)</f>
        <v/>
      </c>
      <c r="AF8" s="80">
        <f>SUMIF($B$2:$B$1001,$AC8,$F$2:$F$1001)+SUMIF($C$2:$C$1001,$AC8,$G$2:$G$1001)</f>
        <v/>
      </c>
      <c r="AG8" s="80">
        <f>SUMIF($B$2:$B$1001,$AC8,$H$2:$H$1001)+SUMIF($C$2:$C$1001,$AC8,$I$2:$I$1001)</f>
        <v/>
      </c>
      <c r="AH8" s="80">
        <f>SUMIF($B$2:$B$1001,$AC8,$J$2:$J$1001)+SUMIF($C$2:$C$1001,$AC8,$K$2:$K$1001)</f>
        <v/>
      </c>
      <c r="AI8" s="25">
        <f>SUMIF($B$2:$B$1001,$AC8,$L$2:$L$1001)+SUMIF($C$2:$C$1001,$AC8,$M$2:$M$1001)</f>
        <v/>
      </c>
      <c r="AJ8" s="80">
        <f>SUMIF($B$2:$B$1001,$AC8,$N$2:$N$1001)+SUMIF($C$2:$C$1001,$AC8,$O$2:$O$1001)</f>
        <v/>
      </c>
      <c r="AK8" s="80">
        <f>SUMIF($B$2:$B$1001,$AC8,$P$2:$P$1001)+SUMIF($C$2:$C$1001,$AC8,$Q$2:$Q$1001)</f>
        <v/>
      </c>
      <c r="AL8" s="80">
        <f>SUMIF($B$2:$B$1001,$AC8,$U$2:$U$1001)+SUMIF($C$2:$C$1001,$AC8,$V$2:$V$1001)</f>
        <v/>
      </c>
      <c r="AM8" s="29">
        <f>SUMIF($B$2:$B$1001,$AC8,$X$2:$X$1001)+SUMIF($C$2:$C$1001,$AC8,$Y$2:$Y$1001)</f>
        <v/>
      </c>
      <c r="AN8" s="31">
        <f>SUMIF($C$2:$C$1001,$AC8,$D$2:$D$1001)+SUMIF($B$2:$B$1001,$AC8,$E$2:$E$1001)</f>
        <v/>
      </c>
      <c r="AO8" s="80">
        <f>SUMIF($C$2:$C$1001,$AC8,$F$2:$F$1001)+SUMIF($B$2:$B$1001,$AC8,$G$2:$G$1001)</f>
        <v/>
      </c>
      <c r="AP8" s="80">
        <f>SUMIF($C$2:$C$1001,$AC8,$H$2:$H$1001)+SUMIF($B$2:$B$1001,$AC8,$I$2:$I$1001)</f>
        <v/>
      </c>
      <c r="AQ8" s="80">
        <f>SUMIF($C$2:$C$1001,$AC8,$J$2:$J$1001)+SUMIF($B$2:$B$1001,$AC8,$K$2:$K$1001)</f>
        <v/>
      </c>
      <c r="AR8" s="25">
        <f>SUMIF($C$2:$C$1001,$AC8,$L$2:$L$1001)+SUMIF($B$2:$B$1001,$AC8,$M$2:$M$1001)</f>
        <v/>
      </c>
      <c r="AS8" s="80">
        <f>SUMIF($C$2:$C$1001,$AC8,$N$2:$N$1001)+SUMIF($B$2:$B$1001,$AC8,$O$2:$O$1001)</f>
        <v/>
      </c>
      <c r="AT8" s="80">
        <f>SUMIF($C$2:$C$1001,$AC8,$P$2:$P$1001)+SUMIF($B$2:$B$1001,$AC8,$Q$2:$Q$1001)</f>
        <v/>
      </c>
      <c r="AU8" s="80">
        <f>SUMIF($C$2:$C$1001,$AC8,$U$2:$U$1001)+SUMIF($B$2:$B$1001,$AC8,$V$2:$V$1001)</f>
        <v/>
      </c>
      <c r="AV8" s="28">
        <f>SUMIF($C$2:$C$1001,$AC8,$X$2:$X$1001)+SUMIF($B$2:$B$1001,$AC8,$Y$2:$Y$1001)</f>
        <v/>
      </c>
      <c r="AW8" s="12" t="n">
        <v>5</v>
      </c>
      <c r="AX8" s="81" t="n">
        <v>33.71</v>
      </c>
      <c r="AY8" s="80" t="n">
        <v>1649</v>
      </c>
      <c r="AZ8" s="80" t="n">
        <v>1227</v>
      </c>
      <c r="BA8" s="80" t="n">
        <v>49</v>
      </c>
      <c r="BB8" s="25" t="n">
        <v>2</v>
      </c>
      <c r="BC8" s="80" t="n">
        <v>13</v>
      </c>
      <c r="BD8" s="80" t="n">
        <v>6</v>
      </c>
      <c r="BE8" s="80" t="n">
        <v>8</v>
      </c>
      <c r="BF8" s="29" t="n">
        <v>137</v>
      </c>
      <c r="BG8" s="31" t="n">
        <v>33.76</v>
      </c>
      <c r="BH8" s="80" t="n">
        <v>3420</v>
      </c>
      <c r="BI8" s="80" t="n">
        <v>2965</v>
      </c>
      <c r="BJ8" s="80" t="n">
        <v>51</v>
      </c>
      <c r="BK8" s="25" t="n">
        <v>3</v>
      </c>
      <c r="BL8" s="80" t="n">
        <v>12</v>
      </c>
      <c r="BM8" s="80" t="n">
        <v>12</v>
      </c>
      <c r="BN8" s="80" t="n">
        <v>8</v>
      </c>
      <c r="BO8" s="25" t="n">
        <v>78</v>
      </c>
      <c r="BQ8" s="35">
        <f>BQ32</f>
        <v/>
      </c>
      <c r="BR8" s="35">
        <f>BR32</f>
        <v/>
      </c>
      <c r="BS8" s="35">
        <f>BS32</f>
        <v/>
      </c>
      <c r="BT8" s="89">
        <f>VLOOKUP(BR8,$AC$3:$BO$20,2,FALSE)</f>
        <v/>
      </c>
      <c r="BU8" s="89">
        <f>VLOOKUP(BS8,$AC$3:$BO$20,2,FALSE)</f>
        <v/>
      </c>
      <c r="BV8" s="31">
        <f>VLOOKUP(BR8,$AC$3:$BO$20,3,FALSE)</f>
        <v/>
      </c>
      <c r="BW8" s="81">
        <f>VLOOKUP(BS8,$AC$3:$BO$20,3,FALSE)</f>
        <v/>
      </c>
      <c r="BX8" s="80">
        <f>VLOOKUP(BR8,$AC$3:$BO$20,4,FALSE)</f>
        <v/>
      </c>
      <c r="BY8" s="80">
        <f>VLOOKUP(BS8,$AC$3:$BO$20,4,FALSE)</f>
        <v/>
      </c>
      <c r="BZ8" s="80">
        <f>VLOOKUP(BR8,$AC$3:$BO$20,5,FALSE)</f>
        <v/>
      </c>
      <c r="CA8" s="80">
        <f>VLOOKUP(BS8,$AC$3:$BO$20,5,FALSE)</f>
        <v/>
      </c>
      <c r="CB8" s="80">
        <f>VLOOKUP(BR8,$AC$3:$BO$20,6,FALSE)</f>
        <v/>
      </c>
      <c r="CC8" s="80">
        <f>VLOOKUP(BS8,$AC$3:$BO$20,6,FALSE)</f>
        <v/>
      </c>
      <c r="CD8" s="25">
        <f>VLOOKUP(BR8,$AC$3:$BO$20,7,FALSE)</f>
        <v/>
      </c>
      <c r="CE8" s="80">
        <f>VLOOKUP(BS8,$AC$3:$BO$20,7,FALSE)</f>
        <v/>
      </c>
      <c r="CF8" s="80">
        <f>VLOOKUP(BR8,$AC$3:$BO$20,8,FALSE)</f>
        <v/>
      </c>
      <c r="CG8" s="80">
        <f>VLOOKUP(BS8,$AC$3:$BO$20,8,FALSE)</f>
        <v/>
      </c>
      <c r="CH8" s="80">
        <f>VLOOKUP(BR8,$AC$3:$BO$20,9,FALSE)</f>
        <v/>
      </c>
      <c r="CI8" s="80">
        <f>VLOOKUP(BS8,$AC$3:$BO$20,9,FALSE)</f>
        <v/>
      </c>
      <c r="CJ8" s="80">
        <f>VLOOKUP(BR8,$AC$3:$BO$20,10,FALSE)</f>
        <v/>
      </c>
      <c r="CK8" s="80">
        <f>VLOOKUP(BS8,$AC$3:$BO$20,10,FALSE)</f>
        <v/>
      </c>
      <c r="CL8" s="25">
        <f>VLOOKUP(BR8,$AC$3:$BO$20,11,FALSE)</f>
        <v/>
      </c>
      <c r="CM8" s="80">
        <f>VLOOKUP(BS8,$AC$3:$BO$20,11,FALSE)</f>
        <v/>
      </c>
      <c r="CN8" s="31">
        <f>VLOOKUP(BR8,$AC$3:$BO$20,22,FALSE)</f>
        <v/>
      </c>
      <c r="CO8" s="81">
        <f>VLOOKUP(BS8,$AC$3:$BO$20,22,FALSE)</f>
        <v/>
      </c>
      <c r="CP8" s="80">
        <f>VLOOKUP(BR8,$AC$3:$BO$20,23,FALSE)</f>
        <v/>
      </c>
      <c r="CQ8" s="80">
        <f>VLOOKUP(BS8,$AC$3:$BO$20,23,FALSE)</f>
        <v/>
      </c>
      <c r="CR8" s="80">
        <f>VLOOKUP(BR8,$AC$3:$BO$20,24,FALSE)</f>
        <v/>
      </c>
      <c r="CS8" s="80">
        <f>VLOOKUP(BS8,$AC$3:$BO$20,24,FALSE)</f>
        <v/>
      </c>
      <c r="CT8" s="80">
        <f>VLOOKUP(BR8,$AC$3:$BO$20,25,FALSE)</f>
        <v/>
      </c>
      <c r="CU8" s="80">
        <f>VLOOKUP(BS8,$AC$3:$BO$20,25,FALSE)</f>
        <v/>
      </c>
      <c r="CV8" s="25">
        <f>VLOOKUP(BR8,$AC$3:$BO$20,26,FALSE)</f>
        <v/>
      </c>
      <c r="CW8" s="80">
        <f>VLOOKUP(BS8,$AC$3:$BO$20,26,FALSE)</f>
        <v/>
      </c>
      <c r="CX8" s="80">
        <f>VLOOKUP(BR8,$AC$3:$BO$20,27,FALSE)</f>
        <v/>
      </c>
      <c r="CY8" s="80">
        <f>VLOOKUP(BS8,$AC$3:$BO$20,27,FALSE)</f>
        <v/>
      </c>
      <c r="CZ8" s="80">
        <f>VLOOKUP(BR8,$AC$3:$BO$20,28,FALSE)</f>
        <v/>
      </c>
      <c r="DA8" s="80">
        <f>VLOOKUP(BS8,$AC$3:$BO$20,28,FALSE)</f>
        <v/>
      </c>
      <c r="DB8" s="80">
        <f>VLOOKUP(BR8,$AC$3:$BO$20,29,FALSE)</f>
        <v/>
      </c>
      <c r="DC8" s="80">
        <f>VLOOKUP(BS8,$AC$3:$BO$20,29,FALSE)</f>
        <v/>
      </c>
      <c r="DD8" s="25">
        <f>VLOOKUP(BR8,$AC$3:$BO$20,30,FALSE)</f>
        <v/>
      </c>
      <c r="DE8" s="80">
        <f>VLOOKUP(BS8,$AC$3:$BO$20,30,FALSE)</f>
        <v/>
      </c>
      <c r="DF8" s="30">
        <f>VLOOKUP(BR8,$AC$3:$BO$20,12,FALSE)</f>
        <v/>
      </c>
      <c r="DG8" s="81">
        <f>VLOOKUP(BS8,$AC$3:$BO$20,12,FALSE)</f>
        <v/>
      </c>
      <c r="DH8" s="80">
        <f>VLOOKUP(BR8,$AC$3:$BO$20,13,FALSE)</f>
        <v/>
      </c>
      <c r="DI8" s="80">
        <f>VLOOKUP(BS8,$AC$3:$BO$20,13,FALSE)</f>
        <v/>
      </c>
      <c r="DJ8" s="80">
        <f>VLOOKUP(BR8,$AC$3:$BO$20,14,FALSE)</f>
        <v/>
      </c>
      <c r="DK8" s="80">
        <f>VLOOKUP(BS8,$AC$3:$BO$20,14,FALSE)</f>
        <v/>
      </c>
      <c r="DL8" s="80">
        <f>VLOOKUP(BR8,$AC$3:$BO$20,15,FALSE)</f>
        <v/>
      </c>
      <c r="DM8" s="80">
        <f>VLOOKUP(BS8,$AC$3:$BO$20,15,FALSE)</f>
        <v/>
      </c>
      <c r="DN8" s="25">
        <f>VLOOKUP(BR8,$AC$3:$BO$20,16,FALSE)</f>
        <v/>
      </c>
      <c r="DO8" s="80">
        <f>VLOOKUP(BS8,$AC$3:$BO$20,16,FALSE)</f>
        <v/>
      </c>
      <c r="DP8" s="80">
        <f>VLOOKUP(BR8,$AC$3:$BO$20,17,FALSE)</f>
        <v/>
      </c>
      <c r="DQ8" s="80">
        <f>VLOOKUP(BS8,$AC$3:$BO$20,17,FALSE)</f>
        <v/>
      </c>
      <c r="DR8" s="80">
        <f>VLOOKUP(BR8,$AC$3:$BO$20,18,FALSE)</f>
        <v/>
      </c>
      <c r="DS8" s="80">
        <f>VLOOKUP(BS8,$AC$3:$BO$20,18,FALSE)</f>
        <v/>
      </c>
      <c r="DT8" s="80">
        <f>VLOOKUP(BR8,$AC$3:$BO$20,19,FALSE)</f>
        <v/>
      </c>
      <c r="DU8" s="80">
        <f>VLOOKUP(BS8,$AC$3:$BO$20,19,FALSE)</f>
        <v/>
      </c>
      <c r="DV8" s="25">
        <f>VLOOKUP(BR8,$AC$3:$BO$20,20,FALSE)</f>
        <v/>
      </c>
      <c r="DW8" s="80">
        <f>VLOOKUP(BS8,$AC$3:$BO$20,20,FALSE)</f>
        <v/>
      </c>
      <c r="DX8" s="31">
        <f>VLOOKUP(BR8,$AC$3:$BO$20,31,FALSE)</f>
        <v/>
      </c>
      <c r="DY8" s="81">
        <f>VLOOKUP(BS8,$AC$3:$BO$20,31,FALSE)</f>
        <v/>
      </c>
      <c r="DZ8" s="80">
        <f>VLOOKUP(BR8,$AC$3:$BO$20,32,FALSE)</f>
        <v/>
      </c>
      <c r="EA8" s="80">
        <f>VLOOKUP(BS8,$AC$3:$BO$20,32,FALSE)</f>
        <v/>
      </c>
      <c r="EB8" s="80">
        <f>VLOOKUP(BR8,$AC$3:$BO$20,33,FALSE)</f>
        <v/>
      </c>
      <c r="EC8" s="80">
        <f>VLOOKUP(BS8,$AC$3:$BO$20,33,FALSE)</f>
        <v/>
      </c>
      <c r="ED8" s="80">
        <f>VLOOKUP(BR8,$AC$3:$BO$20,34,FALSE)</f>
        <v/>
      </c>
      <c r="EE8" s="80">
        <f>VLOOKUP(BS8,$AC$3:$BO$20,34,FALSE)</f>
        <v/>
      </c>
      <c r="EF8" s="25">
        <f>VLOOKUP(BR8,$AC$3:$BO$20,35,FALSE)</f>
        <v/>
      </c>
      <c r="EG8" s="80">
        <f>VLOOKUP(BS8,$AC$3:$BO$20,35,FALSE)</f>
        <v/>
      </c>
      <c r="EH8" s="80">
        <f>VLOOKUP(BR8,$AC$3:$BO$20,36,FALSE)</f>
        <v/>
      </c>
      <c r="EI8" s="80">
        <f>VLOOKUP(BS8,$AC$3:$BO$20,36,FALSE)</f>
        <v/>
      </c>
      <c r="EJ8" s="80">
        <f>VLOOKUP(BR8,$AC$3:$BO$20,37,FALSE)</f>
        <v/>
      </c>
      <c r="EK8" s="80">
        <f>VLOOKUP(BS8,$AC$3:$BO$20,37,FALSE)</f>
        <v/>
      </c>
      <c r="EL8" s="80">
        <f>VLOOKUP(BR8,$AC$3:$BO$20,38,FALSE)</f>
        <v/>
      </c>
      <c r="EM8" s="80">
        <f>VLOOKUP(BS8,$AC$3:$BO$20,38,FALSE)</f>
        <v/>
      </c>
      <c r="EN8" s="25">
        <f>VLOOKUP(BR8,$AC$3:$BO$20,39,FALSE)</f>
        <v/>
      </c>
      <c r="EO8" s="80">
        <f>VLOOKUP(BS8,$AC$3:$BO$20,39,FALSE)</f>
        <v/>
      </c>
      <c r="EQ8" s="81" t="n"/>
      <c r="ER8" s="81" t="n"/>
      <c r="ET8" s="81" t="n"/>
      <c r="EU8" s="81" t="n"/>
      <c r="EW8" s="81" t="n"/>
      <c r="EX8" s="81" t="n"/>
      <c r="EZ8" s="81" t="n"/>
      <c r="FA8" s="56" t="n"/>
      <c r="FC8" s="81" t="n"/>
      <c r="FD8" s="81" t="n"/>
      <c r="FF8" s="81" t="n"/>
      <c r="FG8" s="81" t="n"/>
      <c r="FI8" s="81" t="n"/>
      <c r="FJ8" s="71" t="n"/>
      <c r="FK8" s="71" t="n"/>
      <c r="FL8" s="81" t="n"/>
      <c r="FM8" s="71" t="n"/>
      <c r="FN8" s="71" t="n"/>
      <c r="FO8" s="81" t="n"/>
      <c r="FP8" s="71" t="n"/>
      <c r="FQ8" s="71" t="n"/>
      <c r="FR8" s="81" t="n"/>
      <c r="FS8" s="71" t="n"/>
      <c r="FT8" s="71" t="n"/>
      <c r="FU8" s="81" t="n"/>
      <c r="FV8" s="71" t="n"/>
      <c r="FW8" s="71" t="n"/>
      <c r="FX8" s="81" t="n"/>
      <c r="FY8" s="71" t="n"/>
      <c r="FZ8" s="71" t="n"/>
      <c r="GA8" s="81" t="n"/>
      <c r="GB8" s="71" t="n"/>
      <c r="GC8" s="71" t="n"/>
      <c r="GD8" s="81" t="n"/>
      <c r="GE8" s="71" t="n"/>
      <c r="GF8" s="71" t="n"/>
      <c r="GG8" s="81" t="n"/>
    </row>
    <row customHeight="1" ht="12" r="9" spans="1:201">
      <c r="A9" s="35" t="n">
        <v>43338</v>
      </c>
      <c r="B9" s="89" t="s">
        <v>125</v>
      </c>
      <c r="C9" s="89" t="s">
        <v>128</v>
      </c>
      <c r="D9" s="31" t="n">
        <v>7.1</v>
      </c>
      <c r="E9" s="81" t="n">
        <v>6.36</v>
      </c>
      <c r="F9" s="25" t="n">
        <v>384</v>
      </c>
      <c r="G9" s="80" t="n">
        <v>436</v>
      </c>
      <c r="H9" s="80" t="n">
        <v>297</v>
      </c>
      <c r="I9" s="80" t="n">
        <v>350</v>
      </c>
      <c r="J9" s="80" t="n">
        <v>9</v>
      </c>
      <c r="K9" s="80" t="n">
        <v>7</v>
      </c>
      <c r="L9" s="25" t="n">
        <v>1</v>
      </c>
      <c r="M9" s="80" t="n">
        <v>0</v>
      </c>
      <c r="N9" s="80" t="n">
        <v>4</v>
      </c>
      <c r="O9" s="80" t="n">
        <v>5</v>
      </c>
      <c r="P9" s="80" t="n">
        <v>0</v>
      </c>
      <c r="Q9" s="80" t="n">
        <v>2</v>
      </c>
      <c r="R9" s="16" t="n">
        <v>5</v>
      </c>
      <c r="S9" s="16" t="n">
        <v>7</v>
      </c>
      <c r="T9" s="16" t="n">
        <v>12</v>
      </c>
      <c r="U9" s="25" t="n">
        <v>4</v>
      </c>
      <c r="V9" s="80" t="n">
        <v>1</v>
      </c>
      <c r="W9" s="16" t="n">
        <v>5</v>
      </c>
      <c r="X9" s="25" t="n">
        <v>30</v>
      </c>
      <c r="Y9" s="80" t="n">
        <v>18</v>
      </c>
      <c r="Z9" s="27">
        <f>IF(U9="","",LOOKUP(U9-V9,{-9E+307,0,1},{2,"x",1}))</f>
        <v/>
      </c>
      <c r="AA9" s="14">
        <f>IF(U9="","",U9&amp;"-"&amp;V9)</f>
        <v/>
      </c>
      <c r="AB9" s="63" t="n"/>
      <c r="AC9" s="89" t="s">
        <v>120</v>
      </c>
      <c r="AD9" s="80">
        <f>SUMPRODUCT(($B$2:$C$1001=$AC9)*($Z$2:$Z$1001&lt;&gt;""))</f>
        <v/>
      </c>
      <c r="AE9" s="81">
        <f>SUMIF($B$2:$B$1001,$AC9,$D$2:$D$1001)+SUMIF($C$2:$C$1001,$AC9,$E$2:$E$1001)</f>
        <v/>
      </c>
      <c r="AF9" s="80">
        <f>SUMIF($B$2:$B$1001,$AC9,$F$2:$F$1001)+SUMIF($C$2:$C$1001,$AC9,$G$2:$G$1001)</f>
        <v/>
      </c>
      <c r="AG9" s="80">
        <f>SUMIF($B$2:$B$1001,$AC9,$H$2:$H$1001)+SUMIF($C$2:$C$1001,$AC9,$I$2:$I$1001)</f>
        <v/>
      </c>
      <c r="AH9" s="80">
        <f>SUMIF($B$2:$B$1001,$AC9,$J$2:$J$1001)+SUMIF($C$2:$C$1001,$AC9,$K$2:$K$1001)</f>
        <v/>
      </c>
      <c r="AI9" s="25">
        <f>SUMIF($B$2:$B$1001,$AC9,$L$2:$L$1001)+SUMIF($C$2:$C$1001,$AC9,$M$2:$M$1001)</f>
        <v/>
      </c>
      <c r="AJ9" s="80">
        <f>SUMIF($B$2:$B$1001,$AC9,$N$2:$N$1001)+SUMIF($C$2:$C$1001,$AC9,$O$2:$O$1001)</f>
        <v/>
      </c>
      <c r="AK9" s="80">
        <f>SUMIF($B$2:$B$1001,$AC9,$P$2:$P$1001)+SUMIF($C$2:$C$1001,$AC9,$Q$2:$Q$1001)</f>
        <v/>
      </c>
      <c r="AL9" s="80">
        <f>SUMIF($B$2:$B$1001,$AC9,$U$2:$U$1001)+SUMIF($C$2:$C$1001,$AC9,$V$2:$V$1001)</f>
        <v/>
      </c>
      <c r="AM9" s="29">
        <f>SUMIF($B$2:$B$1001,$AC9,$X$2:$X$1001)+SUMIF($C$2:$C$1001,$AC9,$Y$2:$Y$1001)</f>
        <v/>
      </c>
      <c r="AN9" s="31">
        <f>SUMIF($C$2:$C$1001,$AC9,$D$2:$D$1001)+SUMIF($B$2:$B$1001,$AC9,$E$2:$E$1001)</f>
        <v/>
      </c>
      <c r="AO9" s="80">
        <f>SUMIF($C$2:$C$1001,$AC9,$F$2:$F$1001)+SUMIF($B$2:$B$1001,$AC9,$G$2:$G$1001)</f>
        <v/>
      </c>
      <c r="AP9" s="80">
        <f>SUMIF($C$2:$C$1001,$AC9,$H$2:$H$1001)+SUMIF($B$2:$B$1001,$AC9,$I$2:$I$1001)</f>
        <v/>
      </c>
      <c r="AQ9" s="80">
        <f>SUMIF($C$2:$C$1001,$AC9,$J$2:$J$1001)+SUMIF($B$2:$B$1001,$AC9,$K$2:$K$1001)</f>
        <v/>
      </c>
      <c r="AR9" s="25">
        <f>SUMIF($C$2:$C$1001,$AC9,$L$2:$L$1001)+SUMIF($B$2:$B$1001,$AC9,$M$2:$M$1001)</f>
        <v/>
      </c>
      <c r="AS9" s="80">
        <f>SUMIF($C$2:$C$1001,$AC9,$N$2:$N$1001)+SUMIF($B$2:$B$1001,$AC9,$O$2:$O$1001)</f>
        <v/>
      </c>
      <c r="AT9" s="80">
        <f>SUMIF($C$2:$C$1001,$AC9,$P$2:$P$1001)+SUMIF($B$2:$B$1001,$AC9,$Q$2:$Q$1001)</f>
        <v/>
      </c>
      <c r="AU9" s="80">
        <f>SUMIF($C$2:$C$1001,$AC9,$U$2:$U$1001)+SUMIF($B$2:$B$1001,$AC9,$V$2:$V$1001)</f>
        <v/>
      </c>
      <c r="AV9" s="28">
        <f>SUMIF($C$2:$C$1001,$AC9,$X$2:$X$1001)+SUMIF($B$2:$B$1001,$AC9,$Y$2:$Y$1001)</f>
        <v/>
      </c>
      <c r="AW9" s="12" t="n">
        <v>5</v>
      </c>
      <c r="AX9" s="81" t="n">
        <v>34.32</v>
      </c>
      <c r="AY9" s="80" t="n">
        <v>1943</v>
      </c>
      <c r="AZ9" s="80" t="n">
        <v>1400</v>
      </c>
      <c r="BA9" s="80" t="n">
        <v>56</v>
      </c>
      <c r="BB9" s="25" t="n">
        <v>2</v>
      </c>
      <c r="BC9" s="80" t="n">
        <v>22</v>
      </c>
      <c r="BD9" s="80" t="n">
        <v>7</v>
      </c>
      <c r="BE9" s="80" t="n">
        <v>8</v>
      </c>
      <c r="BF9" s="29" t="n">
        <v>101</v>
      </c>
      <c r="BG9" s="31" t="n">
        <v>33.87</v>
      </c>
      <c r="BH9" s="80" t="n">
        <v>1941</v>
      </c>
      <c r="BI9" s="80" t="n">
        <v>1407</v>
      </c>
      <c r="BJ9" s="80" t="n">
        <v>54</v>
      </c>
      <c r="BK9" s="25" t="n">
        <v>0</v>
      </c>
      <c r="BL9" s="80" t="n">
        <v>18</v>
      </c>
      <c r="BM9" s="80" t="n">
        <v>4</v>
      </c>
      <c r="BN9" s="80" t="n">
        <v>7</v>
      </c>
      <c r="BO9" s="25" t="n">
        <v>127</v>
      </c>
      <c r="BQ9" s="35">
        <f>BQ33</f>
        <v/>
      </c>
      <c r="BR9" s="35">
        <f>BR33</f>
        <v/>
      </c>
      <c r="BS9" s="35">
        <f>BS33</f>
        <v/>
      </c>
      <c r="BT9" s="89">
        <f>VLOOKUP(BR9,$AC$3:$BO$20,2,FALSE)</f>
        <v/>
      </c>
      <c r="BU9" s="89">
        <f>VLOOKUP(BS9,$AC$3:$BO$20,2,FALSE)</f>
        <v/>
      </c>
      <c r="BV9" s="31">
        <f>VLOOKUP(BR9,$AC$3:$BO$20,3,FALSE)</f>
        <v/>
      </c>
      <c r="BW9" s="81">
        <f>VLOOKUP(BS9,$AC$3:$BO$20,3,FALSE)</f>
        <v/>
      </c>
      <c r="BX9" s="80">
        <f>VLOOKUP(BR9,$AC$3:$BO$20,4,FALSE)</f>
        <v/>
      </c>
      <c r="BY9" s="80">
        <f>VLOOKUP(BS9,$AC$3:$BO$20,4,FALSE)</f>
        <v/>
      </c>
      <c r="BZ9" s="80">
        <f>VLOOKUP(BR9,$AC$3:$BO$20,5,FALSE)</f>
        <v/>
      </c>
      <c r="CA9" s="80">
        <f>VLOOKUP(BS9,$AC$3:$BO$20,5,FALSE)</f>
        <v/>
      </c>
      <c r="CB9" s="80">
        <f>VLOOKUP(BR9,$AC$3:$BO$20,6,FALSE)</f>
        <v/>
      </c>
      <c r="CC9" s="80">
        <f>VLOOKUP(BS9,$AC$3:$BO$20,6,FALSE)</f>
        <v/>
      </c>
      <c r="CD9" s="25">
        <f>VLOOKUP(BR9,$AC$3:$BO$20,7,FALSE)</f>
        <v/>
      </c>
      <c r="CE9" s="80">
        <f>VLOOKUP(BS9,$AC$3:$BO$20,7,FALSE)</f>
        <v/>
      </c>
      <c r="CF9" s="80">
        <f>VLOOKUP(BR9,$AC$3:$BO$20,8,FALSE)</f>
        <v/>
      </c>
      <c r="CG9" s="80">
        <f>VLOOKUP(BS9,$AC$3:$BO$20,8,FALSE)</f>
        <v/>
      </c>
      <c r="CH9" s="80">
        <f>VLOOKUP(BR9,$AC$3:$BO$20,9,FALSE)</f>
        <v/>
      </c>
      <c r="CI9" s="80">
        <f>VLOOKUP(BS9,$AC$3:$BO$20,9,FALSE)</f>
        <v/>
      </c>
      <c r="CJ9" s="80">
        <f>VLOOKUP(BR9,$AC$3:$BO$20,10,FALSE)</f>
        <v/>
      </c>
      <c r="CK9" s="80">
        <f>VLOOKUP(BS9,$AC$3:$BO$20,10,FALSE)</f>
        <v/>
      </c>
      <c r="CL9" s="25">
        <f>VLOOKUP(BR9,$AC$3:$BO$20,11,FALSE)</f>
        <v/>
      </c>
      <c r="CM9" s="80">
        <f>VLOOKUP(BS9,$AC$3:$BO$20,11,FALSE)</f>
        <v/>
      </c>
      <c r="CN9" s="31">
        <f>VLOOKUP(BR9,$AC$3:$BO$20,22,FALSE)</f>
        <v/>
      </c>
      <c r="CO9" s="81">
        <f>VLOOKUP(BS9,$AC$3:$BO$20,22,FALSE)</f>
        <v/>
      </c>
      <c r="CP9" s="80">
        <f>VLOOKUP(BR9,$AC$3:$BO$20,23,FALSE)</f>
        <v/>
      </c>
      <c r="CQ9" s="80">
        <f>VLOOKUP(BS9,$AC$3:$BO$20,23,FALSE)</f>
        <v/>
      </c>
      <c r="CR9" s="80">
        <f>VLOOKUP(BR9,$AC$3:$BO$20,24,FALSE)</f>
        <v/>
      </c>
      <c r="CS9" s="80">
        <f>VLOOKUP(BS9,$AC$3:$BO$20,24,FALSE)</f>
        <v/>
      </c>
      <c r="CT9" s="80">
        <f>VLOOKUP(BR9,$AC$3:$BO$20,25,FALSE)</f>
        <v/>
      </c>
      <c r="CU9" s="80">
        <f>VLOOKUP(BS9,$AC$3:$BO$20,25,FALSE)</f>
        <v/>
      </c>
      <c r="CV9" s="25">
        <f>VLOOKUP(BR9,$AC$3:$BO$20,26,FALSE)</f>
        <v/>
      </c>
      <c r="CW9" s="80">
        <f>VLOOKUP(BS9,$AC$3:$BO$20,26,FALSE)</f>
        <v/>
      </c>
      <c r="CX9" s="80">
        <f>VLOOKUP(BR9,$AC$3:$BO$20,27,FALSE)</f>
        <v/>
      </c>
      <c r="CY9" s="80">
        <f>VLOOKUP(BS9,$AC$3:$BO$20,27,FALSE)</f>
        <v/>
      </c>
      <c r="CZ9" s="80">
        <f>VLOOKUP(BR9,$AC$3:$BO$20,28,FALSE)</f>
        <v/>
      </c>
      <c r="DA9" s="80">
        <f>VLOOKUP(BS9,$AC$3:$BO$20,28,FALSE)</f>
        <v/>
      </c>
      <c r="DB9" s="80">
        <f>VLOOKUP(BR9,$AC$3:$BO$20,29,FALSE)</f>
        <v/>
      </c>
      <c r="DC9" s="80">
        <f>VLOOKUP(BS9,$AC$3:$BO$20,29,FALSE)</f>
        <v/>
      </c>
      <c r="DD9" s="25">
        <f>VLOOKUP(BR9,$AC$3:$BO$20,30,FALSE)</f>
        <v/>
      </c>
      <c r="DE9" s="80">
        <f>VLOOKUP(BS9,$AC$3:$BO$20,30,FALSE)</f>
        <v/>
      </c>
      <c r="DF9" s="30">
        <f>VLOOKUP(BR9,$AC$3:$BO$20,12,FALSE)</f>
        <v/>
      </c>
      <c r="DG9" s="81">
        <f>VLOOKUP(BS9,$AC$3:$BO$20,12,FALSE)</f>
        <v/>
      </c>
      <c r="DH9" s="80">
        <f>VLOOKUP(BR9,$AC$3:$BO$20,13,FALSE)</f>
        <v/>
      </c>
      <c r="DI9" s="80">
        <f>VLOOKUP(BS9,$AC$3:$BO$20,13,FALSE)</f>
        <v/>
      </c>
      <c r="DJ9" s="80">
        <f>VLOOKUP(BR9,$AC$3:$BO$20,14,FALSE)</f>
        <v/>
      </c>
      <c r="DK9" s="80">
        <f>VLOOKUP(BS9,$AC$3:$BO$20,14,FALSE)</f>
        <v/>
      </c>
      <c r="DL9" s="80">
        <f>VLOOKUP(BR9,$AC$3:$BO$20,15,FALSE)</f>
        <v/>
      </c>
      <c r="DM9" s="80">
        <f>VLOOKUP(BS9,$AC$3:$BO$20,15,FALSE)</f>
        <v/>
      </c>
      <c r="DN9" s="25">
        <f>VLOOKUP(BR9,$AC$3:$BO$20,16,FALSE)</f>
        <v/>
      </c>
      <c r="DO9" s="80">
        <f>VLOOKUP(BS9,$AC$3:$BO$20,16,FALSE)</f>
        <v/>
      </c>
      <c r="DP9" s="80">
        <f>VLOOKUP(BR9,$AC$3:$BO$20,17,FALSE)</f>
        <v/>
      </c>
      <c r="DQ9" s="80">
        <f>VLOOKUP(BS9,$AC$3:$BO$20,17,FALSE)</f>
        <v/>
      </c>
      <c r="DR9" s="80">
        <f>VLOOKUP(BR9,$AC$3:$BO$20,18,FALSE)</f>
        <v/>
      </c>
      <c r="DS9" s="80">
        <f>VLOOKUP(BS9,$AC$3:$BO$20,18,FALSE)</f>
        <v/>
      </c>
      <c r="DT9" s="80">
        <f>VLOOKUP(BR9,$AC$3:$BO$20,19,FALSE)</f>
        <v/>
      </c>
      <c r="DU9" s="80">
        <f>VLOOKUP(BS9,$AC$3:$BO$20,19,FALSE)</f>
        <v/>
      </c>
      <c r="DV9" s="25">
        <f>VLOOKUP(BR9,$AC$3:$BO$20,20,FALSE)</f>
        <v/>
      </c>
      <c r="DW9" s="80">
        <f>VLOOKUP(BS9,$AC$3:$BO$20,20,FALSE)</f>
        <v/>
      </c>
      <c r="DX9" s="31">
        <f>VLOOKUP(BR9,$AC$3:$BO$20,31,FALSE)</f>
        <v/>
      </c>
      <c r="DY9" s="81">
        <f>VLOOKUP(BS9,$AC$3:$BO$20,31,FALSE)</f>
        <v/>
      </c>
      <c r="DZ9" s="80">
        <f>VLOOKUP(BR9,$AC$3:$BO$20,32,FALSE)</f>
        <v/>
      </c>
      <c r="EA9" s="80">
        <f>VLOOKUP(BS9,$AC$3:$BO$20,32,FALSE)</f>
        <v/>
      </c>
      <c r="EB9" s="80">
        <f>VLOOKUP(BR9,$AC$3:$BO$20,33,FALSE)</f>
        <v/>
      </c>
      <c r="EC9" s="80">
        <f>VLOOKUP(BS9,$AC$3:$BO$20,33,FALSE)</f>
        <v/>
      </c>
      <c r="ED9" s="80">
        <f>VLOOKUP(BR9,$AC$3:$BO$20,34,FALSE)</f>
        <v/>
      </c>
      <c r="EE9" s="80">
        <f>VLOOKUP(BS9,$AC$3:$BO$20,34,FALSE)</f>
        <v/>
      </c>
      <c r="EF9" s="25">
        <f>VLOOKUP(BR9,$AC$3:$BO$20,35,FALSE)</f>
        <v/>
      </c>
      <c r="EG9" s="80">
        <f>VLOOKUP(BS9,$AC$3:$BO$20,35,FALSE)</f>
        <v/>
      </c>
      <c r="EH9" s="80">
        <f>VLOOKUP(BR9,$AC$3:$BO$20,36,FALSE)</f>
        <v/>
      </c>
      <c r="EI9" s="80">
        <f>VLOOKUP(BS9,$AC$3:$BO$20,36,FALSE)</f>
        <v/>
      </c>
      <c r="EJ9" s="80">
        <f>VLOOKUP(BR9,$AC$3:$BO$20,37,FALSE)</f>
        <v/>
      </c>
      <c r="EK9" s="80">
        <f>VLOOKUP(BS9,$AC$3:$BO$20,37,FALSE)</f>
        <v/>
      </c>
      <c r="EL9" s="80">
        <f>VLOOKUP(BR9,$AC$3:$BO$20,38,FALSE)</f>
        <v/>
      </c>
      <c r="EM9" s="80">
        <f>VLOOKUP(BS9,$AC$3:$BO$20,38,FALSE)</f>
        <v/>
      </c>
      <c r="EN9" s="25">
        <f>VLOOKUP(BR9,$AC$3:$BO$20,39,FALSE)</f>
        <v/>
      </c>
      <c r="EO9" s="80">
        <f>VLOOKUP(BS9,$AC$3:$BO$20,39,FALSE)</f>
        <v/>
      </c>
      <c r="EQ9" s="81" t="n"/>
      <c r="ER9" s="81" t="n"/>
      <c r="ET9" s="81" t="n"/>
      <c r="EU9" s="81" t="n"/>
      <c r="EW9" s="81" t="n"/>
      <c r="EX9" s="81" t="n"/>
      <c r="EZ9" s="81" t="n"/>
      <c r="FA9" s="56" t="n"/>
      <c r="FC9" s="81" t="n"/>
      <c r="FD9" s="81" t="n"/>
      <c r="FF9" s="81" t="n"/>
      <c r="FG9" s="81" t="n"/>
      <c r="FI9" s="81" t="n"/>
      <c r="FJ9" s="71" t="n"/>
      <c r="FK9" s="71" t="n"/>
      <c r="FL9" s="81" t="n"/>
      <c r="FM9" s="71" t="n"/>
      <c r="FN9" s="71" t="n"/>
      <c r="FO9" s="81" t="n"/>
      <c r="FP9" s="71" t="n"/>
      <c r="FQ9" s="71" t="n"/>
      <c r="FR9" s="81" t="n"/>
      <c r="FS9" s="71" t="n"/>
      <c r="FT9" s="71" t="n"/>
      <c r="FU9" s="81" t="n"/>
      <c r="FV9" s="71" t="n"/>
      <c r="FW9" s="71" t="n"/>
      <c r="FX9" s="81" t="n"/>
      <c r="FY9" s="71" t="n"/>
      <c r="FZ9" s="71" t="n"/>
      <c r="GA9" s="81" t="n"/>
      <c r="GB9" s="71" t="n"/>
      <c r="GC9" s="71" t="n"/>
      <c r="GD9" s="81" t="n"/>
      <c r="GE9" s="71" t="n"/>
      <c r="GF9" s="71" t="n"/>
      <c r="GG9" s="81" t="n"/>
    </row>
    <row customHeight="1" ht="12" r="10" spans="1:201">
      <c r="A10" s="35" t="n">
        <v>43338</v>
      </c>
      <c r="B10" s="89" t="s">
        <v>129</v>
      </c>
      <c r="C10" s="89" t="s">
        <v>130</v>
      </c>
      <c r="D10" s="31" t="n">
        <v>6.93</v>
      </c>
      <c r="E10" s="81" t="n">
        <v>6.46</v>
      </c>
      <c r="F10" s="25" t="n">
        <v>404</v>
      </c>
      <c r="G10" s="80" t="n">
        <v>451</v>
      </c>
      <c r="H10" s="80" t="n">
        <v>300</v>
      </c>
      <c r="I10" s="80" t="n">
        <v>344</v>
      </c>
      <c r="J10" s="80" t="n">
        <v>7</v>
      </c>
      <c r="K10" s="80" t="n">
        <v>9</v>
      </c>
      <c r="L10" s="25" t="n">
        <v>0</v>
      </c>
      <c r="M10" s="80" t="n">
        <v>0</v>
      </c>
      <c r="N10" s="80" t="n">
        <v>2</v>
      </c>
      <c r="O10" s="80" t="n">
        <v>2</v>
      </c>
      <c r="P10" s="80" t="n">
        <v>1</v>
      </c>
      <c r="Q10" s="80" t="n">
        <v>1</v>
      </c>
      <c r="R10" s="16" t="n">
        <v>3</v>
      </c>
      <c r="S10" s="16" t="n">
        <v>3</v>
      </c>
      <c r="T10" s="16" t="n">
        <v>6</v>
      </c>
      <c r="U10" s="25" t="n">
        <v>1</v>
      </c>
      <c r="V10" s="80" t="n">
        <v>0</v>
      </c>
      <c r="W10" s="16" t="n">
        <v>1</v>
      </c>
      <c r="X10" s="25" t="n">
        <v>14</v>
      </c>
      <c r="Y10" s="80" t="n">
        <v>27</v>
      </c>
      <c r="Z10" s="27">
        <f>IF(U10="","",LOOKUP(U10-V10,{-9E+307,0,1},{2,"x",1}))</f>
        <v/>
      </c>
      <c r="AA10" s="14">
        <f>IF(U10="","",U10&amp;"-"&amp;V10)</f>
        <v/>
      </c>
      <c r="AB10" s="63" t="n"/>
      <c r="AC10" s="89" t="s">
        <v>119</v>
      </c>
      <c r="AD10" s="80">
        <f>SUMPRODUCT(($B$2:$C$1001=$AC10)*($Z$2:$Z$1001&lt;&gt;""))</f>
        <v/>
      </c>
      <c r="AE10" s="81">
        <f>SUMIF($B$2:$B$1001,$AC10,$D$2:$D$1001)+SUMIF($C$2:$C$1001,$AC10,$E$2:$E$1001)</f>
        <v/>
      </c>
      <c r="AF10" s="80">
        <f>SUMIF($B$2:$B$1001,$AC10,$F$2:$F$1001)+SUMIF($C$2:$C$1001,$AC10,$G$2:$G$1001)</f>
        <v/>
      </c>
      <c r="AG10" s="80">
        <f>SUMIF($B$2:$B$1001,$AC10,$H$2:$H$1001)+SUMIF($C$2:$C$1001,$AC10,$I$2:$I$1001)</f>
        <v/>
      </c>
      <c r="AH10" s="80">
        <f>SUMIF($B$2:$B$1001,$AC10,$J$2:$J$1001)+SUMIF($C$2:$C$1001,$AC10,$K$2:$K$1001)</f>
        <v/>
      </c>
      <c r="AI10" s="25">
        <f>SUMIF($B$2:$B$1001,$AC10,$L$2:$L$1001)+SUMIF($C$2:$C$1001,$AC10,$M$2:$M$1001)</f>
        <v/>
      </c>
      <c r="AJ10" s="80">
        <f>SUMIF($B$2:$B$1001,$AC10,$N$2:$N$1001)+SUMIF($C$2:$C$1001,$AC10,$O$2:$O$1001)</f>
        <v/>
      </c>
      <c r="AK10" s="80">
        <f>SUMIF($B$2:$B$1001,$AC10,$P$2:$P$1001)+SUMIF($C$2:$C$1001,$AC10,$Q$2:$Q$1001)</f>
        <v/>
      </c>
      <c r="AL10" s="80">
        <f>SUMIF($B$2:$B$1001,$AC10,$U$2:$U$1001)+SUMIF($C$2:$C$1001,$AC10,$V$2:$V$1001)</f>
        <v/>
      </c>
      <c r="AM10" s="29">
        <f>SUMIF($B$2:$B$1001,$AC10,$X$2:$X$1001)+SUMIF($C$2:$C$1001,$AC10,$Y$2:$Y$1001)</f>
        <v/>
      </c>
      <c r="AN10" s="31">
        <f>SUMIF($C$2:$C$1001,$AC10,$D$2:$D$1001)+SUMIF($B$2:$B$1001,$AC10,$E$2:$E$1001)</f>
        <v/>
      </c>
      <c r="AO10" s="80">
        <f>SUMIF($C$2:$C$1001,$AC10,$F$2:$F$1001)+SUMIF($B$2:$B$1001,$AC10,$G$2:$G$1001)</f>
        <v/>
      </c>
      <c r="AP10" s="80">
        <f>SUMIF($C$2:$C$1001,$AC10,$H$2:$H$1001)+SUMIF($B$2:$B$1001,$AC10,$I$2:$I$1001)</f>
        <v/>
      </c>
      <c r="AQ10" s="80">
        <f>SUMIF($C$2:$C$1001,$AC10,$J$2:$J$1001)+SUMIF($B$2:$B$1001,$AC10,$K$2:$K$1001)</f>
        <v/>
      </c>
      <c r="AR10" s="25">
        <f>SUMIF($C$2:$C$1001,$AC10,$L$2:$L$1001)+SUMIF($B$2:$B$1001,$AC10,$M$2:$M$1001)</f>
        <v/>
      </c>
      <c r="AS10" s="80">
        <f>SUMIF($C$2:$C$1001,$AC10,$N$2:$N$1001)+SUMIF($B$2:$B$1001,$AC10,$O$2:$O$1001)</f>
        <v/>
      </c>
      <c r="AT10" s="80">
        <f>SUMIF($C$2:$C$1001,$AC10,$P$2:$P$1001)+SUMIF($B$2:$B$1001,$AC10,$Q$2:$Q$1001)</f>
        <v/>
      </c>
      <c r="AU10" s="80">
        <f>SUMIF($C$2:$C$1001,$AC10,$U$2:$U$1001)+SUMIF($B$2:$B$1001,$AC10,$V$2:$V$1001)</f>
        <v/>
      </c>
      <c r="AV10" s="28">
        <f>SUMIF($C$2:$C$1001,$AC10,$X$2:$X$1001)+SUMIF($B$2:$B$1001,$AC10,$Y$2:$Y$1001)</f>
        <v/>
      </c>
      <c r="AW10" s="12" t="n">
        <v>5</v>
      </c>
      <c r="AX10" s="81" t="n">
        <v>33.34</v>
      </c>
      <c r="AY10" s="80" t="n">
        <v>2155</v>
      </c>
      <c r="AZ10" s="80" t="n">
        <v>1674</v>
      </c>
      <c r="BA10" s="80" t="n">
        <v>39</v>
      </c>
      <c r="BB10" s="25" t="n">
        <v>0</v>
      </c>
      <c r="BC10" s="80" t="n">
        <v>13</v>
      </c>
      <c r="BD10" s="80" t="n">
        <v>11</v>
      </c>
      <c r="BE10" s="80" t="n">
        <v>5</v>
      </c>
      <c r="BF10" s="29" t="n">
        <v>103</v>
      </c>
      <c r="BG10" s="31" t="n">
        <v>34.28</v>
      </c>
      <c r="BH10" s="80" t="n">
        <v>2561</v>
      </c>
      <c r="BI10" s="80" t="n">
        <v>2080</v>
      </c>
      <c r="BJ10" s="80" t="n">
        <v>62</v>
      </c>
      <c r="BK10" s="25" t="n">
        <v>3</v>
      </c>
      <c r="BL10" s="80" t="n">
        <v>16</v>
      </c>
      <c r="BM10" s="80" t="n">
        <v>12</v>
      </c>
      <c r="BN10" s="80" t="n">
        <v>6</v>
      </c>
      <c r="BO10" s="25" t="n">
        <v>96</v>
      </c>
      <c r="BQ10" s="35">
        <f>BQ34</f>
        <v/>
      </c>
      <c r="BR10" s="35">
        <f>BR34</f>
        <v/>
      </c>
      <c r="BS10" s="35">
        <f>BS34</f>
        <v/>
      </c>
      <c r="BT10" s="89">
        <f>VLOOKUP(BR10,$AC$3:$BO$20,2,FALSE)</f>
        <v/>
      </c>
      <c r="BU10" s="89">
        <f>VLOOKUP(BS10,$AC$3:$BO$20,2,FALSE)</f>
        <v/>
      </c>
      <c r="BV10" s="31">
        <f>VLOOKUP(BR10,$AC$3:$BO$20,3,FALSE)</f>
        <v/>
      </c>
      <c r="BW10" s="81">
        <f>VLOOKUP(BS10,$AC$3:$BO$20,3,FALSE)</f>
        <v/>
      </c>
      <c r="BX10" s="80">
        <f>VLOOKUP(BR10,$AC$3:$BO$20,4,FALSE)</f>
        <v/>
      </c>
      <c r="BY10" s="80">
        <f>VLOOKUP(BS10,$AC$3:$BO$20,4,FALSE)</f>
        <v/>
      </c>
      <c r="BZ10" s="80">
        <f>VLOOKUP(BR10,$AC$3:$BO$20,5,FALSE)</f>
        <v/>
      </c>
      <c r="CA10" s="80">
        <f>VLOOKUP(BS10,$AC$3:$BO$20,5,FALSE)</f>
        <v/>
      </c>
      <c r="CB10" s="80">
        <f>VLOOKUP(BR10,$AC$3:$BO$20,6,FALSE)</f>
        <v/>
      </c>
      <c r="CC10" s="80">
        <f>VLOOKUP(BS10,$AC$3:$BO$20,6,FALSE)</f>
        <v/>
      </c>
      <c r="CD10" s="25">
        <f>VLOOKUP(BR10,$AC$3:$BO$20,7,FALSE)</f>
        <v/>
      </c>
      <c r="CE10" s="80">
        <f>VLOOKUP(BS10,$AC$3:$BO$20,7,FALSE)</f>
        <v/>
      </c>
      <c r="CF10" s="80">
        <f>VLOOKUP(BR10,$AC$3:$BO$20,8,FALSE)</f>
        <v/>
      </c>
      <c r="CG10" s="80">
        <f>VLOOKUP(BS10,$AC$3:$BO$20,8,FALSE)</f>
        <v/>
      </c>
      <c r="CH10" s="80">
        <f>VLOOKUP(BR10,$AC$3:$BO$20,9,FALSE)</f>
        <v/>
      </c>
      <c r="CI10" s="80">
        <f>VLOOKUP(BS10,$AC$3:$BO$20,9,FALSE)</f>
        <v/>
      </c>
      <c r="CJ10" s="80">
        <f>VLOOKUP(BR10,$AC$3:$BO$20,10,FALSE)</f>
        <v/>
      </c>
      <c r="CK10" s="80">
        <f>VLOOKUP(BS10,$AC$3:$BO$20,10,FALSE)</f>
        <v/>
      </c>
      <c r="CL10" s="25">
        <f>VLOOKUP(BR10,$AC$3:$BO$20,11,FALSE)</f>
        <v/>
      </c>
      <c r="CM10" s="80">
        <f>VLOOKUP(BS10,$AC$3:$BO$20,11,FALSE)</f>
        <v/>
      </c>
      <c r="CN10" s="31">
        <f>VLOOKUP(BR10,$AC$3:$BO$20,22,FALSE)</f>
        <v/>
      </c>
      <c r="CO10" s="81">
        <f>VLOOKUP(BS10,$AC$3:$BO$20,22,FALSE)</f>
        <v/>
      </c>
      <c r="CP10" s="80">
        <f>VLOOKUP(BR10,$AC$3:$BO$20,23,FALSE)</f>
        <v/>
      </c>
      <c r="CQ10" s="80">
        <f>VLOOKUP(BS10,$AC$3:$BO$20,23,FALSE)</f>
        <v/>
      </c>
      <c r="CR10" s="80">
        <f>VLOOKUP(BR10,$AC$3:$BO$20,24,FALSE)</f>
        <v/>
      </c>
      <c r="CS10" s="80">
        <f>VLOOKUP(BS10,$AC$3:$BO$20,24,FALSE)</f>
        <v/>
      </c>
      <c r="CT10" s="80">
        <f>VLOOKUP(BR10,$AC$3:$BO$20,25,FALSE)</f>
        <v/>
      </c>
      <c r="CU10" s="80">
        <f>VLOOKUP(BS10,$AC$3:$BO$20,25,FALSE)</f>
        <v/>
      </c>
      <c r="CV10" s="25">
        <f>VLOOKUP(BR10,$AC$3:$BO$20,26,FALSE)</f>
        <v/>
      </c>
      <c r="CW10" s="80">
        <f>VLOOKUP(BS10,$AC$3:$BO$20,26,FALSE)</f>
        <v/>
      </c>
      <c r="CX10" s="80">
        <f>VLOOKUP(BR10,$AC$3:$BO$20,27,FALSE)</f>
        <v/>
      </c>
      <c r="CY10" s="80">
        <f>VLOOKUP(BS10,$AC$3:$BO$20,27,FALSE)</f>
        <v/>
      </c>
      <c r="CZ10" s="80">
        <f>VLOOKUP(BR10,$AC$3:$BO$20,28,FALSE)</f>
        <v/>
      </c>
      <c r="DA10" s="80">
        <f>VLOOKUP(BS10,$AC$3:$BO$20,28,FALSE)</f>
        <v/>
      </c>
      <c r="DB10" s="80">
        <f>VLOOKUP(BR10,$AC$3:$BO$20,29,FALSE)</f>
        <v/>
      </c>
      <c r="DC10" s="80">
        <f>VLOOKUP(BS10,$AC$3:$BO$20,29,FALSE)</f>
        <v/>
      </c>
      <c r="DD10" s="25">
        <f>VLOOKUP(BR10,$AC$3:$BO$20,30,FALSE)</f>
        <v/>
      </c>
      <c r="DE10" s="80">
        <f>VLOOKUP(BS10,$AC$3:$BO$20,30,FALSE)</f>
        <v/>
      </c>
      <c r="DF10" s="30">
        <f>VLOOKUP(BR10,$AC$3:$BO$20,12,FALSE)</f>
        <v/>
      </c>
      <c r="DG10" s="81">
        <f>VLOOKUP(BS10,$AC$3:$BO$20,12,FALSE)</f>
        <v/>
      </c>
      <c r="DH10" s="80">
        <f>VLOOKUP(BR10,$AC$3:$BO$20,13,FALSE)</f>
        <v/>
      </c>
      <c r="DI10" s="80">
        <f>VLOOKUP(BS10,$AC$3:$BO$20,13,FALSE)</f>
        <v/>
      </c>
      <c r="DJ10" s="80">
        <f>VLOOKUP(BR10,$AC$3:$BO$20,14,FALSE)</f>
        <v/>
      </c>
      <c r="DK10" s="80">
        <f>VLOOKUP(BS10,$AC$3:$BO$20,14,FALSE)</f>
        <v/>
      </c>
      <c r="DL10" s="80">
        <f>VLOOKUP(BR10,$AC$3:$BO$20,15,FALSE)</f>
        <v/>
      </c>
      <c r="DM10" s="80">
        <f>VLOOKUP(BS10,$AC$3:$BO$20,15,FALSE)</f>
        <v/>
      </c>
      <c r="DN10" s="25">
        <f>VLOOKUP(BR10,$AC$3:$BO$20,16,FALSE)</f>
        <v/>
      </c>
      <c r="DO10" s="80">
        <f>VLOOKUP(BS10,$AC$3:$BO$20,16,FALSE)</f>
        <v/>
      </c>
      <c r="DP10" s="80">
        <f>VLOOKUP(BR10,$AC$3:$BO$20,17,FALSE)</f>
        <v/>
      </c>
      <c r="DQ10" s="80">
        <f>VLOOKUP(BS10,$AC$3:$BO$20,17,FALSE)</f>
        <v/>
      </c>
      <c r="DR10" s="80">
        <f>VLOOKUP(BR10,$AC$3:$BO$20,18,FALSE)</f>
        <v/>
      </c>
      <c r="DS10" s="80">
        <f>VLOOKUP(BS10,$AC$3:$BO$20,18,FALSE)</f>
        <v/>
      </c>
      <c r="DT10" s="80">
        <f>VLOOKUP(BR10,$AC$3:$BO$20,19,FALSE)</f>
        <v/>
      </c>
      <c r="DU10" s="80">
        <f>VLOOKUP(BS10,$AC$3:$BO$20,19,FALSE)</f>
        <v/>
      </c>
      <c r="DV10" s="25">
        <f>VLOOKUP(BR10,$AC$3:$BO$20,20,FALSE)</f>
        <v/>
      </c>
      <c r="DW10" s="80">
        <f>VLOOKUP(BS10,$AC$3:$BO$20,20,FALSE)</f>
        <v/>
      </c>
      <c r="DX10" s="31">
        <f>VLOOKUP(BR10,$AC$3:$BO$20,31,FALSE)</f>
        <v/>
      </c>
      <c r="DY10" s="81">
        <f>VLOOKUP(BS10,$AC$3:$BO$20,31,FALSE)</f>
        <v/>
      </c>
      <c r="DZ10" s="80">
        <f>VLOOKUP(BR10,$AC$3:$BO$20,32,FALSE)</f>
        <v/>
      </c>
      <c r="EA10" s="80">
        <f>VLOOKUP(BS10,$AC$3:$BO$20,32,FALSE)</f>
        <v/>
      </c>
      <c r="EB10" s="80">
        <f>VLOOKUP(BR10,$AC$3:$BO$20,33,FALSE)</f>
        <v/>
      </c>
      <c r="EC10" s="80">
        <f>VLOOKUP(BS10,$AC$3:$BO$20,33,FALSE)</f>
        <v/>
      </c>
      <c r="ED10" s="80">
        <f>VLOOKUP(BR10,$AC$3:$BO$20,34,FALSE)</f>
        <v/>
      </c>
      <c r="EE10" s="80">
        <f>VLOOKUP(BS10,$AC$3:$BO$20,34,FALSE)</f>
        <v/>
      </c>
      <c r="EF10" s="25">
        <f>VLOOKUP(BR10,$AC$3:$BO$20,35,FALSE)</f>
        <v/>
      </c>
      <c r="EG10" s="80">
        <f>VLOOKUP(BS10,$AC$3:$BO$20,35,FALSE)</f>
        <v/>
      </c>
      <c r="EH10" s="80">
        <f>VLOOKUP(BR10,$AC$3:$BO$20,36,FALSE)</f>
        <v/>
      </c>
      <c r="EI10" s="80">
        <f>VLOOKUP(BS10,$AC$3:$BO$20,36,FALSE)</f>
        <v/>
      </c>
      <c r="EJ10" s="80">
        <f>VLOOKUP(BR10,$AC$3:$BO$20,37,FALSE)</f>
        <v/>
      </c>
      <c r="EK10" s="80">
        <f>VLOOKUP(BS10,$AC$3:$BO$20,37,FALSE)</f>
        <v/>
      </c>
      <c r="EL10" s="80">
        <f>VLOOKUP(BR10,$AC$3:$BO$20,38,FALSE)</f>
        <v/>
      </c>
      <c r="EM10" s="80">
        <f>VLOOKUP(BS10,$AC$3:$BO$20,38,FALSE)</f>
        <v/>
      </c>
      <c r="EN10" s="25">
        <f>VLOOKUP(BR10,$AC$3:$BO$20,39,FALSE)</f>
        <v/>
      </c>
      <c r="EO10" s="80">
        <f>VLOOKUP(BS10,$AC$3:$BO$20,39,FALSE)</f>
        <v/>
      </c>
      <c r="EQ10" s="81" t="n"/>
      <c r="ER10" s="81" t="n"/>
      <c r="ET10" s="81" t="n"/>
      <c r="EU10" s="81" t="n"/>
      <c r="EW10" s="81" t="n"/>
      <c r="EX10" s="81" t="n"/>
      <c r="EZ10" s="81" t="n"/>
      <c r="FA10" s="56" t="n"/>
      <c r="FC10" s="81" t="n"/>
      <c r="FD10" s="81" t="n"/>
      <c r="FF10" s="81" t="n"/>
      <c r="FG10" s="81" t="n"/>
      <c r="FI10" s="81" t="n"/>
      <c r="FJ10" s="71" t="n"/>
      <c r="FK10" s="71" t="n"/>
      <c r="FL10" s="81" t="n"/>
      <c r="FM10" s="71" t="n"/>
      <c r="FN10" s="71" t="n"/>
      <c r="FO10" s="81" t="n"/>
      <c r="FP10" s="71" t="n"/>
      <c r="FQ10" s="71" t="n"/>
      <c r="FR10" s="81" t="n"/>
      <c r="FS10" s="71" t="n"/>
      <c r="FT10" s="71" t="n"/>
      <c r="FU10" s="81" t="n"/>
      <c r="FV10" s="71" t="n"/>
      <c r="FW10" s="71" t="n"/>
      <c r="FX10" s="81" t="n"/>
      <c r="FY10" s="71" t="n"/>
      <c r="FZ10" s="71" t="n"/>
      <c r="GA10" s="81" t="n"/>
      <c r="GB10" s="71" t="n"/>
      <c r="GC10" s="71" t="n"/>
      <c r="GD10" s="81" t="n"/>
      <c r="GE10" s="71" t="n"/>
      <c r="GF10" s="71" t="n"/>
      <c r="GG10" s="81" t="n"/>
    </row>
    <row customHeight="1" ht="12" r="11" spans="1:201">
      <c r="A11" s="35" t="n">
        <v>43343</v>
      </c>
      <c r="B11" s="89" t="s">
        <v>124</v>
      </c>
      <c r="C11" s="89" t="s">
        <v>125</v>
      </c>
      <c r="D11" s="31" t="n">
        <v>6.69</v>
      </c>
      <c r="E11" s="81" t="n">
        <v>6.78</v>
      </c>
      <c r="F11" s="25" t="n">
        <v>582</v>
      </c>
      <c r="G11" s="80" t="n">
        <v>454</v>
      </c>
      <c r="H11" s="80" t="n">
        <v>467</v>
      </c>
      <c r="I11" s="80" t="n">
        <v>346</v>
      </c>
      <c r="J11" s="80" t="n">
        <v>5</v>
      </c>
      <c r="K11" s="80" t="n">
        <v>7</v>
      </c>
      <c r="L11" s="25" t="n">
        <v>0</v>
      </c>
      <c r="M11" s="80" t="n">
        <v>0</v>
      </c>
      <c r="N11" s="80" t="n">
        <v>0</v>
      </c>
      <c r="O11" s="80" t="n">
        <v>2</v>
      </c>
      <c r="P11" s="80" t="n">
        <v>0</v>
      </c>
      <c r="Q11" s="80" t="n">
        <v>1</v>
      </c>
      <c r="R11" s="16" t="n">
        <v>0</v>
      </c>
      <c r="S11" s="16" t="n">
        <v>3</v>
      </c>
      <c r="T11" s="16" t="n">
        <v>3</v>
      </c>
      <c r="U11" s="25" t="n">
        <v>0</v>
      </c>
      <c r="V11" s="80" t="n">
        <v>0</v>
      </c>
      <c r="W11" s="16" t="n">
        <v>0</v>
      </c>
      <c r="X11" s="25" t="n">
        <v>14</v>
      </c>
      <c r="Y11" s="80" t="n">
        <v>23</v>
      </c>
      <c r="Z11" s="27">
        <f>IF(U11="","",LOOKUP(U11-V11,{-9E+307,0,1},{2,"x",1}))</f>
        <v/>
      </c>
      <c r="AA11" s="14">
        <f>IF(U11="","",U11&amp;"-"&amp;V11)</f>
        <v/>
      </c>
      <c r="AB11" s="63" t="n"/>
      <c r="AC11" s="89" t="s">
        <v>124</v>
      </c>
      <c r="AD11" s="80">
        <f>SUMPRODUCT(($B$2:$C$1001=$AC11)*($Z$2:$Z$1001&lt;&gt;""))</f>
        <v/>
      </c>
      <c r="AE11" s="81">
        <f>SUMIF($B$2:$B$1001,$AC11,$D$2:$D$1001)+SUMIF($C$2:$C$1001,$AC11,$E$2:$E$1001)</f>
        <v/>
      </c>
      <c r="AF11" s="80">
        <f>SUMIF($B$2:$B$1001,$AC11,$F$2:$F$1001)+SUMIF($C$2:$C$1001,$AC11,$G$2:$G$1001)</f>
        <v/>
      </c>
      <c r="AG11" s="80">
        <f>SUMIF($B$2:$B$1001,$AC11,$H$2:$H$1001)+SUMIF($C$2:$C$1001,$AC11,$I$2:$I$1001)</f>
        <v/>
      </c>
      <c r="AH11" s="80">
        <f>SUMIF($B$2:$B$1001,$AC11,$J$2:$J$1001)+SUMIF($C$2:$C$1001,$AC11,$K$2:$K$1001)</f>
        <v/>
      </c>
      <c r="AI11" s="25">
        <f>SUMIF($B$2:$B$1001,$AC11,$L$2:$L$1001)+SUMIF($C$2:$C$1001,$AC11,$M$2:$M$1001)</f>
        <v/>
      </c>
      <c r="AJ11" s="80">
        <f>SUMIF($B$2:$B$1001,$AC11,$N$2:$N$1001)+SUMIF($C$2:$C$1001,$AC11,$O$2:$O$1001)</f>
        <v/>
      </c>
      <c r="AK11" s="80">
        <f>SUMIF($B$2:$B$1001,$AC11,$P$2:$P$1001)+SUMIF($C$2:$C$1001,$AC11,$Q$2:$Q$1001)</f>
        <v/>
      </c>
      <c r="AL11" s="80">
        <f>SUMIF($B$2:$B$1001,$AC11,$U$2:$U$1001)+SUMIF($C$2:$C$1001,$AC11,$V$2:$V$1001)</f>
        <v/>
      </c>
      <c r="AM11" s="29">
        <f>SUMIF($B$2:$B$1001,$AC11,$X$2:$X$1001)+SUMIF($C$2:$C$1001,$AC11,$Y$2:$Y$1001)</f>
        <v/>
      </c>
      <c r="AN11" s="31">
        <f>SUMIF($C$2:$C$1001,$AC11,$D$2:$D$1001)+SUMIF($B$2:$B$1001,$AC11,$E$2:$E$1001)</f>
        <v/>
      </c>
      <c r="AO11" s="80">
        <f>SUMIF($C$2:$C$1001,$AC11,$F$2:$F$1001)+SUMIF($B$2:$B$1001,$AC11,$G$2:$G$1001)</f>
        <v/>
      </c>
      <c r="AP11" s="80">
        <f>SUMIF($C$2:$C$1001,$AC11,$H$2:$H$1001)+SUMIF($B$2:$B$1001,$AC11,$I$2:$I$1001)</f>
        <v/>
      </c>
      <c r="AQ11" s="80">
        <f>SUMIF($C$2:$C$1001,$AC11,$J$2:$J$1001)+SUMIF($B$2:$B$1001,$AC11,$K$2:$K$1001)</f>
        <v/>
      </c>
      <c r="AR11" s="25">
        <f>SUMIF($C$2:$C$1001,$AC11,$L$2:$L$1001)+SUMIF($B$2:$B$1001,$AC11,$M$2:$M$1001)</f>
        <v/>
      </c>
      <c r="AS11" s="80">
        <f>SUMIF($C$2:$C$1001,$AC11,$N$2:$N$1001)+SUMIF($B$2:$B$1001,$AC11,$O$2:$O$1001)</f>
        <v/>
      </c>
      <c r="AT11" s="80">
        <f>SUMIF($C$2:$C$1001,$AC11,$P$2:$P$1001)+SUMIF($B$2:$B$1001,$AC11,$Q$2:$Q$1001)</f>
        <v/>
      </c>
      <c r="AU11" s="80">
        <f>SUMIF($C$2:$C$1001,$AC11,$U$2:$U$1001)+SUMIF($B$2:$B$1001,$AC11,$V$2:$V$1001)</f>
        <v/>
      </c>
      <c r="AV11" s="28">
        <f>SUMIF($C$2:$C$1001,$AC11,$X$2:$X$1001)+SUMIF($B$2:$B$1001,$AC11,$Y$2:$Y$1001)</f>
        <v/>
      </c>
      <c r="AW11" s="12" t="n">
        <v>5</v>
      </c>
      <c r="AX11" s="81" t="n">
        <v>32.13</v>
      </c>
      <c r="AY11" s="80" t="n">
        <v>1887</v>
      </c>
      <c r="AZ11" s="80" t="n">
        <v>1450</v>
      </c>
      <c r="BA11" s="80" t="n">
        <v>40</v>
      </c>
      <c r="BB11" s="25" t="n">
        <v>4</v>
      </c>
      <c r="BC11" s="80" t="n">
        <v>24</v>
      </c>
      <c r="BD11" s="80" t="n">
        <v>12</v>
      </c>
      <c r="BE11" s="80" t="n">
        <v>3</v>
      </c>
      <c r="BF11" s="29" t="n">
        <v>140</v>
      </c>
      <c r="BG11" s="31" t="n">
        <v>35.51</v>
      </c>
      <c r="BH11" s="80" t="n">
        <v>2672</v>
      </c>
      <c r="BI11" s="80" t="n">
        <v>2237</v>
      </c>
      <c r="BJ11" s="80" t="n">
        <v>75</v>
      </c>
      <c r="BK11" s="25" t="n">
        <v>4</v>
      </c>
      <c r="BL11" s="80" t="n">
        <v>5</v>
      </c>
      <c r="BM11" s="80" t="n">
        <v>2</v>
      </c>
      <c r="BN11" s="80" t="n">
        <v>12</v>
      </c>
      <c r="BO11" s="25" t="n">
        <v>73</v>
      </c>
      <c r="BQ11" s="35">
        <f>BQ35</f>
        <v/>
      </c>
      <c r="BR11" s="35">
        <f>BR35</f>
        <v/>
      </c>
      <c r="BS11" s="35">
        <f>BS35</f>
        <v/>
      </c>
      <c r="BT11" s="89">
        <f>VLOOKUP(BR11,$AC$3:$BO$20,2,FALSE)</f>
        <v/>
      </c>
      <c r="BU11" s="89">
        <f>VLOOKUP(BS11,$AC$3:$BO$20,2,FALSE)</f>
        <v/>
      </c>
      <c r="BV11" s="31">
        <f>VLOOKUP(BR11,$AC$3:$BO$20,3,FALSE)</f>
        <v/>
      </c>
      <c r="BW11" s="81">
        <f>VLOOKUP(BS11,$AC$3:$BO$20,3,FALSE)</f>
        <v/>
      </c>
      <c r="BX11" s="80">
        <f>VLOOKUP(BR11,$AC$3:$BO$20,4,FALSE)</f>
        <v/>
      </c>
      <c r="BY11" s="80">
        <f>VLOOKUP(BS11,$AC$3:$BO$20,4,FALSE)</f>
        <v/>
      </c>
      <c r="BZ11" s="80">
        <f>VLOOKUP(BR11,$AC$3:$BO$20,5,FALSE)</f>
        <v/>
      </c>
      <c r="CA11" s="80">
        <f>VLOOKUP(BS11,$AC$3:$BO$20,5,FALSE)</f>
        <v/>
      </c>
      <c r="CB11" s="80">
        <f>VLOOKUP(BR11,$AC$3:$BO$20,6,FALSE)</f>
        <v/>
      </c>
      <c r="CC11" s="80">
        <f>VLOOKUP(BS11,$AC$3:$BO$20,6,FALSE)</f>
        <v/>
      </c>
      <c r="CD11" s="25">
        <f>VLOOKUP(BR11,$AC$3:$BO$20,7,FALSE)</f>
        <v/>
      </c>
      <c r="CE11" s="80">
        <f>VLOOKUP(BS11,$AC$3:$BO$20,7,FALSE)</f>
        <v/>
      </c>
      <c r="CF11" s="80">
        <f>VLOOKUP(BR11,$AC$3:$BO$20,8,FALSE)</f>
        <v/>
      </c>
      <c r="CG11" s="80">
        <f>VLOOKUP(BS11,$AC$3:$BO$20,8,FALSE)</f>
        <v/>
      </c>
      <c r="CH11" s="80">
        <f>VLOOKUP(BR11,$AC$3:$BO$20,9,FALSE)</f>
        <v/>
      </c>
      <c r="CI11" s="80">
        <f>VLOOKUP(BS11,$AC$3:$BO$20,9,FALSE)</f>
        <v/>
      </c>
      <c r="CJ11" s="80">
        <f>VLOOKUP(BR11,$AC$3:$BO$20,10,FALSE)</f>
        <v/>
      </c>
      <c r="CK11" s="80">
        <f>VLOOKUP(BS11,$AC$3:$BO$20,10,FALSE)</f>
        <v/>
      </c>
      <c r="CL11" s="25">
        <f>VLOOKUP(BR11,$AC$3:$BO$20,11,FALSE)</f>
        <v/>
      </c>
      <c r="CM11" s="80">
        <f>VLOOKUP(BS11,$AC$3:$BO$20,11,FALSE)</f>
        <v/>
      </c>
      <c r="CN11" s="31">
        <f>VLOOKUP(BR11,$AC$3:$BO$20,22,FALSE)</f>
        <v/>
      </c>
      <c r="CO11" s="81">
        <f>VLOOKUP(BS11,$AC$3:$BO$20,22,FALSE)</f>
        <v/>
      </c>
      <c r="CP11" s="80">
        <f>VLOOKUP(BR11,$AC$3:$BO$20,23,FALSE)</f>
        <v/>
      </c>
      <c r="CQ11" s="80">
        <f>VLOOKUP(BS11,$AC$3:$BO$20,23,FALSE)</f>
        <v/>
      </c>
      <c r="CR11" s="80">
        <f>VLOOKUP(BR11,$AC$3:$BO$20,24,FALSE)</f>
        <v/>
      </c>
      <c r="CS11" s="80">
        <f>VLOOKUP(BS11,$AC$3:$BO$20,24,FALSE)</f>
        <v/>
      </c>
      <c r="CT11" s="80">
        <f>VLOOKUP(BR11,$AC$3:$BO$20,25,FALSE)</f>
        <v/>
      </c>
      <c r="CU11" s="80">
        <f>VLOOKUP(BS11,$AC$3:$BO$20,25,FALSE)</f>
        <v/>
      </c>
      <c r="CV11" s="25">
        <f>VLOOKUP(BR11,$AC$3:$BO$20,26,FALSE)</f>
        <v/>
      </c>
      <c r="CW11" s="80">
        <f>VLOOKUP(BS11,$AC$3:$BO$20,26,FALSE)</f>
        <v/>
      </c>
      <c r="CX11" s="80">
        <f>VLOOKUP(BR11,$AC$3:$BO$20,27,FALSE)</f>
        <v/>
      </c>
      <c r="CY11" s="80">
        <f>VLOOKUP(BS11,$AC$3:$BO$20,27,FALSE)</f>
        <v/>
      </c>
      <c r="CZ11" s="80">
        <f>VLOOKUP(BR11,$AC$3:$BO$20,28,FALSE)</f>
        <v/>
      </c>
      <c r="DA11" s="80">
        <f>VLOOKUP(BS11,$AC$3:$BO$20,28,FALSE)</f>
        <v/>
      </c>
      <c r="DB11" s="80">
        <f>VLOOKUP(BR11,$AC$3:$BO$20,29,FALSE)</f>
        <v/>
      </c>
      <c r="DC11" s="80">
        <f>VLOOKUP(BS11,$AC$3:$BO$20,29,FALSE)</f>
        <v/>
      </c>
      <c r="DD11" s="25">
        <f>VLOOKUP(BR11,$AC$3:$BO$20,30,FALSE)</f>
        <v/>
      </c>
      <c r="DE11" s="80">
        <f>VLOOKUP(BS11,$AC$3:$BO$20,30,FALSE)</f>
        <v/>
      </c>
      <c r="DF11" s="30">
        <f>VLOOKUP(BR11,$AC$3:$BO$20,12,FALSE)</f>
        <v/>
      </c>
      <c r="DG11" s="81">
        <f>VLOOKUP(BS11,$AC$3:$BO$20,12,FALSE)</f>
        <v/>
      </c>
      <c r="DH11" s="80">
        <f>VLOOKUP(BR11,$AC$3:$BO$20,13,FALSE)</f>
        <v/>
      </c>
      <c r="DI11" s="80">
        <f>VLOOKUP(BS11,$AC$3:$BO$20,13,FALSE)</f>
        <v/>
      </c>
      <c r="DJ11" s="80">
        <f>VLOOKUP(BR11,$AC$3:$BO$20,14,FALSE)</f>
        <v/>
      </c>
      <c r="DK11" s="80">
        <f>VLOOKUP(BS11,$AC$3:$BO$20,14,FALSE)</f>
        <v/>
      </c>
      <c r="DL11" s="80">
        <f>VLOOKUP(BR11,$AC$3:$BO$20,15,FALSE)</f>
        <v/>
      </c>
      <c r="DM11" s="80">
        <f>VLOOKUP(BS11,$AC$3:$BO$20,15,FALSE)</f>
        <v/>
      </c>
      <c r="DN11" s="25">
        <f>VLOOKUP(BR11,$AC$3:$BO$20,16,FALSE)</f>
        <v/>
      </c>
      <c r="DO11" s="80">
        <f>VLOOKUP(BS11,$AC$3:$BO$20,16,FALSE)</f>
        <v/>
      </c>
      <c r="DP11" s="80">
        <f>VLOOKUP(BR11,$AC$3:$BO$20,17,FALSE)</f>
        <v/>
      </c>
      <c r="DQ11" s="80">
        <f>VLOOKUP(BS11,$AC$3:$BO$20,17,FALSE)</f>
        <v/>
      </c>
      <c r="DR11" s="80">
        <f>VLOOKUP(BR11,$AC$3:$BO$20,18,FALSE)</f>
        <v/>
      </c>
      <c r="DS11" s="80">
        <f>VLOOKUP(BS11,$AC$3:$BO$20,18,FALSE)</f>
        <v/>
      </c>
      <c r="DT11" s="80">
        <f>VLOOKUP(BR11,$AC$3:$BO$20,19,FALSE)</f>
        <v/>
      </c>
      <c r="DU11" s="80">
        <f>VLOOKUP(BS11,$AC$3:$BO$20,19,FALSE)</f>
        <v/>
      </c>
      <c r="DV11" s="25">
        <f>VLOOKUP(BR11,$AC$3:$BO$20,20,FALSE)</f>
        <v/>
      </c>
      <c r="DW11" s="80">
        <f>VLOOKUP(BS11,$AC$3:$BO$20,20,FALSE)</f>
        <v/>
      </c>
      <c r="DX11" s="31">
        <f>VLOOKUP(BR11,$AC$3:$BO$20,31,FALSE)</f>
        <v/>
      </c>
      <c r="DY11" s="81">
        <f>VLOOKUP(BS11,$AC$3:$BO$20,31,FALSE)</f>
        <v/>
      </c>
      <c r="DZ11" s="80">
        <f>VLOOKUP(BR11,$AC$3:$BO$20,32,FALSE)</f>
        <v/>
      </c>
      <c r="EA11" s="80">
        <f>VLOOKUP(BS11,$AC$3:$BO$20,32,FALSE)</f>
        <v/>
      </c>
      <c r="EB11" s="80">
        <f>VLOOKUP(BR11,$AC$3:$BO$20,33,FALSE)</f>
        <v/>
      </c>
      <c r="EC11" s="80">
        <f>VLOOKUP(BS11,$AC$3:$BO$20,33,FALSE)</f>
        <v/>
      </c>
      <c r="ED11" s="80">
        <f>VLOOKUP(BR11,$AC$3:$BO$20,34,FALSE)</f>
        <v/>
      </c>
      <c r="EE11" s="80">
        <f>VLOOKUP(BS11,$AC$3:$BO$20,34,FALSE)</f>
        <v/>
      </c>
      <c r="EF11" s="25">
        <f>VLOOKUP(BR11,$AC$3:$BO$20,35,FALSE)</f>
        <v/>
      </c>
      <c r="EG11" s="80">
        <f>VLOOKUP(BS11,$AC$3:$BO$20,35,FALSE)</f>
        <v/>
      </c>
      <c r="EH11" s="80">
        <f>VLOOKUP(BR11,$AC$3:$BO$20,36,FALSE)</f>
        <v/>
      </c>
      <c r="EI11" s="80">
        <f>VLOOKUP(BS11,$AC$3:$BO$20,36,FALSE)</f>
        <v/>
      </c>
      <c r="EJ11" s="80">
        <f>VLOOKUP(BR11,$AC$3:$BO$20,37,FALSE)</f>
        <v/>
      </c>
      <c r="EK11" s="80">
        <f>VLOOKUP(BS11,$AC$3:$BO$20,37,FALSE)</f>
        <v/>
      </c>
      <c r="EL11" s="80">
        <f>VLOOKUP(BR11,$AC$3:$BO$20,38,FALSE)</f>
        <v/>
      </c>
      <c r="EM11" s="80">
        <f>VLOOKUP(BS11,$AC$3:$BO$20,38,FALSE)</f>
        <v/>
      </c>
      <c r="EN11" s="25">
        <f>VLOOKUP(BR11,$AC$3:$BO$20,39,FALSE)</f>
        <v/>
      </c>
      <c r="EO11" s="80">
        <f>VLOOKUP(BS11,$AC$3:$BO$20,39,FALSE)</f>
        <v/>
      </c>
      <c r="EQ11" s="81" t="n"/>
      <c r="ER11" s="81" t="n"/>
      <c r="ET11" s="81" t="n"/>
      <c r="EU11" s="81" t="n"/>
      <c r="EW11" s="81" t="n"/>
      <c r="EX11" s="81" t="n"/>
      <c r="EZ11" s="81" t="n"/>
      <c r="FA11" s="56" t="n"/>
      <c r="FC11" s="81" t="n"/>
      <c r="FD11" s="81" t="n"/>
      <c r="FF11" s="81" t="n"/>
      <c r="FG11" s="81" t="n"/>
      <c r="FI11" s="81" t="n"/>
      <c r="FJ11" s="71" t="n"/>
      <c r="FK11" s="71" t="n"/>
      <c r="FL11" s="81" t="n"/>
      <c r="FM11" s="71" t="n"/>
      <c r="FN11" s="71" t="n"/>
      <c r="FO11" s="81" t="n"/>
      <c r="FP11" s="71" t="n"/>
      <c r="FQ11" s="71" t="n"/>
      <c r="FR11" s="81" t="n"/>
      <c r="FS11" s="71" t="n"/>
      <c r="FT11" s="71" t="n"/>
      <c r="FU11" s="81" t="n"/>
      <c r="FV11" s="71" t="n"/>
      <c r="FW11" s="71" t="n"/>
      <c r="FX11" s="81" t="n"/>
      <c r="FY11" s="71" t="n"/>
      <c r="FZ11" s="71" t="n"/>
      <c r="GA11" s="81" t="n"/>
      <c r="GB11" s="71" t="n"/>
      <c r="GC11" s="71" t="n"/>
      <c r="GD11" s="81" t="n"/>
      <c r="GE11" s="71" t="n"/>
      <c r="GF11" s="71" t="n"/>
      <c r="GG11" s="81" t="n"/>
    </row>
    <row customHeight="1" ht="12" r="12" spans="1:201">
      <c r="A12" s="35" t="n">
        <v>43344</v>
      </c>
      <c r="B12" s="89" t="s">
        <v>117</v>
      </c>
      <c r="C12" s="89" t="s">
        <v>115</v>
      </c>
      <c r="D12" s="31" t="n">
        <v>6.68</v>
      </c>
      <c r="E12" s="81" t="n">
        <v>6.58</v>
      </c>
      <c r="F12" s="25" t="n">
        <v>313</v>
      </c>
      <c r="G12" s="80" t="n">
        <v>511</v>
      </c>
      <c r="H12" s="80" t="n">
        <v>217</v>
      </c>
      <c r="I12" s="80" t="n">
        <v>402</v>
      </c>
      <c r="J12" s="80" t="n">
        <v>13</v>
      </c>
      <c r="K12" s="80" t="n">
        <v>7</v>
      </c>
      <c r="L12" s="25" t="n">
        <v>1</v>
      </c>
      <c r="M12" s="80" t="n">
        <v>2</v>
      </c>
      <c r="N12" s="80" t="n">
        <v>4</v>
      </c>
      <c r="O12" s="80" t="n">
        <v>0</v>
      </c>
      <c r="P12" s="80" t="n">
        <v>2</v>
      </c>
      <c r="Q12" s="80" t="n">
        <v>0</v>
      </c>
      <c r="R12" s="16" t="n">
        <v>7</v>
      </c>
      <c r="S12" s="16" t="n">
        <v>2</v>
      </c>
      <c r="T12" s="16" t="n">
        <v>9</v>
      </c>
      <c r="U12" s="25" t="n">
        <v>1</v>
      </c>
      <c r="V12" s="80" t="n">
        <v>1</v>
      </c>
      <c r="W12" s="16" t="n">
        <v>2</v>
      </c>
      <c r="X12" s="25" t="n">
        <v>17</v>
      </c>
      <c r="Y12" s="80" t="n">
        <v>18</v>
      </c>
      <c r="Z12" s="27">
        <f>IF(U12="","",LOOKUP(U12-V12,{-9E+307,0,1},{2,"x",1}))</f>
        <v/>
      </c>
      <c r="AA12" s="14">
        <f>IF(U12="","",U12&amp;"-"&amp;V12)</f>
        <v/>
      </c>
      <c r="AB12" s="63" t="n"/>
      <c r="AC12" s="89" t="s">
        <v>121</v>
      </c>
      <c r="AD12" s="80">
        <f>SUMPRODUCT(($B$2:$C$1001=$AC12)*($Z$2:$Z$1001&lt;&gt;""))</f>
        <v/>
      </c>
      <c r="AE12" s="81">
        <f>SUMIF($B$2:$B$1001,$AC12,$D$2:$D$1001)+SUMIF($C$2:$C$1001,$AC12,$E$2:$E$1001)</f>
        <v/>
      </c>
      <c r="AF12" s="80">
        <f>SUMIF($B$2:$B$1001,$AC12,$F$2:$F$1001)+SUMIF($C$2:$C$1001,$AC12,$G$2:$G$1001)</f>
        <v/>
      </c>
      <c r="AG12" s="80">
        <f>SUMIF($B$2:$B$1001,$AC12,$H$2:$H$1001)+SUMIF($C$2:$C$1001,$AC12,$I$2:$I$1001)</f>
        <v/>
      </c>
      <c r="AH12" s="80">
        <f>SUMIF($B$2:$B$1001,$AC12,$J$2:$J$1001)+SUMIF($C$2:$C$1001,$AC12,$K$2:$K$1001)</f>
        <v/>
      </c>
      <c r="AI12" s="25">
        <f>SUMIF($B$2:$B$1001,$AC12,$L$2:$L$1001)+SUMIF($C$2:$C$1001,$AC12,$M$2:$M$1001)</f>
        <v/>
      </c>
      <c r="AJ12" s="80">
        <f>SUMIF($B$2:$B$1001,$AC12,$N$2:$N$1001)+SUMIF($C$2:$C$1001,$AC12,$O$2:$O$1001)</f>
        <v/>
      </c>
      <c r="AK12" s="80">
        <f>SUMIF($B$2:$B$1001,$AC12,$P$2:$P$1001)+SUMIF($C$2:$C$1001,$AC12,$Q$2:$Q$1001)</f>
        <v/>
      </c>
      <c r="AL12" s="80">
        <f>SUMIF($B$2:$B$1001,$AC12,$U$2:$U$1001)+SUMIF($C$2:$C$1001,$AC12,$V$2:$V$1001)</f>
        <v/>
      </c>
      <c r="AM12" s="29">
        <f>SUMIF($B$2:$B$1001,$AC12,$X$2:$X$1001)+SUMIF($C$2:$C$1001,$AC12,$Y$2:$Y$1001)</f>
        <v/>
      </c>
      <c r="AN12" s="31">
        <f>SUMIF($C$2:$C$1001,$AC12,$D$2:$D$1001)+SUMIF($B$2:$B$1001,$AC12,$E$2:$E$1001)</f>
        <v/>
      </c>
      <c r="AO12" s="80">
        <f>SUMIF($C$2:$C$1001,$AC12,$F$2:$F$1001)+SUMIF($B$2:$B$1001,$AC12,$G$2:$G$1001)</f>
        <v/>
      </c>
      <c r="AP12" s="80">
        <f>SUMIF($C$2:$C$1001,$AC12,$H$2:$H$1001)+SUMIF($B$2:$B$1001,$AC12,$I$2:$I$1001)</f>
        <v/>
      </c>
      <c r="AQ12" s="80">
        <f>SUMIF($C$2:$C$1001,$AC12,$J$2:$J$1001)+SUMIF($B$2:$B$1001,$AC12,$K$2:$K$1001)</f>
        <v/>
      </c>
      <c r="AR12" s="25">
        <f>SUMIF($C$2:$C$1001,$AC12,$L$2:$L$1001)+SUMIF($B$2:$B$1001,$AC12,$M$2:$M$1001)</f>
        <v/>
      </c>
      <c r="AS12" s="80">
        <f>SUMIF($C$2:$C$1001,$AC12,$N$2:$N$1001)+SUMIF($B$2:$B$1001,$AC12,$O$2:$O$1001)</f>
        <v/>
      </c>
      <c r="AT12" s="80">
        <f>SUMIF($C$2:$C$1001,$AC12,$P$2:$P$1001)+SUMIF($B$2:$B$1001,$AC12,$Q$2:$Q$1001)</f>
        <v/>
      </c>
      <c r="AU12" s="80">
        <f>SUMIF($C$2:$C$1001,$AC12,$U$2:$U$1001)+SUMIF($B$2:$B$1001,$AC12,$V$2:$V$1001)</f>
        <v/>
      </c>
      <c r="AV12" s="28">
        <f>SUMIF($C$2:$C$1001,$AC12,$X$2:$X$1001)+SUMIF($B$2:$B$1001,$AC12,$Y$2:$Y$1001)</f>
        <v/>
      </c>
      <c r="AW12" s="12" t="n">
        <v>5</v>
      </c>
      <c r="AX12" s="81" t="n">
        <v>34.52</v>
      </c>
      <c r="AY12" s="80" t="n">
        <v>1979</v>
      </c>
      <c r="AZ12" s="80" t="n">
        <v>1484</v>
      </c>
      <c r="BA12" s="80" t="n">
        <v>56</v>
      </c>
      <c r="BB12" s="25" t="n">
        <v>4</v>
      </c>
      <c r="BC12" s="80" t="n">
        <v>16</v>
      </c>
      <c r="BD12" s="80" t="n">
        <v>1</v>
      </c>
      <c r="BE12" s="80" t="n">
        <v>9</v>
      </c>
      <c r="BF12" s="29" t="n">
        <v>120</v>
      </c>
      <c r="BG12" s="31" t="n">
        <v>33.36</v>
      </c>
      <c r="BH12" s="80" t="n">
        <v>2219</v>
      </c>
      <c r="BI12" s="80" t="n">
        <v>1695</v>
      </c>
      <c r="BJ12" s="80" t="n">
        <v>39</v>
      </c>
      <c r="BK12" s="25" t="n">
        <v>1</v>
      </c>
      <c r="BL12" s="80" t="n">
        <v>18</v>
      </c>
      <c r="BM12" s="80" t="n">
        <v>8</v>
      </c>
      <c r="BN12" s="80" t="n">
        <v>7</v>
      </c>
      <c r="BO12" s="25" t="n">
        <v>108</v>
      </c>
      <c r="BQ12" s="35">
        <f>BQ36</f>
        <v/>
      </c>
      <c r="BR12" s="35">
        <f>BR36</f>
        <v/>
      </c>
      <c r="BS12" s="35">
        <f>BS36</f>
        <v/>
      </c>
      <c r="BT12" s="89">
        <f>VLOOKUP(BR12,$AC$3:$BO$20,2,FALSE)</f>
        <v/>
      </c>
      <c r="BU12" s="89">
        <f>VLOOKUP(BS12,$AC$3:$BO$20,2,FALSE)</f>
        <v/>
      </c>
      <c r="BV12" s="31">
        <f>VLOOKUP(BR12,$AC$3:$BO$20,3,FALSE)</f>
        <v/>
      </c>
      <c r="BW12" s="81">
        <f>VLOOKUP(BS12,$AC$3:$BO$20,3,FALSE)</f>
        <v/>
      </c>
      <c r="BX12" s="80">
        <f>VLOOKUP(BR12,$AC$3:$BO$20,4,FALSE)</f>
        <v/>
      </c>
      <c r="BY12" s="80">
        <f>VLOOKUP(BS12,$AC$3:$BO$20,4,FALSE)</f>
        <v/>
      </c>
      <c r="BZ12" s="80">
        <f>VLOOKUP(BR12,$AC$3:$BO$20,5,FALSE)</f>
        <v/>
      </c>
      <c r="CA12" s="80">
        <f>VLOOKUP(BS12,$AC$3:$BO$20,5,FALSE)</f>
        <v/>
      </c>
      <c r="CB12" s="80">
        <f>VLOOKUP(BR12,$AC$3:$BO$20,6,FALSE)</f>
        <v/>
      </c>
      <c r="CC12" s="80">
        <f>VLOOKUP(BS12,$AC$3:$BO$20,6,FALSE)</f>
        <v/>
      </c>
      <c r="CD12" s="25">
        <f>VLOOKUP(BR12,$AC$3:$BO$20,7,FALSE)</f>
        <v/>
      </c>
      <c r="CE12" s="80">
        <f>VLOOKUP(BS12,$AC$3:$BO$20,7,FALSE)</f>
        <v/>
      </c>
      <c r="CF12" s="80">
        <f>VLOOKUP(BR12,$AC$3:$BO$20,8,FALSE)</f>
        <v/>
      </c>
      <c r="CG12" s="80">
        <f>VLOOKUP(BS12,$AC$3:$BO$20,8,FALSE)</f>
        <v/>
      </c>
      <c r="CH12" s="80">
        <f>VLOOKUP(BR12,$AC$3:$BO$20,9,FALSE)</f>
        <v/>
      </c>
      <c r="CI12" s="80">
        <f>VLOOKUP(BS12,$AC$3:$BO$20,9,FALSE)</f>
        <v/>
      </c>
      <c r="CJ12" s="80">
        <f>VLOOKUP(BR12,$AC$3:$BO$20,10,FALSE)</f>
        <v/>
      </c>
      <c r="CK12" s="80">
        <f>VLOOKUP(BS12,$AC$3:$BO$20,10,FALSE)</f>
        <v/>
      </c>
      <c r="CL12" s="25">
        <f>VLOOKUP(BR12,$AC$3:$BO$20,11,FALSE)</f>
        <v/>
      </c>
      <c r="CM12" s="80">
        <f>VLOOKUP(BS12,$AC$3:$BO$20,11,FALSE)</f>
        <v/>
      </c>
      <c r="CN12" s="31">
        <f>VLOOKUP(BR12,$AC$3:$BO$20,22,FALSE)</f>
        <v/>
      </c>
      <c r="CO12" s="81">
        <f>VLOOKUP(BS12,$AC$3:$BO$20,22,FALSE)</f>
        <v/>
      </c>
      <c r="CP12" s="80">
        <f>VLOOKUP(BR12,$AC$3:$BO$20,23,FALSE)</f>
        <v/>
      </c>
      <c r="CQ12" s="80">
        <f>VLOOKUP(BS12,$AC$3:$BO$20,23,FALSE)</f>
        <v/>
      </c>
      <c r="CR12" s="80">
        <f>VLOOKUP(BR12,$AC$3:$BO$20,24,FALSE)</f>
        <v/>
      </c>
      <c r="CS12" s="80">
        <f>VLOOKUP(BS12,$AC$3:$BO$20,24,FALSE)</f>
        <v/>
      </c>
      <c r="CT12" s="80">
        <f>VLOOKUP(BR12,$AC$3:$BO$20,25,FALSE)</f>
        <v/>
      </c>
      <c r="CU12" s="80">
        <f>VLOOKUP(BS12,$AC$3:$BO$20,25,FALSE)</f>
        <v/>
      </c>
      <c r="CV12" s="25">
        <f>VLOOKUP(BR12,$AC$3:$BO$20,26,FALSE)</f>
        <v/>
      </c>
      <c r="CW12" s="80">
        <f>VLOOKUP(BS12,$AC$3:$BO$20,26,FALSE)</f>
        <v/>
      </c>
      <c r="CX12" s="80">
        <f>VLOOKUP(BR12,$AC$3:$BO$20,27,FALSE)</f>
        <v/>
      </c>
      <c r="CY12" s="80">
        <f>VLOOKUP(BS12,$AC$3:$BO$20,27,FALSE)</f>
        <v/>
      </c>
      <c r="CZ12" s="80">
        <f>VLOOKUP(BR12,$AC$3:$BO$20,28,FALSE)</f>
        <v/>
      </c>
      <c r="DA12" s="80">
        <f>VLOOKUP(BS12,$AC$3:$BO$20,28,FALSE)</f>
        <v/>
      </c>
      <c r="DB12" s="80">
        <f>VLOOKUP(BR12,$AC$3:$BO$20,29,FALSE)</f>
        <v/>
      </c>
      <c r="DC12" s="80">
        <f>VLOOKUP(BS12,$AC$3:$BO$20,29,FALSE)</f>
        <v/>
      </c>
      <c r="DD12" s="25">
        <f>VLOOKUP(BR12,$AC$3:$BO$20,30,FALSE)</f>
        <v/>
      </c>
      <c r="DE12" s="80">
        <f>VLOOKUP(BS12,$AC$3:$BO$20,30,FALSE)</f>
        <v/>
      </c>
      <c r="DF12" s="30">
        <f>VLOOKUP(BR12,$AC$3:$BO$20,12,FALSE)</f>
        <v/>
      </c>
      <c r="DG12" s="81">
        <f>VLOOKUP(BS12,$AC$3:$BO$20,12,FALSE)</f>
        <v/>
      </c>
      <c r="DH12" s="80">
        <f>VLOOKUP(BR12,$AC$3:$BO$20,13,FALSE)</f>
        <v/>
      </c>
      <c r="DI12" s="80">
        <f>VLOOKUP(BS12,$AC$3:$BO$20,13,FALSE)</f>
        <v/>
      </c>
      <c r="DJ12" s="80">
        <f>VLOOKUP(BR12,$AC$3:$BO$20,14,FALSE)</f>
        <v/>
      </c>
      <c r="DK12" s="80">
        <f>VLOOKUP(BS12,$AC$3:$BO$20,14,FALSE)</f>
        <v/>
      </c>
      <c r="DL12" s="80">
        <f>VLOOKUP(BR12,$AC$3:$BO$20,15,FALSE)</f>
        <v/>
      </c>
      <c r="DM12" s="80">
        <f>VLOOKUP(BS12,$AC$3:$BO$20,15,FALSE)</f>
        <v/>
      </c>
      <c r="DN12" s="25">
        <f>VLOOKUP(BR12,$AC$3:$BO$20,16,FALSE)</f>
        <v/>
      </c>
      <c r="DO12" s="80">
        <f>VLOOKUP(BS12,$AC$3:$BO$20,16,FALSE)</f>
        <v/>
      </c>
      <c r="DP12" s="80">
        <f>VLOOKUP(BR12,$AC$3:$BO$20,17,FALSE)</f>
        <v/>
      </c>
      <c r="DQ12" s="80">
        <f>VLOOKUP(BS12,$AC$3:$BO$20,17,FALSE)</f>
        <v/>
      </c>
      <c r="DR12" s="80">
        <f>VLOOKUP(BR12,$AC$3:$BO$20,18,FALSE)</f>
        <v/>
      </c>
      <c r="DS12" s="80">
        <f>VLOOKUP(BS12,$AC$3:$BO$20,18,FALSE)</f>
        <v/>
      </c>
      <c r="DT12" s="80">
        <f>VLOOKUP(BR12,$AC$3:$BO$20,19,FALSE)</f>
        <v/>
      </c>
      <c r="DU12" s="80">
        <f>VLOOKUP(BS12,$AC$3:$BO$20,19,FALSE)</f>
        <v/>
      </c>
      <c r="DV12" s="25">
        <f>VLOOKUP(BR12,$AC$3:$BO$20,20,FALSE)</f>
        <v/>
      </c>
      <c r="DW12" s="80">
        <f>VLOOKUP(BS12,$AC$3:$BO$20,20,FALSE)</f>
        <v/>
      </c>
      <c r="DX12" s="31">
        <f>VLOOKUP(BR12,$AC$3:$BO$20,31,FALSE)</f>
        <v/>
      </c>
      <c r="DY12" s="81">
        <f>VLOOKUP(BS12,$AC$3:$BO$20,31,FALSE)</f>
        <v/>
      </c>
      <c r="DZ12" s="80">
        <f>VLOOKUP(BR12,$AC$3:$BO$20,32,FALSE)</f>
        <v/>
      </c>
      <c r="EA12" s="80">
        <f>VLOOKUP(BS12,$AC$3:$BO$20,32,FALSE)</f>
        <v/>
      </c>
      <c r="EB12" s="80">
        <f>VLOOKUP(BR12,$AC$3:$BO$20,33,FALSE)</f>
        <v/>
      </c>
      <c r="EC12" s="80">
        <f>VLOOKUP(BS12,$AC$3:$BO$20,33,FALSE)</f>
        <v/>
      </c>
      <c r="ED12" s="80">
        <f>VLOOKUP(BR12,$AC$3:$BO$20,34,FALSE)</f>
        <v/>
      </c>
      <c r="EE12" s="80">
        <f>VLOOKUP(BS12,$AC$3:$BO$20,34,FALSE)</f>
        <v/>
      </c>
      <c r="EF12" s="25">
        <f>VLOOKUP(BR12,$AC$3:$BO$20,35,FALSE)</f>
        <v/>
      </c>
      <c r="EG12" s="80">
        <f>VLOOKUP(BS12,$AC$3:$BO$20,35,FALSE)</f>
        <v/>
      </c>
      <c r="EH12" s="80">
        <f>VLOOKUP(BR12,$AC$3:$BO$20,36,FALSE)</f>
        <v/>
      </c>
      <c r="EI12" s="80">
        <f>VLOOKUP(BS12,$AC$3:$BO$20,36,FALSE)</f>
        <v/>
      </c>
      <c r="EJ12" s="80">
        <f>VLOOKUP(BR12,$AC$3:$BO$20,37,FALSE)</f>
        <v/>
      </c>
      <c r="EK12" s="80">
        <f>VLOOKUP(BS12,$AC$3:$BO$20,37,FALSE)</f>
        <v/>
      </c>
      <c r="EL12" s="80">
        <f>VLOOKUP(BR12,$AC$3:$BO$20,38,FALSE)</f>
        <v/>
      </c>
      <c r="EM12" s="80">
        <f>VLOOKUP(BS12,$AC$3:$BO$20,38,FALSE)</f>
        <v/>
      </c>
      <c r="EN12" s="25">
        <f>VLOOKUP(BR12,$AC$3:$BO$20,39,FALSE)</f>
        <v/>
      </c>
      <c r="EO12" s="80">
        <f>VLOOKUP(BS12,$AC$3:$BO$20,39,FALSE)</f>
        <v/>
      </c>
      <c r="EQ12" s="81" t="n"/>
      <c r="ER12" s="81" t="n"/>
      <c r="ET12" s="81" t="n"/>
      <c r="EU12" s="81" t="n"/>
      <c r="EW12" s="81" t="n"/>
      <c r="EX12" s="81" t="n"/>
      <c r="EZ12" s="81" t="n"/>
      <c r="FA12" s="56" t="n"/>
      <c r="FC12" s="81" t="n"/>
      <c r="FD12" s="81" t="n"/>
      <c r="FF12" s="81" t="n"/>
      <c r="FG12" s="81" t="n"/>
      <c r="FI12" s="81" t="n"/>
      <c r="FJ12" s="71" t="n"/>
      <c r="FK12" s="71" t="n"/>
      <c r="FL12" s="81" t="n"/>
      <c r="FM12" s="71" t="n"/>
      <c r="FN12" s="71" t="n"/>
      <c r="FO12" s="81" t="n"/>
      <c r="FP12" s="71" t="n"/>
      <c r="FQ12" s="71" t="n"/>
      <c r="FR12" s="81" t="n"/>
      <c r="FS12" s="71" t="n"/>
      <c r="FT12" s="71" t="n"/>
      <c r="FU12" s="81" t="n"/>
      <c r="FV12" s="71" t="n"/>
      <c r="FW12" s="71" t="n"/>
      <c r="FX12" s="81" t="n"/>
      <c r="FY12" s="71" t="n"/>
      <c r="FZ12" s="71" t="n"/>
      <c r="GA12" s="81" t="n"/>
      <c r="GB12" s="71" t="n"/>
      <c r="GC12" s="71" t="n"/>
      <c r="GD12" s="81" t="n"/>
      <c r="GE12" s="71" t="n"/>
      <c r="GF12" s="71" t="n"/>
      <c r="GG12" s="81" t="n"/>
    </row>
    <row customHeight="1" ht="12" r="13" spans="1:201">
      <c r="A13" s="35" t="n">
        <v>43344</v>
      </c>
      <c r="B13" s="89" t="s">
        <v>116</v>
      </c>
      <c r="C13" s="89" t="s">
        <v>126</v>
      </c>
      <c r="D13" s="31" t="n">
        <v>6.29</v>
      </c>
      <c r="E13" s="81" t="n">
        <v>7.05</v>
      </c>
      <c r="F13" s="25" t="n">
        <v>412</v>
      </c>
      <c r="G13" s="80" t="n">
        <v>425</v>
      </c>
      <c r="H13" s="80" t="n">
        <v>324</v>
      </c>
      <c r="I13" s="80" t="n">
        <v>335</v>
      </c>
      <c r="J13" s="80" t="n">
        <v>11</v>
      </c>
      <c r="K13" s="80" t="n">
        <v>10</v>
      </c>
      <c r="L13" s="25" t="n">
        <v>0</v>
      </c>
      <c r="M13" s="80" t="n">
        <v>0</v>
      </c>
      <c r="N13" s="80" t="n">
        <v>2</v>
      </c>
      <c r="O13" s="80" t="n">
        <v>2</v>
      </c>
      <c r="P13" s="80" t="n">
        <v>1</v>
      </c>
      <c r="Q13" s="80" t="n">
        <v>3</v>
      </c>
      <c r="R13" s="16" t="n">
        <v>3</v>
      </c>
      <c r="S13" s="16" t="n">
        <v>5</v>
      </c>
      <c r="T13" s="16" t="n">
        <v>8</v>
      </c>
      <c r="U13" s="25" t="n">
        <v>1</v>
      </c>
      <c r="V13" s="80" t="n">
        <v>3</v>
      </c>
      <c r="W13" s="16" t="n">
        <v>4</v>
      </c>
      <c r="X13" s="25" t="n">
        <v>13</v>
      </c>
      <c r="Y13" s="80" t="n">
        <v>32</v>
      </c>
      <c r="Z13" s="27">
        <f>IF(U13="","",LOOKUP(U13-V13,{-9E+307,0,1},{2,"x",1}))</f>
        <v/>
      </c>
      <c r="AA13" s="14">
        <f>IF(U13="","",U13&amp;"-"&amp;V13)</f>
        <v/>
      </c>
      <c r="AB13" s="63" t="n"/>
      <c r="AC13" s="89" t="s">
        <v>114</v>
      </c>
      <c r="AD13" s="80">
        <f>SUMPRODUCT(($B$2:$C$1001=$AC13)*($Z$2:$Z$1001&lt;&gt;""))</f>
        <v/>
      </c>
      <c r="AE13" s="81">
        <f>SUMIF($B$2:$B$1001,$AC13,$D$2:$D$1001)+SUMIF($C$2:$C$1001,$AC13,$E$2:$E$1001)</f>
        <v/>
      </c>
      <c r="AF13" s="80">
        <f>SUMIF($B$2:$B$1001,$AC13,$F$2:$F$1001)+SUMIF($C$2:$C$1001,$AC13,$G$2:$G$1001)</f>
        <v/>
      </c>
      <c r="AG13" s="80">
        <f>SUMIF($B$2:$B$1001,$AC13,$H$2:$H$1001)+SUMIF($C$2:$C$1001,$AC13,$I$2:$I$1001)</f>
        <v/>
      </c>
      <c r="AH13" s="80">
        <f>SUMIF($B$2:$B$1001,$AC13,$J$2:$J$1001)+SUMIF($C$2:$C$1001,$AC13,$K$2:$K$1001)</f>
        <v/>
      </c>
      <c r="AI13" s="25">
        <f>SUMIF($B$2:$B$1001,$AC13,$L$2:$L$1001)+SUMIF($C$2:$C$1001,$AC13,$M$2:$M$1001)</f>
        <v/>
      </c>
      <c r="AJ13" s="80">
        <f>SUMIF($B$2:$B$1001,$AC13,$N$2:$N$1001)+SUMIF($C$2:$C$1001,$AC13,$O$2:$O$1001)</f>
        <v/>
      </c>
      <c r="AK13" s="80">
        <f>SUMIF($B$2:$B$1001,$AC13,$P$2:$P$1001)+SUMIF($C$2:$C$1001,$AC13,$Q$2:$Q$1001)</f>
        <v/>
      </c>
      <c r="AL13" s="80">
        <f>SUMIF($B$2:$B$1001,$AC13,$U$2:$U$1001)+SUMIF($C$2:$C$1001,$AC13,$V$2:$V$1001)</f>
        <v/>
      </c>
      <c r="AM13" s="29">
        <f>SUMIF($B$2:$B$1001,$AC13,$X$2:$X$1001)+SUMIF($C$2:$C$1001,$AC13,$Y$2:$Y$1001)</f>
        <v/>
      </c>
      <c r="AN13" s="31">
        <f>SUMIF($C$2:$C$1001,$AC13,$D$2:$D$1001)+SUMIF($B$2:$B$1001,$AC13,$E$2:$E$1001)</f>
        <v/>
      </c>
      <c r="AO13" s="80">
        <f>SUMIF($C$2:$C$1001,$AC13,$F$2:$F$1001)+SUMIF($B$2:$B$1001,$AC13,$G$2:$G$1001)</f>
        <v/>
      </c>
      <c r="AP13" s="80">
        <f>SUMIF($C$2:$C$1001,$AC13,$H$2:$H$1001)+SUMIF($B$2:$B$1001,$AC13,$I$2:$I$1001)</f>
        <v/>
      </c>
      <c r="AQ13" s="80">
        <f>SUMIF($C$2:$C$1001,$AC13,$J$2:$J$1001)+SUMIF($B$2:$B$1001,$AC13,$K$2:$K$1001)</f>
        <v/>
      </c>
      <c r="AR13" s="25">
        <f>SUMIF($C$2:$C$1001,$AC13,$L$2:$L$1001)+SUMIF($B$2:$B$1001,$AC13,$M$2:$M$1001)</f>
        <v/>
      </c>
      <c r="AS13" s="80">
        <f>SUMIF($C$2:$C$1001,$AC13,$N$2:$N$1001)+SUMIF($B$2:$B$1001,$AC13,$O$2:$O$1001)</f>
        <v/>
      </c>
      <c r="AT13" s="80">
        <f>SUMIF($C$2:$C$1001,$AC13,$P$2:$P$1001)+SUMIF($B$2:$B$1001,$AC13,$Q$2:$Q$1001)</f>
        <v/>
      </c>
      <c r="AU13" s="80">
        <f>SUMIF($C$2:$C$1001,$AC13,$U$2:$U$1001)+SUMIF($B$2:$B$1001,$AC13,$V$2:$V$1001)</f>
        <v/>
      </c>
      <c r="AV13" s="28">
        <f>SUMIF($C$2:$C$1001,$AC13,$X$2:$X$1001)+SUMIF($B$2:$B$1001,$AC13,$Y$2:$Y$1001)</f>
        <v/>
      </c>
      <c r="AW13" s="12" t="n">
        <v>5</v>
      </c>
      <c r="AX13" s="81" t="n">
        <v>34.36</v>
      </c>
      <c r="AY13" s="80" t="n">
        <v>2259</v>
      </c>
      <c r="AZ13" s="80" t="n">
        <v>1803</v>
      </c>
      <c r="BA13" s="80" t="n">
        <v>66</v>
      </c>
      <c r="BB13" s="25" t="n">
        <v>2</v>
      </c>
      <c r="BC13" s="80" t="n">
        <v>10</v>
      </c>
      <c r="BD13" s="80" t="n">
        <v>7</v>
      </c>
      <c r="BE13" s="80" t="n">
        <v>7</v>
      </c>
      <c r="BF13" s="29" t="n">
        <v>91</v>
      </c>
      <c r="BG13" s="31" t="n">
        <v>33.91</v>
      </c>
      <c r="BH13" s="80" t="n">
        <v>2240</v>
      </c>
      <c r="BI13" s="80" t="n">
        <v>1776</v>
      </c>
      <c r="BJ13" s="80" t="n">
        <v>60</v>
      </c>
      <c r="BK13" s="25" t="n">
        <v>5</v>
      </c>
      <c r="BL13" s="80" t="n">
        <v>18</v>
      </c>
      <c r="BM13" s="80" t="n">
        <v>9</v>
      </c>
      <c r="BN13" s="80" t="n">
        <v>7</v>
      </c>
      <c r="BO13" s="25" t="n">
        <v>108</v>
      </c>
      <c r="BR13" s="35" t="n"/>
      <c r="BS13" s="35" t="n"/>
      <c r="BV13" s="81" t="n"/>
      <c r="BW13" s="81" t="n"/>
      <c r="BX13" s="80" t="n"/>
      <c r="BY13" s="80" t="n"/>
      <c r="BZ13" s="80" t="n"/>
      <c r="CA13" s="80" t="n"/>
      <c r="CB13" s="80" t="n"/>
      <c r="CC13" s="80" t="n"/>
      <c r="CD13" s="80" t="n"/>
      <c r="CE13" s="80" t="n"/>
      <c r="CF13" s="80" t="n"/>
      <c r="CG13" s="80" t="n"/>
      <c r="CH13" s="80" t="n"/>
      <c r="CI13" s="80" t="n"/>
      <c r="CJ13" s="81" t="n"/>
      <c r="CK13" s="81" t="n"/>
      <c r="CL13" s="80" t="n"/>
      <c r="CM13" s="80" t="n"/>
      <c r="CN13" s="80" t="n"/>
      <c r="CO13" s="80" t="n"/>
      <c r="CP13" s="80" t="n"/>
      <c r="CQ13" s="80" t="n"/>
      <c r="CR13" s="80" t="n"/>
      <c r="CS13" s="80" t="n"/>
      <c r="CT13" s="80" t="n"/>
      <c r="CU13" s="80" t="n"/>
      <c r="CV13" s="80" t="n"/>
      <c r="CW13" s="80" t="n"/>
      <c r="CX13" s="81" t="n"/>
      <c r="CY13" s="81" t="n"/>
      <c r="CZ13" s="80" t="n"/>
      <c r="DA13" s="80" t="n"/>
      <c r="DB13" s="80" t="n"/>
      <c r="DC13" s="80" t="n"/>
      <c r="DD13" s="80" t="n"/>
      <c r="DE13" s="80" t="n"/>
      <c r="DF13" s="80" t="n"/>
      <c r="DG13" s="80" t="n"/>
      <c r="DH13" s="80" t="n"/>
      <c r="DI13" s="80" t="n"/>
      <c r="DJ13" s="80" t="n"/>
      <c r="DK13" s="80" t="n"/>
      <c r="DL13" s="81" t="n"/>
      <c r="DM13" s="81" t="n"/>
      <c r="DN13" s="80" t="n"/>
      <c r="DO13" s="80" t="n"/>
      <c r="DP13" s="80" t="n"/>
      <c r="DQ13" s="80" t="n"/>
      <c r="DR13" s="80" t="n"/>
      <c r="DS13" s="80" t="n"/>
      <c r="DT13" s="80" t="n"/>
      <c r="DU13" s="80" t="n"/>
      <c r="DV13" s="80" t="n"/>
      <c r="DW13" s="80" t="n"/>
      <c r="DX13" s="80" t="n"/>
      <c r="DY13" s="80" t="n"/>
      <c r="ES13" s="89" t="n"/>
      <c r="EV13" s="89" t="n"/>
      <c r="EY13" s="89" t="n"/>
      <c r="FB13" s="89" t="n"/>
      <c r="FE13" s="89" t="n"/>
      <c r="FH13" s="89" t="n"/>
      <c r="FK13" s="89" t="n"/>
      <c r="FL13" s="81" t="n"/>
      <c r="FO13" s="81" t="n"/>
      <c r="FR13" s="81" t="n"/>
      <c r="FU13" s="81" t="n"/>
      <c r="FX13" s="81" t="n"/>
      <c r="GA13" s="81" t="n"/>
      <c r="GD13" s="81" t="n"/>
      <c r="GG13" s="81" t="n"/>
    </row>
    <row customHeight="1" ht="12" r="14" spans="1:201">
      <c r="A14" s="35" t="n">
        <v>43344</v>
      </c>
      <c r="B14" s="89" t="s">
        <v>120</v>
      </c>
      <c r="C14" s="89" t="s">
        <v>123</v>
      </c>
      <c r="D14" s="31" t="n">
        <v>6.34</v>
      </c>
      <c r="E14" s="81" t="n">
        <v>6.78</v>
      </c>
      <c r="F14" s="25" t="n">
        <v>358</v>
      </c>
      <c r="G14" s="80" t="n">
        <v>495</v>
      </c>
      <c r="H14" s="80" t="n">
        <v>257</v>
      </c>
      <c r="I14" s="80" t="n">
        <v>398</v>
      </c>
      <c r="J14" s="80" t="n">
        <v>4</v>
      </c>
      <c r="K14" s="80" t="n">
        <v>6</v>
      </c>
      <c r="L14" s="25" t="n">
        <v>0</v>
      </c>
      <c r="M14" s="80" t="n">
        <v>0</v>
      </c>
      <c r="N14" s="80" t="n">
        <v>1</v>
      </c>
      <c r="O14" s="80" t="n">
        <v>4</v>
      </c>
      <c r="P14" s="80" t="n">
        <v>0</v>
      </c>
      <c r="Q14" s="80" t="n">
        <v>3</v>
      </c>
      <c r="R14" s="16" t="n">
        <v>1</v>
      </c>
      <c r="S14" s="16" t="n">
        <v>7</v>
      </c>
      <c r="T14" s="16" t="n">
        <v>8</v>
      </c>
      <c r="U14" s="25" t="n">
        <v>1</v>
      </c>
      <c r="V14" s="80" t="n">
        <v>2</v>
      </c>
      <c r="W14" s="16" t="n">
        <v>3</v>
      </c>
      <c r="X14" s="25" t="n">
        <v>18</v>
      </c>
      <c r="Y14" s="80" t="n">
        <v>26</v>
      </c>
      <c r="Z14" s="27">
        <f>IF(U14="","",LOOKUP(U14-V14,{-9E+307,0,1},{2,"x",1}))</f>
        <v/>
      </c>
      <c r="AA14" s="14">
        <f>IF(U14="","",U14&amp;"-"&amp;V14)</f>
        <v/>
      </c>
      <c r="AB14" s="63" t="n"/>
      <c r="AC14" s="89" t="s">
        <v>129</v>
      </c>
      <c r="AD14" s="80">
        <f>SUMPRODUCT(($B$2:$C$1001=$AC14)*($Z$2:$Z$1001&lt;&gt;""))</f>
        <v/>
      </c>
      <c r="AE14" s="81">
        <f>SUMIF($B$2:$B$1001,$AC14,$D$2:$D$1001)+SUMIF($C$2:$C$1001,$AC14,$E$2:$E$1001)</f>
        <v/>
      </c>
      <c r="AF14" s="80">
        <f>SUMIF($B$2:$B$1001,$AC14,$F$2:$F$1001)+SUMIF($C$2:$C$1001,$AC14,$G$2:$G$1001)</f>
        <v/>
      </c>
      <c r="AG14" s="80">
        <f>SUMIF($B$2:$B$1001,$AC14,$H$2:$H$1001)+SUMIF($C$2:$C$1001,$AC14,$I$2:$I$1001)</f>
        <v/>
      </c>
      <c r="AH14" s="80">
        <f>SUMIF($B$2:$B$1001,$AC14,$J$2:$J$1001)+SUMIF($C$2:$C$1001,$AC14,$K$2:$K$1001)</f>
        <v/>
      </c>
      <c r="AI14" s="25">
        <f>SUMIF($B$2:$B$1001,$AC14,$L$2:$L$1001)+SUMIF($C$2:$C$1001,$AC14,$M$2:$M$1001)</f>
        <v/>
      </c>
      <c r="AJ14" s="80">
        <f>SUMIF($B$2:$B$1001,$AC14,$N$2:$N$1001)+SUMIF($C$2:$C$1001,$AC14,$O$2:$O$1001)</f>
        <v/>
      </c>
      <c r="AK14" s="80">
        <f>SUMIF($B$2:$B$1001,$AC14,$P$2:$P$1001)+SUMIF($C$2:$C$1001,$AC14,$Q$2:$Q$1001)</f>
        <v/>
      </c>
      <c r="AL14" s="80">
        <f>SUMIF($B$2:$B$1001,$AC14,$U$2:$U$1001)+SUMIF($C$2:$C$1001,$AC14,$V$2:$V$1001)</f>
        <v/>
      </c>
      <c r="AM14" s="29">
        <f>SUMIF($B$2:$B$1001,$AC14,$X$2:$X$1001)+SUMIF($C$2:$C$1001,$AC14,$Y$2:$Y$1001)</f>
        <v/>
      </c>
      <c r="AN14" s="31">
        <f>SUMIF($C$2:$C$1001,$AC14,$D$2:$D$1001)+SUMIF($B$2:$B$1001,$AC14,$E$2:$E$1001)</f>
        <v/>
      </c>
      <c r="AO14" s="80">
        <f>SUMIF($C$2:$C$1001,$AC14,$F$2:$F$1001)+SUMIF($B$2:$B$1001,$AC14,$G$2:$G$1001)</f>
        <v/>
      </c>
      <c r="AP14" s="80">
        <f>SUMIF($C$2:$C$1001,$AC14,$H$2:$H$1001)+SUMIF($B$2:$B$1001,$AC14,$I$2:$I$1001)</f>
        <v/>
      </c>
      <c r="AQ14" s="80">
        <f>SUMIF($C$2:$C$1001,$AC14,$J$2:$J$1001)+SUMIF($B$2:$B$1001,$AC14,$K$2:$K$1001)</f>
        <v/>
      </c>
      <c r="AR14" s="25">
        <f>SUMIF($C$2:$C$1001,$AC14,$L$2:$L$1001)+SUMIF($B$2:$B$1001,$AC14,$M$2:$M$1001)</f>
        <v/>
      </c>
      <c r="AS14" s="80">
        <f>SUMIF($C$2:$C$1001,$AC14,$N$2:$N$1001)+SUMIF($B$2:$B$1001,$AC14,$O$2:$O$1001)</f>
        <v/>
      </c>
      <c r="AT14" s="80">
        <f>SUMIF($C$2:$C$1001,$AC14,$P$2:$P$1001)+SUMIF($B$2:$B$1001,$AC14,$Q$2:$Q$1001)</f>
        <v/>
      </c>
      <c r="AU14" s="80">
        <f>SUMIF($C$2:$C$1001,$AC14,$U$2:$U$1001)+SUMIF($B$2:$B$1001,$AC14,$V$2:$V$1001)</f>
        <v/>
      </c>
      <c r="AV14" s="28">
        <f>SUMIF($C$2:$C$1001,$AC14,$X$2:$X$1001)+SUMIF($B$2:$B$1001,$AC14,$Y$2:$Y$1001)</f>
        <v/>
      </c>
      <c r="AW14" s="12" t="n">
        <v>5</v>
      </c>
      <c r="AX14" s="81" t="n">
        <v>33.46</v>
      </c>
      <c r="AY14" s="80" t="n">
        <v>2206</v>
      </c>
      <c r="AZ14" s="80" t="n">
        <v>1736</v>
      </c>
      <c r="BA14" s="80" t="n">
        <v>59</v>
      </c>
      <c r="BB14" s="25" t="n">
        <v>2</v>
      </c>
      <c r="BC14" s="80" t="n">
        <v>18</v>
      </c>
      <c r="BD14" s="80" t="n">
        <v>8</v>
      </c>
      <c r="BE14" s="80" t="n">
        <v>6</v>
      </c>
      <c r="BF14" s="29" t="n">
        <v>95</v>
      </c>
      <c r="BG14" s="31" t="n">
        <v>34.23999999999999</v>
      </c>
      <c r="BH14" s="80" t="n">
        <v>2150</v>
      </c>
      <c r="BI14" s="80" t="n">
        <v>1659</v>
      </c>
      <c r="BJ14" s="80" t="n">
        <v>53</v>
      </c>
      <c r="BK14" s="25" t="n">
        <v>2</v>
      </c>
      <c r="BL14" s="80" t="n">
        <v>18</v>
      </c>
      <c r="BM14" s="80" t="n">
        <v>6</v>
      </c>
      <c r="BN14" s="80" t="n">
        <v>9</v>
      </c>
      <c r="BO14" s="25" t="n">
        <v>137</v>
      </c>
      <c r="BV14" s="81" t="n"/>
      <c r="BW14" s="81" t="n"/>
      <c r="BX14" s="81" t="n"/>
      <c r="BY14" s="81" t="n"/>
      <c r="BZ14" s="81" t="n"/>
      <c r="CA14" s="81" t="n"/>
      <c r="CB14" s="81" t="n"/>
      <c r="CC14" s="81" t="n"/>
      <c r="CD14" s="81" t="n"/>
      <c r="CE14" s="81" t="n"/>
      <c r="CF14" s="80" t="n"/>
      <c r="CG14" s="80" t="n"/>
      <c r="CH14" s="80" t="n"/>
      <c r="CI14" s="80" t="n"/>
      <c r="CJ14" s="80" t="n"/>
      <c r="CK14" s="80" t="n"/>
      <c r="CL14" s="80" t="n"/>
      <c r="CM14" s="80" t="n"/>
      <c r="CN14" s="80" t="n"/>
      <c r="CO14" s="80" t="n"/>
      <c r="CP14" s="80" t="n"/>
      <c r="CQ14" s="80" t="n"/>
      <c r="CS14" s="80" t="n"/>
      <c r="CT14" s="80" t="n"/>
      <c r="CU14" s="80" t="n"/>
      <c r="CV14" s="80" t="s">
        <v>29</v>
      </c>
      <c r="CW14" s="80" t="n"/>
      <c r="CX14" s="80" t="n"/>
      <c r="CY14" s="80" t="n"/>
      <c r="CZ14" s="80" t="n"/>
      <c r="DA14" s="80" t="n"/>
      <c r="DB14" s="80" t="n"/>
      <c r="DC14" s="80" t="n"/>
      <c r="DD14" s="80" t="n"/>
      <c r="DE14" s="80" t="n"/>
      <c r="DF14" s="80" t="n"/>
      <c r="DG14" s="80" t="n"/>
      <c r="DH14" s="80" t="n"/>
      <c r="DI14" s="80" t="n"/>
      <c r="DJ14" s="81" t="n"/>
      <c r="DK14" s="81" t="n"/>
      <c r="DL14" s="80" t="n"/>
      <c r="DM14" s="80" t="n"/>
      <c r="DN14" s="80" t="n"/>
      <c r="DO14" s="80" t="n"/>
      <c r="DP14" s="80" t="n"/>
      <c r="DQ14" s="80" t="n"/>
      <c r="DR14" s="80" t="n"/>
      <c r="DS14" s="80" t="n"/>
      <c r="DT14" s="80" t="s">
        <v>30</v>
      </c>
      <c r="DU14" s="80" t="n"/>
      <c r="DV14" s="80" t="n"/>
      <c r="DW14" s="80" t="n"/>
      <c r="DX14" s="80" t="n"/>
      <c r="DY14" s="80" t="n"/>
      <c r="DZ14" s="80" t="n"/>
      <c r="EA14" s="80" t="n"/>
      <c r="EB14" s="80" t="n"/>
      <c r="EC14" s="80" t="n"/>
      <c r="ED14" s="80" t="n"/>
      <c r="EE14" s="80" t="n"/>
      <c r="EF14" s="80" t="n"/>
      <c r="EG14" s="80" t="n"/>
      <c r="EH14" s="80" t="n"/>
      <c r="EI14" s="80" t="n"/>
      <c r="EJ14" s="81" t="n"/>
      <c r="EK14" s="81" t="n"/>
      <c r="EL14" s="80" t="n"/>
      <c r="EM14" s="80" t="n"/>
      <c r="EN14" s="80" t="n"/>
      <c r="EO14" s="80" t="n"/>
      <c r="EP14" s="80" t="n"/>
      <c r="EQ14" s="80" t="n"/>
    </row>
    <row customHeight="1" ht="12" r="15" spans="1:201">
      <c r="A15" s="35" t="n">
        <v>43344</v>
      </c>
      <c r="B15" s="89" t="s">
        <v>114</v>
      </c>
      <c r="C15" s="89" t="s">
        <v>119</v>
      </c>
      <c r="D15" s="31" t="n">
        <v>7.02</v>
      </c>
      <c r="E15" s="81" t="n">
        <v>6.41</v>
      </c>
      <c r="F15" s="25" t="n">
        <v>458</v>
      </c>
      <c r="G15" s="80" t="n">
        <v>321</v>
      </c>
      <c r="H15" s="80" t="n">
        <v>374</v>
      </c>
      <c r="I15" s="80" t="n">
        <v>222</v>
      </c>
      <c r="J15" s="80" t="n">
        <v>19</v>
      </c>
      <c r="K15" s="80" t="n">
        <v>6</v>
      </c>
      <c r="L15" s="25" t="n">
        <v>2</v>
      </c>
      <c r="M15" s="80" t="n">
        <v>0</v>
      </c>
      <c r="N15" s="80" t="n">
        <v>5</v>
      </c>
      <c r="O15" s="80" t="n">
        <v>3</v>
      </c>
      <c r="P15" s="80" t="n">
        <v>1</v>
      </c>
      <c r="Q15" s="80" t="n">
        <v>1</v>
      </c>
      <c r="R15" s="16" t="n">
        <v>8</v>
      </c>
      <c r="S15" s="16" t="n">
        <v>4</v>
      </c>
      <c r="T15" s="16" t="n">
        <v>12</v>
      </c>
      <c r="U15" s="25" t="n">
        <v>3</v>
      </c>
      <c r="V15" s="80" t="n">
        <v>1</v>
      </c>
      <c r="W15" s="16" t="n">
        <v>4</v>
      </c>
      <c r="X15" s="25" t="n">
        <v>23</v>
      </c>
      <c r="Y15" s="80" t="n">
        <v>29</v>
      </c>
      <c r="Z15" s="27">
        <f>IF(U15="","",LOOKUP(U15-V15,{-9E+307,0,1},{2,"x",1}))</f>
        <v/>
      </c>
      <c r="AA15" s="14">
        <f>IF(U15="","",U15&amp;"-"&amp;V15)</f>
        <v/>
      </c>
      <c r="AB15" s="63" t="n"/>
      <c r="AC15" s="89" t="s">
        <v>122</v>
      </c>
      <c r="AD15" s="80">
        <f>SUMPRODUCT(($B$2:$C$1001=$AC15)*($Z$2:$Z$1001&lt;&gt;""))</f>
        <v/>
      </c>
      <c r="AE15" s="81">
        <f>SUMIF($B$2:$B$1001,$AC15,$D$2:$D$1001)+SUMIF($C$2:$C$1001,$AC15,$E$2:$E$1001)</f>
        <v/>
      </c>
      <c r="AF15" s="80">
        <f>SUMIF($B$2:$B$1001,$AC15,$F$2:$F$1001)+SUMIF($C$2:$C$1001,$AC15,$G$2:$G$1001)</f>
        <v/>
      </c>
      <c r="AG15" s="80">
        <f>SUMIF($B$2:$B$1001,$AC15,$H$2:$H$1001)+SUMIF($C$2:$C$1001,$AC15,$I$2:$I$1001)</f>
        <v/>
      </c>
      <c r="AH15" s="80">
        <f>SUMIF($B$2:$B$1001,$AC15,$J$2:$J$1001)+SUMIF($C$2:$C$1001,$AC15,$K$2:$K$1001)</f>
        <v/>
      </c>
      <c r="AI15" s="25">
        <f>SUMIF($B$2:$B$1001,$AC15,$L$2:$L$1001)+SUMIF($C$2:$C$1001,$AC15,$M$2:$M$1001)</f>
        <v/>
      </c>
      <c r="AJ15" s="80">
        <f>SUMIF($B$2:$B$1001,$AC15,$N$2:$N$1001)+SUMIF($C$2:$C$1001,$AC15,$O$2:$O$1001)</f>
        <v/>
      </c>
      <c r="AK15" s="80">
        <f>SUMIF($B$2:$B$1001,$AC15,$P$2:$P$1001)+SUMIF($C$2:$C$1001,$AC15,$Q$2:$Q$1001)</f>
        <v/>
      </c>
      <c r="AL15" s="80">
        <f>SUMIF($B$2:$B$1001,$AC15,$U$2:$U$1001)+SUMIF($C$2:$C$1001,$AC15,$V$2:$V$1001)</f>
        <v/>
      </c>
      <c r="AM15" s="29">
        <f>SUMIF($B$2:$B$1001,$AC15,$X$2:$X$1001)+SUMIF($C$2:$C$1001,$AC15,$Y$2:$Y$1001)</f>
        <v/>
      </c>
      <c r="AN15" s="31">
        <f>SUMIF($C$2:$C$1001,$AC15,$D$2:$D$1001)+SUMIF($B$2:$B$1001,$AC15,$E$2:$E$1001)</f>
        <v/>
      </c>
      <c r="AO15" s="80">
        <f>SUMIF($C$2:$C$1001,$AC15,$F$2:$F$1001)+SUMIF($B$2:$B$1001,$AC15,$G$2:$G$1001)</f>
        <v/>
      </c>
      <c r="AP15" s="80">
        <f>SUMIF($C$2:$C$1001,$AC15,$H$2:$H$1001)+SUMIF($B$2:$B$1001,$AC15,$I$2:$I$1001)</f>
        <v/>
      </c>
      <c r="AQ15" s="80">
        <f>SUMIF($C$2:$C$1001,$AC15,$J$2:$J$1001)+SUMIF($B$2:$B$1001,$AC15,$K$2:$K$1001)</f>
        <v/>
      </c>
      <c r="AR15" s="25">
        <f>SUMIF($C$2:$C$1001,$AC15,$L$2:$L$1001)+SUMIF($B$2:$B$1001,$AC15,$M$2:$M$1001)</f>
        <v/>
      </c>
      <c r="AS15" s="80">
        <f>SUMIF($C$2:$C$1001,$AC15,$N$2:$N$1001)+SUMIF($B$2:$B$1001,$AC15,$O$2:$O$1001)</f>
        <v/>
      </c>
      <c r="AT15" s="80">
        <f>SUMIF($C$2:$C$1001,$AC15,$P$2:$P$1001)+SUMIF($B$2:$B$1001,$AC15,$Q$2:$Q$1001)</f>
        <v/>
      </c>
      <c r="AU15" s="80">
        <f>SUMIF($C$2:$C$1001,$AC15,$U$2:$U$1001)+SUMIF($B$2:$B$1001,$AC15,$V$2:$V$1001)</f>
        <v/>
      </c>
      <c r="AV15" s="28">
        <f>SUMIF($C$2:$C$1001,$AC15,$X$2:$X$1001)+SUMIF($B$2:$B$1001,$AC15,$Y$2:$Y$1001)</f>
        <v/>
      </c>
      <c r="AW15" s="12" t="n">
        <v>5</v>
      </c>
      <c r="AX15" s="81" t="n">
        <v>31.72</v>
      </c>
      <c r="AY15" s="80" t="n">
        <v>1749</v>
      </c>
      <c r="AZ15" s="80" t="n">
        <v>1299</v>
      </c>
      <c r="BA15" s="80" t="n">
        <v>29</v>
      </c>
      <c r="BB15" s="25" t="n">
        <v>4</v>
      </c>
      <c r="BC15" s="80" t="n">
        <v>23</v>
      </c>
      <c r="BD15" s="80" t="n">
        <v>9</v>
      </c>
      <c r="BE15" s="80" t="n">
        <v>3</v>
      </c>
      <c r="BF15" s="29" t="n">
        <v>119</v>
      </c>
      <c r="BG15" s="31" t="n">
        <v>35.8</v>
      </c>
      <c r="BH15" s="80" t="n">
        <v>2886</v>
      </c>
      <c r="BI15" s="80" t="n">
        <v>2455</v>
      </c>
      <c r="BJ15" s="80" t="n">
        <v>64</v>
      </c>
      <c r="BK15" s="25" t="n">
        <v>3</v>
      </c>
      <c r="BL15" s="80" t="n">
        <v>6</v>
      </c>
      <c r="BM15" s="80" t="n">
        <v>3</v>
      </c>
      <c r="BN15" s="80" t="n">
        <v>13</v>
      </c>
      <c r="BO15" s="25" t="n">
        <v>110</v>
      </c>
      <c r="BT15" s="89" t="s">
        <v>64</v>
      </c>
      <c r="CF15" s="89" t="s">
        <v>42</v>
      </c>
      <c r="CV15" s="11" t="s">
        <v>64</v>
      </c>
      <c r="DH15" s="89" t="s">
        <v>42</v>
      </c>
      <c r="DR15" s="80" t="n"/>
      <c r="DS15" s="80" t="n"/>
      <c r="DT15" s="12" t="s">
        <v>64</v>
      </c>
      <c r="DU15" s="80" t="n"/>
      <c r="DV15" s="80" t="n"/>
      <c r="DW15" s="80" t="n"/>
      <c r="DX15" s="80" t="n"/>
      <c r="DY15" s="80" t="n"/>
      <c r="DZ15" s="80" t="n"/>
      <c r="EA15" s="80" t="n"/>
      <c r="EB15" s="80" t="n"/>
      <c r="EC15" s="80" t="n"/>
      <c r="ED15" s="80" t="n"/>
      <c r="EE15" s="80" t="n"/>
      <c r="EF15" s="80" t="s">
        <v>42</v>
      </c>
      <c r="EG15" s="80" t="n"/>
      <c r="EH15" s="80" t="n"/>
      <c r="EI15" s="80" t="n"/>
      <c r="EJ15" s="80" t="n"/>
      <c r="EK15" s="81" t="n"/>
      <c r="EL15" s="81" t="n"/>
      <c r="EM15" s="81" t="n"/>
      <c r="EN15" s="81" t="n"/>
      <c r="EO15" s="81" t="n"/>
      <c r="EQ15" s="80" t="n"/>
      <c r="ER15" s="80" t="n"/>
      <c r="ES15" s="80" t="n"/>
      <c r="ET15" s="80" t="n"/>
      <c r="EU15" s="80" t="n"/>
      <c r="EV15" s="80" t="n"/>
      <c r="EW15" s="80" t="n"/>
      <c r="EY15" s="89" t="n"/>
      <c r="FB15" s="89" t="n"/>
      <c r="FE15" s="89" t="n"/>
      <c r="FH15" s="89" t="n"/>
      <c r="FJ15" s="81" t="n"/>
      <c r="FK15" s="89" t="n"/>
      <c r="FM15" s="81" t="n"/>
      <c r="FP15" s="81" t="n"/>
      <c r="FS15" s="81" t="n"/>
      <c r="FV15" s="81" t="n"/>
      <c r="FY15" s="81" t="n"/>
      <c r="GB15" s="81" t="n"/>
      <c r="GE15" s="81" t="n"/>
    </row>
    <row customHeight="1" ht="12" r="16" spans="1:201">
      <c r="A16" s="35" t="n">
        <v>43344</v>
      </c>
      <c r="B16" s="89" t="s">
        <v>122</v>
      </c>
      <c r="C16" s="89" t="s">
        <v>129</v>
      </c>
      <c r="D16" s="31" t="n">
        <v>6.75</v>
      </c>
      <c r="E16" s="81" t="n">
        <v>6.67</v>
      </c>
      <c r="F16" s="25" t="n">
        <v>558</v>
      </c>
      <c r="G16" s="80" t="n">
        <v>419</v>
      </c>
      <c r="H16" s="80" t="n">
        <v>457</v>
      </c>
      <c r="I16" s="80" t="n">
        <v>326</v>
      </c>
      <c r="J16" s="80" t="n">
        <v>12</v>
      </c>
      <c r="K16" s="80" t="n">
        <v>6</v>
      </c>
      <c r="L16" s="25" t="n">
        <v>0</v>
      </c>
      <c r="M16" s="80" t="n">
        <v>0</v>
      </c>
      <c r="N16" s="80" t="n">
        <v>2</v>
      </c>
      <c r="O16" s="80" t="n">
        <v>1</v>
      </c>
      <c r="P16" s="80" t="n">
        <v>2</v>
      </c>
      <c r="Q16" s="80" t="n">
        <v>0</v>
      </c>
      <c r="R16" s="16" t="n">
        <v>4</v>
      </c>
      <c r="S16" s="16" t="n">
        <v>1</v>
      </c>
      <c r="T16" s="16" t="n">
        <v>5</v>
      </c>
      <c r="U16" s="25" t="n">
        <v>1</v>
      </c>
      <c r="V16" s="80" t="n">
        <v>1</v>
      </c>
      <c r="W16" s="16" t="n">
        <v>1</v>
      </c>
      <c r="X16" s="25" t="n">
        <v>19</v>
      </c>
      <c r="Y16" s="80" t="n">
        <v>21</v>
      </c>
      <c r="Z16" s="27">
        <f>IF(U16="","",LOOKUP(U16-V16,{-9E+307,0,1},{2,"x",1}))</f>
        <v/>
      </c>
      <c r="AA16" s="14">
        <f>IF(U16="","",U16&amp;"-"&amp;V16)</f>
        <v/>
      </c>
      <c r="AB16" s="63" t="n"/>
      <c r="AC16" s="89" t="s">
        <v>128</v>
      </c>
      <c r="AD16" s="80">
        <f>SUMPRODUCT(($B$2:$C$1001=$AC16)*($Z$2:$Z$1001&lt;&gt;""))</f>
        <v/>
      </c>
      <c r="AE16" s="81">
        <f>SUMIF($B$2:$B$1001,$AC16,$D$2:$D$1001)+SUMIF($C$2:$C$1001,$AC16,$E$2:$E$1001)</f>
        <v/>
      </c>
      <c r="AF16" s="80">
        <f>SUMIF($B$2:$B$1001,$AC16,$F$2:$F$1001)+SUMIF($C$2:$C$1001,$AC16,$G$2:$G$1001)</f>
        <v/>
      </c>
      <c r="AG16" s="80">
        <f>SUMIF($B$2:$B$1001,$AC16,$H$2:$H$1001)+SUMIF($C$2:$C$1001,$AC16,$I$2:$I$1001)</f>
        <v/>
      </c>
      <c r="AH16" s="80">
        <f>SUMIF($B$2:$B$1001,$AC16,$J$2:$J$1001)+SUMIF($C$2:$C$1001,$AC16,$K$2:$K$1001)</f>
        <v/>
      </c>
      <c r="AI16" s="25">
        <f>SUMIF($B$2:$B$1001,$AC16,$L$2:$L$1001)+SUMIF($C$2:$C$1001,$AC16,$M$2:$M$1001)</f>
        <v/>
      </c>
      <c r="AJ16" s="80">
        <f>SUMIF($B$2:$B$1001,$AC16,$N$2:$N$1001)+SUMIF($C$2:$C$1001,$AC16,$O$2:$O$1001)</f>
        <v/>
      </c>
      <c r="AK16" s="80">
        <f>SUMIF($B$2:$B$1001,$AC16,$P$2:$P$1001)+SUMIF($C$2:$C$1001,$AC16,$Q$2:$Q$1001)</f>
        <v/>
      </c>
      <c r="AL16" s="80">
        <f>SUMIF($B$2:$B$1001,$AC16,$U$2:$U$1001)+SUMIF($C$2:$C$1001,$AC16,$V$2:$V$1001)</f>
        <v/>
      </c>
      <c r="AM16" s="29">
        <f>SUMIF($B$2:$B$1001,$AC16,$X$2:$X$1001)+SUMIF($C$2:$C$1001,$AC16,$Y$2:$Y$1001)</f>
        <v/>
      </c>
      <c r="AN16" s="31">
        <f>SUMIF($C$2:$C$1001,$AC16,$D$2:$D$1001)+SUMIF($B$2:$B$1001,$AC16,$E$2:$E$1001)</f>
        <v/>
      </c>
      <c r="AO16" s="80">
        <f>SUMIF($C$2:$C$1001,$AC16,$F$2:$F$1001)+SUMIF($B$2:$B$1001,$AC16,$G$2:$G$1001)</f>
        <v/>
      </c>
      <c r="AP16" s="80">
        <f>SUMIF($C$2:$C$1001,$AC16,$H$2:$H$1001)+SUMIF($B$2:$B$1001,$AC16,$I$2:$I$1001)</f>
        <v/>
      </c>
      <c r="AQ16" s="80">
        <f>SUMIF($C$2:$C$1001,$AC16,$J$2:$J$1001)+SUMIF($B$2:$B$1001,$AC16,$K$2:$K$1001)</f>
        <v/>
      </c>
      <c r="AR16" s="25">
        <f>SUMIF($C$2:$C$1001,$AC16,$L$2:$L$1001)+SUMIF($B$2:$B$1001,$AC16,$M$2:$M$1001)</f>
        <v/>
      </c>
      <c r="AS16" s="80">
        <f>SUMIF($C$2:$C$1001,$AC16,$N$2:$N$1001)+SUMIF($B$2:$B$1001,$AC16,$O$2:$O$1001)</f>
        <v/>
      </c>
      <c r="AT16" s="80">
        <f>SUMIF($C$2:$C$1001,$AC16,$P$2:$P$1001)+SUMIF($B$2:$B$1001,$AC16,$Q$2:$Q$1001)</f>
        <v/>
      </c>
      <c r="AU16" s="80">
        <f>SUMIF($C$2:$C$1001,$AC16,$U$2:$U$1001)+SUMIF($B$2:$B$1001,$AC16,$V$2:$V$1001)</f>
        <v/>
      </c>
      <c r="AV16" s="28">
        <f>SUMIF($C$2:$C$1001,$AC16,$X$2:$X$1001)+SUMIF($B$2:$B$1001,$AC16,$Y$2:$Y$1001)</f>
        <v/>
      </c>
      <c r="AW16" s="12" t="n">
        <v>5</v>
      </c>
      <c r="AX16" s="81" t="n">
        <v>33.72</v>
      </c>
      <c r="AY16" s="80" t="n">
        <v>2171</v>
      </c>
      <c r="AZ16" s="80" t="n">
        <v>1585</v>
      </c>
      <c r="BA16" s="80" t="n">
        <v>50</v>
      </c>
      <c r="BB16" s="25" t="n">
        <v>1</v>
      </c>
      <c r="BC16" s="80" t="n">
        <v>16</v>
      </c>
      <c r="BD16" s="80" t="n">
        <v>6</v>
      </c>
      <c r="BE16" s="80" t="n">
        <v>6</v>
      </c>
      <c r="BF16" s="29" t="n">
        <v>77</v>
      </c>
      <c r="BG16" s="31" t="n">
        <v>33.63</v>
      </c>
      <c r="BH16" s="80" t="n">
        <v>2382</v>
      </c>
      <c r="BI16" s="80" t="n">
        <v>1836</v>
      </c>
      <c r="BJ16" s="80" t="n">
        <v>30</v>
      </c>
      <c r="BK16" s="25" t="n">
        <v>3</v>
      </c>
      <c r="BL16" s="80" t="n">
        <v>14</v>
      </c>
      <c r="BM16" s="80" t="n">
        <v>8</v>
      </c>
      <c r="BN16" s="80" t="n">
        <v>6</v>
      </c>
      <c r="BO16" s="25" t="n">
        <v>122</v>
      </c>
      <c r="BT16" s="76" t="n">
        <v>6.5</v>
      </c>
      <c r="BX16" s="76" t="n">
        <v>9.5</v>
      </c>
      <c r="BY16" s="76" t="n"/>
      <c r="BZ16" s="76" t="n"/>
      <c r="CA16" s="76" t="n"/>
      <c r="CB16" s="76" t="n">
        <v>12.5</v>
      </c>
      <c r="CC16" s="76" t="n"/>
      <c r="CD16" s="76" t="n"/>
      <c r="CE16" s="76" t="n"/>
      <c r="CF16" s="72" t="n">
        <v>1.5</v>
      </c>
      <c r="CG16" s="76" t="n"/>
      <c r="CH16" s="76" t="n"/>
      <c r="CI16" s="76" t="n"/>
      <c r="CJ16" s="76" t="n">
        <v>2.5</v>
      </c>
      <c r="CK16" s="76" t="n"/>
      <c r="CL16" s="76" t="n"/>
      <c r="CM16" s="76" t="n"/>
      <c r="CN16" s="76" t="n">
        <v>3.5</v>
      </c>
      <c r="CR16" s="76" t="n">
        <v>4.5</v>
      </c>
      <c r="CS16" s="81" t="n"/>
      <c r="CT16" s="80" t="n"/>
      <c r="CU16" s="80" t="n"/>
      <c r="CV16" s="73" t="n">
        <v>3.5</v>
      </c>
      <c r="CW16" s="80" t="n"/>
      <c r="CX16" s="80" t="n"/>
      <c r="CY16" s="80" t="n"/>
      <c r="CZ16" s="76" t="n">
        <v>6.5</v>
      </c>
      <c r="DA16" s="80" t="n"/>
      <c r="DB16" s="80" t="n"/>
      <c r="DC16" s="80" t="n"/>
      <c r="DD16" s="76" t="n">
        <v>9.5</v>
      </c>
      <c r="DE16" s="80" t="n"/>
      <c r="DF16" s="80" t="n"/>
      <c r="DG16" s="80" t="n"/>
      <c r="DH16" s="72" t="n">
        <v>0.5</v>
      </c>
      <c r="DI16" s="76" t="n"/>
      <c r="DJ16" s="76" t="n"/>
      <c r="DK16" s="76" t="n"/>
      <c r="DL16" s="76" t="n">
        <v>1.5</v>
      </c>
      <c r="DM16" s="76" t="n"/>
      <c r="DN16" s="76" t="n"/>
      <c r="DO16" s="76" t="n"/>
      <c r="DP16" s="76" t="n">
        <v>2.5</v>
      </c>
      <c r="DQ16" s="76" t="n"/>
      <c r="DR16" s="76" t="n"/>
      <c r="DS16" s="76" t="n"/>
      <c r="DT16" s="73" t="n">
        <v>3.5</v>
      </c>
      <c r="DU16" s="76" t="n"/>
      <c r="DV16" s="76" t="n"/>
      <c r="DW16" s="76" t="n"/>
      <c r="DX16" s="76" t="n">
        <v>6.5</v>
      </c>
      <c r="DY16" s="76" t="n"/>
      <c r="DZ16" s="76" t="n"/>
      <c r="EA16" s="76" t="n"/>
      <c r="EB16" s="76" t="n">
        <v>9.5</v>
      </c>
      <c r="EC16" s="76" t="n"/>
      <c r="ED16" s="76" t="n"/>
      <c r="EE16" s="76" t="n"/>
      <c r="EF16" s="72" t="n">
        <v>0.5</v>
      </c>
      <c r="EG16" s="76" t="n"/>
      <c r="EH16" s="76" t="n"/>
      <c r="EI16" s="76" t="n"/>
      <c r="EJ16" s="76" t="n">
        <v>1.5</v>
      </c>
      <c r="EN16" s="76" t="n">
        <v>2.5</v>
      </c>
      <c r="EP16" s="89" t="n"/>
      <c r="ER16" s="80" t="n"/>
      <c r="ES16" s="80" t="n"/>
      <c r="ET16" s="80" t="n"/>
      <c r="EU16" s="80" t="n"/>
      <c r="EV16" s="80" t="n"/>
      <c r="EW16" s="80" t="n"/>
      <c r="EY16" s="89" t="n"/>
      <c r="FB16" s="89" t="n"/>
      <c r="FE16" s="89" t="n"/>
      <c r="FH16" s="89" t="n"/>
      <c r="FK16" s="89" t="n"/>
      <c r="FN16" s="81" t="n"/>
      <c r="FQ16" s="81" t="n"/>
      <c r="FT16" s="81" t="n"/>
      <c r="FW16" s="81" t="n"/>
      <c r="FZ16" s="81" t="n"/>
      <c r="GC16" s="81" t="n"/>
      <c r="GF16" s="81" t="n"/>
      <c r="GI16" s="81" t="n"/>
    </row>
    <row r="17" spans="1:201">
      <c r="A17" s="35" t="n">
        <v>43344</v>
      </c>
      <c r="B17" s="89" t="s">
        <v>130</v>
      </c>
      <c r="C17" s="89" t="s">
        <v>113</v>
      </c>
      <c r="D17" s="31" t="n">
        <v>6.35</v>
      </c>
      <c r="E17" s="81" t="n">
        <v>7.3</v>
      </c>
      <c r="F17" s="25" t="n">
        <v>323</v>
      </c>
      <c r="G17" s="80" t="n">
        <v>667</v>
      </c>
      <c r="H17" s="80" t="n">
        <v>248</v>
      </c>
      <c r="I17" s="80" t="n">
        <v>600</v>
      </c>
      <c r="J17" s="80" t="n">
        <v>3</v>
      </c>
      <c r="K17" s="80" t="n">
        <v>20</v>
      </c>
      <c r="L17" s="25" t="n">
        <v>0</v>
      </c>
      <c r="M17" s="80" t="n">
        <v>1</v>
      </c>
      <c r="N17" s="80" t="n">
        <v>0</v>
      </c>
      <c r="O17" s="80" t="n">
        <v>5</v>
      </c>
      <c r="P17" s="80" t="n">
        <v>0</v>
      </c>
      <c r="Q17" s="80" t="n">
        <v>1</v>
      </c>
      <c r="R17" s="16" t="n">
        <v>0</v>
      </c>
      <c r="S17" s="16" t="n">
        <v>7</v>
      </c>
      <c r="T17" s="16" t="n">
        <v>7</v>
      </c>
      <c r="U17" s="25" t="n">
        <v>0</v>
      </c>
      <c r="V17" s="80" t="n">
        <v>3</v>
      </c>
      <c r="W17" s="16" t="n">
        <v>3</v>
      </c>
      <c r="X17" s="25" t="n">
        <v>32</v>
      </c>
      <c r="Y17" s="80" t="n">
        <v>4</v>
      </c>
      <c r="Z17" s="27">
        <f>IF(U17="","",LOOKUP(U17-V17,{-9E+307,0,1},{2,"x",1}))</f>
        <v/>
      </c>
      <c r="AA17" s="14">
        <f>IF(U17="","",U17&amp;"-"&amp;V17)</f>
        <v/>
      </c>
      <c r="AB17" s="63" t="n"/>
      <c r="AC17" s="89" t="s">
        <v>127</v>
      </c>
      <c r="AD17" s="80">
        <f>SUMPRODUCT(($B$2:$C$1001=$AC17)*($Z$2:$Z$1001&lt;&gt;""))</f>
        <v/>
      </c>
      <c r="AE17" s="81">
        <f>SUMIF($B$2:$B$1001,$AC17,$D$2:$D$1001)+SUMIF($C$2:$C$1001,$AC17,$E$2:$E$1001)</f>
        <v/>
      </c>
      <c r="AF17" s="80">
        <f>SUMIF($B$2:$B$1001,$AC17,$F$2:$F$1001)+SUMIF($C$2:$C$1001,$AC17,$G$2:$G$1001)</f>
        <v/>
      </c>
      <c r="AG17" s="80">
        <f>SUMIF($B$2:$B$1001,$AC17,$H$2:$H$1001)+SUMIF($C$2:$C$1001,$AC17,$I$2:$I$1001)</f>
        <v/>
      </c>
      <c r="AH17" s="80">
        <f>SUMIF($B$2:$B$1001,$AC17,$J$2:$J$1001)+SUMIF($C$2:$C$1001,$AC17,$K$2:$K$1001)</f>
        <v/>
      </c>
      <c r="AI17" s="25">
        <f>SUMIF($B$2:$B$1001,$AC17,$L$2:$L$1001)+SUMIF($C$2:$C$1001,$AC17,$M$2:$M$1001)</f>
        <v/>
      </c>
      <c r="AJ17" s="80">
        <f>SUMIF($B$2:$B$1001,$AC17,$N$2:$N$1001)+SUMIF($C$2:$C$1001,$AC17,$O$2:$O$1001)</f>
        <v/>
      </c>
      <c r="AK17" s="80">
        <f>SUMIF($B$2:$B$1001,$AC17,$P$2:$P$1001)+SUMIF($C$2:$C$1001,$AC17,$Q$2:$Q$1001)</f>
        <v/>
      </c>
      <c r="AL17" s="80">
        <f>SUMIF($B$2:$B$1001,$AC17,$U$2:$U$1001)+SUMIF($C$2:$C$1001,$AC17,$V$2:$V$1001)</f>
        <v/>
      </c>
      <c r="AM17" s="29">
        <f>SUMIF($B$2:$B$1001,$AC17,$X$2:$X$1001)+SUMIF($C$2:$C$1001,$AC17,$Y$2:$Y$1001)</f>
        <v/>
      </c>
      <c r="AN17" s="31">
        <f>SUMIF($C$2:$C$1001,$AC17,$D$2:$D$1001)+SUMIF($B$2:$B$1001,$AC17,$E$2:$E$1001)</f>
        <v/>
      </c>
      <c r="AO17" s="80">
        <f>SUMIF($C$2:$C$1001,$AC17,$F$2:$F$1001)+SUMIF($B$2:$B$1001,$AC17,$G$2:$G$1001)</f>
        <v/>
      </c>
      <c r="AP17" s="80">
        <f>SUMIF($C$2:$C$1001,$AC17,$H$2:$H$1001)+SUMIF($B$2:$B$1001,$AC17,$I$2:$I$1001)</f>
        <v/>
      </c>
      <c r="AQ17" s="80">
        <f>SUMIF($C$2:$C$1001,$AC17,$J$2:$J$1001)+SUMIF($B$2:$B$1001,$AC17,$K$2:$K$1001)</f>
        <v/>
      </c>
      <c r="AR17" s="25">
        <f>SUMIF($C$2:$C$1001,$AC17,$L$2:$L$1001)+SUMIF($B$2:$B$1001,$AC17,$M$2:$M$1001)</f>
        <v/>
      </c>
      <c r="AS17" s="80">
        <f>SUMIF($C$2:$C$1001,$AC17,$N$2:$N$1001)+SUMIF($B$2:$B$1001,$AC17,$O$2:$O$1001)</f>
        <v/>
      </c>
      <c r="AT17" s="80">
        <f>SUMIF($C$2:$C$1001,$AC17,$P$2:$P$1001)+SUMIF($B$2:$B$1001,$AC17,$Q$2:$Q$1001)</f>
        <v/>
      </c>
      <c r="AU17" s="80">
        <f>SUMIF($C$2:$C$1001,$AC17,$U$2:$U$1001)+SUMIF($B$2:$B$1001,$AC17,$V$2:$V$1001)</f>
        <v/>
      </c>
      <c r="AV17" s="28">
        <f>SUMIF($C$2:$C$1001,$AC17,$X$2:$X$1001)+SUMIF($B$2:$B$1001,$AC17,$Y$2:$Y$1001)</f>
        <v/>
      </c>
      <c r="AW17" s="12" t="n">
        <v>5</v>
      </c>
      <c r="AX17" s="81" t="n">
        <v>33.84</v>
      </c>
      <c r="AY17" s="80" t="n">
        <v>2241</v>
      </c>
      <c r="AZ17" s="80" t="n">
        <v>1816</v>
      </c>
      <c r="BA17" s="80" t="n">
        <v>57</v>
      </c>
      <c r="BB17" s="25" t="n">
        <v>2</v>
      </c>
      <c r="BC17" s="80" t="n">
        <v>19</v>
      </c>
      <c r="BD17" s="80" t="n">
        <v>8</v>
      </c>
      <c r="BE17" s="80" t="n">
        <v>9</v>
      </c>
      <c r="BF17" s="29" t="n">
        <v>83</v>
      </c>
      <c r="BG17" s="31" t="n">
        <v>33.36</v>
      </c>
      <c r="BH17" s="80" t="n">
        <v>2098</v>
      </c>
      <c r="BI17" s="80" t="n">
        <v>1641</v>
      </c>
      <c r="BJ17" s="80" t="n">
        <v>35</v>
      </c>
      <c r="BK17" s="25" t="n">
        <v>3</v>
      </c>
      <c r="BL17" s="80" t="n">
        <v>14</v>
      </c>
      <c r="BM17" s="80" t="n">
        <v>11</v>
      </c>
      <c r="BN17" s="80" t="n">
        <v>8</v>
      </c>
      <c r="BO17" s="25" t="n">
        <v>103</v>
      </c>
      <c r="BR17" s="89">
        <f>BR28</f>
        <v/>
      </c>
      <c r="BS17" s="89">
        <f>BS28</f>
        <v/>
      </c>
      <c r="BT17" s="80">
        <f>COUNTIFS($T$2:$T$1000,"&gt;"&amp;$BT$16,$B$2:$B$1000,"="&amp;BR17)+COUNTIFS($T$2:$T$1000,"&gt;"&amp;$BT$16,$C$2:$C$1000,"="&amp;BR17)</f>
        <v/>
      </c>
      <c r="BU17" s="80">
        <f>COUNTIFS($T$2:$T$1000,"&lt;"&amp;$BT$16,$B$2:$B$1000,"="&amp;BR17)+COUNTIFS($T$2:$T$1000,"&lt;"&amp;$BT$16,$C$2:$C$1000,"="&amp;BR17)</f>
        <v/>
      </c>
      <c r="BV17" s="80">
        <f>COUNTIFS($T$2:$T$1000,"&gt;"&amp;$BT$16,$B$2:$B$1000,"="&amp;BS17)+COUNTIFS($T$2:$T$1000,"&gt;"&amp;$BT$16,$C$2:$C$1000,"="&amp;BS17)</f>
        <v/>
      </c>
      <c r="BW17" s="80">
        <f>COUNTIFS($T$2:$T$1000,"&lt;"&amp;$BT$16,$B$2:$B$1000,"="&amp;BS17)+COUNTIFS($T$2:$T$1000,"&lt;"&amp;$BT$16,$C$2:$C$1000,"="&amp;BS17)</f>
        <v/>
      </c>
      <c r="BX17" s="80">
        <f>COUNTIFS($T$2:$T$1000,"&gt;"&amp;$BX$16,$B$2:$B$1000,"="&amp;BR17)+COUNTIFS($T$2:$T$1000,"&gt;"&amp;$BX$16,$C$2:$C$1000,"="&amp;BR17)</f>
        <v/>
      </c>
      <c r="BY17" s="80">
        <f>COUNTIFS($T$2:$T$1000,"&lt;"&amp;$BX$16,$B$2:$B$1000,"="&amp;BR17)+COUNTIFS($T$2:$T$1000,"&lt;"&amp;$BX$16,$C$2:$C$1000,"="&amp;BR17)</f>
        <v/>
      </c>
      <c r="BZ17" s="80">
        <f>COUNTIFS($T$2:$T$1000,"&gt;"&amp;$BX$16,$B$2:$B$1000,"="&amp;BS17)+COUNTIFS($T$2:$T$1000,"&gt;"&amp;$BX$16,$C$2:$C$1000,"="&amp;BS17)</f>
        <v/>
      </c>
      <c r="CA17" s="80">
        <f>COUNTIFS($T$2:$T$1000,"&lt;"&amp;$BX$16,$B$2:$B$1000,"="&amp;BS17)+COUNTIFS($T$2:$T$1000,"&lt;"&amp;$BX$16,$C$2:$C$1000,"="&amp;BS17)</f>
        <v/>
      </c>
      <c r="CB17" s="80">
        <f>COUNTIFS($T$2:$T$1000,"&gt;"&amp;$CB$16,$B$2:$B$1000,"="&amp;BR17)+COUNTIFS($T$2:$T$1000,"&gt;"&amp;$CB$16,$C$2:$C$1000,"="&amp;BR17)</f>
        <v/>
      </c>
      <c r="CC17" s="80">
        <f>COUNTIFS($T$2:$T$1000,"&lt;"&amp;$CB$16,$B$2:$B$1000,"="&amp;BR17)+COUNTIFS($T$2:$T$1000,"&lt;"&amp;$CB$16,$C$2:$C$1000,"="&amp;BR17)</f>
        <v/>
      </c>
      <c r="CD17" s="80">
        <f>COUNTIFS($T$2:$T$1000,"&gt;"&amp;$CB$16,$B$2:$B$1000,"="&amp;BS17)+COUNTIFS($T$2:$T$1000,"&gt;"&amp;$CB$16,$C$2:$C$1000,"="&amp;BS17)</f>
        <v/>
      </c>
      <c r="CE17" s="80">
        <f>COUNTIFS($T$2:$T$1000,"&lt;"&amp;$CB$16,$B$2:$B$1000,"="&amp;BS17)+COUNTIFS($T$2:$T$1000,"&lt;"&amp;$CB$16,$C$2:$C$1000,"="&amp;BS17)</f>
        <v/>
      </c>
      <c r="CF17" s="25">
        <f>COUNTIFS($W$2:$W$1000,"&gt;"&amp;$CF$16,$B$2:$B$1000,"="&amp;BR17)+COUNTIFS($W$2:$W$1000,"&gt;"&amp;$CF$16,$C$2:$C$1000,"="&amp;BR17)</f>
        <v/>
      </c>
      <c r="CG17" s="80">
        <f>COUNTIFS($W$2:$W$1000,"&lt;"&amp;$CF$16,$B$2:$B$1000,"="&amp;BR17)+COUNTIFS($W$2:$W$1000,"&lt;"&amp;$CF$16,$C$2:$C$1000,"="&amp;BR17)</f>
        <v/>
      </c>
      <c r="CH17" s="80">
        <f>COUNTIFS($W$2:$W$1000,"&gt;"&amp;$CF$16,$B$2:$B$1000,"="&amp;BS17)+COUNTIFS($W$2:$W$1000,"&gt;"&amp;$CF$16,$C$2:$C$1000,"="&amp;BS17)</f>
        <v/>
      </c>
      <c r="CI17" s="80">
        <f>COUNTIFS($W$2:$W$1000,"&lt;"&amp;$CF$16,$B$2:$B$1000,"="&amp;BS17)+COUNTIFS($W$2:$W$1000,"&lt;"&amp;$CF$16,$C$2:$C$1000,"="&amp;BS17)</f>
        <v/>
      </c>
      <c r="CJ17" s="80">
        <f>COUNTIFS($W$2:$W$1000,"&gt;"&amp;$CJ$16,$B$2:$B$1000,"="&amp;BR17)+COUNTIFS($W$2:$W$1000,"&gt;"&amp;$CJ$16,$C$2:$C$1000,"="&amp;BR17)</f>
        <v/>
      </c>
      <c r="CK17" s="80">
        <f>COUNTIFS($W$2:$W$1000,"&lt;"&amp;$CJ$16,$B$2:$B$1000,"="&amp;BR17)+COUNTIFS($W$2:$W$1000,"&lt;"&amp;$CJ$16,$C$2:$C$1000,"="&amp;BR17)</f>
        <v/>
      </c>
      <c r="CL17" s="80">
        <f>COUNTIFS($W$2:$W$1000,"&gt;"&amp;$CJ$16,$B$2:$B$1000,"="&amp;BS17)+COUNTIFS($W$2:$W$1000,"&gt;"&amp;$CJ$16,$C$2:$C$1000,"="&amp;BS17)</f>
        <v/>
      </c>
      <c r="CM17" s="80">
        <f>COUNTIFS($W$2:$W$1000,"&lt;"&amp;$CJ$16,$B$2:$B$1000,"="&amp;BS17)+COUNTIFS($W$2:$W$1000,"&lt;"&amp;$CJ$16,$C$2:$C$1000,"="&amp;BS17)</f>
        <v/>
      </c>
      <c r="CN17" s="80">
        <f>COUNTIFS($W$2:$W$1000,"&gt;"&amp;$CN$16,$B$2:$B$1000,"="&amp;BR17)+COUNTIFS($W$2:$W$1000,"&gt;"&amp;$CN$16,$C$2:$C$1000,"="&amp;BR17)</f>
        <v/>
      </c>
      <c r="CO17" s="80">
        <f>COUNTIFS($W$2:$W$1000,"&lt;"&amp;$CN$16,$B$2:$B$1000,"="&amp;BR17)+COUNTIFS($W$2:$W$1000,"&lt;"&amp;$CN$16,$C$2:$C$1000,"="&amp;BR17)</f>
        <v/>
      </c>
      <c r="CP17" s="80">
        <f>COUNTIFS($W$2:$W$1000,"&gt;"&amp;$CN$16,$B$2:$B$1000,"="&amp;BS17)+COUNTIFS($W$2:$W$1000,"&gt;"&amp;$CN$16,$C$2:$C$1000,"="&amp;BS17)</f>
        <v/>
      </c>
      <c r="CQ17" s="80">
        <f>COUNTIFS($W$2:$W$1000,"&lt;"&amp;$CN$16,$B$2:$B$1000,"="&amp;BS17)+COUNTIFS($W$2:$W$1000,"&lt;"&amp;$CN$16,$C$2:$C$1000,"="&amp;BS17)</f>
        <v/>
      </c>
      <c r="CR17" s="80">
        <f>COUNTIFS($W$2:$W$1000,"&gt;"&amp;$CR$16,$B$2:$B$1000,"="&amp;BR17)+COUNTIFS($W$2:$W$1000,"&gt;"&amp;$CR$16,$C$2:$C$1000,"="&amp;BR17)</f>
        <v/>
      </c>
      <c r="CS17" s="80">
        <f>COUNTIFS($W$2:$W$1000,"&lt;"&amp;$CR$16,$B$2:$B$1000,"="&amp;BR17)+COUNTIFS($W$2:$W$1000,"&lt;"&amp;$CR$16,$C$2:$C$1000,"="&amp;BR17)</f>
        <v/>
      </c>
      <c r="CT17" s="80">
        <f>COUNTIFS($W$2:$W$1000,"&gt;"&amp;$CR$16,$B$2:$B$1000,"="&amp;BS17)+COUNTIFS($W$2:$W$1000,"&gt;"&amp;$CR$16,$C$2:$C$1000,"="&amp;BS17)</f>
        <v/>
      </c>
      <c r="CU17" s="80">
        <f>COUNTIFS($W$2:$W$1000,"&lt;"&amp;$CR$16,$B$2:$B$1000,"="&amp;BS17)+COUNTIFS($W$2:$W$1000,"&lt;"&amp;$CR$16,$C$2:$C$1000,"="&amp;BS17)</f>
        <v/>
      </c>
      <c r="CV17" s="12">
        <f>COUNTIFS($R$2:$R$1000,"&gt;"&amp;$CV$16,$B$2:$B$1000,"="&amp;BR17)+COUNTIFS($S$2:$S$1000,"&gt;"&amp;$CV$16,$C$2:$C$1000,"="&amp;BR17)</f>
        <v/>
      </c>
      <c r="CW17" s="80">
        <f>COUNTIFS($R$2:$R$1000,"&lt;"&amp;$CV$16,$B$2:$B$1000,"="&amp;BR17)+COUNTIFS($S$2:$S$1000,"&lt;"&amp;$CV$16,$C$2:$C$1000,"="&amp;BR17)</f>
        <v/>
      </c>
      <c r="CX17" s="80">
        <f>COUNTIFS($R$2:$R$1000,"&gt;"&amp;$CV$16,$B$2:$B$1000,"="&amp;BS17)+COUNTIFS($S$2:$S$1000,"&gt;"&amp;$CV$16,$C$2:$C$1000,"="&amp;BS17)</f>
        <v/>
      </c>
      <c r="CY17" s="80">
        <f>COUNTIFS($R$2:$R$1000,"&lt;"&amp;$CV$16,$B$2:$B$1000,"="&amp;BS17)+COUNTIFS($S$2:$S$1000,"&lt;"&amp;$CV$16,$C$2:$C$1000,"="&amp;BS17)</f>
        <v/>
      </c>
      <c r="CZ17" s="80">
        <f>COUNTIFS($R$2:$R$1000,"&gt;"&amp;$CZ$16,$B$2:$B$1000,"="&amp;BR17)+COUNTIFS($S$2:$S$1000,"&gt;"&amp;$CZ$16,$C$2:$C$1000,"="&amp;BR17)</f>
        <v/>
      </c>
      <c r="DA17" s="80">
        <f>COUNTIFS($R$2:$R$1000,"&lt;"&amp;$CZ$16,$B$2:$B$1000,"="&amp;BR17)+COUNTIFS($S$2:$S$1000,"&lt;"&amp;$CZ$16,$C$2:$C$1000,"="&amp;BR17)</f>
        <v/>
      </c>
      <c r="DB17" s="80">
        <f>COUNTIFS($R$2:$R$1000,"&gt;"&amp;$CZ$16,$B$2:$B$1000,"="&amp;BS17)+COUNTIFS($S$2:$S$1000,"&gt;"&amp;$CZ$16,$C$2:$C$1000,"="&amp;BS17)</f>
        <v/>
      </c>
      <c r="DC17" s="80">
        <f>COUNTIFS($R$2:$R$1000,"&lt;"&amp;$CZ$16,$B$2:$B$1000,"="&amp;BS17)+COUNTIFS($S$2:$S$1000,"&lt;"&amp;$CZ$16,$C$2:$C$1000,"="&amp;BS17)</f>
        <v/>
      </c>
      <c r="DD17" s="80">
        <f>COUNTIFS($R$2:$R$1000,"&gt;"&amp;$DD$16,$B$2:$B$1000,"="&amp;BR17)+COUNTIFS($S$2:$S$1000,"&gt;"&amp;$DD$16,$C$2:$C$1000,"="&amp;BR17)</f>
        <v/>
      </c>
      <c r="DE17" s="80">
        <f>COUNTIFS($R$2:$R$1000,"&lt;"&amp;$DD$16,$B$2:$B$1000,"="&amp;BR17)+COUNTIFS($S$2:$S$1000,"&lt;"&amp;$DD$16,$C$2:$C$1000,"="&amp;BR17)</f>
        <v/>
      </c>
      <c r="DF17" s="80">
        <f>COUNTIFS($R$2:$R$1000,"&gt;"&amp;$DD$16,$B$2:$B$1000,"="&amp;BS17)+COUNTIFS($S$2:$S$1000,"&gt;"&amp;$DD$16,$C$2:$C$1000,"="&amp;BS17)</f>
        <v/>
      </c>
      <c r="DG17" s="80">
        <f>COUNTIFS($R$2:$R$1000,"&lt;"&amp;$DD$16,$B$2:$B$1000,"="&amp;BS17)+COUNTIFS($S$2:$S$1000,"&lt;"&amp;$DD$16,$C$2:$C$1000,"="&amp;BS17)</f>
        <v/>
      </c>
      <c r="DH17" s="25">
        <f>COUNTIFS($U$2:$U$1000,"&gt;"&amp;$DH$16,$B$2:$B$1000,"="&amp;BR17)+COUNTIFS($V$2:$V$1000,"&gt;"&amp;$DH$16,$C$2:$C$1000,"="&amp;BR17)</f>
        <v/>
      </c>
      <c r="DI17" s="80">
        <f>COUNTIFS($U$2:$U$1000,"&lt;"&amp;$DH$16,$B$2:$B$1000,"="&amp;BR17)+COUNTIFS($V$2:$V$1000,"&lt;"&amp;$DH$16,$C$2:$C$1000,"="&amp;BR17)</f>
        <v/>
      </c>
      <c r="DJ17" s="80">
        <f>COUNTIFS($U$2:$U$1000,"&gt;"&amp;$DH$16,$B$2:$B$1000,"="&amp;BS17)+COUNTIFS($V$2:$V$1000,"&gt;"&amp;$DH$16,$C$2:$C$1000,"="&amp;BS17)</f>
        <v/>
      </c>
      <c r="DK17" s="80">
        <f>COUNTIFS($U$2:$U$1000,"&lt;"&amp;$DH$16,$B$2:$B$1000,"="&amp;BS17)+COUNTIFS($V$2:$V$1000,"&lt;"&amp;$DH$16,$C$2:$C$1000,"="&amp;BS17)</f>
        <v/>
      </c>
      <c r="DL17" s="80">
        <f>COUNTIFS($U$2:$U$1000,"&gt;"&amp;$DL$16,$B$2:$B$1000,"="&amp;BR17)+COUNTIFS($V$2:$V$1000,"&gt;"&amp;$DL$16,$C$2:$C$1000,"="&amp;BR17)</f>
        <v/>
      </c>
      <c r="DM17" s="80">
        <f>COUNTIFS($U$2:$U$1000,"&lt;"&amp;$DL$16,$B$2:$B$1000,"="&amp;BR17)+COUNTIFS($V$2:$V$1000,"&lt;"&amp;$DL$16,$C$2:$C$1000,"="&amp;BR17)</f>
        <v/>
      </c>
      <c r="DN17" s="80">
        <f>COUNTIFS($U$2:$U$1000,"&gt;"&amp;$DL$16,$B$2:$B$1000,"="&amp;BS17)+COUNTIFS($V$2:$V$1000,"&gt;"&amp;$DL$16,$C$2:$C$1000,"="&amp;BS17)</f>
        <v/>
      </c>
      <c r="DO17" s="80">
        <f>COUNTIFS($U$2:$U$1000,"&lt;"&amp;$DL$16,$B$2:$B$1000,"="&amp;BS17)+COUNTIFS($V$2:$V$1000,"&lt;"&amp;$DL$16,$C$2:$C$1000,"="&amp;BS17)</f>
        <v/>
      </c>
      <c r="DP17" s="80">
        <f>COUNTIFS($U$2:$U$1000,"&gt;"&amp;$DP$16,$B$2:$B$1000,"="&amp;BR17)+COUNTIFS($V$2:$V$1000,"&gt;"&amp;$DP$16,$C$2:$C$1000,"="&amp;BR17)</f>
        <v/>
      </c>
      <c r="DQ17" s="80">
        <f>COUNTIFS($U$2:$U$1000,"&lt;"&amp;$DP$16,$B$2:$B$1000,"="&amp;BR17)+COUNTIFS($V$2:$V$1000,"&lt;"&amp;$DP$16,$C$2:$C$1000,"="&amp;BR17)</f>
        <v/>
      </c>
      <c r="DR17" s="80">
        <f>COUNTIFS($U$2:$U$1000,"&gt;"&amp;$DP$16,$B$2:$B$1000,"="&amp;BS17)+COUNTIFS($V$2:$V$1000,"&gt;"&amp;$DP$16,$C$2:$C$1000,"="&amp;BS17)</f>
        <v/>
      </c>
      <c r="DS17" s="80">
        <f>COUNTIFS($U$2:$U$1000,"&lt;"&amp;$DP$16,$B$2:$B$1000,"="&amp;BS17)+COUNTIFS($V$2:$V$1000,"&lt;"&amp;$DP$16,$C$2:$C$1000,"="&amp;BS17)</f>
        <v/>
      </c>
      <c r="DT17" s="12">
        <f>COUNTIFS($S$2:$S$1000,"&gt;"&amp;$DT$16,$B$2:$B$1000,"="&amp;BR17)+COUNTIFS($R$2:$R$1000,"&gt;"&amp;$DT$16,$C$2:$C$1000,"="&amp;BR17)</f>
        <v/>
      </c>
      <c r="DU17" s="80">
        <f>COUNTIFS($S$2:$S$1000,"&lt;"&amp;$DT$16,$B$2:$B$1000,"="&amp;BR17)+COUNTIFS($R$2:$R$1000,"&lt;"&amp;$DT$16,$C$2:$C$1000,"="&amp;BR17)</f>
        <v/>
      </c>
      <c r="DV17" s="80">
        <f>COUNTIFS($S$2:$S$1000,"&gt;"&amp;$DT$16,$B$2:$B$1000,"="&amp;BS17)+COUNTIFS($R$2:$R$1000,"&gt;"&amp;$DT$16,$C$2:$C$1000,"="&amp;BS17)</f>
        <v/>
      </c>
      <c r="DW17" s="80">
        <f>COUNTIFS($S$2:$S$1000,"&lt;"&amp;$DT$16,$B$2:$B$1000,"="&amp;BS17)+COUNTIFS($R$2:$R$1000,"&lt;"&amp;$DT$16,$C$2:$C$1000,"="&amp;BS17)</f>
        <v/>
      </c>
      <c r="DX17" s="80">
        <f>COUNTIFS($S$2:$S$1000,"&gt;"&amp;$DX$16,$B$2:$B$1000,"="&amp;BR17)+COUNTIFS($R$2:$R$1000,"&gt;"&amp;$DX$16,$C$2:$C$1000,"="&amp;BR17)</f>
        <v/>
      </c>
      <c r="DY17" s="80">
        <f>COUNTIFS($S$2:$S$1000,"&lt;"&amp;$DX$16,$B$2:$B$1000,"="&amp;BR17)+COUNTIFS($R$2:$R$1000,"&lt;"&amp;$DX$16,$C$2:$C$1000,"="&amp;BR17)</f>
        <v/>
      </c>
      <c r="DZ17" s="80">
        <f>COUNTIFS($S$2:$S$1000,"&gt;"&amp;$DX$16,$B$2:$B$1000,"="&amp;BS17)+COUNTIFS($R$2:$R$1000,"&gt;"&amp;$DX$16,$C$2:$C$1000,"="&amp;BS17)</f>
        <v/>
      </c>
      <c r="EA17" s="80">
        <f>COUNTIFS($S$2:$S$1000,"&lt;"&amp;$DX$16,$B$2:$B$1000,"="&amp;BS17)+COUNTIFS($R$2:$R$1000,"&lt;"&amp;$DX$16,$C$2:$C$1000,"="&amp;BS17)</f>
        <v/>
      </c>
      <c r="EB17" s="80">
        <f>COUNTIFS($S$2:$S$1000,"&gt;"&amp;$EB$16,$B$2:$B$1000,"="&amp;BR17)+COUNTIFS($R$2:$R$1000,"&gt;"&amp;$EB$16,$C$2:$C$1000,"="&amp;BR17)</f>
        <v/>
      </c>
      <c r="EC17" s="80">
        <f>COUNTIFS($S$2:$S$1000,"&lt;"&amp;$EB$16,$B$2:$B$1000,"="&amp;BR17)+COUNTIFS($R$2:$R$1000,"&lt;"&amp;$EB$16,$C$2:$C$1000,"="&amp;BR17)</f>
        <v/>
      </c>
      <c r="ED17" s="80">
        <f>COUNTIFS($S$2:$S$1000,"&gt;"&amp;$EB$16,$B$2:$B$1000,"="&amp;BS17)+COUNTIFS($R$2:$R$1000,"&gt;"&amp;$EB$16,$C$2:$C$1000,"="&amp;BS17)</f>
        <v/>
      </c>
      <c r="EE17" s="80">
        <f>COUNTIFS($S$2:$S$1000,"&lt;"&amp;$EB$16,$B$2:$B$1000,"="&amp;BS17)+COUNTIFS($R$2:$R$1000,"&lt;"&amp;$EB$16,$C$2:$C$1000,"="&amp;BS17)</f>
        <v/>
      </c>
      <c r="EF17" s="25">
        <f>COUNTIFS($V$2:$V$1000,"&gt;"&amp;$EF$16,$B$2:$B$1000,"="&amp;BR17)+COUNTIFS($U$2:$U$1000,"&gt;"&amp;$EF$16,$C$2:$C$1000,"="&amp;BR17)</f>
        <v/>
      </c>
      <c r="EG17" s="80">
        <f>COUNTIFS($V$2:$V$1000,"&lt;"&amp;$EF$16,$B$2:$B$1000,"="&amp;BR17)+COUNTIFS($U$2:$U$1000,"&lt;"&amp;$EF$16,$C$2:$C$1000,"="&amp;BR17)</f>
        <v/>
      </c>
      <c r="EH17" s="80">
        <f>COUNTIFS($V$2:$V$1000,"&gt;"&amp;$EF$16,$B$2:$B$1000,"="&amp;BS17)+COUNTIFS($U$2:$U$1000,"&gt;"&amp;$EF$16,$C$2:$C$1000,"="&amp;BS17)</f>
        <v/>
      </c>
      <c r="EI17" s="80">
        <f>COUNTIFS($V$2:$V$1000,"&lt;"&amp;$EF$16,$B$2:$B$1000,"="&amp;BS17)+COUNTIFS($U$2:$U$1000,"&lt;"&amp;$EF$16,$C$2:$C$1000,"="&amp;BS17)</f>
        <v/>
      </c>
      <c r="EJ17" s="80">
        <f>COUNTIFS($V$2:$V$1000,"&gt;"&amp;$EJ$16,$B$2:$B$1000,"="&amp;BR17)+COUNTIFS($U$2:$U$1000,"&gt;"&amp;$EJ$16,$C$2:$C$1000,"="&amp;BR17)</f>
        <v/>
      </c>
      <c r="EK17" s="80">
        <f>COUNTIFS($V$2:$V$1000,"&lt;"&amp;$EJ$16,$B$2:$B$1000,"="&amp;BR17)+COUNTIFS($U$2:$U$1000,"&lt;"&amp;$EJ$16,$C$2:$C$1000,"="&amp;BR17)</f>
        <v/>
      </c>
      <c r="EL17" s="80">
        <f>COUNTIFS($V$2:$V$1000,"&gt;"&amp;$EJ$16,$B$2:$B$1000,"="&amp;BS17)+COUNTIFS($U$2:$U$1000,"&gt;"&amp;$EJ$16,$C$2:$C$1000,"="&amp;BS17)</f>
        <v/>
      </c>
      <c r="EM17" s="80">
        <f>COUNTIFS($V$2:$V$1000,"&lt;"&amp;$EJ$16,$B$2:$B$1000,"="&amp;BS17)+COUNTIFS($U$2:$U$1000,"&lt;"&amp;$EJ$16,$C$2:$C$1000,"="&amp;BS17)</f>
        <v/>
      </c>
      <c r="EN17" s="80">
        <f>COUNTIFS($V$2:$V$1000,"&gt;"&amp;$EN$16,$B$2:$B$1000,"="&amp;BR17)+COUNTIFS($U$2:$U$1000,"&gt;"&amp;$EN$16,$C$2:$C$1000,"="&amp;BR17)</f>
        <v/>
      </c>
      <c r="EO17" s="80">
        <f>COUNTIFS($V$2:$V$1000,"&lt;"&amp;$EN$16,$B$2:$B$1000,"="&amp;BR17)+COUNTIFS($U$2:$U$1000,"&lt;"&amp;$EN$16,$C$2:$C$1000,"="&amp;BR17)</f>
        <v/>
      </c>
      <c r="EP17" s="80">
        <f>COUNTIFS($V$2:$V$1000,"&gt;"&amp;$EN$16,$B$2:$B$1000,"="&amp;BS17)+COUNTIFS($U$2:$U$1000,"&gt;"&amp;$EN$16,$C$2:$C$1000,"="&amp;BS17)</f>
        <v/>
      </c>
      <c r="EQ17" s="80">
        <f>COUNTIFS($V$2:$V$1000,"&lt;"&amp;$EN$16,$B$2:$B$1000,"="&amp;BS17)+COUNTIFS($U$2:$U$1000,"&lt;"&amp;$EN$16,$C$2:$C$1000,"="&amp;BS17)</f>
        <v/>
      </c>
      <c r="ES17" s="89" t="n"/>
      <c r="EV17" s="89" t="n"/>
      <c r="EY17" s="89" t="n"/>
      <c r="FB17" s="89" t="n"/>
      <c r="FE17" s="89" t="n"/>
      <c r="FH17" s="89" t="n"/>
      <c r="FK17" s="89" t="n"/>
      <c r="FN17" s="81" t="n"/>
      <c r="FQ17" s="81" t="n"/>
      <c r="FT17" s="81" t="n"/>
      <c r="FW17" s="81" t="n"/>
      <c r="FZ17" s="81" t="n"/>
      <c r="GC17" s="81" t="n"/>
      <c r="GF17" s="81" t="n"/>
      <c r="GI17" s="81" t="n"/>
    </row>
    <row customHeight="1" ht="12" r="18" spans="1:201">
      <c r="A18" s="35" t="n">
        <v>43345</v>
      </c>
      <c r="B18" s="89" t="s">
        <v>128</v>
      </c>
      <c r="C18" s="89" t="s">
        <v>118</v>
      </c>
      <c r="D18" s="31" t="n">
        <v>6.81</v>
      </c>
      <c r="E18" s="81" t="n">
        <v>6.99</v>
      </c>
      <c r="F18" s="25" t="n">
        <v>577</v>
      </c>
      <c r="G18" s="80" t="n">
        <v>276</v>
      </c>
      <c r="H18" s="80" t="n">
        <v>481</v>
      </c>
      <c r="I18" s="80" t="n">
        <v>162</v>
      </c>
      <c r="J18" s="80" t="n">
        <v>19</v>
      </c>
      <c r="K18" s="80" t="n">
        <v>9</v>
      </c>
      <c r="L18" s="25" t="n">
        <v>3</v>
      </c>
      <c r="M18" s="80" t="n">
        <v>0</v>
      </c>
      <c r="N18" s="80" t="n">
        <v>3</v>
      </c>
      <c r="O18" s="80" t="n">
        <v>5</v>
      </c>
      <c r="P18" s="80" t="n">
        <v>1</v>
      </c>
      <c r="Q18" s="80" t="n">
        <v>3</v>
      </c>
      <c r="R18" s="16" t="n">
        <v>7</v>
      </c>
      <c r="S18" s="16" t="n">
        <v>8</v>
      </c>
      <c r="T18" s="16" t="n">
        <v>15</v>
      </c>
      <c r="U18" s="25" t="n">
        <v>1</v>
      </c>
      <c r="V18" s="80" t="n">
        <v>1</v>
      </c>
      <c r="W18" s="16" t="n">
        <v>2</v>
      </c>
      <c r="X18" s="25" t="n">
        <v>13</v>
      </c>
      <c r="Y18" s="80" t="n">
        <v>38</v>
      </c>
      <c r="Z18" s="27">
        <f>IF(U18="","",LOOKUP(U18-V18,{-9E+307,0,1},{2,"x",1}))</f>
        <v/>
      </c>
      <c r="AA18" s="14">
        <f>IF(U18="","",U18&amp;"-"&amp;V18)</f>
        <v/>
      </c>
      <c r="AB18" s="63" t="n"/>
      <c r="AC18" s="89" t="s">
        <v>130</v>
      </c>
      <c r="AD18" s="80">
        <f>SUMPRODUCT(($B$2:$C$1001=$AC18)*($Z$2:$Z$1001&lt;&gt;""))</f>
        <v/>
      </c>
      <c r="AE18" s="81">
        <f>SUMIF($B$2:$B$1001,$AC18,$D$2:$D$1001)+SUMIF($C$2:$C$1001,$AC18,$E$2:$E$1001)</f>
        <v/>
      </c>
      <c r="AF18" s="80">
        <f>SUMIF($B$2:$B$1001,$AC18,$F$2:$F$1001)+SUMIF($C$2:$C$1001,$AC18,$G$2:$G$1001)</f>
        <v/>
      </c>
      <c r="AG18" s="80">
        <f>SUMIF($B$2:$B$1001,$AC18,$H$2:$H$1001)+SUMIF($C$2:$C$1001,$AC18,$I$2:$I$1001)</f>
        <v/>
      </c>
      <c r="AH18" s="80">
        <f>SUMIF($B$2:$B$1001,$AC18,$J$2:$J$1001)+SUMIF($C$2:$C$1001,$AC18,$K$2:$K$1001)</f>
        <v/>
      </c>
      <c r="AI18" s="25">
        <f>SUMIF($B$2:$B$1001,$AC18,$L$2:$L$1001)+SUMIF($C$2:$C$1001,$AC18,$M$2:$M$1001)</f>
        <v/>
      </c>
      <c r="AJ18" s="80">
        <f>SUMIF($B$2:$B$1001,$AC18,$N$2:$N$1001)+SUMIF($C$2:$C$1001,$AC18,$O$2:$O$1001)</f>
        <v/>
      </c>
      <c r="AK18" s="80">
        <f>SUMIF($B$2:$B$1001,$AC18,$P$2:$P$1001)+SUMIF($C$2:$C$1001,$AC18,$Q$2:$Q$1001)</f>
        <v/>
      </c>
      <c r="AL18" s="80">
        <f>SUMIF($B$2:$B$1001,$AC18,$U$2:$U$1001)+SUMIF($C$2:$C$1001,$AC18,$V$2:$V$1001)</f>
        <v/>
      </c>
      <c r="AM18" s="29">
        <f>SUMIF($B$2:$B$1001,$AC18,$X$2:$X$1001)+SUMIF($C$2:$C$1001,$AC18,$Y$2:$Y$1001)</f>
        <v/>
      </c>
      <c r="AN18" s="31">
        <f>SUMIF($C$2:$C$1001,$AC18,$D$2:$D$1001)+SUMIF($B$2:$B$1001,$AC18,$E$2:$E$1001)</f>
        <v/>
      </c>
      <c r="AO18" s="80">
        <f>SUMIF($C$2:$C$1001,$AC18,$F$2:$F$1001)+SUMIF($B$2:$B$1001,$AC18,$G$2:$G$1001)</f>
        <v/>
      </c>
      <c r="AP18" s="80">
        <f>SUMIF($C$2:$C$1001,$AC18,$H$2:$H$1001)+SUMIF($B$2:$B$1001,$AC18,$I$2:$I$1001)</f>
        <v/>
      </c>
      <c r="AQ18" s="80">
        <f>SUMIF($C$2:$C$1001,$AC18,$J$2:$J$1001)+SUMIF($B$2:$B$1001,$AC18,$K$2:$K$1001)</f>
        <v/>
      </c>
      <c r="AR18" s="25">
        <f>SUMIF($C$2:$C$1001,$AC18,$L$2:$L$1001)+SUMIF($B$2:$B$1001,$AC18,$M$2:$M$1001)</f>
        <v/>
      </c>
      <c r="AS18" s="80">
        <f>SUMIF($C$2:$C$1001,$AC18,$N$2:$N$1001)+SUMIF($B$2:$B$1001,$AC18,$O$2:$O$1001)</f>
        <v/>
      </c>
      <c r="AT18" s="80">
        <f>SUMIF($C$2:$C$1001,$AC18,$P$2:$P$1001)+SUMIF($B$2:$B$1001,$AC18,$Q$2:$Q$1001)</f>
        <v/>
      </c>
      <c r="AU18" s="80">
        <f>SUMIF($C$2:$C$1001,$AC18,$U$2:$U$1001)+SUMIF($B$2:$B$1001,$AC18,$V$2:$V$1001)</f>
        <v/>
      </c>
      <c r="AV18" s="28">
        <f>SUMIF($C$2:$C$1001,$AC18,$X$2:$X$1001)+SUMIF($B$2:$B$1001,$AC18,$Y$2:$Y$1001)</f>
        <v/>
      </c>
      <c r="AW18" s="12" t="n">
        <v>5</v>
      </c>
      <c r="AX18" s="81" t="n">
        <v>32.86</v>
      </c>
      <c r="AY18" s="80" t="n">
        <v>1666</v>
      </c>
      <c r="AZ18" s="80" t="n">
        <v>1223</v>
      </c>
      <c r="BA18" s="80" t="n">
        <v>37</v>
      </c>
      <c r="BB18" s="25" t="n">
        <v>1</v>
      </c>
      <c r="BC18" s="80" t="n">
        <v>18</v>
      </c>
      <c r="BD18" s="80" t="n">
        <v>4</v>
      </c>
      <c r="BE18" s="80" t="n">
        <v>3</v>
      </c>
      <c r="BF18" s="29" t="n">
        <v>129</v>
      </c>
      <c r="BG18" s="31" t="n">
        <v>34.6</v>
      </c>
      <c r="BH18" s="80" t="n">
        <v>2683</v>
      </c>
      <c r="BI18" s="80" t="n">
        <v>2206</v>
      </c>
      <c r="BJ18" s="80" t="n">
        <v>67</v>
      </c>
      <c r="BK18" s="25" t="n">
        <v>1</v>
      </c>
      <c r="BL18" s="80" t="n">
        <v>7</v>
      </c>
      <c r="BM18" s="80" t="n">
        <v>4</v>
      </c>
      <c r="BN18" s="80" t="n">
        <v>8</v>
      </c>
      <c r="BO18" s="25" t="n">
        <v>109</v>
      </c>
      <c r="BR18" s="89">
        <f>BR29</f>
        <v/>
      </c>
      <c r="BS18" s="89">
        <f>BS29</f>
        <v/>
      </c>
      <c r="BT18" s="80">
        <f>COUNTIFS($T$2:$T$1000,"&gt;"&amp;$BT$16,$B$2:$B$1000,"="&amp;BR18)+COUNTIFS($T$2:$T$1000,"&gt;"&amp;$BT$16,$C$2:$C$1000,"="&amp;BR18)</f>
        <v/>
      </c>
      <c r="BU18" s="80">
        <f>COUNTIFS($T$2:$T$1000,"&lt;"&amp;$BT$16,$B$2:$B$1000,"="&amp;BR18)+COUNTIFS($T$2:$T$1000,"&lt;"&amp;$BT$16,$C$2:$C$1000,"="&amp;BR18)</f>
        <v/>
      </c>
      <c r="BV18" s="80">
        <f>COUNTIFS($T$2:$T$1000,"&gt;"&amp;$BT$16,$B$2:$B$1000,"="&amp;BS18)+COUNTIFS($T$2:$T$1000,"&gt;"&amp;$BT$16,$C$2:$C$1000,"="&amp;BS18)</f>
        <v/>
      </c>
      <c r="BW18" s="80">
        <f>COUNTIFS($T$2:$T$1000,"&lt;"&amp;$BT$16,$B$2:$B$1000,"="&amp;BS18)+COUNTIFS($T$2:$T$1000,"&lt;"&amp;$BT$16,$C$2:$C$1000,"="&amp;BS18)</f>
        <v/>
      </c>
      <c r="BX18" s="80">
        <f>COUNTIFS($T$2:$T$1000,"&gt;"&amp;$BX$16,$B$2:$B$1000,"="&amp;BR18)+COUNTIFS($T$2:$T$1000,"&gt;"&amp;$BX$16,$C$2:$C$1000,"="&amp;BR18)</f>
        <v/>
      </c>
      <c r="BY18" s="80">
        <f>COUNTIFS($T$2:$T$1000,"&lt;"&amp;$BX$16,$B$2:$B$1000,"="&amp;BR18)+COUNTIFS($T$2:$T$1000,"&lt;"&amp;$BX$16,$C$2:$C$1000,"="&amp;BR18)</f>
        <v/>
      </c>
      <c r="BZ18" s="80">
        <f>COUNTIFS($T$2:$T$1000,"&gt;"&amp;$BX$16,$B$2:$B$1000,"="&amp;BS18)+COUNTIFS($T$2:$T$1000,"&gt;"&amp;$BX$16,$C$2:$C$1000,"="&amp;BS18)</f>
        <v/>
      </c>
      <c r="CA18" s="80">
        <f>COUNTIFS($T$2:$T$1000,"&lt;"&amp;$BX$16,$B$2:$B$1000,"="&amp;BS18)+COUNTIFS($T$2:$T$1000,"&lt;"&amp;$BX$16,$C$2:$C$1000,"="&amp;BS18)</f>
        <v/>
      </c>
      <c r="CB18" s="80">
        <f>COUNTIFS($T$2:$T$1000,"&gt;"&amp;$CB$16,$B$2:$B$1000,"="&amp;BR18)+COUNTIFS($T$2:$T$1000,"&gt;"&amp;$CB$16,$C$2:$C$1000,"="&amp;BR18)</f>
        <v/>
      </c>
      <c r="CC18" s="80">
        <f>COUNTIFS($T$2:$T$1000,"&lt;"&amp;$CB$16,$B$2:$B$1000,"="&amp;BR18)+COUNTIFS($T$2:$T$1000,"&lt;"&amp;$CB$16,$C$2:$C$1000,"="&amp;BR18)</f>
        <v/>
      </c>
      <c r="CD18" s="80">
        <f>COUNTIFS($T$2:$T$1000,"&gt;"&amp;$CB$16,$B$2:$B$1000,"="&amp;BS18)+COUNTIFS($T$2:$T$1000,"&gt;"&amp;$CB$16,$C$2:$C$1000,"="&amp;BS18)</f>
        <v/>
      </c>
      <c r="CE18" s="80">
        <f>COUNTIFS($T$2:$T$1000,"&lt;"&amp;$CB$16,$B$2:$B$1000,"="&amp;BS18)+COUNTIFS($T$2:$T$1000,"&lt;"&amp;$CB$16,$C$2:$C$1000,"="&amp;BS18)</f>
        <v/>
      </c>
      <c r="CF18" s="25">
        <f>COUNTIFS($W$2:$W$1000,"&gt;"&amp;$CF$16,$B$2:$B$1000,"="&amp;BR18)+COUNTIFS($W$2:$W$1000,"&gt;"&amp;$CF$16,$C$2:$C$1000,"="&amp;BR18)</f>
        <v/>
      </c>
      <c r="CG18" s="80">
        <f>COUNTIFS($W$2:$W$1000,"&lt;"&amp;$CF$16,$B$2:$B$1000,"="&amp;BR18)+COUNTIFS($W$2:$W$1000,"&lt;"&amp;$CF$16,$C$2:$C$1000,"="&amp;BR18)</f>
        <v/>
      </c>
      <c r="CH18" s="80">
        <f>COUNTIFS($W$2:$W$1000,"&gt;"&amp;$CF$16,$B$2:$B$1000,"="&amp;BS18)+COUNTIFS($W$2:$W$1000,"&gt;"&amp;$CF$16,$C$2:$C$1000,"="&amp;BS18)</f>
        <v/>
      </c>
      <c r="CI18" s="80">
        <f>COUNTIFS($W$2:$W$1000,"&lt;"&amp;$CF$16,$B$2:$B$1000,"="&amp;BS18)+COUNTIFS($W$2:$W$1000,"&lt;"&amp;$CF$16,$C$2:$C$1000,"="&amp;BS18)</f>
        <v/>
      </c>
      <c r="CJ18" s="80">
        <f>COUNTIFS($W$2:$W$1000,"&gt;"&amp;$CJ$16,$B$2:$B$1000,"="&amp;BR18)+COUNTIFS($W$2:$W$1000,"&gt;"&amp;$CJ$16,$C$2:$C$1000,"="&amp;BR18)</f>
        <v/>
      </c>
      <c r="CK18" s="80">
        <f>COUNTIFS($W$2:$W$1000,"&lt;"&amp;$CJ$16,$B$2:$B$1000,"="&amp;BR18)+COUNTIFS($W$2:$W$1000,"&lt;"&amp;$CJ$16,$C$2:$C$1000,"="&amp;BR18)</f>
        <v/>
      </c>
      <c r="CL18" s="80">
        <f>COUNTIFS($W$2:$W$1000,"&gt;"&amp;$CJ$16,$B$2:$B$1000,"="&amp;BS18)+COUNTIFS($W$2:$W$1000,"&gt;"&amp;$CJ$16,$C$2:$C$1000,"="&amp;BS18)</f>
        <v/>
      </c>
      <c r="CM18" s="80">
        <f>COUNTIFS($W$2:$W$1000,"&lt;"&amp;$CJ$16,$B$2:$B$1000,"="&amp;BS18)+COUNTIFS($W$2:$W$1000,"&lt;"&amp;$CJ$16,$C$2:$C$1000,"="&amp;BS18)</f>
        <v/>
      </c>
      <c r="CN18" s="80">
        <f>COUNTIFS($W$2:$W$1000,"&gt;"&amp;$CN$16,$B$2:$B$1000,"="&amp;BR18)+COUNTIFS($W$2:$W$1000,"&gt;"&amp;$CN$16,$C$2:$C$1000,"="&amp;BR18)</f>
        <v/>
      </c>
      <c r="CO18" s="80">
        <f>COUNTIFS($W$2:$W$1000,"&lt;"&amp;$CN$16,$B$2:$B$1000,"="&amp;BR18)+COUNTIFS($W$2:$W$1000,"&lt;"&amp;$CN$16,$C$2:$C$1000,"="&amp;BR18)</f>
        <v/>
      </c>
      <c r="CP18" s="80">
        <f>COUNTIFS($W$2:$W$1000,"&gt;"&amp;$CN$16,$B$2:$B$1000,"="&amp;BS18)+COUNTIFS($W$2:$W$1000,"&gt;"&amp;$CN$16,$C$2:$C$1000,"="&amp;BS18)</f>
        <v/>
      </c>
      <c r="CQ18" s="80">
        <f>COUNTIFS($W$2:$W$1000,"&lt;"&amp;$CN$16,$B$2:$B$1000,"="&amp;BS18)+COUNTIFS($W$2:$W$1000,"&lt;"&amp;$CN$16,$C$2:$C$1000,"="&amp;BS18)</f>
        <v/>
      </c>
      <c r="CR18" s="80">
        <f>COUNTIFS($W$2:$W$1000,"&gt;"&amp;$CR$16,$B$2:$B$1000,"="&amp;BR18)+COUNTIFS($W$2:$W$1000,"&gt;"&amp;$CR$16,$C$2:$C$1000,"="&amp;BR18)</f>
        <v/>
      </c>
      <c r="CS18" s="80">
        <f>COUNTIFS($W$2:$W$1000,"&lt;"&amp;$CR$16,$B$2:$B$1000,"="&amp;BR18)+COUNTIFS($W$2:$W$1000,"&lt;"&amp;$CR$16,$C$2:$C$1000,"="&amp;BR18)</f>
        <v/>
      </c>
      <c r="CT18" s="80">
        <f>COUNTIFS($W$2:$W$1000,"&gt;"&amp;$CR$16,$B$2:$B$1000,"="&amp;BS18)+COUNTIFS($W$2:$W$1000,"&gt;"&amp;$CR$16,$C$2:$C$1000,"="&amp;BS18)</f>
        <v/>
      </c>
      <c r="CU18" s="80">
        <f>COUNTIFS($W$2:$W$1000,"&lt;"&amp;$CR$16,$B$2:$B$1000,"="&amp;BS18)+COUNTIFS($W$2:$W$1000,"&lt;"&amp;$CR$16,$C$2:$C$1000,"="&amp;BS18)</f>
        <v/>
      </c>
      <c r="CV18" s="12">
        <f>COUNTIFS($R$2:$R$1000,"&gt;"&amp;$CV$16,$B$2:$B$1000,"="&amp;BR18)+COUNTIFS($S$2:$S$1000,"&gt;"&amp;$CV$16,$C$2:$C$1000,"="&amp;BR18)</f>
        <v/>
      </c>
      <c r="CW18" s="80">
        <f>COUNTIFS($R$2:$R$1000,"&lt;"&amp;$CV$16,$B$2:$B$1000,"="&amp;BR18)+COUNTIFS($S$2:$S$1000,"&lt;"&amp;$CV$16,$C$2:$C$1000,"="&amp;BR18)</f>
        <v/>
      </c>
      <c r="CX18" s="80">
        <f>COUNTIFS($R$2:$R$1000,"&gt;"&amp;$CV$16,$B$2:$B$1000,"="&amp;BS18)+COUNTIFS($S$2:$S$1000,"&gt;"&amp;$CV$16,$C$2:$C$1000,"="&amp;BS18)</f>
        <v/>
      </c>
      <c r="CY18" s="80">
        <f>COUNTIFS($R$2:$R$1000,"&lt;"&amp;$CV$16,$B$2:$B$1000,"="&amp;BS18)+COUNTIFS($S$2:$S$1000,"&lt;"&amp;$CV$16,$C$2:$C$1000,"="&amp;BS18)</f>
        <v/>
      </c>
      <c r="CZ18" s="80">
        <f>COUNTIFS($R$2:$R$1000,"&gt;"&amp;$CZ$16,$B$2:$B$1000,"="&amp;BR18)+COUNTIFS($S$2:$S$1000,"&gt;"&amp;$CZ$16,$C$2:$C$1000,"="&amp;BR18)</f>
        <v/>
      </c>
      <c r="DA18" s="80">
        <f>COUNTIFS($R$2:$R$1000,"&lt;"&amp;$CZ$16,$B$2:$B$1000,"="&amp;BR18)+COUNTIFS($S$2:$S$1000,"&lt;"&amp;$CZ$16,$C$2:$C$1000,"="&amp;BR18)</f>
        <v/>
      </c>
      <c r="DB18" s="80">
        <f>COUNTIFS($R$2:$R$1000,"&gt;"&amp;$CZ$16,$B$2:$B$1000,"="&amp;BS18)+COUNTIFS($S$2:$S$1000,"&gt;"&amp;$CZ$16,$C$2:$C$1000,"="&amp;BS18)</f>
        <v/>
      </c>
      <c r="DC18" s="80">
        <f>COUNTIFS($R$2:$R$1000,"&lt;"&amp;$CZ$16,$B$2:$B$1000,"="&amp;BS18)+COUNTIFS($S$2:$S$1000,"&lt;"&amp;$CZ$16,$C$2:$C$1000,"="&amp;BS18)</f>
        <v/>
      </c>
      <c r="DD18" s="80">
        <f>COUNTIFS($R$2:$R$1000,"&gt;"&amp;$DD$16,$B$2:$B$1000,"="&amp;BR18)+COUNTIFS($S$2:$S$1000,"&gt;"&amp;$DD$16,$C$2:$C$1000,"="&amp;BR18)</f>
        <v/>
      </c>
      <c r="DE18" s="80">
        <f>COUNTIFS($R$2:$R$1000,"&lt;"&amp;$DD$16,$B$2:$B$1000,"="&amp;BR18)+COUNTIFS($S$2:$S$1000,"&lt;"&amp;$DD$16,$C$2:$C$1000,"="&amp;BR18)</f>
        <v/>
      </c>
      <c r="DF18" s="80">
        <f>COUNTIFS($R$2:$R$1000,"&gt;"&amp;$DD$16,$B$2:$B$1000,"="&amp;BS18)+COUNTIFS($S$2:$S$1000,"&gt;"&amp;$DD$16,$C$2:$C$1000,"="&amp;BS18)</f>
        <v/>
      </c>
      <c r="DG18" s="80">
        <f>COUNTIFS($R$2:$R$1000,"&lt;"&amp;$DD$16,$B$2:$B$1000,"="&amp;BS18)+COUNTIFS($S$2:$S$1000,"&lt;"&amp;$DD$16,$C$2:$C$1000,"="&amp;BS18)</f>
        <v/>
      </c>
      <c r="DH18" s="25">
        <f>COUNTIFS($U$2:$U$1000,"&gt;"&amp;$DH$16,$B$2:$B$1000,"="&amp;BR18)+COUNTIFS($V$2:$V$1000,"&gt;"&amp;$DH$16,$C$2:$C$1000,"="&amp;BR18)</f>
        <v/>
      </c>
      <c r="DI18" s="80">
        <f>COUNTIFS($U$2:$U$1000,"&lt;"&amp;$DH$16,$B$2:$B$1000,"="&amp;BR18)+COUNTIFS($V$2:$V$1000,"&lt;"&amp;$DH$16,$C$2:$C$1000,"="&amp;BR18)</f>
        <v/>
      </c>
      <c r="DJ18" s="80">
        <f>COUNTIFS($U$2:$U$1000,"&gt;"&amp;$DH$16,$B$2:$B$1000,"="&amp;BS18)+COUNTIFS($V$2:$V$1000,"&gt;"&amp;$DH$16,$C$2:$C$1000,"="&amp;BS18)</f>
        <v/>
      </c>
      <c r="DK18" s="80">
        <f>COUNTIFS($U$2:$U$1000,"&lt;"&amp;$DH$16,$B$2:$B$1000,"="&amp;BS18)+COUNTIFS($V$2:$V$1000,"&lt;"&amp;$DH$16,$C$2:$C$1000,"="&amp;BS18)</f>
        <v/>
      </c>
      <c r="DL18" s="80">
        <f>COUNTIFS($U$2:$U$1000,"&gt;"&amp;$DL$16,$B$2:$B$1000,"="&amp;BR18)+COUNTIFS($V$2:$V$1000,"&gt;"&amp;$DL$16,$C$2:$C$1000,"="&amp;BR18)</f>
        <v/>
      </c>
      <c r="DM18" s="80">
        <f>COUNTIFS($U$2:$U$1000,"&lt;"&amp;$DL$16,$B$2:$B$1000,"="&amp;BR18)+COUNTIFS($V$2:$V$1000,"&lt;"&amp;$DL$16,$C$2:$C$1000,"="&amp;BR18)</f>
        <v/>
      </c>
      <c r="DN18" s="80">
        <f>COUNTIFS($U$2:$U$1000,"&gt;"&amp;$DL$16,$B$2:$B$1000,"="&amp;BS18)+COUNTIFS($V$2:$V$1000,"&gt;"&amp;$DL$16,$C$2:$C$1000,"="&amp;BS18)</f>
        <v/>
      </c>
      <c r="DO18" s="80">
        <f>COUNTIFS($U$2:$U$1000,"&lt;"&amp;$DL$16,$B$2:$B$1000,"="&amp;BS18)+COUNTIFS($V$2:$V$1000,"&lt;"&amp;$DL$16,$C$2:$C$1000,"="&amp;BS18)</f>
        <v/>
      </c>
      <c r="DP18" s="80">
        <f>COUNTIFS($U$2:$U$1000,"&gt;"&amp;$DP$16,$B$2:$B$1000,"="&amp;BR18)+COUNTIFS($V$2:$V$1000,"&gt;"&amp;$DP$16,$C$2:$C$1000,"="&amp;BR18)</f>
        <v/>
      </c>
      <c r="DQ18" s="80">
        <f>COUNTIFS($U$2:$U$1000,"&lt;"&amp;$DP$16,$B$2:$B$1000,"="&amp;BR18)+COUNTIFS($V$2:$V$1000,"&lt;"&amp;$DP$16,$C$2:$C$1000,"="&amp;BR18)</f>
        <v/>
      </c>
      <c r="DR18" s="80">
        <f>COUNTIFS($U$2:$U$1000,"&gt;"&amp;$DP$16,$B$2:$B$1000,"="&amp;BS18)+COUNTIFS($V$2:$V$1000,"&gt;"&amp;$DP$16,$C$2:$C$1000,"="&amp;BS18)</f>
        <v/>
      </c>
      <c r="DS18" s="80">
        <f>COUNTIFS($U$2:$U$1000,"&lt;"&amp;$DP$16,$B$2:$B$1000,"="&amp;BS18)+COUNTIFS($V$2:$V$1000,"&lt;"&amp;$DP$16,$C$2:$C$1000,"="&amp;BS18)</f>
        <v/>
      </c>
      <c r="DT18" s="12">
        <f>COUNTIFS($S$2:$S$1000,"&gt;"&amp;$DT$16,$B$2:$B$1000,"="&amp;BR18)+COUNTIFS($R$2:$R$1000,"&gt;"&amp;$DT$16,$C$2:$C$1000,"="&amp;BR18)</f>
        <v/>
      </c>
      <c r="DU18" s="80">
        <f>COUNTIFS($S$2:$S$1000,"&lt;"&amp;$DT$16,$B$2:$B$1000,"="&amp;BR18)+COUNTIFS($R$2:$R$1000,"&lt;"&amp;$DT$16,$C$2:$C$1000,"="&amp;BR18)</f>
        <v/>
      </c>
      <c r="DV18" s="80">
        <f>COUNTIFS($S$2:$S$1000,"&gt;"&amp;$DT$16,$B$2:$B$1000,"="&amp;BS18)+COUNTIFS($R$2:$R$1000,"&gt;"&amp;$DT$16,$C$2:$C$1000,"="&amp;BS18)</f>
        <v/>
      </c>
      <c r="DW18" s="80">
        <f>COUNTIFS($S$2:$S$1000,"&lt;"&amp;$DT$16,$B$2:$B$1000,"="&amp;BS18)+COUNTIFS($R$2:$R$1000,"&lt;"&amp;$DT$16,$C$2:$C$1000,"="&amp;BS18)</f>
        <v/>
      </c>
      <c r="DX18" s="80">
        <f>COUNTIFS($S$2:$S$1000,"&gt;"&amp;$DX$16,$B$2:$B$1000,"="&amp;BR18)+COUNTIFS($R$2:$R$1000,"&gt;"&amp;$DX$16,$C$2:$C$1000,"="&amp;BR18)</f>
        <v/>
      </c>
      <c r="DY18" s="80">
        <f>COUNTIFS($S$2:$S$1000,"&lt;"&amp;$DX$16,$B$2:$B$1000,"="&amp;BR18)+COUNTIFS($R$2:$R$1000,"&lt;"&amp;$DX$16,$C$2:$C$1000,"="&amp;BR18)</f>
        <v/>
      </c>
      <c r="DZ18" s="80">
        <f>COUNTIFS($S$2:$S$1000,"&gt;"&amp;$DX$16,$B$2:$B$1000,"="&amp;BS18)+COUNTIFS($R$2:$R$1000,"&gt;"&amp;$DX$16,$C$2:$C$1000,"="&amp;BS18)</f>
        <v/>
      </c>
      <c r="EA18" s="80">
        <f>COUNTIFS($S$2:$S$1000,"&lt;"&amp;$DX$16,$B$2:$B$1000,"="&amp;BS18)+COUNTIFS($R$2:$R$1000,"&lt;"&amp;$DX$16,$C$2:$C$1000,"="&amp;BS18)</f>
        <v/>
      </c>
      <c r="EB18" s="80">
        <f>COUNTIFS($S$2:$S$1000,"&gt;"&amp;$EB$16,$B$2:$B$1000,"="&amp;BR18)+COUNTIFS($R$2:$R$1000,"&gt;"&amp;$EB$16,$C$2:$C$1000,"="&amp;BR18)</f>
        <v/>
      </c>
      <c r="EC18" s="80">
        <f>COUNTIFS($S$2:$S$1000,"&lt;"&amp;$EB$16,$B$2:$B$1000,"="&amp;BR18)+COUNTIFS($R$2:$R$1000,"&lt;"&amp;$EB$16,$C$2:$C$1000,"="&amp;BR18)</f>
        <v/>
      </c>
      <c r="ED18" s="80">
        <f>COUNTIFS($S$2:$S$1000,"&gt;"&amp;$EB$16,$B$2:$B$1000,"="&amp;BS18)+COUNTIFS($R$2:$R$1000,"&gt;"&amp;$EB$16,$C$2:$C$1000,"="&amp;BS18)</f>
        <v/>
      </c>
      <c r="EE18" s="80">
        <f>COUNTIFS($S$2:$S$1000,"&lt;"&amp;$EB$16,$B$2:$B$1000,"="&amp;BS18)+COUNTIFS($R$2:$R$1000,"&lt;"&amp;$EB$16,$C$2:$C$1000,"="&amp;BS18)</f>
        <v/>
      </c>
      <c r="EF18" s="25">
        <f>COUNTIFS($V$2:$V$1000,"&gt;"&amp;$EF$16,$B$2:$B$1000,"="&amp;BR18)+COUNTIFS($U$2:$U$1000,"&gt;"&amp;$EF$16,$C$2:$C$1000,"="&amp;BR18)</f>
        <v/>
      </c>
      <c r="EG18" s="80">
        <f>COUNTIFS($V$2:$V$1000,"&lt;"&amp;$EF$16,$B$2:$B$1000,"="&amp;BR18)+COUNTIFS($U$2:$U$1000,"&lt;"&amp;$EF$16,$C$2:$C$1000,"="&amp;BR18)</f>
        <v/>
      </c>
      <c r="EH18" s="80">
        <f>COUNTIFS($V$2:$V$1000,"&gt;"&amp;$EF$16,$B$2:$B$1000,"="&amp;BS18)+COUNTIFS($U$2:$U$1000,"&gt;"&amp;$EF$16,$C$2:$C$1000,"="&amp;BS18)</f>
        <v/>
      </c>
      <c r="EI18" s="80">
        <f>COUNTIFS($V$2:$V$1000,"&lt;"&amp;$EF$16,$B$2:$B$1000,"="&amp;BS18)+COUNTIFS($U$2:$U$1000,"&lt;"&amp;$EF$16,$C$2:$C$1000,"="&amp;BS18)</f>
        <v/>
      </c>
      <c r="EJ18" s="80">
        <f>COUNTIFS($V$2:$V$1000,"&gt;"&amp;$EJ$16,$B$2:$B$1000,"="&amp;BR18)+COUNTIFS($U$2:$U$1000,"&gt;"&amp;$EJ$16,$C$2:$C$1000,"="&amp;BR18)</f>
        <v/>
      </c>
      <c r="EK18" s="80">
        <f>COUNTIFS($V$2:$V$1000,"&lt;"&amp;$EJ$16,$B$2:$B$1000,"="&amp;BR18)+COUNTIFS($U$2:$U$1000,"&lt;"&amp;$EJ$16,$C$2:$C$1000,"="&amp;BR18)</f>
        <v/>
      </c>
      <c r="EL18" s="80">
        <f>COUNTIFS($V$2:$V$1000,"&gt;"&amp;$EJ$16,$B$2:$B$1000,"="&amp;BS18)+COUNTIFS($U$2:$U$1000,"&gt;"&amp;$EJ$16,$C$2:$C$1000,"="&amp;BS18)</f>
        <v/>
      </c>
      <c r="EM18" s="80">
        <f>COUNTIFS($V$2:$V$1000,"&lt;"&amp;$EJ$16,$B$2:$B$1000,"="&amp;BS18)+COUNTIFS($U$2:$U$1000,"&lt;"&amp;$EJ$16,$C$2:$C$1000,"="&amp;BS18)</f>
        <v/>
      </c>
      <c r="EN18" s="80">
        <f>COUNTIFS($V$2:$V$1000,"&gt;"&amp;$EN$16,$B$2:$B$1000,"="&amp;BR18)+COUNTIFS($U$2:$U$1000,"&gt;"&amp;$EN$16,$C$2:$C$1000,"="&amp;BR18)</f>
        <v/>
      </c>
      <c r="EO18" s="80">
        <f>COUNTIFS($V$2:$V$1000,"&lt;"&amp;$EN$16,$B$2:$B$1000,"="&amp;BR18)+COUNTIFS($U$2:$U$1000,"&lt;"&amp;$EN$16,$C$2:$C$1000,"="&amp;BR18)</f>
        <v/>
      </c>
      <c r="EP18" s="80">
        <f>COUNTIFS($V$2:$V$1000,"&gt;"&amp;$EN$16,$B$2:$B$1000,"="&amp;BS18)+COUNTIFS($U$2:$U$1000,"&gt;"&amp;$EN$16,$C$2:$C$1000,"="&amp;BS18)</f>
        <v/>
      </c>
      <c r="EQ18" s="80">
        <f>COUNTIFS($V$2:$V$1000,"&lt;"&amp;$EN$16,$B$2:$B$1000,"="&amp;BS18)+COUNTIFS($U$2:$U$1000,"&lt;"&amp;$EN$16,$C$2:$C$1000,"="&amp;BS18)</f>
        <v/>
      </c>
      <c r="ES18" s="89" t="n"/>
      <c r="EV18" s="89" t="n"/>
      <c r="EY18" s="89" t="n"/>
      <c r="FB18" s="89" t="n"/>
      <c r="FE18" s="89" t="n"/>
      <c r="FH18" s="89" t="n"/>
      <c r="FK18" s="89" t="n"/>
      <c r="FN18" s="81" t="n"/>
      <c r="FQ18" s="81" t="n"/>
      <c r="FT18" s="81" t="n"/>
      <c r="FW18" s="81" t="n"/>
      <c r="FZ18" s="81" t="n"/>
      <c r="GC18" s="81" t="n"/>
      <c r="GF18" s="81" t="n"/>
      <c r="GI18" s="81" t="n"/>
    </row>
    <row customHeight="1" ht="12" r="19" spans="1:201">
      <c r="A19" s="35" t="n">
        <v>43345</v>
      </c>
      <c r="B19" s="89" t="s">
        <v>127</v>
      </c>
      <c r="C19" s="89" t="s">
        <v>121</v>
      </c>
      <c r="D19" s="31" t="n">
        <v>6.15</v>
      </c>
      <c r="E19" s="81" t="n">
        <v>7.1</v>
      </c>
      <c r="F19" s="25" t="n">
        <v>450</v>
      </c>
      <c r="G19" s="80" t="n">
        <v>340</v>
      </c>
      <c r="H19" s="80" t="n">
        <v>353</v>
      </c>
      <c r="I19" s="80" t="n">
        <v>239</v>
      </c>
      <c r="J19" s="80" t="n">
        <v>8</v>
      </c>
      <c r="K19" s="80" t="n">
        <v>3</v>
      </c>
      <c r="L19" s="25" t="n">
        <v>1</v>
      </c>
      <c r="M19" s="80" t="n">
        <v>0</v>
      </c>
      <c r="N19" s="80" t="n">
        <v>3</v>
      </c>
      <c r="O19" s="80" t="n">
        <v>2</v>
      </c>
      <c r="P19" s="80" t="n">
        <v>0</v>
      </c>
      <c r="Q19" s="80" t="n">
        <v>1</v>
      </c>
      <c r="R19" s="16" t="n">
        <v>4</v>
      </c>
      <c r="S19" s="16" t="n">
        <v>3</v>
      </c>
      <c r="T19" s="16" t="n">
        <v>7</v>
      </c>
      <c r="U19" s="25" t="n">
        <v>0</v>
      </c>
      <c r="V19" s="80" t="n">
        <v>2</v>
      </c>
      <c r="W19" s="16" t="n">
        <v>2</v>
      </c>
      <c r="X19" s="25" t="n">
        <v>4</v>
      </c>
      <c r="Y19" s="80" t="n">
        <v>29</v>
      </c>
      <c r="Z19" s="27">
        <f>IF(U19="","",LOOKUP(U19-V19,{-9E+307,0,1},{2,"x",1}))</f>
        <v/>
      </c>
      <c r="AA19" s="14">
        <f>IF(U19="","",U19&amp;"-"&amp;V19)</f>
        <v/>
      </c>
      <c r="AB19" s="63" t="n"/>
      <c r="AC19" s="89" t="s">
        <v>123</v>
      </c>
      <c r="AD19" s="80">
        <f>SUMPRODUCT(($B$2:$C$1001=$AC19)*($Z$2:$Z$1001&lt;&gt;""))</f>
        <v/>
      </c>
      <c r="AE19" s="81">
        <f>SUMIF($B$2:$B$1001,$AC19,$D$2:$D$1001)+SUMIF($C$2:$C$1001,$AC19,$E$2:$E$1001)</f>
        <v/>
      </c>
      <c r="AF19" s="80">
        <f>SUMIF($B$2:$B$1001,$AC19,$F$2:$F$1001)+SUMIF($C$2:$C$1001,$AC19,$G$2:$G$1001)</f>
        <v/>
      </c>
      <c r="AG19" s="80">
        <f>SUMIF($B$2:$B$1001,$AC19,$H$2:$H$1001)+SUMIF($C$2:$C$1001,$AC19,$I$2:$I$1001)</f>
        <v/>
      </c>
      <c r="AH19" s="80">
        <f>SUMIF($B$2:$B$1001,$AC19,$J$2:$J$1001)+SUMIF($C$2:$C$1001,$AC19,$K$2:$K$1001)</f>
        <v/>
      </c>
      <c r="AI19" s="25">
        <f>SUMIF($B$2:$B$1001,$AC19,$L$2:$L$1001)+SUMIF($C$2:$C$1001,$AC19,$M$2:$M$1001)</f>
        <v/>
      </c>
      <c r="AJ19" s="80">
        <f>SUMIF($B$2:$B$1001,$AC19,$N$2:$N$1001)+SUMIF($C$2:$C$1001,$AC19,$O$2:$O$1001)</f>
        <v/>
      </c>
      <c r="AK19" s="80">
        <f>SUMIF($B$2:$B$1001,$AC19,$P$2:$P$1001)+SUMIF($C$2:$C$1001,$AC19,$Q$2:$Q$1001)</f>
        <v/>
      </c>
      <c r="AL19" s="80">
        <f>SUMIF($B$2:$B$1001,$AC19,$U$2:$U$1001)+SUMIF($C$2:$C$1001,$AC19,$V$2:$V$1001)</f>
        <v/>
      </c>
      <c r="AM19" s="29">
        <f>SUMIF($B$2:$B$1001,$AC19,$X$2:$X$1001)+SUMIF($C$2:$C$1001,$AC19,$Y$2:$Y$1001)</f>
        <v/>
      </c>
      <c r="AN19" s="31">
        <f>SUMIF($C$2:$C$1001,$AC19,$D$2:$D$1001)+SUMIF($B$2:$B$1001,$AC19,$E$2:$E$1001)</f>
        <v/>
      </c>
      <c r="AO19" s="80">
        <f>SUMIF($C$2:$C$1001,$AC19,$F$2:$F$1001)+SUMIF($B$2:$B$1001,$AC19,$G$2:$G$1001)</f>
        <v/>
      </c>
      <c r="AP19" s="80">
        <f>SUMIF($C$2:$C$1001,$AC19,$H$2:$H$1001)+SUMIF($B$2:$B$1001,$AC19,$I$2:$I$1001)</f>
        <v/>
      </c>
      <c r="AQ19" s="80">
        <f>SUMIF($C$2:$C$1001,$AC19,$J$2:$J$1001)+SUMIF($B$2:$B$1001,$AC19,$K$2:$K$1001)</f>
        <v/>
      </c>
      <c r="AR19" s="25">
        <f>SUMIF($C$2:$C$1001,$AC19,$L$2:$L$1001)+SUMIF($B$2:$B$1001,$AC19,$M$2:$M$1001)</f>
        <v/>
      </c>
      <c r="AS19" s="80">
        <f>SUMIF($C$2:$C$1001,$AC19,$N$2:$N$1001)+SUMIF($B$2:$B$1001,$AC19,$O$2:$O$1001)</f>
        <v/>
      </c>
      <c r="AT19" s="80">
        <f>SUMIF($C$2:$C$1001,$AC19,$P$2:$P$1001)+SUMIF($B$2:$B$1001,$AC19,$Q$2:$Q$1001)</f>
        <v/>
      </c>
      <c r="AU19" s="80">
        <f>SUMIF($C$2:$C$1001,$AC19,$U$2:$U$1001)+SUMIF($B$2:$B$1001,$AC19,$V$2:$V$1001)</f>
        <v/>
      </c>
      <c r="AV19" s="28">
        <f>SUMIF($C$2:$C$1001,$AC19,$X$2:$X$1001)+SUMIF($B$2:$B$1001,$AC19,$Y$2:$Y$1001)</f>
        <v/>
      </c>
      <c r="AW19" s="12" t="n">
        <v>5</v>
      </c>
      <c r="AX19" s="81" t="n">
        <v>33.33</v>
      </c>
      <c r="AY19" s="80" t="n">
        <v>2631</v>
      </c>
      <c r="AZ19" s="80" t="n">
        <v>2149</v>
      </c>
      <c r="BA19" s="80" t="n">
        <v>57</v>
      </c>
      <c r="BB19" s="25" t="n">
        <v>3</v>
      </c>
      <c r="BC19" s="80" t="n">
        <v>19</v>
      </c>
      <c r="BD19" s="80" t="n">
        <v>8</v>
      </c>
      <c r="BE19" s="80" t="n">
        <v>7</v>
      </c>
      <c r="BF19" s="29" t="n">
        <v>94</v>
      </c>
      <c r="BG19" s="31" t="n">
        <v>34.27</v>
      </c>
      <c r="BH19" s="80" t="n">
        <v>2349</v>
      </c>
      <c r="BI19" s="80" t="n">
        <v>1899</v>
      </c>
      <c r="BJ19" s="80" t="n">
        <v>58</v>
      </c>
      <c r="BK19" s="25" t="n">
        <v>3</v>
      </c>
      <c r="BL19" s="80" t="n">
        <v>14</v>
      </c>
      <c r="BM19" s="80" t="n">
        <v>13</v>
      </c>
      <c r="BN19" s="80" t="n">
        <v>7</v>
      </c>
      <c r="BO19" s="25" t="n">
        <v>118</v>
      </c>
      <c r="BR19" s="89">
        <f>BR30</f>
        <v/>
      </c>
      <c r="BS19" s="89">
        <f>BS30</f>
        <v/>
      </c>
      <c r="BT19" s="80">
        <f>COUNTIFS($T$2:$T$1000,"&gt;"&amp;$BT$16,$B$2:$B$1000,"="&amp;BR19)+COUNTIFS($T$2:$T$1000,"&gt;"&amp;$BT$16,$C$2:$C$1000,"="&amp;BR19)</f>
        <v/>
      </c>
      <c r="BU19" s="80">
        <f>COUNTIFS($T$2:$T$1000,"&lt;"&amp;$BT$16,$B$2:$B$1000,"="&amp;BR19)+COUNTIFS($T$2:$T$1000,"&lt;"&amp;$BT$16,$C$2:$C$1000,"="&amp;BR19)</f>
        <v/>
      </c>
      <c r="BV19" s="80">
        <f>COUNTIFS($T$2:$T$1000,"&gt;"&amp;$BT$16,$B$2:$B$1000,"="&amp;BS19)+COUNTIFS($T$2:$T$1000,"&gt;"&amp;$BT$16,$C$2:$C$1000,"="&amp;BS19)</f>
        <v/>
      </c>
      <c r="BW19" s="80">
        <f>COUNTIFS($T$2:$T$1000,"&lt;"&amp;$BT$16,$B$2:$B$1000,"="&amp;BS19)+COUNTIFS($T$2:$T$1000,"&lt;"&amp;$BT$16,$C$2:$C$1000,"="&amp;BS19)</f>
        <v/>
      </c>
      <c r="BX19" s="80">
        <f>COUNTIFS($T$2:$T$1000,"&gt;"&amp;$BX$16,$B$2:$B$1000,"="&amp;BR19)+COUNTIFS($T$2:$T$1000,"&gt;"&amp;$BX$16,$C$2:$C$1000,"="&amp;BR19)</f>
        <v/>
      </c>
      <c r="BY19" s="80">
        <f>COUNTIFS($T$2:$T$1000,"&lt;"&amp;$BX$16,$B$2:$B$1000,"="&amp;BR19)+COUNTIFS($T$2:$T$1000,"&lt;"&amp;$BX$16,$C$2:$C$1000,"="&amp;BR19)</f>
        <v/>
      </c>
      <c r="BZ19" s="80">
        <f>COUNTIFS($T$2:$T$1000,"&gt;"&amp;$BX$16,$B$2:$B$1000,"="&amp;BS19)+COUNTIFS($T$2:$T$1000,"&gt;"&amp;$BX$16,$C$2:$C$1000,"="&amp;BS19)</f>
        <v/>
      </c>
      <c r="CA19" s="80">
        <f>COUNTIFS($T$2:$T$1000,"&lt;"&amp;$BX$16,$B$2:$B$1000,"="&amp;BS19)+COUNTIFS($T$2:$T$1000,"&lt;"&amp;$BX$16,$C$2:$C$1000,"="&amp;BS19)</f>
        <v/>
      </c>
      <c r="CB19" s="80">
        <f>COUNTIFS($T$2:$T$1000,"&gt;"&amp;$CB$16,$B$2:$B$1000,"="&amp;BR19)+COUNTIFS($T$2:$T$1000,"&gt;"&amp;$CB$16,$C$2:$C$1000,"="&amp;BR19)</f>
        <v/>
      </c>
      <c r="CC19" s="80">
        <f>COUNTIFS($T$2:$T$1000,"&lt;"&amp;$CB$16,$B$2:$B$1000,"="&amp;BR19)+COUNTIFS($T$2:$T$1000,"&lt;"&amp;$CB$16,$C$2:$C$1000,"="&amp;BR19)</f>
        <v/>
      </c>
      <c r="CD19" s="80">
        <f>COUNTIFS($T$2:$T$1000,"&gt;"&amp;$CB$16,$B$2:$B$1000,"="&amp;BS19)+COUNTIFS($T$2:$T$1000,"&gt;"&amp;$CB$16,$C$2:$C$1000,"="&amp;BS19)</f>
        <v/>
      </c>
      <c r="CE19" s="80">
        <f>COUNTIFS($T$2:$T$1000,"&lt;"&amp;$CB$16,$B$2:$B$1000,"="&amp;BS19)+COUNTIFS($T$2:$T$1000,"&lt;"&amp;$CB$16,$C$2:$C$1000,"="&amp;BS19)</f>
        <v/>
      </c>
      <c r="CF19" s="25">
        <f>COUNTIFS($W$2:$W$1000,"&gt;"&amp;$CF$16,$B$2:$B$1000,"="&amp;BR19)+COUNTIFS($W$2:$W$1000,"&gt;"&amp;$CF$16,$C$2:$C$1000,"="&amp;BR19)</f>
        <v/>
      </c>
      <c r="CG19" s="80">
        <f>COUNTIFS($W$2:$W$1000,"&lt;"&amp;$CF$16,$B$2:$B$1000,"="&amp;BR19)+COUNTIFS($W$2:$W$1000,"&lt;"&amp;$CF$16,$C$2:$C$1000,"="&amp;BR19)</f>
        <v/>
      </c>
      <c r="CH19" s="80">
        <f>COUNTIFS($W$2:$W$1000,"&gt;"&amp;$CF$16,$B$2:$B$1000,"="&amp;BS19)+COUNTIFS($W$2:$W$1000,"&gt;"&amp;$CF$16,$C$2:$C$1000,"="&amp;BS19)</f>
        <v/>
      </c>
      <c r="CI19" s="80">
        <f>COUNTIFS($W$2:$W$1000,"&lt;"&amp;$CF$16,$B$2:$B$1000,"="&amp;BS19)+COUNTIFS($W$2:$W$1000,"&lt;"&amp;$CF$16,$C$2:$C$1000,"="&amp;BS19)</f>
        <v/>
      </c>
      <c r="CJ19" s="80">
        <f>COUNTIFS($W$2:$W$1000,"&gt;"&amp;$CJ$16,$B$2:$B$1000,"="&amp;BR19)+COUNTIFS($W$2:$W$1000,"&gt;"&amp;$CJ$16,$C$2:$C$1000,"="&amp;BR19)</f>
        <v/>
      </c>
      <c r="CK19" s="80">
        <f>COUNTIFS($W$2:$W$1000,"&lt;"&amp;$CJ$16,$B$2:$B$1000,"="&amp;BR19)+COUNTIFS($W$2:$W$1000,"&lt;"&amp;$CJ$16,$C$2:$C$1000,"="&amp;BR19)</f>
        <v/>
      </c>
      <c r="CL19" s="80">
        <f>COUNTIFS($W$2:$W$1000,"&gt;"&amp;$CJ$16,$B$2:$B$1000,"="&amp;BS19)+COUNTIFS($W$2:$W$1000,"&gt;"&amp;$CJ$16,$C$2:$C$1000,"="&amp;BS19)</f>
        <v/>
      </c>
      <c r="CM19" s="80">
        <f>COUNTIFS($W$2:$W$1000,"&lt;"&amp;$CJ$16,$B$2:$B$1000,"="&amp;BS19)+COUNTIFS($W$2:$W$1000,"&lt;"&amp;$CJ$16,$C$2:$C$1000,"="&amp;BS19)</f>
        <v/>
      </c>
      <c r="CN19" s="80">
        <f>COUNTIFS($W$2:$W$1000,"&gt;"&amp;$CN$16,$B$2:$B$1000,"="&amp;BR19)+COUNTIFS($W$2:$W$1000,"&gt;"&amp;$CN$16,$C$2:$C$1000,"="&amp;BR19)</f>
        <v/>
      </c>
      <c r="CO19" s="80">
        <f>COUNTIFS($W$2:$W$1000,"&lt;"&amp;$CN$16,$B$2:$B$1000,"="&amp;BR19)+COUNTIFS($W$2:$W$1000,"&lt;"&amp;$CN$16,$C$2:$C$1000,"="&amp;BR19)</f>
        <v/>
      </c>
      <c r="CP19" s="80">
        <f>COUNTIFS($W$2:$W$1000,"&gt;"&amp;$CN$16,$B$2:$B$1000,"="&amp;BS19)+COUNTIFS($W$2:$W$1000,"&gt;"&amp;$CN$16,$C$2:$C$1000,"="&amp;BS19)</f>
        <v/>
      </c>
      <c r="CQ19" s="80">
        <f>COUNTIFS($W$2:$W$1000,"&lt;"&amp;$CN$16,$B$2:$B$1000,"="&amp;BS19)+COUNTIFS($W$2:$W$1000,"&lt;"&amp;$CN$16,$C$2:$C$1000,"="&amp;BS19)</f>
        <v/>
      </c>
      <c r="CR19" s="80">
        <f>COUNTIFS($W$2:$W$1000,"&gt;"&amp;$CR$16,$B$2:$B$1000,"="&amp;BR19)+COUNTIFS($W$2:$W$1000,"&gt;"&amp;$CR$16,$C$2:$C$1000,"="&amp;BR19)</f>
        <v/>
      </c>
      <c r="CS19" s="80">
        <f>COUNTIFS($W$2:$W$1000,"&lt;"&amp;$CR$16,$B$2:$B$1000,"="&amp;BR19)+COUNTIFS($W$2:$W$1000,"&lt;"&amp;$CR$16,$C$2:$C$1000,"="&amp;BR19)</f>
        <v/>
      </c>
      <c r="CT19" s="80">
        <f>COUNTIFS($W$2:$W$1000,"&gt;"&amp;$CR$16,$B$2:$B$1000,"="&amp;BS19)+COUNTIFS($W$2:$W$1000,"&gt;"&amp;$CR$16,$C$2:$C$1000,"="&amp;BS19)</f>
        <v/>
      </c>
      <c r="CU19" s="80">
        <f>COUNTIFS($W$2:$W$1000,"&lt;"&amp;$CR$16,$B$2:$B$1000,"="&amp;BS19)+COUNTIFS($W$2:$W$1000,"&lt;"&amp;$CR$16,$C$2:$C$1000,"="&amp;BS19)</f>
        <v/>
      </c>
      <c r="CV19" s="12">
        <f>COUNTIFS($R$2:$R$1000,"&gt;"&amp;$CV$16,$B$2:$B$1000,"="&amp;BR19)+COUNTIFS($S$2:$S$1000,"&gt;"&amp;$CV$16,$C$2:$C$1000,"="&amp;BR19)</f>
        <v/>
      </c>
      <c r="CW19" s="80">
        <f>COUNTIFS($R$2:$R$1000,"&lt;"&amp;$CV$16,$B$2:$B$1000,"="&amp;BR19)+COUNTIFS($S$2:$S$1000,"&lt;"&amp;$CV$16,$C$2:$C$1000,"="&amp;BR19)</f>
        <v/>
      </c>
      <c r="CX19" s="80">
        <f>COUNTIFS($R$2:$R$1000,"&gt;"&amp;$CV$16,$B$2:$B$1000,"="&amp;BS19)+COUNTIFS($S$2:$S$1000,"&gt;"&amp;$CV$16,$C$2:$C$1000,"="&amp;BS19)</f>
        <v/>
      </c>
      <c r="CY19" s="80">
        <f>COUNTIFS($R$2:$R$1000,"&lt;"&amp;$CV$16,$B$2:$B$1000,"="&amp;BS19)+COUNTIFS($S$2:$S$1000,"&lt;"&amp;$CV$16,$C$2:$C$1000,"="&amp;BS19)</f>
        <v/>
      </c>
      <c r="CZ19" s="80">
        <f>COUNTIFS($R$2:$R$1000,"&gt;"&amp;$CZ$16,$B$2:$B$1000,"="&amp;BR19)+COUNTIFS($S$2:$S$1000,"&gt;"&amp;$CZ$16,$C$2:$C$1000,"="&amp;BR19)</f>
        <v/>
      </c>
      <c r="DA19" s="80">
        <f>COUNTIFS($R$2:$R$1000,"&lt;"&amp;$CZ$16,$B$2:$B$1000,"="&amp;BR19)+COUNTIFS($S$2:$S$1000,"&lt;"&amp;$CZ$16,$C$2:$C$1000,"="&amp;BR19)</f>
        <v/>
      </c>
      <c r="DB19" s="80">
        <f>COUNTIFS($R$2:$R$1000,"&gt;"&amp;$CZ$16,$B$2:$B$1000,"="&amp;BS19)+COUNTIFS($S$2:$S$1000,"&gt;"&amp;$CZ$16,$C$2:$C$1000,"="&amp;BS19)</f>
        <v/>
      </c>
      <c r="DC19" s="80">
        <f>COUNTIFS($R$2:$R$1000,"&lt;"&amp;$CZ$16,$B$2:$B$1000,"="&amp;BS19)+COUNTIFS($S$2:$S$1000,"&lt;"&amp;$CZ$16,$C$2:$C$1000,"="&amp;BS19)</f>
        <v/>
      </c>
      <c r="DD19" s="80">
        <f>COUNTIFS($R$2:$R$1000,"&gt;"&amp;$DD$16,$B$2:$B$1000,"="&amp;BR19)+COUNTIFS($S$2:$S$1000,"&gt;"&amp;$DD$16,$C$2:$C$1000,"="&amp;BR19)</f>
        <v/>
      </c>
      <c r="DE19" s="80">
        <f>COUNTIFS($R$2:$R$1000,"&lt;"&amp;$DD$16,$B$2:$B$1000,"="&amp;BR19)+COUNTIFS($S$2:$S$1000,"&lt;"&amp;$DD$16,$C$2:$C$1000,"="&amp;BR19)</f>
        <v/>
      </c>
      <c r="DF19" s="80">
        <f>COUNTIFS($R$2:$R$1000,"&gt;"&amp;$DD$16,$B$2:$B$1000,"="&amp;BS19)+COUNTIFS($S$2:$S$1000,"&gt;"&amp;$DD$16,$C$2:$C$1000,"="&amp;BS19)</f>
        <v/>
      </c>
      <c r="DG19" s="80">
        <f>COUNTIFS($R$2:$R$1000,"&lt;"&amp;$DD$16,$B$2:$B$1000,"="&amp;BS19)+COUNTIFS($S$2:$S$1000,"&lt;"&amp;$DD$16,$C$2:$C$1000,"="&amp;BS19)</f>
        <v/>
      </c>
      <c r="DH19" s="25">
        <f>COUNTIFS($U$2:$U$1000,"&gt;"&amp;$DH$16,$B$2:$B$1000,"="&amp;BR19)+COUNTIFS($V$2:$V$1000,"&gt;"&amp;$DH$16,$C$2:$C$1000,"="&amp;BR19)</f>
        <v/>
      </c>
      <c r="DI19" s="80">
        <f>COUNTIFS($U$2:$U$1000,"&lt;"&amp;$DH$16,$B$2:$B$1000,"="&amp;BR19)+COUNTIFS($V$2:$V$1000,"&lt;"&amp;$DH$16,$C$2:$C$1000,"="&amp;BR19)</f>
        <v/>
      </c>
      <c r="DJ19" s="80">
        <f>COUNTIFS($U$2:$U$1000,"&gt;"&amp;$DH$16,$B$2:$B$1000,"="&amp;BS19)+COUNTIFS($V$2:$V$1000,"&gt;"&amp;$DH$16,$C$2:$C$1000,"="&amp;BS19)</f>
        <v/>
      </c>
      <c r="DK19" s="80">
        <f>COUNTIFS($U$2:$U$1000,"&lt;"&amp;$DH$16,$B$2:$B$1000,"="&amp;BS19)+COUNTIFS($V$2:$V$1000,"&lt;"&amp;$DH$16,$C$2:$C$1000,"="&amp;BS19)</f>
        <v/>
      </c>
      <c r="DL19" s="80">
        <f>COUNTIFS($U$2:$U$1000,"&gt;"&amp;$DL$16,$B$2:$B$1000,"="&amp;BR19)+COUNTIFS($V$2:$V$1000,"&gt;"&amp;$DL$16,$C$2:$C$1000,"="&amp;BR19)</f>
        <v/>
      </c>
      <c r="DM19" s="80">
        <f>COUNTIFS($U$2:$U$1000,"&lt;"&amp;$DL$16,$B$2:$B$1000,"="&amp;BR19)+COUNTIFS($V$2:$V$1000,"&lt;"&amp;$DL$16,$C$2:$C$1000,"="&amp;BR19)</f>
        <v/>
      </c>
      <c r="DN19" s="80">
        <f>COUNTIFS($U$2:$U$1000,"&gt;"&amp;$DL$16,$B$2:$B$1000,"="&amp;BS19)+COUNTIFS($V$2:$V$1000,"&gt;"&amp;$DL$16,$C$2:$C$1000,"="&amp;BS19)</f>
        <v/>
      </c>
      <c r="DO19" s="80">
        <f>COUNTIFS($U$2:$U$1000,"&lt;"&amp;$DL$16,$B$2:$B$1000,"="&amp;BS19)+COUNTIFS($V$2:$V$1000,"&lt;"&amp;$DL$16,$C$2:$C$1000,"="&amp;BS19)</f>
        <v/>
      </c>
      <c r="DP19" s="80">
        <f>COUNTIFS($U$2:$U$1000,"&gt;"&amp;$DP$16,$B$2:$B$1000,"="&amp;BR19)+COUNTIFS($V$2:$V$1000,"&gt;"&amp;$DP$16,$C$2:$C$1000,"="&amp;BR19)</f>
        <v/>
      </c>
      <c r="DQ19" s="80">
        <f>COUNTIFS($U$2:$U$1000,"&lt;"&amp;$DP$16,$B$2:$B$1000,"="&amp;BR19)+COUNTIFS($V$2:$V$1000,"&lt;"&amp;$DP$16,$C$2:$C$1000,"="&amp;BR19)</f>
        <v/>
      </c>
      <c r="DR19" s="80">
        <f>COUNTIFS($U$2:$U$1000,"&gt;"&amp;$DP$16,$B$2:$B$1000,"="&amp;BS19)+COUNTIFS($V$2:$V$1000,"&gt;"&amp;$DP$16,$C$2:$C$1000,"="&amp;BS19)</f>
        <v/>
      </c>
      <c r="DS19" s="80">
        <f>COUNTIFS($U$2:$U$1000,"&lt;"&amp;$DP$16,$B$2:$B$1000,"="&amp;BS19)+COUNTIFS($V$2:$V$1000,"&lt;"&amp;$DP$16,$C$2:$C$1000,"="&amp;BS19)</f>
        <v/>
      </c>
      <c r="DT19" s="12">
        <f>COUNTIFS($S$2:$S$1000,"&gt;"&amp;$DT$16,$B$2:$B$1000,"="&amp;BR19)+COUNTIFS($R$2:$R$1000,"&gt;"&amp;$DT$16,$C$2:$C$1000,"="&amp;BR19)</f>
        <v/>
      </c>
      <c r="DU19" s="80">
        <f>COUNTIFS($S$2:$S$1000,"&lt;"&amp;$DT$16,$B$2:$B$1000,"="&amp;BR19)+COUNTIFS($R$2:$R$1000,"&lt;"&amp;$DT$16,$C$2:$C$1000,"="&amp;BR19)</f>
        <v/>
      </c>
      <c r="DV19" s="80">
        <f>COUNTIFS($S$2:$S$1000,"&gt;"&amp;$DT$16,$B$2:$B$1000,"="&amp;BS19)+COUNTIFS($R$2:$R$1000,"&gt;"&amp;$DT$16,$C$2:$C$1000,"="&amp;BS19)</f>
        <v/>
      </c>
      <c r="DW19" s="80">
        <f>COUNTIFS($S$2:$S$1000,"&lt;"&amp;$DT$16,$B$2:$B$1000,"="&amp;BS19)+COUNTIFS($R$2:$R$1000,"&lt;"&amp;$DT$16,$C$2:$C$1000,"="&amp;BS19)</f>
        <v/>
      </c>
      <c r="DX19" s="80">
        <f>COUNTIFS($S$2:$S$1000,"&gt;"&amp;$DX$16,$B$2:$B$1000,"="&amp;BR19)+COUNTIFS($R$2:$R$1000,"&gt;"&amp;$DX$16,$C$2:$C$1000,"="&amp;BR19)</f>
        <v/>
      </c>
      <c r="DY19" s="80">
        <f>COUNTIFS($S$2:$S$1000,"&lt;"&amp;$DX$16,$B$2:$B$1000,"="&amp;BR19)+COUNTIFS($R$2:$R$1000,"&lt;"&amp;$DX$16,$C$2:$C$1000,"="&amp;BR19)</f>
        <v/>
      </c>
      <c r="DZ19" s="80">
        <f>COUNTIFS($S$2:$S$1000,"&gt;"&amp;$DX$16,$B$2:$B$1000,"="&amp;BS19)+COUNTIFS($R$2:$R$1000,"&gt;"&amp;$DX$16,$C$2:$C$1000,"="&amp;BS19)</f>
        <v/>
      </c>
      <c r="EA19" s="80">
        <f>COUNTIFS($S$2:$S$1000,"&lt;"&amp;$DX$16,$B$2:$B$1000,"="&amp;BS19)+COUNTIFS($R$2:$R$1000,"&lt;"&amp;$DX$16,$C$2:$C$1000,"="&amp;BS19)</f>
        <v/>
      </c>
      <c r="EB19" s="80">
        <f>COUNTIFS($S$2:$S$1000,"&gt;"&amp;$EB$16,$B$2:$B$1000,"="&amp;BR19)+COUNTIFS($R$2:$R$1000,"&gt;"&amp;$EB$16,$C$2:$C$1000,"="&amp;BR19)</f>
        <v/>
      </c>
      <c r="EC19" s="80">
        <f>COUNTIFS($S$2:$S$1000,"&lt;"&amp;$EB$16,$B$2:$B$1000,"="&amp;BR19)+COUNTIFS($R$2:$R$1000,"&lt;"&amp;$EB$16,$C$2:$C$1000,"="&amp;BR19)</f>
        <v/>
      </c>
      <c r="ED19" s="80">
        <f>COUNTIFS($S$2:$S$1000,"&gt;"&amp;$EB$16,$B$2:$B$1000,"="&amp;BS19)+COUNTIFS($R$2:$R$1000,"&gt;"&amp;$EB$16,$C$2:$C$1000,"="&amp;BS19)</f>
        <v/>
      </c>
      <c r="EE19" s="80">
        <f>COUNTIFS($S$2:$S$1000,"&lt;"&amp;$EB$16,$B$2:$B$1000,"="&amp;BS19)+COUNTIFS($R$2:$R$1000,"&lt;"&amp;$EB$16,$C$2:$C$1000,"="&amp;BS19)</f>
        <v/>
      </c>
      <c r="EF19" s="25">
        <f>COUNTIFS($V$2:$V$1000,"&gt;"&amp;$EF$16,$B$2:$B$1000,"="&amp;BR19)+COUNTIFS($U$2:$U$1000,"&gt;"&amp;$EF$16,$C$2:$C$1000,"="&amp;BR19)</f>
        <v/>
      </c>
      <c r="EG19" s="80">
        <f>COUNTIFS($V$2:$V$1000,"&lt;"&amp;$EF$16,$B$2:$B$1000,"="&amp;BR19)+COUNTIFS($U$2:$U$1000,"&lt;"&amp;$EF$16,$C$2:$C$1000,"="&amp;BR19)</f>
        <v/>
      </c>
      <c r="EH19" s="80">
        <f>COUNTIFS($V$2:$V$1000,"&gt;"&amp;$EF$16,$B$2:$B$1000,"="&amp;BS19)+COUNTIFS($U$2:$U$1000,"&gt;"&amp;$EF$16,$C$2:$C$1000,"="&amp;BS19)</f>
        <v/>
      </c>
      <c r="EI19" s="80">
        <f>COUNTIFS($V$2:$V$1000,"&lt;"&amp;$EF$16,$B$2:$B$1000,"="&amp;BS19)+COUNTIFS($U$2:$U$1000,"&lt;"&amp;$EF$16,$C$2:$C$1000,"="&amp;BS19)</f>
        <v/>
      </c>
      <c r="EJ19" s="80">
        <f>COUNTIFS($V$2:$V$1000,"&gt;"&amp;$EJ$16,$B$2:$B$1000,"="&amp;BR19)+COUNTIFS($U$2:$U$1000,"&gt;"&amp;$EJ$16,$C$2:$C$1000,"="&amp;BR19)</f>
        <v/>
      </c>
      <c r="EK19" s="80">
        <f>COUNTIFS($V$2:$V$1000,"&lt;"&amp;$EJ$16,$B$2:$B$1000,"="&amp;BR19)+COUNTIFS($U$2:$U$1000,"&lt;"&amp;$EJ$16,$C$2:$C$1000,"="&amp;BR19)</f>
        <v/>
      </c>
      <c r="EL19" s="80">
        <f>COUNTIFS($V$2:$V$1000,"&gt;"&amp;$EJ$16,$B$2:$B$1000,"="&amp;BS19)+COUNTIFS($U$2:$U$1000,"&gt;"&amp;$EJ$16,$C$2:$C$1000,"="&amp;BS19)</f>
        <v/>
      </c>
      <c r="EM19" s="80">
        <f>COUNTIFS($V$2:$V$1000,"&lt;"&amp;$EJ$16,$B$2:$B$1000,"="&amp;BS19)+COUNTIFS($U$2:$U$1000,"&lt;"&amp;$EJ$16,$C$2:$C$1000,"="&amp;BS19)</f>
        <v/>
      </c>
      <c r="EN19" s="80">
        <f>COUNTIFS($V$2:$V$1000,"&gt;"&amp;$EN$16,$B$2:$B$1000,"="&amp;BR19)+COUNTIFS($U$2:$U$1000,"&gt;"&amp;$EN$16,$C$2:$C$1000,"="&amp;BR19)</f>
        <v/>
      </c>
      <c r="EO19" s="80">
        <f>COUNTIFS($V$2:$V$1000,"&lt;"&amp;$EN$16,$B$2:$B$1000,"="&amp;BR19)+COUNTIFS($U$2:$U$1000,"&lt;"&amp;$EN$16,$C$2:$C$1000,"="&amp;BR19)</f>
        <v/>
      </c>
      <c r="EP19" s="80">
        <f>COUNTIFS($V$2:$V$1000,"&gt;"&amp;$EN$16,$B$2:$B$1000,"="&amp;BS19)+COUNTIFS($U$2:$U$1000,"&gt;"&amp;$EN$16,$C$2:$C$1000,"="&amp;BS19)</f>
        <v/>
      </c>
      <c r="EQ19" s="80">
        <f>COUNTIFS($V$2:$V$1000,"&lt;"&amp;$EN$16,$B$2:$B$1000,"="&amp;BS19)+COUNTIFS($U$2:$U$1000,"&lt;"&amp;$EN$16,$C$2:$C$1000,"="&amp;BS19)</f>
        <v/>
      </c>
      <c r="ES19" s="89" t="n"/>
      <c r="EV19" s="89" t="n"/>
      <c r="EY19" s="89" t="n"/>
      <c r="FB19" s="89" t="n"/>
      <c r="FE19" s="89" t="n"/>
      <c r="FH19" s="89" t="n"/>
      <c r="FK19" s="89" t="n"/>
      <c r="FN19" s="81" t="n"/>
      <c r="FQ19" s="81" t="n"/>
      <c r="FT19" s="81" t="n"/>
      <c r="FW19" s="81" t="n"/>
      <c r="FZ19" s="81" t="n"/>
      <c r="GC19" s="81" t="n"/>
      <c r="GF19" s="81" t="n"/>
      <c r="GI19" s="81" t="n"/>
    </row>
    <row customHeight="1" ht="12" r="20" spans="1:201">
      <c r="A20" s="35" t="n">
        <v>43357</v>
      </c>
      <c r="B20" s="89" t="s">
        <v>125</v>
      </c>
      <c r="C20" s="89" t="s">
        <v>120</v>
      </c>
      <c r="D20" s="31" t="n">
        <v>6.87</v>
      </c>
      <c r="E20" s="81" t="n">
        <v>6.3</v>
      </c>
      <c r="F20" s="25" t="n">
        <v>633</v>
      </c>
      <c r="G20" s="80" t="n">
        <v>420</v>
      </c>
      <c r="H20" s="80" t="n">
        <v>522</v>
      </c>
      <c r="I20" s="80" t="n">
        <v>309</v>
      </c>
      <c r="J20" s="80" t="n">
        <v>5</v>
      </c>
      <c r="K20" s="80" t="n">
        <v>3</v>
      </c>
      <c r="L20" s="25" t="n">
        <v>3</v>
      </c>
      <c r="M20" s="80" t="n">
        <v>0</v>
      </c>
      <c r="N20" s="80" t="n">
        <v>1</v>
      </c>
      <c r="O20" s="80" t="n">
        <v>2</v>
      </c>
      <c r="P20" s="80" t="n">
        <v>2</v>
      </c>
      <c r="Q20" s="80" t="n">
        <v>0</v>
      </c>
      <c r="R20" s="16" t="n">
        <v>6</v>
      </c>
      <c r="S20" s="16" t="n">
        <v>2</v>
      </c>
      <c r="T20" s="16" t="n">
        <v>8</v>
      </c>
      <c r="U20" s="25" t="n">
        <v>3</v>
      </c>
      <c r="V20" s="80" t="n">
        <v>1</v>
      </c>
      <c r="W20" s="16" t="n">
        <v>4</v>
      </c>
      <c r="X20" s="25" t="n">
        <v>14</v>
      </c>
      <c r="Y20" s="80" t="n">
        <v>15</v>
      </c>
      <c r="Z20" s="27">
        <f>IF(U20="","",LOOKUP(U20-V20,{-9E+307,0,1},{2,"x",1}))</f>
        <v/>
      </c>
      <c r="AA20" s="14">
        <f>IF(U20="","",U20&amp;"-"&amp;V20)</f>
        <v/>
      </c>
      <c r="AB20" s="63" t="n"/>
      <c r="AC20" s="89" t="s">
        <v>126</v>
      </c>
      <c r="AD20" s="80">
        <f>SUMPRODUCT(($B$2:$C$1001=$AC20)*($Z$2:$Z$1001&lt;&gt;""))</f>
        <v/>
      </c>
      <c r="AE20" s="81">
        <f>SUMIF($B$2:$B$1001,$AC20,$D$2:$D$1001)+SUMIF($C$2:$C$1001,$AC20,$E$2:$E$1001)</f>
        <v/>
      </c>
      <c r="AF20" s="80">
        <f>SUMIF($B$2:$B$1001,$AC20,$F$2:$F$1001)+SUMIF($C$2:$C$1001,$AC20,$G$2:$G$1001)</f>
        <v/>
      </c>
      <c r="AG20" s="80">
        <f>SUMIF($B$2:$B$1001,$AC20,$H$2:$H$1001)+SUMIF($C$2:$C$1001,$AC20,$I$2:$I$1001)</f>
        <v/>
      </c>
      <c r="AH20" s="80">
        <f>SUMIF($B$2:$B$1001,$AC20,$J$2:$J$1001)+SUMIF($C$2:$C$1001,$AC20,$K$2:$K$1001)</f>
        <v/>
      </c>
      <c r="AI20" s="25">
        <f>SUMIF($B$2:$B$1001,$AC20,$L$2:$L$1001)+SUMIF($C$2:$C$1001,$AC20,$M$2:$M$1001)</f>
        <v/>
      </c>
      <c r="AJ20" s="80">
        <f>SUMIF($B$2:$B$1001,$AC20,$N$2:$N$1001)+SUMIF($C$2:$C$1001,$AC20,$O$2:$O$1001)</f>
        <v/>
      </c>
      <c r="AK20" s="80">
        <f>SUMIF($B$2:$B$1001,$AC20,$P$2:$P$1001)+SUMIF($C$2:$C$1001,$AC20,$Q$2:$Q$1001)</f>
        <v/>
      </c>
      <c r="AL20" s="80">
        <f>SUMIF($B$2:$B$1001,$AC20,$U$2:$U$1001)+SUMIF($C$2:$C$1001,$AC20,$V$2:$V$1001)</f>
        <v/>
      </c>
      <c r="AM20" s="29">
        <f>SUMIF($B$2:$B$1001,$AC20,$X$2:$X$1001)+SUMIF($C$2:$C$1001,$AC20,$Y$2:$Y$1001)</f>
        <v/>
      </c>
      <c r="AN20" s="31">
        <f>SUMIF($C$2:$C$1001,$AC20,$D$2:$D$1001)+SUMIF($B$2:$B$1001,$AC20,$E$2:$E$1001)</f>
        <v/>
      </c>
      <c r="AO20" s="80">
        <f>SUMIF($C$2:$C$1001,$AC20,$F$2:$F$1001)+SUMIF($B$2:$B$1001,$AC20,$G$2:$G$1001)</f>
        <v/>
      </c>
      <c r="AP20" s="80">
        <f>SUMIF($C$2:$C$1001,$AC20,$H$2:$H$1001)+SUMIF($B$2:$B$1001,$AC20,$I$2:$I$1001)</f>
        <v/>
      </c>
      <c r="AQ20" s="80">
        <f>SUMIF($C$2:$C$1001,$AC20,$J$2:$J$1001)+SUMIF($B$2:$B$1001,$AC20,$K$2:$K$1001)</f>
        <v/>
      </c>
      <c r="AR20" s="25">
        <f>SUMIF($C$2:$C$1001,$AC20,$L$2:$L$1001)+SUMIF($B$2:$B$1001,$AC20,$M$2:$M$1001)</f>
        <v/>
      </c>
      <c r="AS20" s="80">
        <f>SUMIF($C$2:$C$1001,$AC20,$N$2:$N$1001)+SUMIF($B$2:$B$1001,$AC20,$O$2:$O$1001)</f>
        <v/>
      </c>
      <c r="AT20" s="80">
        <f>SUMIF($C$2:$C$1001,$AC20,$P$2:$P$1001)+SUMIF($B$2:$B$1001,$AC20,$Q$2:$Q$1001)</f>
        <v/>
      </c>
      <c r="AU20" s="80">
        <f>SUMIF($C$2:$C$1001,$AC20,$U$2:$U$1001)+SUMIF($B$2:$B$1001,$AC20,$V$2:$V$1001)</f>
        <v/>
      </c>
      <c r="AV20" s="28">
        <f>SUMIF($C$2:$C$1001,$AC20,$X$2:$X$1001)+SUMIF($B$2:$B$1001,$AC20,$Y$2:$Y$1001)</f>
        <v/>
      </c>
      <c r="AW20" s="12" t="n">
        <v>5</v>
      </c>
      <c r="AX20" s="81" t="n">
        <v>35.12</v>
      </c>
      <c r="AY20" s="80" t="n">
        <v>2130</v>
      </c>
      <c r="AZ20" s="80" t="n">
        <v>1600</v>
      </c>
      <c r="BA20" s="80" t="n">
        <v>45</v>
      </c>
      <c r="BB20" s="25" t="n">
        <v>1</v>
      </c>
      <c r="BC20" s="80" t="n">
        <v>5</v>
      </c>
      <c r="BD20" s="80" t="n">
        <v>6</v>
      </c>
      <c r="BE20" s="80" t="n">
        <v>9</v>
      </c>
      <c r="BF20" s="29" t="n">
        <v>166</v>
      </c>
      <c r="BG20" s="31" t="n">
        <v>32.23999999999999</v>
      </c>
      <c r="BH20" s="80" t="n">
        <v>1995</v>
      </c>
      <c r="BI20" s="80" t="n">
        <v>1475</v>
      </c>
      <c r="BJ20" s="80" t="n">
        <v>51</v>
      </c>
      <c r="BK20" s="25" t="n">
        <v>2</v>
      </c>
      <c r="BL20" s="80" t="n">
        <v>15</v>
      </c>
      <c r="BM20" s="80" t="n">
        <v>2</v>
      </c>
      <c r="BN20" s="80" t="n">
        <v>3</v>
      </c>
      <c r="BO20" s="25" t="n">
        <v>72</v>
      </c>
      <c r="BR20" s="89">
        <f>BR31</f>
        <v/>
      </c>
      <c r="BS20" s="89">
        <f>BS31</f>
        <v/>
      </c>
      <c r="BT20" s="80">
        <f>COUNTIFS($T$2:$T$1000,"&gt;"&amp;$BT$16,$B$2:$B$1000,"="&amp;BR20)+COUNTIFS($T$2:$T$1000,"&gt;"&amp;$BT$16,$C$2:$C$1000,"="&amp;BR20)</f>
        <v/>
      </c>
      <c r="BU20" s="80">
        <f>COUNTIFS($T$2:$T$1000,"&lt;"&amp;$BT$16,$B$2:$B$1000,"="&amp;BR20)+COUNTIFS($T$2:$T$1000,"&lt;"&amp;$BT$16,$C$2:$C$1000,"="&amp;BR20)</f>
        <v/>
      </c>
      <c r="BV20" s="80">
        <f>COUNTIFS($T$2:$T$1000,"&gt;"&amp;$BT$16,$B$2:$B$1000,"="&amp;BS20)+COUNTIFS($T$2:$T$1000,"&gt;"&amp;$BT$16,$C$2:$C$1000,"="&amp;BS20)</f>
        <v/>
      </c>
      <c r="BW20" s="80">
        <f>COUNTIFS($T$2:$T$1000,"&lt;"&amp;$BT$16,$B$2:$B$1000,"="&amp;BS20)+COUNTIFS($T$2:$T$1000,"&lt;"&amp;$BT$16,$C$2:$C$1000,"="&amp;BS20)</f>
        <v/>
      </c>
      <c r="BX20" s="80">
        <f>COUNTIFS($T$2:$T$1000,"&gt;"&amp;$BX$16,$B$2:$B$1000,"="&amp;BR20)+COUNTIFS($T$2:$T$1000,"&gt;"&amp;$BX$16,$C$2:$C$1000,"="&amp;BR20)</f>
        <v/>
      </c>
      <c r="BY20" s="80">
        <f>COUNTIFS($T$2:$T$1000,"&lt;"&amp;$BX$16,$B$2:$B$1000,"="&amp;BR20)+COUNTIFS($T$2:$T$1000,"&lt;"&amp;$BX$16,$C$2:$C$1000,"="&amp;BR20)</f>
        <v/>
      </c>
      <c r="BZ20" s="80">
        <f>COUNTIFS($T$2:$T$1000,"&gt;"&amp;$BX$16,$B$2:$B$1000,"="&amp;BS20)+COUNTIFS($T$2:$T$1000,"&gt;"&amp;$BX$16,$C$2:$C$1000,"="&amp;BS20)</f>
        <v/>
      </c>
      <c r="CA20" s="80">
        <f>COUNTIFS($T$2:$T$1000,"&lt;"&amp;$BX$16,$B$2:$B$1000,"="&amp;BS20)+COUNTIFS($T$2:$T$1000,"&lt;"&amp;$BX$16,$C$2:$C$1000,"="&amp;BS20)</f>
        <v/>
      </c>
      <c r="CB20" s="80">
        <f>COUNTIFS($T$2:$T$1000,"&gt;"&amp;$CB$16,$B$2:$B$1000,"="&amp;BR20)+COUNTIFS($T$2:$T$1000,"&gt;"&amp;$CB$16,$C$2:$C$1000,"="&amp;BR20)</f>
        <v/>
      </c>
      <c r="CC20" s="80">
        <f>COUNTIFS($T$2:$T$1000,"&lt;"&amp;$CB$16,$B$2:$B$1000,"="&amp;BR20)+COUNTIFS($T$2:$T$1000,"&lt;"&amp;$CB$16,$C$2:$C$1000,"="&amp;BR20)</f>
        <v/>
      </c>
      <c r="CD20" s="80">
        <f>COUNTIFS($T$2:$T$1000,"&gt;"&amp;$CB$16,$B$2:$B$1000,"="&amp;BS20)+COUNTIFS($T$2:$T$1000,"&gt;"&amp;$CB$16,$C$2:$C$1000,"="&amp;BS20)</f>
        <v/>
      </c>
      <c r="CE20" s="80">
        <f>COUNTIFS($T$2:$T$1000,"&lt;"&amp;$CB$16,$B$2:$B$1000,"="&amp;BS20)+COUNTIFS($T$2:$T$1000,"&lt;"&amp;$CB$16,$C$2:$C$1000,"="&amp;BS20)</f>
        <v/>
      </c>
      <c r="CF20" s="25">
        <f>COUNTIFS($W$2:$W$1000,"&gt;"&amp;$CF$16,$B$2:$B$1000,"="&amp;BR20)+COUNTIFS($W$2:$W$1000,"&gt;"&amp;$CF$16,$C$2:$C$1000,"="&amp;BR20)</f>
        <v/>
      </c>
      <c r="CG20" s="80">
        <f>COUNTIFS($W$2:$W$1000,"&lt;"&amp;$CF$16,$B$2:$B$1000,"="&amp;BR20)+COUNTIFS($W$2:$W$1000,"&lt;"&amp;$CF$16,$C$2:$C$1000,"="&amp;BR20)</f>
        <v/>
      </c>
      <c r="CH20" s="80">
        <f>COUNTIFS($W$2:$W$1000,"&gt;"&amp;$CF$16,$B$2:$B$1000,"="&amp;BS20)+COUNTIFS($W$2:$W$1000,"&gt;"&amp;$CF$16,$C$2:$C$1000,"="&amp;BS20)</f>
        <v/>
      </c>
      <c r="CI20" s="80">
        <f>COUNTIFS($W$2:$W$1000,"&lt;"&amp;$CF$16,$B$2:$B$1000,"="&amp;BS20)+COUNTIFS($W$2:$W$1000,"&lt;"&amp;$CF$16,$C$2:$C$1000,"="&amp;BS20)</f>
        <v/>
      </c>
      <c r="CJ20" s="80">
        <f>COUNTIFS($W$2:$W$1000,"&gt;"&amp;$CJ$16,$B$2:$B$1000,"="&amp;BR20)+COUNTIFS($W$2:$W$1000,"&gt;"&amp;$CJ$16,$C$2:$C$1000,"="&amp;BR20)</f>
        <v/>
      </c>
      <c r="CK20" s="80">
        <f>COUNTIFS($W$2:$W$1000,"&lt;"&amp;$CJ$16,$B$2:$B$1000,"="&amp;BR20)+COUNTIFS($W$2:$W$1000,"&lt;"&amp;$CJ$16,$C$2:$C$1000,"="&amp;BR20)</f>
        <v/>
      </c>
      <c r="CL20" s="80">
        <f>COUNTIFS($W$2:$W$1000,"&gt;"&amp;$CJ$16,$B$2:$B$1000,"="&amp;BS20)+COUNTIFS($W$2:$W$1000,"&gt;"&amp;$CJ$16,$C$2:$C$1000,"="&amp;BS20)</f>
        <v/>
      </c>
      <c r="CM20" s="80">
        <f>COUNTIFS($W$2:$W$1000,"&lt;"&amp;$CJ$16,$B$2:$B$1000,"="&amp;BS20)+COUNTIFS($W$2:$W$1000,"&lt;"&amp;$CJ$16,$C$2:$C$1000,"="&amp;BS20)</f>
        <v/>
      </c>
      <c r="CN20" s="80">
        <f>COUNTIFS($W$2:$W$1000,"&gt;"&amp;$CN$16,$B$2:$B$1000,"="&amp;BR20)+COUNTIFS($W$2:$W$1000,"&gt;"&amp;$CN$16,$C$2:$C$1000,"="&amp;BR20)</f>
        <v/>
      </c>
      <c r="CO20" s="80">
        <f>COUNTIFS($W$2:$W$1000,"&lt;"&amp;$CN$16,$B$2:$B$1000,"="&amp;BR20)+COUNTIFS($W$2:$W$1000,"&lt;"&amp;$CN$16,$C$2:$C$1000,"="&amp;BR20)</f>
        <v/>
      </c>
      <c r="CP20" s="80">
        <f>COUNTIFS($W$2:$W$1000,"&gt;"&amp;$CN$16,$B$2:$B$1000,"="&amp;BS20)+COUNTIFS($W$2:$W$1000,"&gt;"&amp;$CN$16,$C$2:$C$1000,"="&amp;BS20)</f>
        <v/>
      </c>
      <c r="CQ20" s="80">
        <f>COUNTIFS($W$2:$W$1000,"&lt;"&amp;$CN$16,$B$2:$B$1000,"="&amp;BS20)+COUNTIFS($W$2:$W$1000,"&lt;"&amp;$CN$16,$C$2:$C$1000,"="&amp;BS20)</f>
        <v/>
      </c>
      <c r="CR20" s="80">
        <f>COUNTIFS($W$2:$W$1000,"&gt;"&amp;$CR$16,$B$2:$B$1000,"="&amp;BR20)+COUNTIFS($W$2:$W$1000,"&gt;"&amp;$CR$16,$C$2:$C$1000,"="&amp;BR20)</f>
        <v/>
      </c>
      <c r="CS20" s="80">
        <f>COUNTIFS($W$2:$W$1000,"&lt;"&amp;$CR$16,$B$2:$B$1000,"="&amp;BR20)+COUNTIFS($W$2:$W$1000,"&lt;"&amp;$CR$16,$C$2:$C$1000,"="&amp;BR20)</f>
        <v/>
      </c>
      <c r="CT20" s="80">
        <f>COUNTIFS($W$2:$W$1000,"&gt;"&amp;$CR$16,$B$2:$B$1000,"="&amp;BS20)+COUNTIFS($W$2:$W$1000,"&gt;"&amp;$CR$16,$C$2:$C$1000,"="&amp;BS20)</f>
        <v/>
      </c>
      <c r="CU20" s="80">
        <f>COUNTIFS($W$2:$W$1000,"&lt;"&amp;$CR$16,$B$2:$B$1000,"="&amp;BS20)+COUNTIFS($W$2:$W$1000,"&lt;"&amp;$CR$16,$C$2:$C$1000,"="&amp;BS20)</f>
        <v/>
      </c>
      <c r="CV20" s="12">
        <f>COUNTIFS($R$2:$R$1000,"&gt;"&amp;$CV$16,$B$2:$B$1000,"="&amp;BR20)+COUNTIFS($S$2:$S$1000,"&gt;"&amp;$CV$16,$C$2:$C$1000,"="&amp;BR20)</f>
        <v/>
      </c>
      <c r="CW20" s="80">
        <f>COUNTIFS($R$2:$R$1000,"&lt;"&amp;$CV$16,$B$2:$B$1000,"="&amp;BR20)+COUNTIFS($S$2:$S$1000,"&lt;"&amp;$CV$16,$C$2:$C$1000,"="&amp;BR20)</f>
        <v/>
      </c>
      <c r="CX20" s="80">
        <f>COUNTIFS($R$2:$R$1000,"&gt;"&amp;$CV$16,$B$2:$B$1000,"="&amp;BS20)+COUNTIFS($S$2:$S$1000,"&gt;"&amp;$CV$16,$C$2:$C$1000,"="&amp;BS20)</f>
        <v/>
      </c>
      <c r="CY20" s="80">
        <f>COUNTIFS($R$2:$R$1000,"&lt;"&amp;$CV$16,$B$2:$B$1000,"="&amp;BS20)+COUNTIFS($S$2:$S$1000,"&lt;"&amp;$CV$16,$C$2:$C$1000,"="&amp;BS20)</f>
        <v/>
      </c>
      <c r="CZ20" s="80">
        <f>COUNTIFS($R$2:$R$1000,"&gt;"&amp;$CZ$16,$B$2:$B$1000,"="&amp;BR20)+COUNTIFS($S$2:$S$1000,"&gt;"&amp;$CZ$16,$C$2:$C$1000,"="&amp;BR20)</f>
        <v/>
      </c>
      <c r="DA20" s="80">
        <f>COUNTIFS($R$2:$R$1000,"&lt;"&amp;$CZ$16,$B$2:$B$1000,"="&amp;BR20)+COUNTIFS($S$2:$S$1000,"&lt;"&amp;$CZ$16,$C$2:$C$1000,"="&amp;BR20)</f>
        <v/>
      </c>
      <c r="DB20" s="80">
        <f>COUNTIFS($R$2:$R$1000,"&gt;"&amp;$CZ$16,$B$2:$B$1000,"="&amp;BS20)+COUNTIFS($S$2:$S$1000,"&gt;"&amp;$CZ$16,$C$2:$C$1000,"="&amp;BS20)</f>
        <v/>
      </c>
      <c r="DC20" s="80">
        <f>COUNTIFS($R$2:$R$1000,"&lt;"&amp;$CZ$16,$B$2:$B$1000,"="&amp;BS20)+COUNTIFS($S$2:$S$1000,"&lt;"&amp;$CZ$16,$C$2:$C$1000,"="&amp;BS20)</f>
        <v/>
      </c>
      <c r="DD20" s="80">
        <f>COUNTIFS($R$2:$R$1000,"&gt;"&amp;$DD$16,$B$2:$B$1000,"="&amp;BR20)+COUNTIFS($S$2:$S$1000,"&gt;"&amp;$DD$16,$C$2:$C$1000,"="&amp;BR20)</f>
        <v/>
      </c>
      <c r="DE20" s="80">
        <f>COUNTIFS($R$2:$R$1000,"&lt;"&amp;$DD$16,$B$2:$B$1000,"="&amp;BR20)+COUNTIFS($S$2:$S$1000,"&lt;"&amp;$DD$16,$C$2:$C$1000,"="&amp;BR20)</f>
        <v/>
      </c>
      <c r="DF20" s="80">
        <f>COUNTIFS($R$2:$R$1000,"&gt;"&amp;$DD$16,$B$2:$B$1000,"="&amp;BS20)+COUNTIFS($S$2:$S$1000,"&gt;"&amp;$DD$16,$C$2:$C$1000,"="&amp;BS20)</f>
        <v/>
      </c>
      <c r="DG20" s="80">
        <f>COUNTIFS($R$2:$R$1000,"&lt;"&amp;$DD$16,$B$2:$B$1000,"="&amp;BS20)+COUNTIFS($S$2:$S$1000,"&lt;"&amp;$DD$16,$C$2:$C$1000,"="&amp;BS20)</f>
        <v/>
      </c>
      <c r="DH20" s="25">
        <f>COUNTIFS($U$2:$U$1000,"&gt;"&amp;$DH$16,$B$2:$B$1000,"="&amp;BR20)+COUNTIFS($V$2:$V$1000,"&gt;"&amp;$DH$16,$C$2:$C$1000,"="&amp;BR20)</f>
        <v/>
      </c>
      <c r="DI20" s="80">
        <f>COUNTIFS($U$2:$U$1000,"&lt;"&amp;$DH$16,$B$2:$B$1000,"="&amp;BR20)+COUNTIFS($V$2:$V$1000,"&lt;"&amp;$DH$16,$C$2:$C$1000,"="&amp;BR20)</f>
        <v/>
      </c>
      <c r="DJ20" s="80">
        <f>COUNTIFS($U$2:$U$1000,"&gt;"&amp;$DH$16,$B$2:$B$1000,"="&amp;BS20)+COUNTIFS($V$2:$V$1000,"&gt;"&amp;$DH$16,$C$2:$C$1000,"="&amp;BS20)</f>
        <v/>
      </c>
      <c r="DK20" s="80">
        <f>COUNTIFS($U$2:$U$1000,"&lt;"&amp;$DH$16,$B$2:$B$1000,"="&amp;BS20)+COUNTIFS($V$2:$V$1000,"&lt;"&amp;$DH$16,$C$2:$C$1000,"="&amp;BS20)</f>
        <v/>
      </c>
      <c r="DL20" s="80">
        <f>COUNTIFS($U$2:$U$1000,"&gt;"&amp;$DL$16,$B$2:$B$1000,"="&amp;BR20)+COUNTIFS($V$2:$V$1000,"&gt;"&amp;$DL$16,$C$2:$C$1000,"="&amp;BR20)</f>
        <v/>
      </c>
      <c r="DM20" s="80">
        <f>COUNTIFS($U$2:$U$1000,"&lt;"&amp;$DL$16,$B$2:$B$1000,"="&amp;BR20)+COUNTIFS($V$2:$V$1000,"&lt;"&amp;$DL$16,$C$2:$C$1000,"="&amp;BR20)</f>
        <v/>
      </c>
      <c r="DN20" s="80">
        <f>COUNTIFS($U$2:$U$1000,"&gt;"&amp;$DL$16,$B$2:$B$1000,"="&amp;BS20)+COUNTIFS($V$2:$V$1000,"&gt;"&amp;$DL$16,$C$2:$C$1000,"="&amp;BS20)</f>
        <v/>
      </c>
      <c r="DO20" s="80">
        <f>COUNTIFS($U$2:$U$1000,"&lt;"&amp;$DL$16,$B$2:$B$1000,"="&amp;BS20)+COUNTIFS($V$2:$V$1000,"&lt;"&amp;$DL$16,$C$2:$C$1000,"="&amp;BS20)</f>
        <v/>
      </c>
      <c r="DP20" s="80">
        <f>COUNTIFS($U$2:$U$1000,"&gt;"&amp;$DP$16,$B$2:$B$1000,"="&amp;BR20)+COUNTIFS($V$2:$V$1000,"&gt;"&amp;$DP$16,$C$2:$C$1000,"="&amp;BR20)</f>
        <v/>
      </c>
      <c r="DQ20" s="80">
        <f>COUNTIFS($U$2:$U$1000,"&lt;"&amp;$DP$16,$B$2:$B$1000,"="&amp;BR20)+COUNTIFS($V$2:$V$1000,"&lt;"&amp;$DP$16,$C$2:$C$1000,"="&amp;BR20)</f>
        <v/>
      </c>
      <c r="DR20" s="80">
        <f>COUNTIFS($U$2:$U$1000,"&gt;"&amp;$DP$16,$B$2:$B$1000,"="&amp;BS20)+COUNTIFS($V$2:$V$1000,"&gt;"&amp;$DP$16,$C$2:$C$1000,"="&amp;BS20)</f>
        <v/>
      </c>
      <c r="DS20" s="80">
        <f>COUNTIFS($U$2:$U$1000,"&lt;"&amp;$DP$16,$B$2:$B$1000,"="&amp;BS20)+COUNTIFS($V$2:$V$1000,"&lt;"&amp;$DP$16,$C$2:$C$1000,"="&amp;BS20)</f>
        <v/>
      </c>
      <c r="DT20" s="12">
        <f>COUNTIFS($S$2:$S$1000,"&gt;"&amp;$DT$16,$B$2:$B$1000,"="&amp;BR20)+COUNTIFS($R$2:$R$1000,"&gt;"&amp;$DT$16,$C$2:$C$1000,"="&amp;BR20)</f>
        <v/>
      </c>
      <c r="DU20" s="80">
        <f>COUNTIFS($S$2:$S$1000,"&lt;"&amp;$DT$16,$B$2:$B$1000,"="&amp;BR20)+COUNTIFS($R$2:$R$1000,"&lt;"&amp;$DT$16,$C$2:$C$1000,"="&amp;BR20)</f>
        <v/>
      </c>
      <c r="DV20" s="80">
        <f>COUNTIFS($S$2:$S$1000,"&gt;"&amp;$DT$16,$B$2:$B$1000,"="&amp;BS20)+COUNTIFS($R$2:$R$1000,"&gt;"&amp;$DT$16,$C$2:$C$1000,"="&amp;BS20)</f>
        <v/>
      </c>
      <c r="DW20" s="80">
        <f>COUNTIFS($S$2:$S$1000,"&lt;"&amp;$DT$16,$B$2:$B$1000,"="&amp;BS20)+COUNTIFS($R$2:$R$1000,"&lt;"&amp;$DT$16,$C$2:$C$1000,"="&amp;BS20)</f>
        <v/>
      </c>
      <c r="DX20" s="80">
        <f>COUNTIFS($S$2:$S$1000,"&gt;"&amp;$DX$16,$B$2:$B$1000,"="&amp;BR20)+COUNTIFS($R$2:$R$1000,"&gt;"&amp;$DX$16,$C$2:$C$1000,"="&amp;BR20)</f>
        <v/>
      </c>
      <c r="DY20" s="80">
        <f>COUNTIFS($S$2:$S$1000,"&lt;"&amp;$DX$16,$B$2:$B$1000,"="&amp;BR20)+COUNTIFS($R$2:$R$1000,"&lt;"&amp;$DX$16,$C$2:$C$1000,"="&amp;BR20)</f>
        <v/>
      </c>
      <c r="DZ20" s="80">
        <f>COUNTIFS($S$2:$S$1000,"&gt;"&amp;$DX$16,$B$2:$B$1000,"="&amp;BS20)+COUNTIFS($R$2:$R$1000,"&gt;"&amp;$DX$16,$C$2:$C$1000,"="&amp;BS20)</f>
        <v/>
      </c>
      <c r="EA20" s="80">
        <f>COUNTIFS($S$2:$S$1000,"&lt;"&amp;$DX$16,$B$2:$B$1000,"="&amp;BS20)+COUNTIFS($R$2:$R$1000,"&lt;"&amp;$DX$16,$C$2:$C$1000,"="&amp;BS20)</f>
        <v/>
      </c>
      <c r="EB20" s="80">
        <f>COUNTIFS($S$2:$S$1000,"&gt;"&amp;$EB$16,$B$2:$B$1000,"="&amp;BR20)+COUNTIFS($R$2:$R$1000,"&gt;"&amp;$EB$16,$C$2:$C$1000,"="&amp;BR20)</f>
        <v/>
      </c>
      <c r="EC20" s="80">
        <f>COUNTIFS($S$2:$S$1000,"&lt;"&amp;$EB$16,$B$2:$B$1000,"="&amp;BR20)+COUNTIFS($R$2:$R$1000,"&lt;"&amp;$EB$16,$C$2:$C$1000,"="&amp;BR20)</f>
        <v/>
      </c>
      <c r="ED20" s="80">
        <f>COUNTIFS($S$2:$S$1000,"&gt;"&amp;$EB$16,$B$2:$B$1000,"="&amp;BS20)+COUNTIFS($R$2:$R$1000,"&gt;"&amp;$EB$16,$C$2:$C$1000,"="&amp;BS20)</f>
        <v/>
      </c>
      <c r="EE20" s="80">
        <f>COUNTIFS($S$2:$S$1000,"&lt;"&amp;$EB$16,$B$2:$B$1000,"="&amp;BS20)+COUNTIFS($R$2:$R$1000,"&lt;"&amp;$EB$16,$C$2:$C$1000,"="&amp;BS20)</f>
        <v/>
      </c>
      <c r="EF20" s="25">
        <f>COUNTIFS($V$2:$V$1000,"&gt;"&amp;$EF$16,$B$2:$B$1000,"="&amp;BR20)+COUNTIFS($U$2:$U$1000,"&gt;"&amp;$EF$16,$C$2:$C$1000,"="&amp;BR20)</f>
        <v/>
      </c>
      <c r="EG20" s="80">
        <f>COUNTIFS($V$2:$V$1000,"&lt;"&amp;$EF$16,$B$2:$B$1000,"="&amp;BR20)+COUNTIFS($U$2:$U$1000,"&lt;"&amp;$EF$16,$C$2:$C$1000,"="&amp;BR20)</f>
        <v/>
      </c>
      <c r="EH20" s="80">
        <f>COUNTIFS($V$2:$V$1000,"&gt;"&amp;$EF$16,$B$2:$B$1000,"="&amp;BS20)+COUNTIFS($U$2:$U$1000,"&gt;"&amp;$EF$16,$C$2:$C$1000,"="&amp;BS20)</f>
        <v/>
      </c>
      <c r="EI20" s="80">
        <f>COUNTIFS($V$2:$V$1000,"&lt;"&amp;$EF$16,$B$2:$B$1000,"="&amp;BS20)+COUNTIFS($U$2:$U$1000,"&lt;"&amp;$EF$16,$C$2:$C$1000,"="&amp;BS20)</f>
        <v/>
      </c>
      <c r="EJ20" s="80">
        <f>COUNTIFS($V$2:$V$1000,"&gt;"&amp;$EJ$16,$B$2:$B$1000,"="&amp;BR20)+COUNTIFS($U$2:$U$1000,"&gt;"&amp;$EJ$16,$C$2:$C$1000,"="&amp;BR20)</f>
        <v/>
      </c>
      <c r="EK20" s="80">
        <f>COUNTIFS($V$2:$V$1000,"&lt;"&amp;$EJ$16,$B$2:$B$1000,"="&amp;BR20)+COUNTIFS($U$2:$U$1000,"&lt;"&amp;$EJ$16,$C$2:$C$1000,"="&amp;BR20)</f>
        <v/>
      </c>
      <c r="EL20" s="80">
        <f>COUNTIFS($V$2:$V$1000,"&gt;"&amp;$EJ$16,$B$2:$B$1000,"="&amp;BS20)+COUNTIFS($U$2:$U$1000,"&gt;"&amp;$EJ$16,$C$2:$C$1000,"="&amp;BS20)</f>
        <v/>
      </c>
      <c r="EM20" s="80">
        <f>COUNTIFS($V$2:$V$1000,"&lt;"&amp;$EJ$16,$B$2:$B$1000,"="&amp;BS20)+COUNTIFS($U$2:$U$1000,"&lt;"&amp;$EJ$16,$C$2:$C$1000,"="&amp;BS20)</f>
        <v/>
      </c>
      <c r="EN20" s="80">
        <f>COUNTIFS($V$2:$V$1000,"&gt;"&amp;$EN$16,$B$2:$B$1000,"="&amp;BR20)+COUNTIFS($U$2:$U$1000,"&gt;"&amp;$EN$16,$C$2:$C$1000,"="&amp;BR20)</f>
        <v/>
      </c>
      <c r="EO20" s="80">
        <f>COUNTIFS($V$2:$V$1000,"&lt;"&amp;$EN$16,$B$2:$B$1000,"="&amp;BR20)+COUNTIFS($U$2:$U$1000,"&lt;"&amp;$EN$16,$C$2:$C$1000,"="&amp;BR20)</f>
        <v/>
      </c>
      <c r="EP20" s="80">
        <f>COUNTIFS($V$2:$V$1000,"&gt;"&amp;$EN$16,$B$2:$B$1000,"="&amp;BS20)+COUNTIFS($U$2:$U$1000,"&gt;"&amp;$EN$16,$C$2:$C$1000,"="&amp;BS20)</f>
        <v/>
      </c>
      <c r="EQ20" s="80">
        <f>COUNTIFS($V$2:$V$1000,"&lt;"&amp;$EN$16,$B$2:$B$1000,"="&amp;BS20)+COUNTIFS($U$2:$U$1000,"&lt;"&amp;$EN$16,$C$2:$C$1000,"="&amp;BS20)</f>
        <v/>
      </c>
      <c r="ES20" s="89" t="n"/>
      <c r="EV20" s="89" t="n"/>
      <c r="EY20" s="89" t="n"/>
      <c r="FB20" s="89" t="n"/>
      <c r="FE20" s="89" t="n"/>
      <c r="FH20" s="89" t="n"/>
      <c r="FK20" s="89" t="n"/>
      <c r="FN20" s="81" t="n"/>
      <c r="FQ20" s="81" t="n"/>
      <c r="FT20" s="81" t="n"/>
      <c r="FW20" s="81" t="n"/>
      <c r="FZ20" s="81" t="n"/>
      <c r="GC20" s="81" t="n"/>
      <c r="GF20" s="81" t="n"/>
      <c r="GI20" s="81" t="n"/>
    </row>
    <row customHeight="1" ht="12" r="21" spans="1:201">
      <c r="A21" s="35" t="n">
        <v>43358</v>
      </c>
      <c r="B21" s="89" t="s">
        <v>115</v>
      </c>
      <c r="C21" s="89" t="s">
        <v>127</v>
      </c>
      <c r="D21" s="31" t="n">
        <v>6.99</v>
      </c>
      <c r="E21" s="81" t="n">
        <v>6.66</v>
      </c>
      <c r="F21" s="25" t="n">
        <v>443</v>
      </c>
      <c r="G21" s="80" t="n">
        <v>428</v>
      </c>
      <c r="H21" s="80" t="n">
        <v>337</v>
      </c>
      <c r="I21" s="80" t="n">
        <v>321</v>
      </c>
      <c r="J21" s="80" t="n">
        <v>11</v>
      </c>
      <c r="K21" s="80" t="n">
        <v>13</v>
      </c>
      <c r="L21" s="25" t="n">
        <v>1</v>
      </c>
      <c r="M21" s="80" t="n">
        <v>0</v>
      </c>
      <c r="N21" s="80" t="n">
        <v>2</v>
      </c>
      <c r="O21" s="80" t="n">
        <v>4</v>
      </c>
      <c r="P21" s="80" t="n">
        <v>1</v>
      </c>
      <c r="Q21" s="80" t="n">
        <v>2</v>
      </c>
      <c r="R21" s="16" t="n">
        <v>4</v>
      </c>
      <c r="S21" s="16" t="n">
        <v>6</v>
      </c>
      <c r="T21" s="16" t="n">
        <v>10</v>
      </c>
      <c r="U21" s="25" t="n">
        <v>2</v>
      </c>
      <c r="V21" s="80" t="n">
        <v>1</v>
      </c>
      <c r="W21" s="16" t="n">
        <v>3</v>
      </c>
      <c r="X21" s="25" t="n">
        <v>28</v>
      </c>
      <c r="Y21" s="80" t="n">
        <v>18</v>
      </c>
      <c r="Z21" s="27">
        <f>IF(U21="","",LOOKUP(U21-V21,{-9E+307,0,1},{2,"x",1}))</f>
        <v/>
      </c>
      <c r="AA21" s="14">
        <f>IF(U21="","",U21&amp;"-"&amp;V21)</f>
        <v/>
      </c>
      <c r="AB21" s="63" t="n"/>
      <c r="BR21" s="89">
        <f>BR32</f>
        <v/>
      </c>
      <c r="BS21" s="89">
        <f>BS32</f>
        <v/>
      </c>
      <c r="BT21" s="80">
        <f>COUNTIFS($T$2:$T$1000,"&gt;"&amp;$BT$16,$B$2:$B$1000,"="&amp;BR21)+COUNTIFS($T$2:$T$1000,"&gt;"&amp;$BT$16,$C$2:$C$1000,"="&amp;BR21)</f>
        <v/>
      </c>
      <c r="BU21" s="80">
        <f>COUNTIFS($T$2:$T$1000,"&lt;"&amp;$BT$16,$B$2:$B$1000,"="&amp;BR21)+COUNTIFS($T$2:$T$1000,"&lt;"&amp;$BT$16,$C$2:$C$1000,"="&amp;BR21)</f>
        <v/>
      </c>
      <c r="BV21" s="80">
        <f>COUNTIFS($T$2:$T$1000,"&gt;"&amp;$BT$16,$B$2:$B$1000,"="&amp;BS21)+COUNTIFS($T$2:$T$1000,"&gt;"&amp;$BT$16,$C$2:$C$1000,"="&amp;BS21)</f>
        <v/>
      </c>
      <c r="BW21" s="80">
        <f>COUNTIFS($T$2:$T$1000,"&lt;"&amp;$BT$16,$B$2:$B$1000,"="&amp;BS21)+COUNTIFS($T$2:$T$1000,"&lt;"&amp;$BT$16,$C$2:$C$1000,"="&amp;BS21)</f>
        <v/>
      </c>
      <c r="BX21" s="80">
        <f>COUNTIFS($T$2:$T$1000,"&gt;"&amp;$BX$16,$B$2:$B$1000,"="&amp;BR21)+COUNTIFS($T$2:$T$1000,"&gt;"&amp;$BX$16,$C$2:$C$1000,"="&amp;BR21)</f>
        <v/>
      </c>
      <c r="BY21" s="80">
        <f>COUNTIFS($T$2:$T$1000,"&lt;"&amp;$BX$16,$B$2:$B$1000,"="&amp;BR21)+COUNTIFS($T$2:$T$1000,"&lt;"&amp;$BX$16,$C$2:$C$1000,"="&amp;BR21)</f>
        <v/>
      </c>
      <c r="BZ21" s="80">
        <f>COUNTIFS($T$2:$T$1000,"&gt;"&amp;$BX$16,$B$2:$B$1000,"="&amp;BS21)+COUNTIFS($T$2:$T$1000,"&gt;"&amp;$BX$16,$C$2:$C$1000,"="&amp;BS21)</f>
        <v/>
      </c>
      <c r="CA21" s="80">
        <f>COUNTIFS($T$2:$T$1000,"&lt;"&amp;$BX$16,$B$2:$B$1000,"="&amp;BS21)+COUNTIFS($T$2:$T$1000,"&lt;"&amp;$BX$16,$C$2:$C$1000,"="&amp;BS21)</f>
        <v/>
      </c>
      <c r="CB21" s="80">
        <f>COUNTIFS($T$2:$T$1000,"&gt;"&amp;$CB$16,$B$2:$B$1000,"="&amp;BR21)+COUNTIFS($T$2:$T$1000,"&gt;"&amp;$CB$16,$C$2:$C$1000,"="&amp;BR21)</f>
        <v/>
      </c>
      <c r="CC21" s="80">
        <f>COUNTIFS($T$2:$T$1000,"&lt;"&amp;$CB$16,$B$2:$B$1000,"="&amp;BR21)+COUNTIFS($T$2:$T$1000,"&lt;"&amp;$CB$16,$C$2:$C$1000,"="&amp;BR21)</f>
        <v/>
      </c>
      <c r="CD21" s="80">
        <f>COUNTIFS($T$2:$T$1000,"&gt;"&amp;$CB$16,$B$2:$B$1000,"="&amp;BS21)+COUNTIFS($T$2:$T$1000,"&gt;"&amp;$CB$16,$C$2:$C$1000,"="&amp;BS21)</f>
        <v/>
      </c>
      <c r="CE21" s="80">
        <f>COUNTIFS($T$2:$T$1000,"&lt;"&amp;$CB$16,$B$2:$B$1000,"="&amp;BS21)+COUNTIFS($T$2:$T$1000,"&lt;"&amp;$CB$16,$C$2:$C$1000,"="&amp;BS21)</f>
        <v/>
      </c>
      <c r="CF21" s="25">
        <f>COUNTIFS($W$2:$W$1000,"&gt;"&amp;$CF$16,$B$2:$B$1000,"="&amp;BR21)+COUNTIFS($W$2:$W$1000,"&gt;"&amp;$CF$16,$C$2:$C$1000,"="&amp;BR21)</f>
        <v/>
      </c>
      <c r="CG21" s="80">
        <f>COUNTIFS($W$2:$W$1000,"&lt;"&amp;$CF$16,$B$2:$B$1000,"="&amp;BR21)+COUNTIFS($W$2:$W$1000,"&lt;"&amp;$CF$16,$C$2:$C$1000,"="&amp;BR21)</f>
        <v/>
      </c>
      <c r="CH21" s="80">
        <f>COUNTIFS($W$2:$W$1000,"&gt;"&amp;$CF$16,$B$2:$B$1000,"="&amp;BS21)+COUNTIFS($W$2:$W$1000,"&gt;"&amp;$CF$16,$C$2:$C$1000,"="&amp;BS21)</f>
        <v/>
      </c>
      <c r="CI21" s="80">
        <f>COUNTIFS($W$2:$W$1000,"&lt;"&amp;$CF$16,$B$2:$B$1000,"="&amp;BS21)+COUNTIFS($W$2:$W$1000,"&lt;"&amp;$CF$16,$C$2:$C$1000,"="&amp;BS21)</f>
        <v/>
      </c>
      <c r="CJ21" s="80">
        <f>COUNTIFS($W$2:$W$1000,"&gt;"&amp;$CJ$16,$B$2:$B$1000,"="&amp;BR21)+COUNTIFS($W$2:$W$1000,"&gt;"&amp;$CJ$16,$C$2:$C$1000,"="&amp;BR21)</f>
        <v/>
      </c>
      <c r="CK21" s="80">
        <f>COUNTIFS($W$2:$W$1000,"&lt;"&amp;$CJ$16,$B$2:$B$1000,"="&amp;BR21)+COUNTIFS($W$2:$W$1000,"&lt;"&amp;$CJ$16,$C$2:$C$1000,"="&amp;BR21)</f>
        <v/>
      </c>
      <c r="CL21" s="80">
        <f>COUNTIFS($W$2:$W$1000,"&gt;"&amp;$CJ$16,$B$2:$B$1000,"="&amp;BS21)+COUNTIFS($W$2:$W$1000,"&gt;"&amp;$CJ$16,$C$2:$C$1000,"="&amp;BS21)</f>
        <v/>
      </c>
      <c r="CM21" s="80">
        <f>COUNTIFS($W$2:$W$1000,"&lt;"&amp;$CJ$16,$B$2:$B$1000,"="&amp;BS21)+COUNTIFS($W$2:$W$1000,"&lt;"&amp;$CJ$16,$C$2:$C$1000,"="&amp;BS21)</f>
        <v/>
      </c>
      <c r="CN21" s="80">
        <f>COUNTIFS($W$2:$W$1000,"&gt;"&amp;$CN$16,$B$2:$B$1000,"="&amp;BR21)+COUNTIFS($W$2:$W$1000,"&gt;"&amp;$CN$16,$C$2:$C$1000,"="&amp;BR21)</f>
        <v/>
      </c>
      <c r="CO21" s="80">
        <f>COUNTIFS($W$2:$W$1000,"&lt;"&amp;$CN$16,$B$2:$B$1000,"="&amp;BR21)+COUNTIFS($W$2:$W$1000,"&lt;"&amp;$CN$16,$C$2:$C$1000,"="&amp;BR21)</f>
        <v/>
      </c>
      <c r="CP21" s="80">
        <f>COUNTIFS($W$2:$W$1000,"&gt;"&amp;$CN$16,$B$2:$B$1000,"="&amp;BS21)+COUNTIFS($W$2:$W$1000,"&gt;"&amp;$CN$16,$C$2:$C$1000,"="&amp;BS21)</f>
        <v/>
      </c>
      <c r="CQ21" s="80">
        <f>COUNTIFS($W$2:$W$1000,"&lt;"&amp;$CN$16,$B$2:$B$1000,"="&amp;BS21)+COUNTIFS($W$2:$W$1000,"&lt;"&amp;$CN$16,$C$2:$C$1000,"="&amp;BS21)</f>
        <v/>
      </c>
      <c r="CR21" s="80">
        <f>COUNTIFS($W$2:$W$1000,"&gt;"&amp;$CR$16,$B$2:$B$1000,"="&amp;BR21)+COUNTIFS($W$2:$W$1000,"&gt;"&amp;$CR$16,$C$2:$C$1000,"="&amp;BR21)</f>
        <v/>
      </c>
      <c r="CS21" s="80">
        <f>COUNTIFS($W$2:$W$1000,"&lt;"&amp;$CR$16,$B$2:$B$1000,"="&amp;BR21)+COUNTIFS($W$2:$W$1000,"&lt;"&amp;$CR$16,$C$2:$C$1000,"="&amp;BR21)</f>
        <v/>
      </c>
      <c r="CT21" s="80">
        <f>COUNTIFS($W$2:$W$1000,"&gt;"&amp;$CR$16,$B$2:$B$1000,"="&amp;BS21)+COUNTIFS($W$2:$W$1000,"&gt;"&amp;$CR$16,$C$2:$C$1000,"="&amp;BS21)</f>
        <v/>
      </c>
      <c r="CU21" s="80">
        <f>COUNTIFS($W$2:$W$1000,"&lt;"&amp;$CR$16,$B$2:$B$1000,"="&amp;BS21)+COUNTIFS($W$2:$W$1000,"&lt;"&amp;$CR$16,$C$2:$C$1000,"="&amp;BS21)</f>
        <v/>
      </c>
      <c r="CV21" s="12">
        <f>COUNTIFS($R$2:$R$1000,"&gt;"&amp;$CV$16,$B$2:$B$1000,"="&amp;BR21)+COUNTIFS($S$2:$S$1000,"&gt;"&amp;$CV$16,$C$2:$C$1000,"="&amp;BR21)</f>
        <v/>
      </c>
      <c r="CW21" s="80">
        <f>COUNTIFS($R$2:$R$1000,"&lt;"&amp;$CV$16,$B$2:$B$1000,"="&amp;BR21)+COUNTIFS($S$2:$S$1000,"&lt;"&amp;$CV$16,$C$2:$C$1000,"="&amp;BR21)</f>
        <v/>
      </c>
      <c r="CX21" s="80">
        <f>COUNTIFS($R$2:$R$1000,"&gt;"&amp;$CV$16,$B$2:$B$1000,"="&amp;BS21)+COUNTIFS($S$2:$S$1000,"&gt;"&amp;$CV$16,$C$2:$C$1000,"="&amp;BS21)</f>
        <v/>
      </c>
      <c r="CY21" s="80">
        <f>COUNTIFS($R$2:$R$1000,"&lt;"&amp;$CV$16,$B$2:$B$1000,"="&amp;BS21)+COUNTIFS($S$2:$S$1000,"&lt;"&amp;$CV$16,$C$2:$C$1000,"="&amp;BS21)</f>
        <v/>
      </c>
      <c r="CZ21" s="80">
        <f>COUNTIFS($R$2:$R$1000,"&gt;"&amp;$CZ$16,$B$2:$B$1000,"="&amp;BR21)+COUNTIFS($S$2:$S$1000,"&gt;"&amp;$CZ$16,$C$2:$C$1000,"="&amp;BR21)</f>
        <v/>
      </c>
      <c r="DA21" s="80">
        <f>COUNTIFS($R$2:$R$1000,"&lt;"&amp;$CZ$16,$B$2:$B$1000,"="&amp;BR21)+COUNTIFS($S$2:$S$1000,"&lt;"&amp;$CZ$16,$C$2:$C$1000,"="&amp;BR21)</f>
        <v/>
      </c>
      <c r="DB21" s="80">
        <f>COUNTIFS($R$2:$R$1000,"&gt;"&amp;$CZ$16,$B$2:$B$1000,"="&amp;BS21)+COUNTIFS($S$2:$S$1000,"&gt;"&amp;$CZ$16,$C$2:$C$1000,"="&amp;BS21)</f>
        <v/>
      </c>
      <c r="DC21" s="80">
        <f>COUNTIFS($R$2:$R$1000,"&lt;"&amp;$CZ$16,$B$2:$B$1000,"="&amp;BS21)+COUNTIFS($S$2:$S$1000,"&lt;"&amp;$CZ$16,$C$2:$C$1000,"="&amp;BS21)</f>
        <v/>
      </c>
      <c r="DD21" s="80">
        <f>COUNTIFS($R$2:$R$1000,"&gt;"&amp;$DD$16,$B$2:$B$1000,"="&amp;BR21)+COUNTIFS($S$2:$S$1000,"&gt;"&amp;$DD$16,$C$2:$C$1000,"="&amp;BR21)</f>
        <v/>
      </c>
      <c r="DE21" s="80">
        <f>COUNTIFS($R$2:$R$1000,"&lt;"&amp;$DD$16,$B$2:$B$1000,"="&amp;BR21)+COUNTIFS($S$2:$S$1000,"&lt;"&amp;$DD$16,$C$2:$C$1000,"="&amp;BR21)</f>
        <v/>
      </c>
      <c r="DF21" s="80">
        <f>COUNTIFS($R$2:$R$1000,"&gt;"&amp;$DD$16,$B$2:$B$1000,"="&amp;BS21)+COUNTIFS($S$2:$S$1000,"&gt;"&amp;$DD$16,$C$2:$C$1000,"="&amp;BS21)</f>
        <v/>
      </c>
      <c r="DG21" s="80">
        <f>COUNTIFS($R$2:$R$1000,"&lt;"&amp;$DD$16,$B$2:$B$1000,"="&amp;BS21)+COUNTIFS($S$2:$S$1000,"&lt;"&amp;$DD$16,$C$2:$C$1000,"="&amp;BS21)</f>
        <v/>
      </c>
      <c r="DH21" s="25">
        <f>COUNTIFS($U$2:$U$1000,"&gt;"&amp;$DH$16,$B$2:$B$1000,"="&amp;BR21)+COUNTIFS($V$2:$V$1000,"&gt;"&amp;$DH$16,$C$2:$C$1000,"="&amp;BR21)</f>
        <v/>
      </c>
      <c r="DI21" s="80">
        <f>COUNTIFS($U$2:$U$1000,"&lt;"&amp;$DH$16,$B$2:$B$1000,"="&amp;BR21)+COUNTIFS($V$2:$V$1000,"&lt;"&amp;$DH$16,$C$2:$C$1000,"="&amp;BR21)</f>
        <v/>
      </c>
      <c r="DJ21" s="80">
        <f>COUNTIFS($U$2:$U$1000,"&gt;"&amp;$DH$16,$B$2:$B$1000,"="&amp;BS21)+COUNTIFS($V$2:$V$1000,"&gt;"&amp;$DH$16,$C$2:$C$1000,"="&amp;BS21)</f>
        <v/>
      </c>
      <c r="DK21" s="80">
        <f>COUNTIFS($U$2:$U$1000,"&lt;"&amp;$DH$16,$B$2:$B$1000,"="&amp;BS21)+COUNTIFS($V$2:$V$1000,"&lt;"&amp;$DH$16,$C$2:$C$1000,"="&amp;BS21)</f>
        <v/>
      </c>
      <c r="DL21" s="80">
        <f>COUNTIFS($U$2:$U$1000,"&gt;"&amp;$DL$16,$B$2:$B$1000,"="&amp;BR21)+COUNTIFS($V$2:$V$1000,"&gt;"&amp;$DL$16,$C$2:$C$1000,"="&amp;BR21)</f>
        <v/>
      </c>
      <c r="DM21" s="80">
        <f>COUNTIFS($U$2:$U$1000,"&lt;"&amp;$DL$16,$B$2:$B$1000,"="&amp;BR21)+COUNTIFS($V$2:$V$1000,"&lt;"&amp;$DL$16,$C$2:$C$1000,"="&amp;BR21)</f>
        <v/>
      </c>
      <c r="DN21" s="80">
        <f>COUNTIFS($U$2:$U$1000,"&gt;"&amp;$DL$16,$B$2:$B$1000,"="&amp;BS21)+COUNTIFS($V$2:$V$1000,"&gt;"&amp;$DL$16,$C$2:$C$1000,"="&amp;BS21)</f>
        <v/>
      </c>
      <c r="DO21" s="80">
        <f>COUNTIFS($U$2:$U$1000,"&lt;"&amp;$DL$16,$B$2:$B$1000,"="&amp;BS21)+COUNTIFS($V$2:$V$1000,"&lt;"&amp;$DL$16,$C$2:$C$1000,"="&amp;BS21)</f>
        <v/>
      </c>
      <c r="DP21" s="80">
        <f>COUNTIFS($U$2:$U$1000,"&gt;"&amp;$DP$16,$B$2:$B$1000,"="&amp;BR21)+COUNTIFS($V$2:$V$1000,"&gt;"&amp;$DP$16,$C$2:$C$1000,"="&amp;BR21)</f>
        <v/>
      </c>
      <c r="DQ21" s="80">
        <f>COUNTIFS($U$2:$U$1000,"&lt;"&amp;$DP$16,$B$2:$B$1000,"="&amp;BR21)+COUNTIFS($V$2:$V$1000,"&lt;"&amp;$DP$16,$C$2:$C$1000,"="&amp;BR21)</f>
        <v/>
      </c>
      <c r="DR21" s="80">
        <f>COUNTIFS($U$2:$U$1000,"&gt;"&amp;$DP$16,$B$2:$B$1000,"="&amp;BS21)+COUNTIFS($V$2:$V$1000,"&gt;"&amp;$DP$16,$C$2:$C$1000,"="&amp;BS21)</f>
        <v/>
      </c>
      <c r="DS21" s="80">
        <f>COUNTIFS($U$2:$U$1000,"&lt;"&amp;$DP$16,$B$2:$B$1000,"="&amp;BS21)+COUNTIFS($V$2:$V$1000,"&lt;"&amp;$DP$16,$C$2:$C$1000,"="&amp;BS21)</f>
        <v/>
      </c>
      <c r="DT21" s="12">
        <f>COUNTIFS($S$2:$S$1000,"&gt;"&amp;$DT$16,$B$2:$B$1000,"="&amp;BR21)+COUNTIFS($R$2:$R$1000,"&gt;"&amp;$DT$16,$C$2:$C$1000,"="&amp;BR21)</f>
        <v/>
      </c>
      <c r="DU21" s="80">
        <f>COUNTIFS($S$2:$S$1000,"&lt;"&amp;$DT$16,$B$2:$B$1000,"="&amp;BR21)+COUNTIFS($R$2:$R$1000,"&lt;"&amp;$DT$16,$C$2:$C$1000,"="&amp;BR21)</f>
        <v/>
      </c>
      <c r="DV21" s="80">
        <f>COUNTIFS($S$2:$S$1000,"&gt;"&amp;$DT$16,$B$2:$B$1000,"="&amp;BS21)+COUNTIFS($R$2:$R$1000,"&gt;"&amp;$DT$16,$C$2:$C$1000,"="&amp;BS21)</f>
        <v/>
      </c>
      <c r="DW21" s="80">
        <f>COUNTIFS($S$2:$S$1000,"&lt;"&amp;$DT$16,$B$2:$B$1000,"="&amp;BS21)+COUNTIFS($R$2:$R$1000,"&lt;"&amp;$DT$16,$C$2:$C$1000,"="&amp;BS21)</f>
        <v/>
      </c>
      <c r="DX21" s="80">
        <f>COUNTIFS($S$2:$S$1000,"&gt;"&amp;$DX$16,$B$2:$B$1000,"="&amp;BR21)+COUNTIFS($R$2:$R$1000,"&gt;"&amp;$DX$16,$C$2:$C$1000,"="&amp;BR21)</f>
        <v/>
      </c>
      <c r="DY21" s="80">
        <f>COUNTIFS($S$2:$S$1000,"&lt;"&amp;$DX$16,$B$2:$B$1000,"="&amp;BR21)+COUNTIFS($R$2:$R$1000,"&lt;"&amp;$DX$16,$C$2:$C$1000,"="&amp;BR21)</f>
        <v/>
      </c>
      <c r="DZ21" s="80">
        <f>COUNTIFS($S$2:$S$1000,"&gt;"&amp;$DX$16,$B$2:$B$1000,"="&amp;BS21)+COUNTIFS($R$2:$R$1000,"&gt;"&amp;$DX$16,$C$2:$C$1000,"="&amp;BS21)</f>
        <v/>
      </c>
      <c r="EA21" s="80">
        <f>COUNTIFS($S$2:$S$1000,"&lt;"&amp;$DX$16,$B$2:$B$1000,"="&amp;BS21)+COUNTIFS($R$2:$R$1000,"&lt;"&amp;$DX$16,$C$2:$C$1000,"="&amp;BS21)</f>
        <v/>
      </c>
      <c r="EB21" s="80">
        <f>COUNTIFS($S$2:$S$1000,"&gt;"&amp;$EB$16,$B$2:$B$1000,"="&amp;BR21)+COUNTIFS($R$2:$R$1000,"&gt;"&amp;$EB$16,$C$2:$C$1000,"="&amp;BR21)</f>
        <v/>
      </c>
      <c r="EC21" s="80">
        <f>COUNTIFS($S$2:$S$1000,"&lt;"&amp;$EB$16,$B$2:$B$1000,"="&amp;BR21)+COUNTIFS($R$2:$R$1000,"&lt;"&amp;$EB$16,$C$2:$C$1000,"="&amp;BR21)</f>
        <v/>
      </c>
      <c r="ED21" s="80">
        <f>COUNTIFS($S$2:$S$1000,"&gt;"&amp;$EB$16,$B$2:$B$1000,"="&amp;BS21)+COUNTIFS($R$2:$R$1000,"&gt;"&amp;$EB$16,$C$2:$C$1000,"="&amp;BS21)</f>
        <v/>
      </c>
      <c r="EE21" s="80">
        <f>COUNTIFS($S$2:$S$1000,"&lt;"&amp;$EB$16,$B$2:$B$1000,"="&amp;BS21)+COUNTIFS($R$2:$R$1000,"&lt;"&amp;$EB$16,$C$2:$C$1000,"="&amp;BS21)</f>
        <v/>
      </c>
      <c r="EF21" s="25">
        <f>COUNTIFS($V$2:$V$1000,"&gt;"&amp;$EF$16,$B$2:$B$1000,"="&amp;BR21)+COUNTIFS($U$2:$U$1000,"&gt;"&amp;$EF$16,$C$2:$C$1000,"="&amp;BR21)</f>
        <v/>
      </c>
      <c r="EG21" s="80">
        <f>COUNTIFS($V$2:$V$1000,"&lt;"&amp;$EF$16,$B$2:$B$1000,"="&amp;BR21)+COUNTIFS($U$2:$U$1000,"&lt;"&amp;$EF$16,$C$2:$C$1000,"="&amp;BR21)</f>
        <v/>
      </c>
      <c r="EH21" s="80">
        <f>COUNTIFS($V$2:$V$1000,"&gt;"&amp;$EF$16,$B$2:$B$1000,"="&amp;BS21)+COUNTIFS($U$2:$U$1000,"&gt;"&amp;$EF$16,$C$2:$C$1000,"="&amp;BS21)</f>
        <v/>
      </c>
      <c r="EI21" s="80">
        <f>COUNTIFS($V$2:$V$1000,"&lt;"&amp;$EF$16,$B$2:$B$1000,"="&amp;BS21)+COUNTIFS($U$2:$U$1000,"&lt;"&amp;$EF$16,$C$2:$C$1000,"="&amp;BS21)</f>
        <v/>
      </c>
      <c r="EJ21" s="80">
        <f>COUNTIFS($V$2:$V$1000,"&gt;"&amp;$EJ$16,$B$2:$B$1000,"="&amp;BR21)+COUNTIFS($U$2:$U$1000,"&gt;"&amp;$EJ$16,$C$2:$C$1000,"="&amp;BR21)</f>
        <v/>
      </c>
      <c r="EK21" s="80">
        <f>COUNTIFS($V$2:$V$1000,"&lt;"&amp;$EJ$16,$B$2:$B$1000,"="&amp;BR21)+COUNTIFS($U$2:$U$1000,"&lt;"&amp;$EJ$16,$C$2:$C$1000,"="&amp;BR21)</f>
        <v/>
      </c>
      <c r="EL21" s="80">
        <f>COUNTIFS($V$2:$V$1000,"&gt;"&amp;$EJ$16,$B$2:$B$1000,"="&amp;BS21)+COUNTIFS($U$2:$U$1000,"&gt;"&amp;$EJ$16,$C$2:$C$1000,"="&amp;BS21)</f>
        <v/>
      </c>
      <c r="EM21" s="80">
        <f>COUNTIFS($V$2:$V$1000,"&lt;"&amp;$EJ$16,$B$2:$B$1000,"="&amp;BS21)+COUNTIFS($U$2:$U$1000,"&lt;"&amp;$EJ$16,$C$2:$C$1000,"="&amp;BS21)</f>
        <v/>
      </c>
      <c r="EN21" s="80">
        <f>COUNTIFS($V$2:$V$1000,"&gt;"&amp;$EN$16,$B$2:$B$1000,"="&amp;BR21)+COUNTIFS($U$2:$U$1000,"&gt;"&amp;$EN$16,$C$2:$C$1000,"="&amp;BR21)</f>
        <v/>
      </c>
      <c r="EO21" s="80">
        <f>COUNTIFS($V$2:$V$1000,"&lt;"&amp;$EN$16,$B$2:$B$1000,"="&amp;BR21)+COUNTIFS($U$2:$U$1000,"&lt;"&amp;$EN$16,$C$2:$C$1000,"="&amp;BR21)</f>
        <v/>
      </c>
      <c r="EP21" s="80">
        <f>COUNTIFS($V$2:$V$1000,"&gt;"&amp;$EN$16,$B$2:$B$1000,"="&amp;BS21)+COUNTIFS($U$2:$U$1000,"&gt;"&amp;$EN$16,$C$2:$C$1000,"="&amp;BS21)</f>
        <v/>
      </c>
      <c r="EQ21" s="80">
        <f>COUNTIFS($V$2:$V$1000,"&lt;"&amp;$EN$16,$B$2:$B$1000,"="&amp;BS21)+COUNTIFS($U$2:$U$1000,"&lt;"&amp;$EN$16,$C$2:$C$1000,"="&amp;BS21)</f>
        <v/>
      </c>
      <c r="ES21" s="89" t="n"/>
      <c r="EV21" s="89" t="n"/>
      <c r="EY21" s="89" t="n"/>
      <c r="FB21" s="89" t="n"/>
      <c r="FE21" s="89" t="n"/>
      <c r="FH21" s="89" t="n"/>
      <c r="FK21" s="89" t="n"/>
      <c r="FN21" s="81" t="n"/>
      <c r="FQ21" s="81" t="n"/>
      <c r="FT21" s="81" t="n"/>
      <c r="FW21" s="81" t="n"/>
      <c r="FZ21" s="81" t="n"/>
      <c r="GC21" s="81" t="n"/>
      <c r="GF21" s="81" t="n"/>
      <c r="GI21" s="81" t="n"/>
    </row>
    <row customHeight="1" ht="12" r="22" spans="1:201">
      <c r="A22" s="35" t="n">
        <v>43358</v>
      </c>
      <c r="B22" s="89" t="s">
        <v>113</v>
      </c>
      <c r="C22" s="89" t="s">
        <v>116</v>
      </c>
      <c r="D22" s="31" t="n">
        <v>6.86</v>
      </c>
      <c r="E22" s="81" t="n">
        <v>6</v>
      </c>
      <c r="F22" s="25" t="n">
        <v>836</v>
      </c>
      <c r="G22" s="80" t="n">
        <v>262</v>
      </c>
      <c r="H22" s="80" t="n">
        <v>746</v>
      </c>
      <c r="I22" s="80" t="n">
        <v>188</v>
      </c>
      <c r="J22" s="80" t="n">
        <v>10</v>
      </c>
      <c r="K22" s="80" t="n">
        <v>1</v>
      </c>
      <c r="L22" s="25" t="n">
        <v>1</v>
      </c>
      <c r="M22" s="80" t="n">
        <v>0</v>
      </c>
      <c r="N22" s="80" t="n">
        <v>4</v>
      </c>
      <c r="O22" s="80" t="n">
        <v>1</v>
      </c>
      <c r="P22" s="80" t="n">
        <v>1</v>
      </c>
      <c r="Q22" s="80" t="n">
        <v>0</v>
      </c>
      <c r="R22" s="16" t="n">
        <v>6</v>
      </c>
      <c r="S22" s="16" t="n">
        <v>1</v>
      </c>
      <c r="T22" s="16" t="n">
        <v>7</v>
      </c>
      <c r="U22" s="25" t="n">
        <v>3</v>
      </c>
      <c r="V22" s="80" t="n">
        <v>1</v>
      </c>
      <c r="W22" s="16" t="n">
        <v>4</v>
      </c>
      <c r="X22" s="25" t="n">
        <v>4</v>
      </c>
      <c r="Y22" s="80" t="n">
        <v>34</v>
      </c>
      <c r="Z22" s="27">
        <f>IF(U22="","",LOOKUP(U22-V22,{-9E+307,0,1},{2,"x",1}))</f>
        <v/>
      </c>
      <c r="AA22" s="14">
        <f>IF(U22="","",U22&amp;"-"&amp;V22)</f>
        <v/>
      </c>
      <c r="AB22" s="63" t="n"/>
      <c r="BR22" s="89">
        <f>BR33</f>
        <v/>
      </c>
      <c r="BS22" s="89">
        <f>BS33</f>
        <v/>
      </c>
      <c r="BT22" s="80">
        <f>COUNTIFS($T$2:$T$1000,"&gt;"&amp;$BT$16,$B$2:$B$1000,"="&amp;BR22)+COUNTIFS($T$2:$T$1000,"&gt;"&amp;$BT$16,$C$2:$C$1000,"="&amp;BR22)</f>
        <v/>
      </c>
      <c r="BU22" s="80">
        <f>COUNTIFS($T$2:$T$1000,"&lt;"&amp;$BT$16,$B$2:$B$1000,"="&amp;BR22)+COUNTIFS($T$2:$T$1000,"&lt;"&amp;$BT$16,$C$2:$C$1000,"="&amp;BR22)</f>
        <v/>
      </c>
      <c r="BV22" s="80">
        <f>COUNTIFS($T$2:$T$1000,"&gt;"&amp;$BT$16,$B$2:$B$1000,"="&amp;BS22)+COUNTIFS($T$2:$T$1000,"&gt;"&amp;$BT$16,$C$2:$C$1000,"="&amp;BS22)</f>
        <v/>
      </c>
      <c r="BW22" s="80">
        <f>COUNTIFS($T$2:$T$1000,"&lt;"&amp;$BT$16,$B$2:$B$1000,"="&amp;BS22)+COUNTIFS($T$2:$T$1000,"&lt;"&amp;$BT$16,$C$2:$C$1000,"="&amp;BS22)</f>
        <v/>
      </c>
      <c r="BX22" s="80">
        <f>COUNTIFS($T$2:$T$1000,"&gt;"&amp;$BX$16,$B$2:$B$1000,"="&amp;BR22)+COUNTIFS($T$2:$T$1000,"&gt;"&amp;$BX$16,$C$2:$C$1000,"="&amp;BR22)</f>
        <v/>
      </c>
      <c r="BY22" s="80">
        <f>COUNTIFS($T$2:$T$1000,"&lt;"&amp;$BX$16,$B$2:$B$1000,"="&amp;BR22)+COUNTIFS($T$2:$T$1000,"&lt;"&amp;$BX$16,$C$2:$C$1000,"="&amp;BR22)</f>
        <v/>
      </c>
      <c r="BZ22" s="80">
        <f>COUNTIFS($T$2:$T$1000,"&gt;"&amp;$BX$16,$B$2:$B$1000,"="&amp;BS22)+COUNTIFS($T$2:$T$1000,"&gt;"&amp;$BX$16,$C$2:$C$1000,"="&amp;BS22)</f>
        <v/>
      </c>
      <c r="CA22" s="80">
        <f>COUNTIFS($T$2:$T$1000,"&lt;"&amp;$BX$16,$B$2:$B$1000,"="&amp;BS22)+COUNTIFS($T$2:$T$1000,"&lt;"&amp;$BX$16,$C$2:$C$1000,"="&amp;BS22)</f>
        <v/>
      </c>
      <c r="CB22" s="80">
        <f>COUNTIFS($T$2:$T$1000,"&gt;"&amp;$CB$16,$B$2:$B$1000,"="&amp;BR22)+COUNTIFS($T$2:$T$1000,"&gt;"&amp;$CB$16,$C$2:$C$1000,"="&amp;BR22)</f>
        <v/>
      </c>
      <c r="CC22" s="80">
        <f>COUNTIFS($T$2:$T$1000,"&lt;"&amp;$CB$16,$B$2:$B$1000,"="&amp;BR22)+COUNTIFS($T$2:$T$1000,"&lt;"&amp;$CB$16,$C$2:$C$1000,"="&amp;BR22)</f>
        <v/>
      </c>
      <c r="CD22" s="80">
        <f>COUNTIFS($T$2:$T$1000,"&gt;"&amp;$CB$16,$B$2:$B$1000,"="&amp;BS22)+COUNTIFS($T$2:$T$1000,"&gt;"&amp;$CB$16,$C$2:$C$1000,"="&amp;BS22)</f>
        <v/>
      </c>
      <c r="CE22" s="80">
        <f>COUNTIFS($T$2:$T$1000,"&lt;"&amp;$CB$16,$B$2:$B$1000,"="&amp;BS22)+COUNTIFS($T$2:$T$1000,"&lt;"&amp;$CB$16,$C$2:$C$1000,"="&amp;BS22)</f>
        <v/>
      </c>
      <c r="CF22" s="25">
        <f>COUNTIFS($W$2:$W$1000,"&gt;"&amp;$CF$16,$B$2:$B$1000,"="&amp;BR22)+COUNTIFS($W$2:$W$1000,"&gt;"&amp;$CF$16,$C$2:$C$1000,"="&amp;BR22)</f>
        <v/>
      </c>
      <c r="CG22" s="80">
        <f>COUNTIFS($W$2:$W$1000,"&lt;"&amp;$CF$16,$B$2:$B$1000,"="&amp;BR22)+COUNTIFS($W$2:$W$1000,"&lt;"&amp;$CF$16,$C$2:$C$1000,"="&amp;BR22)</f>
        <v/>
      </c>
      <c r="CH22" s="80">
        <f>COUNTIFS($W$2:$W$1000,"&gt;"&amp;$CF$16,$B$2:$B$1000,"="&amp;BS22)+COUNTIFS($W$2:$W$1000,"&gt;"&amp;$CF$16,$C$2:$C$1000,"="&amp;BS22)</f>
        <v/>
      </c>
      <c r="CI22" s="80">
        <f>COUNTIFS($W$2:$W$1000,"&lt;"&amp;$CF$16,$B$2:$B$1000,"="&amp;BS22)+COUNTIFS($W$2:$W$1000,"&lt;"&amp;$CF$16,$C$2:$C$1000,"="&amp;BS22)</f>
        <v/>
      </c>
      <c r="CJ22" s="80">
        <f>COUNTIFS($W$2:$W$1000,"&gt;"&amp;$CJ$16,$B$2:$B$1000,"="&amp;BR22)+COUNTIFS($W$2:$W$1000,"&gt;"&amp;$CJ$16,$C$2:$C$1000,"="&amp;BR22)</f>
        <v/>
      </c>
      <c r="CK22" s="80">
        <f>COUNTIFS($W$2:$W$1000,"&lt;"&amp;$CJ$16,$B$2:$B$1000,"="&amp;BR22)+COUNTIFS($W$2:$W$1000,"&lt;"&amp;$CJ$16,$C$2:$C$1000,"="&amp;BR22)</f>
        <v/>
      </c>
      <c r="CL22" s="80">
        <f>COUNTIFS($W$2:$W$1000,"&gt;"&amp;$CJ$16,$B$2:$B$1000,"="&amp;BS22)+COUNTIFS($W$2:$W$1000,"&gt;"&amp;$CJ$16,$C$2:$C$1000,"="&amp;BS22)</f>
        <v/>
      </c>
      <c r="CM22" s="80">
        <f>COUNTIFS($W$2:$W$1000,"&lt;"&amp;$CJ$16,$B$2:$B$1000,"="&amp;BS22)+COUNTIFS($W$2:$W$1000,"&lt;"&amp;$CJ$16,$C$2:$C$1000,"="&amp;BS22)</f>
        <v/>
      </c>
      <c r="CN22" s="80">
        <f>COUNTIFS($W$2:$W$1000,"&gt;"&amp;$CN$16,$B$2:$B$1000,"="&amp;BR22)+COUNTIFS($W$2:$W$1000,"&gt;"&amp;$CN$16,$C$2:$C$1000,"="&amp;BR22)</f>
        <v/>
      </c>
      <c r="CO22" s="80">
        <f>COUNTIFS($W$2:$W$1000,"&lt;"&amp;$CN$16,$B$2:$B$1000,"="&amp;BR22)+COUNTIFS($W$2:$W$1000,"&lt;"&amp;$CN$16,$C$2:$C$1000,"="&amp;BR22)</f>
        <v/>
      </c>
      <c r="CP22" s="80">
        <f>COUNTIFS($W$2:$W$1000,"&gt;"&amp;$CN$16,$B$2:$B$1000,"="&amp;BS22)+COUNTIFS($W$2:$W$1000,"&gt;"&amp;$CN$16,$C$2:$C$1000,"="&amp;BS22)</f>
        <v/>
      </c>
      <c r="CQ22" s="80">
        <f>COUNTIFS($W$2:$W$1000,"&lt;"&amp;$CN$16,$B$2:$B$1000,"="&amp;BS22)+COUNTIFS($W$2:$W$1000,"&lt;"&amp;$CN$16,$C$2:$C$1000,"="&amp;BS22)</f>
        <v/>
      </c>
      <c r="CR22" s="80">
        <f>COUNTIFS($W$2:$W$1000,"&gt;"&amp;$CR$16,$B$2:$B$1000,"="&amp;BR22)+COUNTIFS($W$2:$W$1000,"&gt;"&amp;$CR$16,$C$2:$C$1000,"="&amp;BR22)</f>
        <v/>
      </c>
      <c r="CS22" s="80">
        <f>COUNTIFS($W$2:$W$1000,"&lt;"&amp;$CR$16,$B$2:$B$1000,"="&amp;BR22)+COUNTIFS($W$2:$W$1000,"&lt;"&amp;$CR$16,$C$2:$C$1000,"="&amp;BR22)</f>
        <v/>
      </c>
      <c r="CT22" s="80">
        <f>COUNTIFS($W$2:$W$1000,"&gt;"&amp;$CR$16,$B$2:$B$1000,"="&amp;BS22)+COUNTIFS($W$2:$W$1000,"&gt;"&amp;$CR$16,$C$2:$C$1000,"="&amp;BS22)</f>
        <v/>
      </c>
      <c r="CU22" s="80">
        <f>COUNTIFS($W$2:$W$1000,"&lt;"&amp;$CR$16,$B$2:$B$1000,"="&amp;BS22)+COUNTIFS($W$2:$W$1000,"&lt;"&amp;$CR$16,$C$2:$C$1000,"="&amp;BS22)</f>
        <v/>
      </c>
      <c r="CV22" s="12">
        <f>COUNTIFS($R$2:$R$1000,"&gt;"&amp;$CV$16,$B$2:$B$1000,"="&amp;BR22)+COUNTIFS($S$2:$S$1000,"&gt;"&amp;$CV$16,$C$2:$C$1000,"="&amp;BR22)</f>
        <v/>
      </c>
      <c r="CW22" s="80">
        <f>COUNTIFS($R$2:$R$1000,"&lt;"&amp;$CV$16,$B$2:$B$1000,"="&amp;BR22)+COUNTIFS($S$2:$S$1000,"&lt;"&amp;$CV$16,$C$2:$C$1000,"="&amp;BR22)</f>
        <v/>
      </c>
      <c r="CX22" s="80">
        <f>COUNTIFS($R$2:$R$1000,"&gt;"&amp;$CV$16,$B$2:$B$1000,"="&amp;BS22)+COUNTIFS($S$2:$S$1000,"&gt;"&amp;$CV$16,$C$2:$C$1000,"="&amp;BS22)</f>
        <v/>
      </c>
      <c r="CY22" s="80">
        <f>COUNTIFS($R$2:$R$1000,"&lt;"&amp;$CV$16,$B$2:$B$1000,"="&amp;BS22)+COUNTIFS($S$2:$S$1000,"&lt;"&amp;$CV$16,$C$2:$C$1000,"="&amp;BS22)</f>
        <v/>
      </c>
      <c r="CZ22" s="80">
        <f>COUNTIFS($R$2:$R$1000,"&gt;"&amp;$CZ$16,$B$2:$B$1000,"="&amp;BR22)+COUNTIFS($S$2:$S$1000,"&gt;"&amp;$CZ$16,$C$2:$C$1000,"="&amp;BR22)</f>
        <v/>
      </c>
      <c r="DA22" s="80">
        <f>COUNTIFS($R$2:$R$1000,"&lt;"&amp;$CZ$16,$B$2:$B$1000,"="&amp;BR22)+COUNTIFS($S$2:$S$1000,"&lt;"&amp;$CZ$16,$C$2:$C$1000,"="&amp;BR22)</f>
        <v/>
      </c>
      <c r="DB22" s="80">
        <f>COUNTIFS($R$2:$R$1000,"&gt;"&amp;$CZ$16,$B$2:$B$1000,"="&amp;BS22)+COUNTIFS($S$2:$S$1000,"&gt;"&amp;$CZ$16,$C$2:$C$1000,"="&amp;BS22)</f>
        <v/>
      </c>
      <c r="DC22" s="80">
        <f>COUNTIFS($R$2:$R$1000,"&lt;"&amp;$CZ$16,$B$2:$B$1000,"="&amp;BS22)+COUNTIFS($S$2:$S$1000,"&lt;"&amp;$CZ$16,$C$2:$C$1000,"="&amp;BS22)</f>
        <v/>
      </c>
      <c r="DD22" s="80">
        <f>COUNTIFS($R$2:$R$1000,"&gt;"&amp;$DD$16,$B$2:$B$1000,"="&amp;BR22)+COUNTIFS($S$2:$S$1000,"&gt;"&amp;$DD$16,$C$2:$C$1000,"="&amp;BR22)</f>
        <v/>
      </c>
      <c r="DE22" s="80">
        <f>COUNTIFS($R$2:$R$1000,"&lt;"&amp;$DD$16,$B$2:$B$1000,"="&amp;BR22)+COUNTIFS($S$2:$S$1000,"&lt;"&amp;$DD$16,$C$2:$C$1000,"="&amp;BR22)</f>
        <v/>
      </c>
      <c r="DF22" s="80">
        <f>COUNTIFS($R$2:$R$1000,"&gt;"&amp;$DD$16,$B$2:$B$1000,"="&amp;BS22)+COUNTIFS($S$2:$S$1000,"&gt;"&amp;$DD$16,$C$2:$C$1000,"="&amp;BS22)</f>
        <v/>
      </c>
      <c r="DG22" s="80">
        <f>COUNTIFS($R$2:$R$1000,"&lt;"&amp;$DD$16,$B$2:$B$1000,"="&amp;BS22)+COUNTIFS($S$2:$S$1000,"&lt;"&amp;$DD$16,$C$2:$C$1000,"="&amp;BS22)</f>
        <v/>
      </c>
      <c r="DH22" s="25">
        <f>COUNTIFS($U$2:$U$1000,"&gt;"&amp;$DH$16,$B$2:$B$1000,"="&amp;BR22)+COUNTIFS($V$2:$V$1000,"&gt;"&amp;$DH$16,$C$2:$C$1000,"="&amp;BR22)</f>
        <v/>
      </c>
      <c r="DI22" s="80">
        <f>COUNTIFS($U$2:$U$1000,"&lt;"&amp;$DH$16,$B$2:$B$1000,"="&amp;BR22)+COUNTIFS($V$2:$V$1000,"&lt;"&amp;$DH$16,$C$2:$C$1000,"="&amp;BR22)</f>
        <v/>
      </c>
      <c r="DJ22" s="80">
        <f>COUNTIFS($U$2:$U$1000,"&gt;"&amp;$DH$16,$B$2:$B$1000,"="&amp;BS22)+COUNTIFS($V$2:$V$1000,"&gt;"&amp;$DH$16,$C$2:$C$1000,"="&amp;BS22)</f>
        <v/>
      </c>
      <c r="DK22" s="80">
        <f>COUNTIFS($U$2:$U$1000,"&lt;"&amp;$DH$16,$B$2:$B$1000,"="&amp;BS22)+COUNTIFS($V$2:$V$1000,"&lt;"&amp;$DH$16,$C$2:$C$1000,"="&amp;BS22)</f>
        <v/>
      </c>
      <c r="DL22" s="80">
        <f>COUNTIFS($U$2:$U$1000,"&gt;"&amp;$DL$16,$B$2:$B$1000,"="&amp;BR22)+COUNTIFS($V$2:$V$1000,"&gt;"&amp;$DL$16,$C$2:$C$1000,"="&amp;BR22)</f>
        <v/>
      </c>
      <c r="DM22" s="80">
        <f>COUNTIFS($U$2:$U$1000,"&lt;"&amp;$DL$16,$B$2:$B$1000,"="&amp;BR22)+COUNTIFS($V$2:$V$1000,"&lt;"&amp;$DL$16,$C$2:$C$1000,"="&amp;BR22)</f>
        <v/>
      </c>
      <c r="DN22" s="80">
        <f>COUNTIFS($U$2:$U$1000,"&gt;"&amp;$DL$16,$B$2:$B$1000,"="&amp;BS22)+COUNTIFS($V$2:$V$1000,"&gt;"&amp;$DL$16,$C$2:$C$1000,"="&amp;BS22)</f>
        <v/>
      </c>
      <c r="DO22" s="80">
        <f>COUNTIFS($U$2:$U$1000,"&lt;"&amp;$DL$16,$B$2:$B$1000,"="&amp;BS22)+COUNTIFS($V$2:$V$1000,"&lt;"&amp;$DL$16,$C$2:$C$1000,"="&amp;BS22)</f>
        <v/>
      </c>
      <c r="DP22" s="80">
        <f>COUNTIFS($U$2:$U$1000,"&gt;"&amp;$DP$16,$B$2:$B$1000,"="&amp;BR22)+COUNTIFS($V$2:$V$1000,"&gt;"&amp;$DP$16,$C$2:$C$1000,"="&amp;BR22)</f>
        <v/>
      </c>
      <c r="DQ22" s="80">
        <f>COUNTIFS($U$2:$U$1000,"&lt;"&amp;$DP$16,$B$2:$B$1000,"="&amp;BR22)+COUNTIFS($V$2:$V$1000,"&lt;"&amp;$DP$16,$C$2:$C$1000,"="&amp;BR22)</f>
        <v/>
      </c>
      <c r="DR22" s="80">
        <f>COUNTIFS($U$2:$U$1000,"&gt;"&amp;$DP$16,$B$2:$B$1000,"="&amp;BS22)+COUNTIFS($V$2:$V$1000,"&gt;"&amp;$DP$16,$C$2:$C$1000,"="&amp;BS22)</f>
        <v/>
      </c>
      <c r="DS22" s="80">
        <f>COUNTIFS($U$2:$U$1000,"&lt;"&amp;$DP$16,$B$2:$B$1000,"="&amp;BS22)+COUNTIFS($V$2:$V$1000,"&lt;"&amp;$DP$16,$C$2:$C$1000,"="&amp;BS22)</f>
        <v/>
      </c>
      <c r="DT22" s="12">
        <f>COUNTIFS($S$2:$S$1000,"&gt;"&amp;$DT$16,$B$2:$B$1000,"="&amp;BR22)+COUNTIFS($R$2:$R$1000,"&gt;"&amp;$DT$16,$C$2:$C$1000,"="&amp;BR22)</f>
        <v/>
      </c>
      <c r="DU22" s="80">
        <f>COUNTIFS($S$2:$S$1000,"&lt;"&amp;$DT$16,$B$2:$B$1000,"="&amp;BR22)+COUNTIFS($R$2:$R$1000,"&lt;"&amp;$DT$16,$C$2:$C$1000,"="&amp;BR22)</f>
        <v/>
      </c>
      <c r="DV22" s="80">
        <f>COUNTIFS($S$2:$S$1000,"&gt;"&amp;$DT$16,$B$2:$B$1000,"="&amp;BS22)+COUNTIFS($R$2:$R$1000,"&gt;"&amp;$DT$16,$C$2:$C$1000,"="&amp;BS22)</f>
        <v/>
      </c>
      <c r="DW22" s="80">
        <f>COUNTIFS($S$2:$S$1000,"&lt;"&amp;$DT$16,$B$2:$B$1000,"="&amp;BS22)+COUNTIFS($R$2:$R$1000,"&lt;"&amp;$DT$16,$C$2:$C$1000,"="&amp;BS22)</f>
        <v/>
      </c>
      <c r="DX22" s="80">
        <f>COUNTIFS($S$2:$S$1000,"&gt;"&amp;$DX$16,$B$2:$B$1000,"="&amp;BR22)+COUNTIFS($R$2:$R$1000,"&gt;"&amp;$DX$16,$C$2:$C$1000,"="&amp;BR22)</f>
        <v/>
      </c>
      <c r="DY22" s="80">
        <f>COUNTIFS($S$2:$S$1000,"&lt;"&amp;$DX$16,$B$2:$B$1000,"="&amp;BR22)+COUNTIFS($R$2:$R$1000,"&lt;"&amp;$DX$16,$C$2:$C$1000,"="&amp;BR22)</f>
        <v/>
      </c>
      <c r="DZ22" s="80">
        <f>COUNTIFS($S$2:$S$1000,"&gt;"&amp;$DX$16,$B$2:$B$1000,"="&amp;BS22)+COUNTIFS($R$2:$R$1000,"&gt;"&amp;$DX$16,$C$2:$C$1000,"="&amp;BS22)</f>
        <v/>
      </c>
      <c r="EA22" s="80">
        <f>COUNTIFS($S$2:$S$1000,"&lt;"&amp;$DX$16,$B$2:$B$1000,"="&amp;BS22)+COUNTIFS($R$2:$R$1000,"&lt;"&amp;$DX$16,$C$2:$C$1000,"="&amp;BS22)</f>
        <v/>
      </c>
      <c r="EB22" s="80">
        <f>COUNTIFS($S$2:$S$1000,"&gt;"&amp;$EB$16,$B$2:$B$1000,"="&amp;BR22)+COUNTIFS($R$2:$R$1000,"&gt;"&amp;$EB$16,$C$2:$C$1000,"="&amp;BR22)</f>
        <v/>
      </c>
      <c r="EC22" s="80">
        <f>COUNTIFS($S$2:$S$1000,"&lt;"&amp;$EB$16,$B$2:$B$1000,"="&amp;BR22)+COUNTIFS($R$2:$R$1000,"&lt;"&amp;$EB$16,$C$2:$C$1000,"="&amp;BR22)</f>
        <v/>
      </c>
      <c r="ED22" s="80">
        <f>COUNTIFS($S$2:$S$1000,"&gt;"&amp;$EB$16,$B$2:$B$1000,"="&amp;BS22)+COUNTIFS($R$2:$R$1000,"&gt;"&amp;$EB$16,$C$2:$C$1000,"="&amp;BS22)</f>
        <v/>
      </c>
      <c r="EE22" s="80">
        <f>COUNTIFS($S$2:$S$1000,"&lt;"&amp;$EB$16,$B$2:$B$1000,"="&amp;BS22)+COUNTIFS($R$2:$R$1000,"&lt;"&amp;$EB$16,$C$2:$C$1000,"="&amp;BS22)</f>
        <v/>
      </c>
      <c r="EF22" s="25">
        <f>COUNTIFS($V$2:$V$1000,"&gt;"&amp;$EF$16,$B$2:$B$1000,"="&amp;BR22)+COUNTIFS($U$2:$U$1000,"&gt;"&amp;$EF$16,$C$2:$C$1000,"="&amp;BR22)</f>
        <v/>
      </c>
      <c r="EG22" s="80">
        <f>COUNTIFS($V$2:$V$1000,"&lt;"&amp;$EF$16,$B$2:$B$1000,"="&amp;BR22)+COUNTIFS($U$2:$U$1000,"&lt;"&amp;$EF$16,$C$2:$C$1000,"="&amp;BR22)</f>
        <v/>
      </c>
      <c r="EH22" s="80">
        <f>COUNTIFS($V$2:$V$1000,"&gt;"&amp;$EF$16,$B$2:$B$1000,"="&amp;BS22)+COUNTIFS($U$2:$U$1000,"&gt;"&amp;$EF$16,$C$2:$C$1000,"="&amp;BS22)</f>
        <v/>
      </c>
      <c r="EI22" s="80">
        <f>COUNTIFS($V$2:$V$1000,"&lt;"&amp;$EF$16,$B$2:$B$1000,"="&amp;BS22)+COUNTIFS($U$2:$U$1000,"&lt;"&amp;$EF$16,$C$2:$C$1000,"="&amp;BS22)</f>
        <v/>
      </c>
      <c r="EJ22" s="80">
        <f>COUNTIFS($V$2:$V$1000,"&gt;"&amp;$EJ$16,$B$2:$B$1000,"="&amp;BR22)+COUNTIFS($U$2:$U$1000,"&gt;"&amp;$EJ$16,$C$2:$C$1000,"="&amp;BR22)</f>
        <v/>
      </c>
      <c r="EK22" s="80">
        <f>COUNTIFS($V$2:$V$1000,"&lt;"&amp;$EJ$16,$B$2:$B$1000,"="&amp;BR22)+COUNTIFS($U$2:$U$1000,"&lt;"&amp;$EJ$16,$C$2:$C$1000,"="&amp;BR22)</f>
        <v/>
      </c>
      <c r="EL22" s="80">
        <f>COUNTIFS($V$2:$V$1000,"&gt;"&amp;$EJ$16,$B$2:$B$1000,"="&amp;BS22)+COUNTIFS($U$2:$U$1000,"&gt;"&amp;$EJ$16,$C$2:$C$1000,"="&amp;BS22)</f>
        <v/>
      </c>
      <c r="EM22" s="80">
        <f>COUNTIFS($V$2:$V$1000,"&lt;"&amp;$EJ$16,$B$2:$B$1000,"="&amp;BS22)+COUNTIFS($U$2:$U$1000,"&lt;"&amp;$EJ$16,$C$2:$C$1000,"="&amp;BS22)</f>
        <v/>
      </c>
      <c r="EN22" s="80">
        <f>COUNTIFS($V$2:$V$1000,"&gt;"&amp;$EN$16,$B$2:$B$1000,"="&amp;BR22)+COUNTIFS($U$2:$U$1000,"&gt;"&amp;$EN$16,$C$2:$C$1000,"="&amp;BR22)</f>
        <v/>
      </c>
      <c r="EO22" s="80">
        <f>COUNTIFS($V$2:$V$1000,"&lt;"&amp;$EN$16,$B$2:$B$1000,"="&amp;BR22)+COUNTIFS($U$2:$U$1000,"&lt;"&amp;$EN$16,$C$2:$C$1000,"="&amp;BR22)</f>
        <v/>
      </c>
      <c r="EP22" s="80">
        <f>COUNTIFS($V$2:$V$1000,"&gt;"&amp;$EN$16,$B$2:$B$1000,"="&amp;BS22)+COUNTIFS($U$2:$U$1000,"&gt;"&amp;$EN$16,$C$2:$C$1000,"="&amp;BS22)</f>
        <v/>
      </c>
      <c r="EQ22" s="80">
        <f>COUNTIFS($V$2:$V$1000,"&lt;"&amp;$EN$16,$B$2:$B$1000,"="&amp;BS22)+COUNTIFS($U$2:$U$1000,"&lt;"&amp;$EN$16,$C$2:$C$1000,"="&amp;BS22)</f>
        <v/>
      </c>
      <c r="ES22" s="89" t="n"/>
      <c r="EV22" s="89" t="n"/>
      <c r="EY22" s="89" t="n"/>
      <c r="FB22" s="89" t="n"/>
      <c r="FE22" s="89" t="n"/>
      <c r="FH22" s="89" t="n"/>
      <c r="FK22" s="89" t="n"/>
      <c r="FN22" s="81" t="n"/>
      <c r="FQ22" s="81" t="n"/>
      <c r="FT22" s="81" t="n"/>
      <c r="FW22" s="81" t="n"/>
      <c r="FZ22" s="81" t="n"/>
      <c r="GC22" s="81" t="n"/>
      <c r="GF22" s="81" t="n"/>
      <c r="GI22" s="81" t="n"/>
    </row>
    <row customHeight="1" ht="12" r="23" spans="1:201">
      <c r="A23" s="35" t="n">
        <v>43358</v>
      </c>
      <c r="B23" s="89" t="s">
        <v>118</v>
      </c>
      <c r="C23" s="89" t="s">
        <v>114</v>
      </c>
      <c r="D23" s="31" t="n">
        <v>6.93</v>
      </c>
      <c r="E23" s="81" t="n">
        <v>6.43</v>
      </c>
      <c r="F23" s="25" t="n">
        <v>257</v>
      </c>
      <c r="G23" s="80" t="n">
        <v>528</v>
      </c>
      <c r="H23" s="80" t="n">
        <v>169</v>
      </c>
      <c r="I23" s="80" t="n">
        <v>448</v>
      </c>
      <c r="J23" s="80" t="n">
        <v>5</v>
      </c>
      <c r="K23" s="80" t="n">
        <v>15</v>
      </c>
      <c r="L23" s="25" t="n">
        <v>0</v>
      </c>
      <c r="M23" s="80" t="n">
        <v>0</v>
      </c>
      <c r="N23" s="80" t="n">
        <v>4</v>
      </c>
      <c r="O23" s="80" t="n">
        <v>4</v>
      </c>
      <c r="P23" s="80" t="n">
        <v>0</v>
      </c>
      <c r="Q23" s="80" t="n">
        <v>1</v>
      </c>
      <c r="R23" s="16" t="n">
        <v>4</v>
      </c>
      <c r="S23" s="16" t="n">
        <v>5</v>
      </c>
      <c r="T23" s="16" t="n">
        <v>9</v>
      </c>
      <c r="U23" s="25" t="n">
        <v>2</v>
      </c>
      <c r="V23" s="80" t="n">
        <v>1</v>
      </c>
      <c r="W23" s="16" t="n">
        <v>3</v>
      </c>
      <c r="X23" s="25" t="n">
        <v>37</v>
      </c>
      <c r="Y23" s="80" t="n">
        <v>10</v>
      </c>
      <c r="Z23" s="27">
        <f>IF(U23="","",LOOKUP(U23-V23,{-9E+307,0,1},{2,"x",1}))</f>
        <v/>
      </c>
      <c r="AA23" s="14">
        <f>IF(U23="","",U23&amp;"-"&amp;V23)</f>
        <v/>
      </c>
      <c r="AB23" s="63" t="n"/>
      <c r="AW23" s="80" t="n"/>
      <c r="AX23" s="80" t="n"/>
      <c r="AY23" s="80" t="n"/>
      <c r="AZ23" s="80" t="n"/>
      <c r="BA23" s="80" t="n"/>
      <c r="BB23" s="80" t="n"/>
      <c r="BC23" s="80" t="n"/>
      <c r="BD23" s="80" t="n"/>
      <c r="BE23" s="80" t="n"/>
      <c r="BF23" s="80" t="n"/>
      <c r="BG23" s="80" t="n"/>
      <c r="BH23" s="80" t="n"/>
      <c r="BI23" s="80" t="n"/>
      <c r="BJ23" s="80" t="n"/>
      <c r="BK23" s="80" t="n"/>
      <c r="BL23" s="80" t="n"/>
      <c r="BM23" s="80" t="n"/>
      <c r="BN23" s="80" t="n"/>
      <c r="BO23" s="80" t="n"/>
      <c r="BR23" s="89">
        <f>BR34</f>
        <v/>
      </c>
      <c r="BS23" s="89">
        <f>BS34</f>
        <v/>
      </c>
      <c r="BT23" s="80">
        <f>COUNTIFS($T$2:$T$1000,"&gt;"&amp;$BT$16,$B$2:$B$1000,"="&amp;BR23)+COUNTIFS($T$2:$T$1000,"&gt;"&amp;$BT$16,$C$2:$C$1000,"="&amp;BR23)</f>
        <v/>
      </c>
      <c r="BU23" s="80">
        <f>COUNTIFS($T$2:$T$1000,"&lt;"&amp;$BT$16,$B$2:$B$1000,"="&amp;BR23)+COUNTIFS($T$2:$T$1000,"&lt;"&amp;$BT$16,$C$2:$C$1000,"="&amp;BR23)</f>
        <v/>
      </c>
      <c r="BV23" s="80">
        <f>COUNTIFS($T$2:$T$1000,"&gt;"&amp;$BT$16,$B$2:$B$1000,"="&amp;BS23)+COUNTIFS($T$2:$T$1000,"&gt;"&amp;$BT$16,$C$2:$C$1000,"="&amp;BS23)</f>
        <v/>
      </c>
      <c r="BW23" s="80">
        <f>COUNTIFS($T$2:$T$1000,"&lt;"&amp;$BT$16,$B$2:$B$1000,"="&amp;BS23)+COUNTIFS($T$2:$T$1000,"&lt;"&amp;$BT$16,$C$2:$C$1000,"="&amp;BS23)</f>
        <v/>
      </c>
      <c r="BX23" s="80">
        <f>COUNTIFS($T$2:$T$1000,"&gt;"&amp;$BX$16,$B$2:$B$1000,"="&amp;BR23)+COUNTIFS($T$2:$T$1000,"&gt;"&amp;$BX$16,$C$2:$C$1000,"="&amp;BR23)</f>
        <v/>
      </c>
      <c r="BY23" s="80">
        <f>COUNTIFS($T$2:$T$1000,"&lt;"&amp;$BX$16,$B$2:$B$1000,"="&amp;BR23)+COUNTIFS($T$2:$T$1000,"&lt;"&amp;$BX$16,$C$2:$C$1000,"="&amp;BR23)</f>
        <v/>
      </c>
      <c r="BZ23" s="80">
        <f>COUNTIFS($T$2:$T$1000,"&gt;"&amp;$BX$16,$B$2:$B$1000,"="&amp;BS23)+COUNTIFS($T$2:$T$1000,"&gt;"&amp;$BX$16,$C$2:$C$1000,"="&amp;BS23)</f>
        <v/>
      </c>
      <c r="CA23" s="80">
        <f>COUNTIFS($T$2:$T$1000,"&lt;"&amp;$BX$16,$B$2:$B$1000,"="&amp;BS23)+COUNTIFS($T$2:$T$1000,"&lt;"&amp;$BX$16,$C$2:$C$1000,"="&amp;BS23)</f>
        <v/>
      </c>
      <c r="CB23" s="80">
        <f>COUNTIFS($T$2:$T$1000,"&gt;"&amp;$CB$16,$B$2:$B$1000,"="&amp;BR23)+COUNTIFS($T$2:$T$1000,"&gt;"&amp;$CB$16,$C$2:$C$1000,"="&amp;BR23)</f>
        <v/>
      </c>
      <c r="CC23" s="80">
        <f>COUNTIFS($T$2:$T$1000,"&lt;"&amp;$CB$16,$B$2:$B$1000,"="&amp;BR23)+COUNTIFS($T$2:$T$1000,"&lt;"&amp;$CB$16,$C$2:$C$1000,"="&amp;BR23)</f>
        <v/>
      </c>
      <c r="CD23" s="80">
        <f>COUNTIFS($T$2:$T$1000,"&gt;"&amp;$CB$16,$B$2:$B$1000,"="&amp;BS23)+COUNTIFS($T$2:$T$1000,"&gt;"&amp;$CB$16,$C$2:$C$1000,"="&amp;BS23)</f>
        <v/>
      </c>
      <c r="CE23" s="80">
        <f>COUNTIFS($T$2:$T$1000,"&lt;"&amp;$CB$16,$B$2:$B$1000,"="&amp;BS23)+COUNTIFS($T$2:$T$1000,"&lt;"&amp;$CB$16,$C$2:$C$1000,"="&amp;BS23)</f>
        <v/>
      </c>
      <c r="CF23" s="25">
        <f>COUNTIFS($W$2:$W$1000,"&gt;"&amp;$CF$16,$B$2:$B$1000,"="&amp;BR23)+COUNTIFS($W$2:$W$1000,"&gt;"&amp;$CF$16,$C$2:$C$1000,"="&amp;BR23)</f>
        <v/>
      </c>
      <c r="CG23" s="80">
        <f>COUNTIFS($W$2:$W$1000,"&lt;"&amp;$CF$16,$B$2:$B$1000,"="&amp;BR23)+COUNTIFS($W$2:$W$1000,"&lt;"&amp;$CF$16,$C$2:$C$1000,"="&amp;BR23)</f>
        <v/>
      </c>
      <c r="CH23" s="80">
        <f>COUNTIFS($W$2:$W$1000,"&gt;"&amp;$CF$16,$B$2:$B$1000,"="&amp;BS23)+COUNTIFS($W$2:$W$1000,"&gt;"&amp;$CF$16,$C$2:$C$1000,"="&amp;BS23)</f>
        <v/>
      </c>
      <c r="CI23" s="80">
        <f>COUNTIFS($W$2:$W$1000,"&lt;"&amp;$CF$16,$B$2:$B$1000,"="&amp;BS23)+COUNTIFS($W$2:$W$1000,"&lt;"&amp;$CF$16,$C$2:$C$1000,"="&amp;BS23)</f>
        <v/>
      </c>
      <c r="CJ23" s="80">
        <f>COUNTIFS($W$2:$W$1000,"&gt;"&amp;$CJ$16,$B$2:$B$1000,"="&amp;BR23)+COUNTIFS($W$2:$W$1000,"&gt;"&amp;$CJ$16,$C$2:$C$1000,"="&amp;BR23)</f>
        <v/>
      </c>
      <c r="CK23" s="80">
        <f>COUNTIFS($W$2:$W$1000,"&lt;"&amp;$CJ$16,$B$2:$B$1000,"="&amp;BR23)+COUNTIFS($W$2:$W$1000,"&lt;"&amp;$CJ$16,$C$2:$C$1000,"="&amp;BR23)</f>
        <v/>
      </c>
      <c r="CL23" s="80">
        <f>COUNTIFS($W$2:$W$1000,"&gt;"&amp;$CJ$16,$B$2:$B$1000,"="&amp;BS23)+COUNTIFS($W$2:$W$1000,"&gt;"&amp;$CJ$16,$C$2:$C$1000,"="&amp;BS23)</f>
        <v/>
      </c>
      <c r="CM23" s="80">
        <f>COUNTIFS($W$2:$W$1000,"&lt;"&amp;$CJ$16,$B$2:$B$1000,"="&amp;BS23)+COUNTIFS($W$2:$W$1000,"&lt;"&amp;$CJ$16,$C$2:$C$1000,"="&amp;BS23)</f>
        <v/>
      </c>
      <c r="CN23" s="80">
        <f>COUNTIFS($W$2:$W$1000,"&gt;"&amp;$CN$16,$B$2:$B$1000,"="&amp;BR23)+COUNTIFS($W$2:$W$1000,"&gt;"&amp;$CN$16,$C$2:$C$1000,"="&amp;BR23)</f>
        <v/>
      </c>
      <c r="CO23" s="80">
        <f>COUNTIFS($W$2:$W$1000,"&lt;"&amp;$CN$16,$B$2:$B$1000,"="&amp;BR23)+COUNTIFS($W$2:$W$1000,"&lt;"&amp;$CN$16,$C$2:$C$1000,"="&amp;BR23)</f>
        <v/>
      </c>
      <c r="CP23" s="80">
        <f>COUNTIFS($W$2:$W$1000,"&gt;"&amp;$CN$16,$B$2:$B$1000,"="&amp;BS23)+COUNTIFS($W$2:$W$1000,"&gt;"&amp;$CN$16,$C$2:$C$1000,"="&amp;BS23)</f>
        <v/>
      </c>
      <c r="CQ23" s="80">
        <f>COUNTIFS($W$2:$W$1000,"&lt;"&amp;$CN$16,$B$2:$B$1000,"="&amp;BS23)+COUNTIFS($W$2:$W$1000,"&lt;"&amp;$CN$16,$C$2:$C$1000,"="&amp;BS23)</f>
        <v/>
      </c>
      <c r="CR23" s="80">
        <f>COUNTIFS($W$2:$W$1000,"&gt;"&amp;$CR$16,$B$2:$B$1000,"="&amp;BR23)+COUNTIFS($W$2:$W$1000,"&gt;"&amp;$CR$16,$C$2:$C$1000,"="&amp;BR23)</f>
        <v/>
      </c>
      <c r="CS23" s="80">
        <f>COUNTIFS($W$2:$W$1000,"&lt;"&amp;$CR$16,$B$2:$B$1000,"="&amp;BR23)+COUNTIFS($W$2:$W$1000,"&lt;"&amp;$CR$16,$C$2:$C$1000,"="&amp;BR23)</f>
        <v/>
      </c>
      <c r="CT23" s="80">
        <f>COUNTIFS($W$2:$W$1000,"&gt;"&amp;$CR$16,$B$2:$B$1000,"="&amp;BS23)+COUNTIFS($W$2:$W$1000,"&gt;"&amp;$CR$16,$C$2:$C$1000,"="&amp;BS23)</f>
        <v/>
      </c>
      <c r="CU23" s="80">
        <f>COUNTIFS($W$2:$W$1000,"&lt;"&amp;$CR$16,$B$2:$B$1000,"="&amp;BS23)+COUNTIFS($W$2:$W$1000,"&lt;"&amp;$CR$16,$C$2:$C$1000,"="&amp;BS23)</f>
        <v/>
      </c>
      <c r="CV23" s="12">
        <f>COUNTIFS($R$2:$R$1000,"&gt;"&amp;$CV$16,$B$2:$B$1000,"="&amp;BR23)+COUNTIFS($S$2:$S$1000,"&gt;"&amp;$CV$16,$C$2:$C$1000,"="&amp;BR23)</f>
        <v/>
      </c>
      <c r="CW23" s="80">
        <f>COUNTIFS($R$2:$R$1000,"&lt;"&amp;$CV$16,$B$2:$B$1000,"="&amp;BR23)+COUNTIFS($S$2:$S$1000,"&lt;"&amp;$CV$16,$C$2:$C$1000,"="&amp;BR23)</f>
        <v/>
      </c>
      <c r="CX23" s="80">
        <f>COUNTIFS($R$2:$R$1000,"&gt;"&amp;$CV$16,$B$2:$B$1000,"="&amp;BS23)+COUNTIFS($S$2:$S$1000,"&gt;"&amp;$CV$16,$C$2:$C$1000,"="&amp;BS23)</f>
        <v/>
      </c>
      <c r="CY23" s="80">
        <f>COUNTIFS($R$2:$R$1000,"&lt;"&amp;$CV$16,$B$2:$B$1000,"="&amp;BS23)+COUNTIFS($S$2:$S$1000,"&lt;"&amp;$CV$16,$C$2:$C$1000,"="&amp;BS23)</f>
        <v/>
      </c>
      <c r="CZ23" s="80">
        <f>COUNTIFS($R$2:$R$1000,"&gt;"&amp;$CZ$16,$B$2:$B$1000,"="&amp;BR23)+COUNTIFS($S$2:$S$1000,"&gt;"&amp;$CZ$16,$C$2:$C$1000,"="&amp;BR23)</f>
        <v/>
      </c>
      <c r="DA23" s="80">
        <f>COUNTIFS($R$2:$R$1000,"&lt;"&amp;$CZ$16,$B$2:$B$1000,"="&amp;BR23)+COUNTIFS($S$2:$S$1000,"&lt;"&amp;$CZ$16,$C$2:$C$1000,"="&amp;BR23)</f>
        <v/>
      </c>
      <c r="DB23" s="80">
        <f>COUNTIFS($R$2:$R$1000,"&gt;"&amp;$CZ$16,$B$2:$B$1000,"="&amp;BS23)+COUNTIFS($S$2:$S$1000,"&gt;"&amp;$CZ$16,$C$2:$C$1000,"="&amp;BS23)</f>
        <v/>
      </c>
      <c r="DC23" s="80">
        <f>COUNTIFS($R$2:$R$1000,"&lt;"&amp;$CZ$16,$B$2:$B$1000,"="&amp;BS23)+COUNTIFS($S$2:$S$1000,"&lt;"&amp;$CZ$16,$C$2:$C$1000,"="&amp;BS23)</f>
        <v/>
      </c>
      <c r="DD23" s="80">
        <f>COUNTIFS($R$2:$R$1000,"&gt;"&amp;$DD$16,$B$2:$B$1000,"="&amp;BR23)+COUNTIFS($S$2:$S$1000,"&gt;"&amp;$DD$16,$C$2:$C$1000,"="&amp;BR23)</f>
        <v/>
      </c>
      <c r="DE23" s="80">
        <f>COUNTIFS($R$2:$R$1000,"&lt;"&amp;$DD$16,$B$2:$B$1000,"="&amp;BR23)+COUNTIFS($S$2:$S$1000,"&lt;"&amp;$DD$16,$C$2:$C$1000,"="&amp;BR23)</f>
        <v/>
      </c>
      <c r="DF23" s="80">
        <f>COUNTIFS($R$2:$R$1000,"&gt;"&amp;$DD$16,$B$2:$B$1000,"="&amp;BS23)+COUNTIFS($S$2:$S$1000,"&gt;"&amp;$DD$16,$C$2:$C$1000,"="&amp;BS23)</f>
        <v/>
      </c>
      <c r="DG23" s="80">
        <f>COUNTIFS($R$2:$R$1000,"&lt;"&amp;$DD$16,$B$2:$B$1000,"="&amp;BS23)+COUNTIFS($S$2:$S$1000,"&lt;"&amp;$DD$16,$C$2:$C$1000,"="&amp;BS23)</f>
        <v/>
      </c>
      <c r="DH23" s="25">
        <f>COUNTIFS($U$2:$U$1000,"&gt;"&amp;$DH$16,$B$2:$B$1000,"="&amp;BR23)+COUNTIFS($V$2:$V$1000,"&gt;"&amp;$DH$16,$C$2:$C$1000,"="&amp;BR23)</f>
        <v/>
      </c>
      <c r="DI23" s="80">
        <f>COUNTIFS($U$2:$U$1000,"&lt;"&amp;$DH$16,$B$2:$B$1000,"="&amp;BR23)+COUNTIFS($V$2:$V$1000,"&lt;"&amp;$DH$16,$C$2:$C$1000,"="&amp;BR23)</f>
        <v/>
      </c>
      <c r="DJ23" s="80">
        <f>COUNTIFS($U$2:$U$1000,"&gt;"&amp;$DH$16,$B$2:$B$1000,"="&amp;BS23)+COUNTIFS($V$2:$V$1000,"&gt;"&amp;$DH$16,$C$2:$C$1000,"="&amp;BS23)</f>
        <v/>
      </c>
      <c r="DK23" s="80">
        <f>COUNTIFS($U$2:$U$1000,"&lt;"&amp;$DH$16,$B$2:$B$1000,"="&amp;BS23)+COUNTIFS($V$2:$V$1000,"&lt;"&amp;$DH$16,$C$2:$C$1000,"="&amp;BS23)</f>
        <v/>
      </c>
      <c r="DL23" s="80">
        <f>COUNTIFS($U$2:$U$1000,"&gt;"&amp;$DL$16,$B$2:$B$1000,"="&amp;BR23)+COUNTIFS($V$2:$V$1000,"&gt;"&amp;$DL$16,$C$2:$C$1000,"="&amp;BR23)</f>
        <v/>
      </c>
      <c r="DM23" s="80">
        <f>COUNTIFS($U$2:$U$1000,"&lt;"&amp;$DL$16,$B$2:$B$1000,"="&amp;BR23)+COUNTIFS($V$2:$V$1000,"&lt;"&amp;$DL$16,$C$2:$C$1000,"="&amp;BR23)</f>
        <v/>
      </c>
      <c r="DN23" s="80">
        <f>COUNTIFS($U$2:$U$1000,"&gt;"&amp;$DL$16,$B$2:$B$1000,"="&amp;BS23)+COUNTIFS($V$2:$V$1000,"&gt;"&amp;$DL$16,$C$2:$C$1000,"="&amp;BS23)</f>
        <v/>
      </c>
      <c r="DO23" s="80">
        <f>COUNTIFS($U$2:$U$1000,"&lt;"&amp;$DL$16,$B$2:$B$1000,"="&amp;BS23)+COUNTIFS($V$2:$V$1000,"&lt;"&amp;$DL$16,$C$2:$C$1000,"="&amp;BS23)</f>
        <v/>
      </c>
      <c r="DP23" s="80">
        <f>COUNTIFS($U$2:$U$1000,"&gt;"&amp;$DP$16,$B$2:$B$1000,"="&amp;BR23)+COUNTIFS($V$2:$V$1000,"&gt;"&amp;$DP$16,$C$2:$C$1000,"="&amp;BR23)</f>
        <v/>
      </c>
      <c r="DQ23" s="80">
        <f>COUNTIFS($U$2:$U$1000,"&lt;"&amp;$DP$16,$B$2:$B$1000,"="&amp;BR23)+COUNTIFS($V$2:$V$1000,"&lt;"&amp;$DP$16,$C$2:$C$1000,"="&amp;BR23)</f>
        <v/>
      </c>
      <c r="DR23" s="80">
        <f>COUNTIFS($U$2:$U$1000,"&gt;"&amp;$DP$16,$B$2:$B$1000,"="&amp;BS23)+COUNTIFS($V$2:$V$1000,"&gt;"&amp;$DP$16,$C$2:$C$1000,"="&amp;BS23)</f>
        <v/>
      </c>
      <c r="DS23" s="80">
        <f>COUNTIFS($U$2:$U$1000,"&lt;"&amp;$DP$16,$B$2:$B$1000,"="&amp;BS23)+COUNTIFS($V$2:$V$1000,"&lt;"&amp;$DP$16,$C$2:$C$1000,"="&amp;BS23)</f>
        <v/>
      </c>
      <c r="DT23" s="12">
        <f>COUNTIFS($S$2:$S$1000,"&gt;"&amp;$DT$16,$B$2:$B$1000,"="&amp;BR23)+COUNTIFS($R$2:$R$1000,"&gt;"&amp;$DT$16,$C$2:$C$1000,"="&amp;BR23)</f>
        <v/>
      </c>
      <c r="DU23" s="80">
        <f>COUNTIFS($S$2:$S$1000,"&lt;"&amp;$DT$16,$B$2:$B$1000,"="&amp;BR23)+COUNTIFS($R$2:$R$1000,"&lt;"&amp;$DT$16,$C$2:$C$1000,"="&amp;BR23)</f>
        <v/>
      </c>
      <c r="DV23" s="80">
        <f>COUNTIFS($S$2:$S$1000,"&gt;"&amp;$DT$16,$B$2:$B$1000,"="&amp;BS23)+COUNTIFS($R$2:$R$1000,"&gt;"&amp;$DT$16,$C$2:$C$1000,"="&amp;BS23)</f>
        <v/>
      </c>
      <c r="DW23" s="80">
        <f>COUNTIFS($S$2:$S$1000,"&lt;"&amp;$DT$16,$B$2:$B$1000,"="&amp;BS23)+COUNTIFS($R$2:$R$1000,"&lt;"&amp;$DT$16,$C$2:$C$1000,"="&amp;BS23)</f>
        <v/>
      </c>
      <c r="DX23" s="80">
        <f>COUNTIFS($S$2:$S$1000,"&gt;"&amp;$DX$16,$B$2:$B$1000,"="&amp;BR23)+COUNTIFS($R$2:$R$1000,"&gt;"&amp;$DX$16,$C$2:$C$1000,"="&amp;BR23)</f>
        <v/>
      </c>
      <c r="DY23" s="80">
        <f>COUNTIFS($S$2:$S$1000,"&lt;"&amp;$DX$16,$B$2:$B$1000,"="&amp;BR23)+COUNTIFS($R$2:$R$1000,"&lt;"&amp;$DX$16,$C$2:$C$1000,"="&amp;BR23)</f>
        <v/>
      </c>
      <c r="DZ23" s="80">
        <f>COUNTIFS($S$2:$S$1000,"&gt;"&amp;$DX$16,$B$2:$B$1000,"="&amp;BS23)+COUNTIFS($R$2:$R$1000,"&gt;"&amp;$DX$16,$C$2:$C$1000,"="&amp;BS23)</f>
        <v/>
      </c>
      <c r="EA23" s="80">
        <f>COUNTIFS($S$2:$S$1000,"&lt;"&amp;$DX$16,$B$2:$B$1000,"="&amp;BS23)+COUNTIFS($R$2:$R$1000,"&lt;"&amp;$DX$16,$C$2:$C$1000,"="&amp;BS23)</f>
        <v/>
      </c>
      <c r="EB23" s="80">
        <f>COUNTIFS($S$2:$S$1000,"&gt;"&amp;$EB$16,$B$2:$B$1000,"="&amp;BR23)+COUNTIFS($R$2:$R$1000,"&gt;"&amp;$EB$16,$C$2:$C$1000,"="&amp;BR23)</f>
        <v/>
      </c>
      <c r="EC23" s="80">
        <f>COUNTIFS($S$2:$S$1000,"&lt;"&amp;$EB$16,$B$2:$B$1000,"="&amp;BR23)+COUNTIFS($R$2:$R$1000,"&lt;"&amp;$EB$16,$C$2:$C$1000,"="&amp;BR23)</f>
        <v/>
      </c>
      <c r="ED23" s="80">
        <f>COUNTIFS($S$2:$S$1000,"&gt;"&amp;$EB$16,$B$2:$B$1000,"="&amp;BS23)+COUNTIFS($R$2:$R$1000,"&gt;"&amp;$EB$16,$C$2:$C$1000,"="&amp;BS23)</f>
        <v/>
      </c>
      <c r="EE23" s="80">
        <f>COUNTIFS($S$2:$S$1000,"&lt;"&amp;$EB$16,$B$2:$B$1000,"="&amp;BS23)+COUNTIFS($R$2:$R$1000,"&lt;"&amp;$EB$16,$C$2:$C$1000,"="&amp;BS23)</f>
        <v/>
      </c>
      <c r="EF23" s="25">
        <f>COUNTIFS($V$2:$V$1000,"&gt;"&amp;$EF$16,$B$2:$B$1000,"="&amp;BR23)+COUNTIFS($U$2:$U$1000,"&gt;"&amp;$EF$16,$C$2:$C$1000,"="&amp;BR23)</f>
        <v/>
      </c>
      <c r="EG23" s="80">
        <f>COUNTIFS($V$2:$V$1000,"&lt;"&amp;$EF$16,$B$2:$B$1000,"="&amp;BR23)+COUNTIFS($U$2:$U$1000,"&lt;"&amp;$EF$16,$C$2:$C$1000,"="&amp;BR23)</f>
        <v/>
      </c>
      <c r="EH23" s="80">
        <f>COUNTIFS($V$2:$V$1000,"&gt;"&amp;$EF$16,$B$2:$B$1000,"="&amp;BS23)+COUNTIFS($U$2:$U$1000,"&gt;"&amp;$EF$16,$C$2:$C$1000,"="&amp;BS23)</f>
        <v/>
      </c>
      <c r="EI23" s="80">
        <f>COUNTIFS($V$2:$V$1000,"&lt;"&amp;$EF$16,$B$2:$B$1000,"="&amp;BS23)+COUNTIFS($U$2:$U$1000,"&lt;"&amp;$EF$16,$C$2:$C$1000,"="&amp;BS23)</f>
        <v/>
      </c>
      <c r="EJ23" s="80">
        <f>COUNTIFS($V$2:$V$1000,"&gt;"&amp;$EJ$16,$B$2:$B$1000,"="&amp;BR23)+COUNTIFS($U$2:$U$1000,"&gt;"&amp;$EJ$16,$C$2:$C$1000,"="&amp;BR23)</f>
        <v/>
      </c>
      <c r="EK23" s="80">
        <f>COUNTIFS($V$2:$V$1000,"&lt;"&amp;$EJ$16,$B$2:$B$1000,"="&amp;BR23)+COUNTIFS($U$2:$U$1000,"&lt;"&amp;$EJ$16,$C$2:$C$1000,"="&amp;BR23)</f>
        <v/>
      </c>
      <c r="EL23" s="80">
        <f>COUNTIFS($V$2:$V$1000,"&gt;"&amp;$EJ$16,$B$2:$B$1000,"="&amp;BS23)+COUNTIFS($U$2:$U$1000,"&gt;"&amp;$EJ$16,$C$2:$C$1000,"="&amp;BS23)</f>
        <v/>
      </c>
      <c r="EM23" s="80">
        <f>COUNTIFS($V$2:$V$1000,"&lt;"&amp;$EJ$16,$B$2:$B$1000,"="&amp;BS23)+COUNTIFS($U$2:$U$1000,"&lt;"&amp;$EJ$16,$C$2:$C$1000,"="&amp;BS23)</f>
        <v/>
      </c>
      <c r="EN23" s="80">
        <f>COUNTIFS($V$2:$V$1000,"&gt;"&amp;$EN$16,$B$2:$B$1000,"="&amp;BR23)+COUNTIFS($U$2:$U$1000,"&gt;"&amp;$EN$16,$C$2:$C$1000,"="&amp;BR23)</f>
        <v/>
      </c>
      <c r="EO23" s="80">
        <f>COUNTIFS($V$2:$V$1000,"&lt;"&amp;$EN$16,$B$2:$B$1000,"="&amp;BR23)+COUNTIFS($U$2:$U$1000,"&lt;"&amp;$EN$16,$C$2:$C$1000,"="&amp;BR23)</f>
        <v/>
      </c>
      <c r="EP23" s="80">
        <f>COUNTIFS($V$2:$V$1000,"&gt;"&amp;$EN$16,$B$2:$B$1000,"="&amp;BS23)+COUNTIFS($U$2:$U$1000,"&gt;"&amp;$EN$16,$C$2:$C$1000,"="&amp;BS23)</f>
        <v/>
      </c>
      <c r="EQ23" s="80">
        <f>COUNTIFS($V$2:$V$1000,"&lt;"&amp;$EN$16,$B$2:$B$1000,"="&amp;BS23)+COUNTIFS($U$2:$U$1000,"&lt;"&amp;$EN$16,$C$2:$C$1000,"="&amp;BS23)</f>
        <v/>
      </c>
      <c r="ES23" s="89" t="n"/>
      <c r="EV23" s="89" t="n"/>
      <c r="EY23" s="89" t="n"/>
      <c r="FB23" s="89" t="n"/>
      <c r="FE23" s="89" t="n"/>
      <c r="FH23" s="89" t="n"/>
      <c r="FK23" s="89" t="n"/>
      <c r="FN23" s="81" t="n"/>
      <c r="FQ23" s="81" t="n"/>
      <c r="FT23" s="81" t="n"/>
      <c r="FW23" s="81" t="n"/>
      <c r="FZ23" s="81" t="n"/>
      <c r="GC23" s="81" t="n"/>
      <c r="GF23" s="81" t="n"/>
      <c r="GI23" s="81" t="n"/>
    </row>
    <row customHeight="1" ht="12" r="24" spans="1:201">
      <c r="A24" s="35" t="n">
        <v>43358</v>
      </c>
      <c r="B24" s="89" t="s">
        <v>129</v>
      </c>
      <c r="C24" s="89" t="s">
        <v>117</v>
      </c>
      <c r="D24" s="31" t="n">
        <v>7.03</v>
      </c>
      <c r="E24" s="81" t="n">
        <v>6.49</v>
      </c>
      <c r="F24" s="25" t="n">
        <v>405</v>
      </c>
      <c r="G24" s="80" t="n">
        <v>362</v>
      </c>
      <c r="H24" s="80" t="n">
        <v>315</v>
      </c>
      <c r="I24" s="80" t="n">
        <v>264</v>
      </c>
      <c r="J24" s="80" t="n">
        <v>15</v>
      </c>
      <c r="K24" s="80" t="n">
        <v>14</v>
      </c>
      <c r="L24" s="25" t="n">
        <v>1</v>
      </c>
      <c r="M24" s="80" t="n">
        <v>0</v>
      </c>
      <c r="N24" s="80" t="n">
        <v>4</v>
      </c>
      <c r="O24" s="80" t="n">
        <v>3</v>
      </c>
      <c r="P24" s="80" t="n">
        <v>2</v>
      </c>
      <c r="Q24" s="80" t="n">
        <v>1</v>
      </c>
      <c r="R24" s="16" t="n">
        <v>7</v>
      </c>
      <c r="S24" s="16" t="n">
        <v>4</v>
      </c>
      <c r="T24" s="16" t="n">
        <v>11</v>
      </c>
      <c r="U24" s="25" t="n">
        <v>2</v>
      </c>
      <c r="V24" s="80" t="n">
        <v>1</v>
      </c>
      <c r="W24" s="16" t="n">
        <v>3</v>
      </c>
      <c r="X24" s="25" t="n">
        <v>16</v>
      </c>
      <c r="Y24" s="80" t="n">
        <v>29</v>
      </c>
      <c r="Z24" s="27">
        <f>IF(U24="","",LOOKUP(U24-V24,{-9E+307,0,1},{2,"x",1}))</f>
        <v/>
      </c>
      <c r="AA24" s="14">
        <f>IF(U24="","",U24&amp;"-"&amp;V24)</f>
        <v/>
      </c>
      <c r="AB24" s="63" t="n"/>
      <c r="AW24" s="80" t="n"/>
      <c r="AX24" s="81" t="n"/>
      <c r="AY24" s="80" t="n"/>
      <c r="AZ24" s="80" t="n"/>
      <c r="BA24" s="80" t="n"/>
      <c r="BB24" s="80" t="n"/>
      <c r="BC24" s="80" t="n"/>
      <c r="BD24" s="80" t="n"/>
      <c r="BE24" s="80" t="n"/>
      <c r="BF24" s="80" t="n"/>
      <c r="BG24" s="81" t="n"/>
      <c r="BH24" s="80" t="n"/>
      <c r="BI24" s="80" t="n"/>
      <c r="BJ24" s="80" t="n"/>
      <c r="BK24" s="80" t="n"/>
      <c r="BL24" s="80" t="n"/>
      <c r="BM24" s="80" t="n"/>
      <c r="BN24" s="80" t="n"/>
      <c r="BO24" s="80" t="n"/>
      <c r="BR24" s="89">
        <f>BR35</f>
        <v/>
      </c>
      <c r="BS24" s="89">
        <f>BS35</f>
        <v/>
      </c>
      <c r="BT24" s="80">
        <f>COUNTIFS($T$2:$T$1000,"&gt;"&amp;$BT$16,$B$2:$B$1000,"="&amp;BR24)+COUNTIFS($T$2:$T$1000,"&gt;"&amp;$BT$16,$C$2:$C$1000,"="&amp;BR24)</f>
        <v/>
      </c>
      <c r="BU24" s="80">
        <f>COUNTIFS($T$2:$T$1000,"&lt;"&amp;$BT$16,$B$2:$B$1000,"="&amp;BR24)+COUNTIFS($T$2:$T$1000,"&lt;"&amp;$BT$16,$C$2:$C$1000,"="&amp;BR24)</f>
        <v/>
      </c>
      <c r="BV24" s="80">
        <f>COUNTIFS($T$2:$T$1000,"&gt;"&amp;$BT$16,$B$2:$B$1000,"="&amp;BS24)+COUNTIFS($T$2:$T$1000,"&gt;"&amp;$BT$16,$C$2:$C$1000,"="&amp;BS24)</f>
        <v/>
      </c>
      <c r="BW24" s="80">
        <f>COUNTIFS($T$2:$T$1000,"&lt;"&amp;$BT$16,$B$2:$B$1000,"="&amp;BS24)+COUNTIFS($T$2:$T$1000,"&lt;"&amp;$BT$16,$C$2:$C$1000,"="&amp;BS24)</f>
        <v/>
      </c>
      <c r="BX24" s="80">
        <f>COUNTIFS($T$2:$T$1000,"&gt;"&amp;$BX$16,$B$2:$B$1000,"="&amp;BR24)+COUNTIFS($T$2:$T$1000,"&gt;"&amp;$BX$16,$C$2:$C$1000,"="&amp;BR24)</f>
        <v/>
      </c>
      <c r="BY24" s="80">
        <f>COUNTIFS($T$2:$T$1000,"&lt;"&amp;$BX$16,$B$2:$B$1000,"="&amp;BR24)+COUNTIFS($T$2:$T$1000,"&lt;"&amp;$BX$16,$C$2:$C$1000,"="&amp;BR24)</f>
        <v/>
      </c>
      <c r="BZ24" s="80">
        <f>COUNTIFS($T$2:$T$1000,"&gt;"&amp;$BX$16,$B$2:$B$1000,"="&amp;BS24)+COUNTIFS($T$2:$T$1000,"&gt;"&amp;$BX$16,$C$2:$C$1000,"="&amp;BS24)</f>
        <v/>
      </c>
      <c r="CA24" s="80">
        <f>COUNTIFS($T$2:$T$1000,"&lt;"&amp;$BX$16,$B$2:$B$1000,"="&amp;BS24)+COUNTIFS($T$2:$T$1000,"&lt;"&amp;$BX$16,$C$2:$C$1000,"="&amp;BS24)</f>
        <v/>
      </c>
      <c r="CB24" s="80">
        <f>COUNTIFS($T$2:$T$1000,"&gt;"&amp;$CB$16,$B$2:$B$1000,"="&amp;BR24)+COUNTIFS($T$2:$T$1000,"&gt;"&amp;$CB$16,$C$2:$C$1000,"="&amp;BR24)</f>
        <v/>
      </c>
      <c r="CC24" s="80">
        <f>COUNTIFS($T$2:$T$1000,"&lt;"&amp;$CB$16,$B$2:$B$1000,"="&amp;BR24)+COUNTIFS($T$2:$T$1000,"&lt;"&amp;$CB$16,$C$2:$C$1000,"="&amp;BR24)</f>
        <v/>
      </c>
      <c r="CD24" s="80">
        <f>COUNTIFS($T$2:$T$1000,"&gt;"&amp;$CB$16,$B$2:$B$1000,"="&amp;BS24)+COUNTIFS($T$2:$T$1000,"&gt;"&amp;$CB$16,$C$2:$C$1000,"="&amp;BS24)</f>
        <v/>
      </c>
      <c r="CE24" s="80">
        <f>COUNTIFS($T$2:$T$1000,"&lt;"&amp;$CB$16,$B$2:$B$1000,"="&amp;BS24)+COUNTIFS($T$2:$T$1000,"&lt;"&amp;$CB$16,$C$2:$C$1000,"="&amp;BS24)</f>
        <v/>
      </c>
      <c r="CF24" s="25">
        <f>COUNTIFS($W$2:$W$1000,"&gt;"&amp;$CF$16,$B$2:$B$1000,"="&amp;BR24)+COUNTIFS($W$2:$W$1000,"&gt;"&amp;$CF$16,$C$2:$C$1000,"="&amp;BR24)</f>
        <v/>
      </c>
      <c r="CG24" s="80">
        <f>COUNTIFS($W$2:$W$1000,"&lt;"&amp;$CF$16,$B$2:$B$1000,"="&amp;BR24)+COUNTIFS($W$2:$W$1000,"&lt;"&amp;$CF$16,$C$2:$C$1000,"="&amp;BR24)</f>
        <v/>
      </c>
      <c r="CH24" s="80">
        <f>COUNTIFS($W$2:$W$1000,"&gt;"&amp;$CF$16,$B$2:$B$1000,"="&amp;BS24)+COUNTIFS($W$2:$W$1000,"&gt;"&amp;$CF$16,$C$2:$C$1000,"="&amp;BS24)</f>
        <v/>
      </c>
      <c r="CI24" s="80">
        <f>COUNTIFS($W$2:$W$1000,"&lt;"&amp;$CF$16,$B$2:$B$1000,"="&amp;BS24)+COUNTIFS($W$2:$W$1000,"&lt;"&amp;$CF$16,$C$2:$C$1000,"="&amp;BS24)</f>
        <v/>
      </c>
      <c r="CJ24" s="80">
        <f>COUNTIFS($W$2:$W$1000,"&gt;"&amp;$CJ$16,$B$2:$B$1000,"="&amp;BR24)+COUNTIFS($W$2:$W$1000,"&gt;"&amp;$CJ$16,$C$2:$C$1000,"="&amp;BR24)</f>
        <v/>
      </c>
      <c r="CK24" s="80">
        <f>COUNTIFS($W$2:$W$1000,"&lt;"&amp;$CJ$16,$B$2:$B$1000,"="&amp;BR24)+COUNTIFS($W$2:$W$1000,"&lt;"&amp;$CJ$16,$C$2:$C$1000,"="&amp;BR24)</f>
        <v/>
      </c>
      <c r="CL24" s="80">
        <f>COUNTIFS($W$2:$W$1000,"&gt;"&amp;$CJ$16,$B$2:$B$1000,"="&amp;BS24)+COUNTIFS($W$2:$W$1000,"&gt;"&amp;$CJ$16,$C$2:$C$1000,"="&amp;BS24)</f>
        <v/>
      </c>
      <c r="CM24" s="80">
        <f>COUNTIFS($W$2:$W$1000,"&lt;"&amp;$CJ$16,$B$2:$B$1000,"="&amp;BS24)+COUNTIFS($W$2:$W$1000,"&lt;"&amp;$CJ$16,$C$2:$C$1000,"="&amp;BS24)</f>
        <v/>
      </c>
      <c r="CN24" s="80">
        <f>COUNTIFS($W$2:$W$1000,"&gt;"&amp;$CN$16,$B$2:$B$1000,"="&amp;BR24)+COUNTIFS($W$2:$W$1000,"&gt;"&amp;$CN$16,$C$2:$C$1000,"="&amp;BR24)</f>
        <v/>
      </c>
      <c r="CO24" s="80">
        <f>COUNTIFS($W$2:$W$1000,"&lt;"&amp;$CN$16,$B$2:$B$1000,"="&amp;BR24)+COUNTIFS($W$2:$W$1000,"&lt;"&amp;$CN$16,$C$2:$C$1000,"="&amp;BR24)</f>
        <v/>
      </c>
      <c r="CP24" s="80">
        <f>COUNTIFS($W$2:$W$1000,"&gt;"&amp;$CN$16,$B$2:$B$1000,"="&amp;BS24)+COUNTIFS($W$2:$W$1000,"&gt;"&amp;$CN$16,$C$2:$C$1000,"="&amp;BS24)</f>
        <v/>
      </c>
      <c r="CQ24" s="80">
        <f>COUNTIFS($W$2:$W$1000,"&lt;"&amp;$CN$16,$B$2:$B$1000,"="&amp;BS24)+COUNTIFS($W$2:$W$1000,"&lt;"&amp;$CN$16,$C$2:$C$1000,"="&amp;BS24)</f>
        <v/>
      </c>
      <c r="CR24" s="80">
        <f>COUNTIFS($W$2:$W$1000,"&gt;"&amp;$CR$16,$B$2:$B$1000,"="&amp;BR24)+COUNTIFS($W$2:$W$1000,"&gt;"&amp;$CR$16,$C$2:$C$1000,"="&amp;BR24)</f>
        <v/>
      </c>
      <c r="CS24" s="80">
        <f>COUNTIFS($W$2:$W$1000,"&lt;"&amp;$CR$16,$B$2:$B$1000,"="&amp;BR24)+COUNTIFS($W$2:$W$1000,"&lt;"&amp;$CR$16,$C$2:$C$1000,"="&amp;BR24)</f>
        <v/>
      </c>
      <c r="CT24" s="80">
        <f>COUNTIFS($W$2:$W$1000,"&gt;"&amp;$CR$16,$B$2:$B$1000,"="&amp;BS24)+COUNTIFS($W$2:$W$1000,"&gt;"&amp;$CR$16,$C$2:$C$1000,"="&amp;BS24)</f>
        <v/>
      </c>
      <c r="CU24" s="80">
        <f>COUNTIFS($W$2:$W$1000,"&lt;"&amp;$CR$16,$B$2:$B$1000,"="&amp;BS24)+COUNTIFS($W$2:$W$1000,"&lt;"&amp;$CR$16,$C$2:$C$1000,"="&amp;BS24)</f>
        <v/>
      </c>
      <c r="CV24" s="12">
        <f>COUNTIFS($R$2:$R$1000,"&gt;"&amp;$CV$16,$B$2:$B$1000,"="&amp;BR24)+COUNTIFS($S$2:$S$1000,"&gt;"&amp;$CV$16,$C$2:$C$1000,"="&amp;BR24)</f>
        <v/>
      </c>
      <c r="CW24" s="80">
        <f>COUNTIFS($R$2:$R$1000,"&lt;"&amp;$CV$16,$B$2:$B$1000,"="&amp;BR24)+COUNTIFS($S$2:$S$1000,"&lt;"&amp;$CV$16,$C$2:$C$1000,"="&amp;BR24)</f>
        <v/>
      </c>
      <c r="CX24" s="80">
        <f>COUNTIFS($R$2:$R$1000,"&gt;"&amp;$CV$16,$B$2:$B$1000,"="&amp;BS24)+COUNTIFS($S$2:$S$1000,"&gt;"&amp;$CV$16,$C$2:$C$1000,"="&amp;BS24)</f>
        <v/>
      </c>
      <c r="CY24" s="80">
        <f>COUNTIFS($R$2:$R$1000,"&lt;"&amp;$CV$16,$B$2:$B$1000,"="&amp;BS24)+COUNTIFS($S$2:$S$1000,"&lt;"&amp;$CV$16,$C$2:$C$1000,"="&amp;BS24)</f>
        <v/>
      </c>
      <c r="CZ24" s="80">
        <f>COUNTIFS($R$2:$R$1000,"&gt;"&amp;$CZ$16,$B$2:$B$1000,"="&amp;BR24)+COUNTIFS($S$2:$S$1000,"&gt;"&amp;$CZ$16,$C$2:$C$1000,"="&amp;BR24)</f>
        <v/>
      </c>
      <c r="DA24" s="80">
        <f>COUNTIFS($R$2:$R$1000,"&lt;"&amp;$CZ$16,$B$2:$B$1000,"="&amp;BR24)+COUNTIFS($S$2:$S$1000,"&lt;"&amp;$CZ$16,$C$2:$C$1000,"="&amp;BR24)</f>
        <v/>
      </c>
      <c r="DB24" s="80">
        <f>COUNTIFS($R$2:$R$1000,"&gt;"&amp;$CZ$16,$B$2:$B$1000,"="&amp;BS24)+COUNTIFS($S$2:$S$1000,"&gt;"&amp;$CZ$16,$C$2:$C$1000,"="&amp;BS24)</f>
        <v/>
      </c>
      <c r="DC24" s="80">
        <f>COUNTIFS($R$2:$R$1000,"&lt;"&amp;$CZ$16,$B$2:$B$1000,"="&amp;BS24)+COUNTIFS($S$2:$S$1000,"&lt;"&amp;$CZ$16,$C$2:$C$1000,"="&amp;BS24)</f>
        <v/>
      </c>
      <c r="DD24" s="80">
        <f>COUNTIFS($R$2:$R$1000,"&gt;"&amp;$DD$16,$B$2:$B$1000,"="&amp;BR24)+COUNTIFS($S$2:$S$1000,"&gt;"&amp;$DD$16,$C$2:$C$1000,"="&amp;BR24)</f>
        <v/>
      </c>
      <c r="DE24" s="80">
        <f>COUNTIFS($R$2:$R$1000,"&lt;"&amp;$DD$16,$B$2:$B$1000,"="&amp;BR24)+COUNTIFS($S$2:$S$1000,"&lt;"&amp;$DD$16,$C$2:$C$1000,"="&amp;BR24)</f>
        <v/>
      </c>
      <c r="DF24" s="80">
        <f>COUNTIFS($R$2:$R$1000,"&gt;"&amp;$DD$16,$B$2:$B$1000,"="&amp;BS24)+COUNTIFS($S$2:$S$1000,"&gt;"&amp;$DD$16,$C$2:$C$1000,"="&amp;BS24)</f>
        <v/>
      </c>
      <c r="DG24" s="80">
        <f>COUNTIFS($R$2:$R$1000,"&lt;"&amp;$DD$16,$B$2:$B$1000,"="&amp;BS24)+COUNTIFS($S$2:$S$1000,"&lt;"&amp;$DD$16,$C$2:$C$1000,"="&amp;BS24)</f>
        <v/>
      </c>
      <c r="DH24" s="25">
        <f>COUNTIFS($U$2:$U$1000,"&gt;"&amp;$DH$16,$B$2:$B$1000,"="&amp;BR24)+COUNTIFS($V$2:$V$1000,"&gt;"&amp;$DH$16,$C$2:$C$1000,"="&amp;BR24)</f>
        <v/>
      </c>
      <c r="DI24" s="80">
        <f>COUNTIFS($U$2:$U$1000,"&lt;"&amp;$DH$16,$B$2:$B$1000,"="&amp;BR24)+COUNTIFS($V$2:$V$1000,"&lt;"&amp;$DH$16,$C$2:$C$1000,"="&amp;BR24)</f>
        <v/>
      </c>
      <c r="DJ24" s="80">
        <f>COUNTIFS($U$2:$U$1000,"&gt;"&amp;$DH$16,$B$2:$B$1000,"="&amp;BS24)+COUNTIFS($V$2:$V$1000,"&gt;"&amp;$DH$16,$C$2:$C$1000,"="&amp;BS24)</f>
        <v/>
      </c>
      <c r="DK24" s="80">
        <f>COUNTIFS($U$2:$U$1000,"&lt;"&amp;$DH$16,$B$2:$B$1000,"="&amp;BS24)+COUNTIFS($V$2:$V$1000,"&lt;"&amp;$DH$16,$C$2:$C$1000,"="&amp;BS24)</f>
        <v/>
      </c>
      <c r="DL24" s="80">
        <f>COUNTIFS($U$2:$U$1000,"&gt;"&amp;$DL$16,$B$2:$B$1000,"="&amp;BR24)+COUNTIFS($V$2:$V$1000,"&gt;"&amp;$DL$16,$C$2:$C$1000,"="&amp;BR24)</f>
        <v/>
      </c>
      <c r="DM24" s="80">
        <f>COUNTIFS($U$2:$U$1000,"&lt;"&amp;$DL$16,$B$2:$B$1000,"="&amp;BR24)+COUNTIFS($V$2:$V$1000,"&lt;"&amp;$DL$16,$C$2:$C$1000,"="&amp;BR24)</f>
        <v/>
      </c>
      <c r="DN24" s="80">
        <f>COUNTIFS($U$2:$U$1000,"&gt;"&amp;$DL$16,$B$2:$B$1000,"="&amp;BS24)+COUNTIFS($V$2:$V$1000,"&gt;"&amp;$DL$16,$C$2:$C$1000,"="&amp;BS24)</f>
        <v/>
      </c>
      <c r="DO24" s="80">
        <f>COUNTIFS($U$2:$U$1000,"&lt;"&amp;$DL$16,$B$2:$B$1000,"="&amp;BS24)+COUNTIFS($V$2:$V$1000,"&lt;"&amp;$DL$16,$C$2:$C$1000,"="&amp;BS24)</f>
        <v/>
      </c>
      <c r="DP24" s="80">
        <f>COUNTIFS($U$2:$U$1000,"&gt;"&amp;$DP$16,$B$2:$B$1000,"="&amp;BR24)+COUNTIFS($V$2:$V$1000,"&gt;"&amp;$DP$16,$C$2:$C$1000,"="&amp;BR24)</f>
        <v/>
      </c>
      <c r="DQ24" s="80">
        <f>COUNTIFS($U$2:$U$1000,"&lt;"&amp;$DP$16,$B$2:$B$1000,"="&amp;BR24)+COUNTIFS($V$2:$V$1000,"&lt;"&amp;$DP$16,$C$2:$C$1000,"="&amp;BR24)</f>
        <v/>
      </c>
      <c r="DR24" s="80">
        <f>COUNTIFS($U$2:$U$1000,"&gt;"&amp;$DP$16,$B$2:$B$1000,"="&amp;BS24)+COUNTIFS($V$2:$V$1000,"&gt;"&amp;$DP$16,$C$2:$C$1000,"="&amp;BS24)</f>
        <v/>
      </c>
      <c r="DS24" s="80">
        <f>COUNTIFS($U$2:$U$1000,"&lt;"&amp;$DP$16,$B$2:$B$1000,"="&amp;BS24)+COUNTIFS($V$2:$V$1000,"&lt;"&amp;$DP$16,$C$2:$C$1000,"="&amp;BS24)</f>
        <v/>
      </c>
      <c r="DT24" s="12">
        <f>COUNTIFS($S$2:$S$1000,"&gt;"&amp;$DT$16,$B$2:$B$1000,"="&amp;BR24)+COUNTIFS($R$2:$R$1000,"&gt;"&amp;$DT$16,$C$2:$C$1000,"="&amp;BR24)</f>
        <v/>
      </c>
      <c r="DU24" s="80">
        <f>COUNTIFS($S$2:$S$1000,"&lt;"&amp;$DT$16,$B$2:$B$1000,"="&amp;BR24)+COUNTIFS($R$2:$R$1000,"&lt;"&amp;$DT$16,$C$2:$C$1000,"="&amp;BR24)</f>
        <v/>
      </c>
      <c r="DV24" s="80">
        <f>COUNTIFS($S$2:$S$1000,"&gt;"&amp;$DT$16,$B$2:$B$1000,"="&amp;BS24)+COUNTIFS($R$2:$R$1000,"&gt;"&amp;$DT$16,$C$2:$C$1000,"="&amp;BS24)</f>
        <v/>
      </c>
      <c r="DW24" s="80">
        <f>COUNTIFS($S$2:$S$1000,"&lt;"&amp;$DT$16,$B$2:$B$1000,"="&amp;BS24)+COUNTIFS($R$2:$R$1000,"&lt;"&amp;$DT$16,$C$2:$C$1000,"="&amp;BS24)</f>
        <v/>
      </c>
      <c r="DX24" s="80">
        <f>COUNTIFS($S$2:$S$1000,"&gt;"&amp;$DX$16,$B$2:$B$1000,"="&amp;BR24)+COUNTIFS($R$2:$R$1000,"&gt;"&amp;$DX$16,$C$2:$C$1000,"="&amp;BR24)</f>
        <v/>
      </c>
      <c r="DY24" s="80">
        <f>COUNTIFS($S$2:$S$1000,"&lt;"&amp;$DX$16,$B$2:$B$1000,"="&amp;BR24)+COUNTIFS($R$2:$R$1000,"&lt;"&amp;$DX$16,$C$2:$C$1000,"="&amp;BR24)</f>
        <v/>
      </c>
      <c r="DZ24" s="80">
        <f>COUNTIFS($S$2:$S$1000,"&gt;"&amp;$DX$16,$B$2:$B$1000,"="&amp;BS24)+COUNTIFS($R$2:$R$1000,"&gt;"&amp;$DX$16,$C$2:$C$1000,"="&amp;BS24)</f>
        <v/>
      </c>
      <c r="EA24" s="80">
        <f>COUNTIFS($S$2:$S$1000,"&lt;"&amp;$DX$16,$B$2:$B$1000,"="&amp;BS24)+COUNTIFS($R$2:$R$1000,"&lt;"&amp;$DX$16,$C$2:$C$1000,"="&amp;BS24)</f>
        <v/>
      </c>
      <c r="EB24" s="80">
        <f>COUNTIFS($S$2:$S$1000,"&gt;"&amp;$EB$16,$B$2:$B$1000,"="&amp;BR24)+COUNTIFS($R$2:$R$1000,"&gt;"&amp;$EB$16,$C$2:$C$1000,"="&amp;BR24)</f>
        <v/>
      </c>
      <c r="EC24" s="80">
        <f>COUNTIFS($S$2:$S$1000,"&lt;"&amp;$EB$16,$B$2:$B$1000,"="&amp;BR24)+COUNTIFS($R$2:$R$1000,"&lt;"&amp;$EB$16,$C$2:$C$1000,"="&amp;BR24)</f>
        <v/>
      </c>
      <c r="ED24" s="80">
        <f>COUNTIFS($S$2:$S$1000,"&gt;"&amp;$EB$16,$B$2:$B$1000,"="&amp;BS24)+COUNTIFS($R$2:$R$1000,"&gt;"&amp;$EB$16,$C$2:$C$1000,"="&amp;BS24)</f>
        <v/>
      </c>
      <c r="EE24" s="80">
        <f>COUNTIFS($S$2:$S$1000,"&lt;"&amp;$EB$16,$B$2:$B$1000,"="&amp;BS24)+COUNTIFS($R$2:$R$1000,"&lt;"&amp;$EB$16,$C$2:$C$1000,"="&amp;BS24)</f>
        <v/>
      </c>
      <c r="EF24" s="25">
        <f>COUNTIFS($V$2:$V$1000,"&gt;"&amp;$EF$16,$B$2:$B$1000,"="&amp;BR24)+COUNTIFS($U$2:$U$1000,"&gt;"&amp;$EF$16,$C$2:$C$1000,"="&amp;BR24)</f>
        <v/>
      </c>
      <c r="EG24" s="80">
        <f>COUNTIFS($V$2:$V$1000,"&lt;"&amp;$EF$16,$B$2:$B$1000,"="&amp;BR24)+COUNTIFS($U$2:$U$1000,"&lt;"&amp;$EF$16,$C$2:$C$1000,"="&amp;BR24)</f>
        <v/>
      </c>
      <c r="EH24" s="80">
        <f>COUNTIFS($V$2:$V$1000,"&gt;"&amp;$EF$16,$B$2:$B$1000,"="&amp;BS24)+COUNTIFS($U$2:$U$1000,"&gt;"&amp;$EF$16,$C$2:$C$1000,"="&amp;BS24)</f>
        <v/>
      </c>
      <c r="EI24" s="80">
        <f>COUNTIFS($V$2:$V$1000,"&lt;"&amp;$EF$16,$B$2:$B$1000,"="&amp;BS24)+COUNTIFS($U$2:$U$1000,"&lt;"&amp;$EF$16,$C$2:$C$1000,"="&amp;BS24)</f>
        <v/>
      </c>
      <c r="EJ24" s="80">
        <f>COUNTIFS($V$2:$V$1000,"&gt;"&amp;$EJ$16,$B$2:$B$1000,"="&amp;BR24)+COUNTIFS($U$2:$U$1000,"&gt;"&amp;$EJ$16,$C$2:$C$1000,"="&amp;BR24)</f>
        <v/>
      </c>
      <c r="EK24" s="80">
        <f>COUNTIFS($V$2:$V$1000,"&lt;"&amp;$EJ$16,$B$2:$B$1000,"="&amp;BR24)+COUNTIFS($U$2:$U$1000,"&lt;"&amp;$EJ$16,$C$2:$C$1000,"="&amp;BR24)</f>
        <v/>
      </c>
      <c r="EL24" s="80">
        <f>COUNTIFS($V$2:$V$1000,"&gt;"&amp;$EJ$16,$B$2:$B$1000,"="&amp;BS24)+COUNTIFS($U$2:$U$1000,"&gt;"&amp;$EJ$16,$C$2:$C$1000,"="&amp;BS24)</f>
        <v/>
      </c>
      <c r="EM24" s="80">
        <f>COUNTIFS($V$2:$V$1000,"&lt;"&amp;$EJ$16,$B$2:$B$1000,"="&amp;BS24)+COUNTIFS($U$2:$U$1000,"&lt;"&amp;$EJ$16,$C$2:$C$1000,"="&amp;BS24)</f>
        <v/>
      </c>
      <c r="EN24" s="80">
        <f>COUNTIFS($V$2:$V$1000,"&gt;"&amp;$EN$16,$B$2:$B$1000,"="&amp;BR24)+COUNTIFS($U$2:$U$1000,"&gt;"&amp;$EN$16,$C$2:$C$1000,"="&amp;BR24)</f>
        <v/>
      </c>
      <c r="EO24" s="80">
        <f>COUNTIFS($V$2:$V$1000,"&lt;"&amp;$EN$16,$B$2:$B$1000,"="&amp;BR24)+COUNTIFS($U$2:$U$1000,"&lt;"&amp;$EN$16,$C$2:$C$1000,"="&amp;BR24)</f>
        <v/>
      </c>
      <c r="EP24" s="80">
        <f>COUNTIFS($V$2:$V$1000,"&gt;"&amp;$EN$16,$B$2:$B$1000,"="&amp;BS24)+COUNTIFS($U$2:$U$1000,"&gt;"&amp;$EN$16,$C$2:$C$1000,"="&amp;BS24)</f>
        <v/>
      </c>
      <c r="EQ24" s="80">
        <f>COUNTIFS($V$2:$V$1000,"&lt;"&amp;$EN$16,$B$2:$B$1000,"="&amp;BS24)+COUNTIFS($U$2:$U$1000,"&lt;"&amp;$EN$16,$C$2:$C$1000,"="&amp;BS24)</f>
        <v/>
      </c>
      <c r="ES24" s="89" t="n"/>
      <c r="EV24" s="89" t="n"/>
      <c r="EY24" s="89" t="n"/>
      <c r="FB24" s="89" t="n"/>
      <c r="FE24" s="89" t="n"/>
      <c r="FH24" s="89" t="n"/>
      <c r="FK24" s="89" t="n"/>
      <c r="FN24" s="81" t="n"/>
      <c r="FQ24" s="81" t="n"/>
      <c r="FT24" s="81" t="n"/>
      <c r="FW24" s="81" t="n"/>
      <c r="FZ24" s="81" t="n"/>
      <c r="GC24" s="81" t="n"/>
      <c r="GF24" s="81" t="n"/>
      <c r="GI24" s="81" t="n"/>
    </row>
    <row customHeight="1" ht="12" r="25" spans="1:201">
      <c r="A25" s="35" t="n">
        <v>43358</v>
      </c>
      <c r="B25" s="89" t="s">
        <v>128</v>
      </c>
      <c r="C25" s="89" t="s">
        <v>124</v>
      </c>
      <c r="D25" s="31" t="n">
        <v>6.99</v>
      </c>
      <c r="E25" s="81" t="n">
        <v>6.56</v>
      </c>
      <c r="F25" s="25" t="n">
        <v>273</v>
      </c>
      <c r="G25" s="80" t="n">
        <v>578</v>
      </c>
      <c r="H25" s="80" t="n">
        <v>189</v>
      </c>
      <c r="I25" s="80" t="n">
        <v>481</v>
      </c>
      <c r="J25" s="80" t="n">
        <v>13</v>
      </c>
      <c r="K25" s="80" t="n">
        <v>10</v>
      </c>
      <c r="L25" s="25" t="n">
        <v>1</v>
      </c>
      <c r="M25" s="80" t="n">
        <v>3</v>
      </c>
      <c r="N25" s="80" t="n">
        <v>4</v>
      </c>
      <c r="O25" s="80" t="n">
        <v>3</v>
      </c>
      <c r="P25" s="80" t="n">
        <v>1</v>
      </c>
      <c r="Q25" s="80" t="n">
        <v>2</v>
      </c>
      <c r="R25" s="16" t="n">
        <v>6</v>
      </c>
      <c r="S25" s="16" t="n">
        <v>8</v>
      </c>
      <c r="T25" s="16" t="n">
        <v>14</v>
      </c>
      <c r="U25" s="25" t="n">
        <v>3</v>
      </c>
      <c r="V25" s="80" t="n">
        <v>2</v>
      </c>
      <c r="W25" s="16" t="n">
        <v>1</v>
      </c>
      <c r="X25" s="25" t="n">
        <v>30</v>
      </c>
      <c r="Y25" s="80" t="n">
        <v>8</v>
      </c>
      <c r="Z25" s="27">
        <f>IF(U25="","",LOOKUP(U25-V25,{-9E+307,0,1},{2,"x",1}))</f>
        <v/>
      </c>
      <c r="AA25" s="14">
        <f>IF(U25="","",U25&amp;"-"&amp;V25)</f>
        <v/>
      </c>
      <c r="AB25" s="63" t="n"/>
      <c r="AW25" s="80" t="n"/>
      <c r="AX25" s="81" t="n"/>
      <c r="AY25" s="80" t="n"/>
      <c r="AZ25" s="80" t="n"/>
      <c r="BA25" s="80" t="n"/>
      <c r="BB25" s="80" t="n"/>
      <c r="BC25" s="80" t="n"/>
      <c r="BD25" s="80" t="n"/>
      <c r="BE25" s="80" t="n"/>
      <c r="BF25" s="80" t="n"/>
      <c r="BG25" s="81" t="n"/>
      <c r="BH25" s="80" t="n"/>
      <c r="BI25" s="80" t="n"/>
      <c r="BJ25" s="80" t="n"/>
      <c r="BK25" s="80" t="n"/>
      <c r="BL25" s="80" t="n"/>
      <c r="BM25" s="80" t="n"/>
      <c r="BN25" s="80" t="n"/>
      <c r="BO25" s="80" t="n"/>
      <c r="BR25" s="89">
        <f>BR36</f>
        <v/>
      </c>
      <c r="BS25" s="89">
        <f>BS36</f>
        <v/>
      </c>
      <c r="BT25" s="80">
        <f>COUNTIFS($T$2:$T$1000,"&gt;"&amp;$BT$16,$B$2:$B$1000,"="&amp;BR25)+COUNTIFS($T$2:$T$1000,"&gt;"&amp;$BT$16,$C$2:$C$1000,"="&amp;BR25)</f>
        <v/>
      </c>
      <c r="BU25" s="80">
        <f>COUNTIFS($T$2:$T$1000,"&lt;"&amp;$BT$16,$B$2:$B$1000,"="&amp;BR25)+COUNTIFS($T$2:$T$1000,"&lt;"&amp;$BT$16,$C$2:$C$1000,"="&amp;BR25)</f>
        <v/>
      </c>
      <c r="BV25" s="80">
        <f>COUNTIFS($T$2:$T$1000,"&gt;"&amp;$BT$16,$B$2:$B$1000,"="&amp;BS25)+COUNTIFS($T$2:$T$1000,"&gt;"&amp;$BT$16,$C$2:$C$1000,"="&amp;BS25)</f>
        <v/>
      </c>
      <c r="BW25" s="80">
        <f>COUNTIFS($T$2:$T$1000,"&lt;"&amp;$BT$16,$B$2:$B$1000,"="&amp;BS25)+COUNTIFS($T$2:$T$1000,"&lt;"&amp;$BT$16,$C$2:$C$1000,"="&amp;BS25)</f>
        <v/>
      </c>
      <c r="BX25" s="80">
        <f>COUNTIFS($T$2:$T$1000,"&gt;"&amp;$BX$16,$B$2:$B$1000,"="&amp;BR25)+COUNTIFS($T$2:$T$1000,"&gt;"&amp;$BX$16,$C$2:$C$1000,"="&amp;BR25)</f>
        <v/>
      </c>
      <c r="BY25" s="80">
        <f>COUNTIFS($T$2:$T$1000,"&lt;"&amp;$BX$16,$B$2:$B$1000,"="&amp;BR25)+COUNTIFS($T$2:$T$1000,"&lt;"&amp;$BX$16,$C$2:$C$1000,"="&amp;BR25)</f>
        <v/>
      </c>
      <c r="BZ25" s="80">
        <f>COUNTIFS($T$2:$T$1000,"&gt;"&amp;$BX$16,$B$2:$B$1000,"="&amp;BS25)+COUNTIFS($T$2:$T$1000,"&gt;"&amp;$BX$16,$C$2:$C$1000,"="&amp;BS25)</f>
        <v/>
      </c>
      <c r="CA25" s="80">
        <f>COUNTIFS($T$2:$T$1000,"&lt;"&amp;$BX$16,$B$2:$B$1000,"="&amp;BS25)+COUNTIFS($T$2:$T$1000,"&lt;"&amp;$BX$16,$C$2:$C$1000,"="&amp;BS25)</f>
        <v/>
      </c>
      <c r="CB25" s="80">
        <f>COUNTIFS($T$2:$T$1000,"&gt;"&amp;$CB$16,$B$2:$B$1000,"="&amp;BR25)+COUNTIFS($T$2:$T$1000,"&gt;"&amp;$CB$16,$C$2:$C$1000,"="&amp;BR25)</f>
        <v/>
      </c>
      <c r="CC25" s="80">
        <f>COUNTIFS($T$2:$T$1000,"&lt;"&amp;$CB$16,$B$2:$B$1000,"="&amp;BR25)+COUNTIFS($T$2:$T$1000,"&lt;"&amp;$CB$16,$C$2:$C$1000,"="&amp;BR25)</f>
        <v/>
      </c>
      <c r="CD25" s="80">
        <f>COUNTIFS($T$2:$T$1000,"&gt;"&amp;$CB$16,$B$2:$B$1000,"="&amp;BS25)+COUNTIFS($T$2:$T$1000,"&gt;"&amp;$CB$16,$C$2:$C$1000,"="&amp;BS25)</f>
        <v/>
      </c>
      <c r="CE25" s="80">
        <f>COUNTIFS($T$2:$T$1000,"&lt;"&amp;$CB$16,$B$2:$B$1000,"="&amp;BS25)+COUNTIFS($T$2:$T$1000,"&lt;"&amp;$CB$16,$C$2:$C$1000,"="&amp;BS25)</f>
        <v/>
      </c>
      <c r="CF25" s="25">
        <f>COUNTIFS($W$2:$W$1000,"&gt;"&amp;$CF$16,$B$2:$B$1000,"="&amp;BR25)+COUNTIFS($W$2:$W$1000,"&gt;"&amp;$CF$16,$C$2:$C$1000,"="&amp;BR25)</f>
        <v/>
      </c>
      <c r="CG25" s="80">
        <f>COUNTIFS($W$2:$W$1000,"&lt;"&amp;$CF$16,$B$2:$B$1000,"="&amp;BR25)+COUNTIFS($W$2:$W$1000,"&lt;"&amp;$CF$16,$C$2:$C$1000,"="&amp;BR25)</f>
        <v/>
      </c>
      <c r="CH25" s="80">
        <f>COUNTIFS($W$2:$W$1000,"&gt;"&amp;$CF$16,$B$2:$B$1000,"="&amp;BS25)+COUNTIFS($W$2:$W$1000,"&gt;"&amp;$CF$16,$C$2:$C$1000,"="&amp;BS25)</f>
        <v/>
      </c>
      <c r="CI25" s="80">
        <f>COUNTIFS($W$2:$W$1000,"&lt;"&amp;$CF$16,$B$2:$B$1000,"="&amp;BS25)+COUNTIFS($W$2:$W$1000,"&lt;"&amp;$CF$16,$C$2:$C$1000,"="&amp;BS25)</f>
        <v/>
      </c>
      <c r="CJ25" s="80">
        <f>COUNTIFS($W$2:$W$1000,"&gt;"&amp;$CJ$16,$B$2:$B$1000,"="&amp;BR25)+COUNTIFS($W$2:$W$1000,"&gt;"&amp;$CJ$16,$C$2:$C$1000,"="&amp;BR25)</f>
        <v/>
      </c>
      <c r="CK25" s="80">
        <f>COUNTIFS($W$2:$W$1000,"&lt;"&amp;$CJ$16,$B$2:$B$1000,"="&amp;BR25)+COUNTIFS($W$2:$W$1000,"&lt;"&amp;$CJ$16,$C$2:$C$1000,"="&amp;BR25)</f>
        <v/>
      </c>
      <c r="CL25" s="80">
        <f>COUNTIFS($W$2:$W$1000,"&gt;"&amp;$CJ$16,$B$2:$B$1000,"="&amp;BS25)+COUNTIFS($W$2:$W$1000,"&gt;"&amp;$CJ$16,$C$2:$C$1000,"="&amp;BS25)</f>
        <v/>
      </c>
      <c r="CM25" s="80">
        <f>COUNTIFS($W$2:$W$1000,"&lt;"&amp;$CJ$16,$B$2:$B$1000,"="&amp;BS25)+COUNTIFS($W$2:$W$1000,"&lt;"&amp;$CJ$16,$C$2:$C$1000,"="&amp;BS25)</f>
        <v/>
      </c>
      <c r="CN25" s="80">
        <f>COUNTIFS($W$2:$W$1000,"&gt;"&amp;$CN$16,$B$2:$B$1000,"="&amp;BR25)+COUNTIFS($W$2:$W$1000,"&gt;"&amp;$CN$16,$C$2:$C$1000,"="&amp;BR25)</f>
        <v/>
      </c>
      <c r="CO25" s="80">
        <f>COUNTIFS($W$2:$W$1000,"&lt;"&amp;$CN$16,$B$2:$B$1000,"="&amp;BR25)+COUNTIFS($W$2:$W$1000,"&lt;"&amp;$CN$16,$C$2:$C$1000,"="&amp;BR25)</f>
        <v/>
      </c>
      <c r="CP25" s="80">
        <f>COUNTIFS($W$2:$W$1000,"&gt;"&amp;$CN$16,$B$2:$B$1000,"="&amp;BS25)+COUNTIFS($W$2:$W$1000,"&gt;"&amp;$CN$16,$C$2:$C$1000,"="&amp;BS25)</f>
        <v/>
      </c>
      <c r="CQ25" s="80">
        <f>COUNTIFS($W$2:$W$1000,"&lt;"&amp;$CN$16,$B$2:$B$1000,"="&amp;BS25)+COUNTIFS($W$2:$W$1000,"&lt;"&amp;$CN$16,$C$2:$C$1000,"="&amp;BS25)</f>
        <v/>
      </c>
      <c r="CR25" s="80">
        <f>COUNTIFS($W$2:$W$1000,"&gt;"&amp;$CR$16,$B$2:$B$1000,"="&amp;BR25)+COUNTIFS($W$2:$W$1000,"&gt;"&amp;$CR$16,$C$2:$C$1000,"="&amp;BR25)</f>
        <v/>
      </c>
      <c r="CS25" s="80">
        <f>COUNTIFS($W$2:$W$1000,"&lt;"&amp;$CR$16,$B$2:$B$1000,"="&amp;BR25)+COUNTIFS($W$2:$W$1000,"&lt;"&amp;$CR$16,$C$2:$C$1000,"="&amp;BR25)</f>
        <v/>
      </c>
      <c r="CT25" s="80">
        <f>COUNTIFS($W$2:$W$1000,"&gt;"&amp;$CR$16,$B$2:$B$1000,"="&amp;BS25)+COUNTIFS($W$2:$W$1000,"&gt;"&amp;$CR$16,$C$2:$C$1000,"="&amp;BS25)</f>
        <v/>
      </c>
      <c r="CU25" s="80">
        <f>COUNTIFS($W$2:$W$1000,"&lt;"&amp;$CR$16,$B$2:$B$1000,"="&amp;BS25)+COUNTIFS($W$2:$W$1000,"&lt;"&amp;$CR$16,$C$2:$C$1000,"="&amp;BS25)</f>
        <v/>
      </c>
      <c r="CV25" s="12">
        <f>COUNTIFS($R$2:$R$1000,"&gt;"&amp;$CV$16,$B$2:$B$1000,"="&amp;BR25)+COUNTIFS($S$2:$S$1000,"&gt;"&amp;$CV$16,$C$2:$C$1000,"="&amp;BR25)</f>
        <v/>
      </c>
      <c r="CW25" s="80">
        <f>COUNTIFS($R$2:$R$1000,"&lt;"&amp;$CV$16,$B$2:$B$1000,"="&amp;BR25)+COUNTIFS($S$2:$S$1000,"&lt;"&amp;$CV$16,$C$2:$C$1000,"="&amp;BR25)</f>
        <v/>
      </c>
      <c r="CX25" s="80">
        <f>COUNTIFS($R$2:$R$1000,"&gt;"&amp;$CV$16,$B$2:$B$1000,"="&amp;BS25)+COUNTIFS($S$2:$S$1000,"&gt;"&amp;$CV$16,$C$2:$C$1000,"="&amp;BS25)</f>
        <v/>
      </c>
      <c r="CY25" s="80">
        <f>COUNTIFS($R$2:$R$1000,"&lt;"&amp;$CV$16,$B$2:$B$1000,"="&amp;BS25)+COUNTIFS($S$2:$S$1000,"&lt;"&amp;$CV$16,$C$2:$C$1000,"="&amp;BS25)</f>
        <v/>
      </c>
      <c r="CZ25" s="80">
        <f>COUNTIFS($R$2:$R$1000,"&gt;"&amp;$CZ$16,$B$2:$B$1000,"="&amp;BR25)+COUNTIFS($S$2:$S$1000,"&gt;"&amp;$CZ$16,$C$2:$C$1000,"="&amp;BR25)</f>
        <v/>
      </c>
      <c r="DA25" s="80">
        <f>COUNTIFS($R$2:$R$1000,"&lt;"&amp;$CZ$16,$B$2:$B$1000,"="&amp;BR25)+COUNTIFS($S$2:$S$1000,"&lt;"&amp;$CZ$16,$C$2:$C$1000,"="&amp;BR25)</f>
        <v/>
      </c>
      <c r="DB25" s="80">
        <f>COUNTIFS($R$2:$R$1000,"&gt;"&amp;$CZ$16,$B$2:$B$1000,"="&amp;BS25)+COUNTIFS($S$2:$S$1000,"&gt;"&amp;$CZ$16,$C$2:$C$1000,"="&amp;BS25)</f>
        <v/>
      </c>
      <c r="DC25" s="80">
        <f>COUNTIFS($R$2:$R$1000,"&lt;"&amp;$CZ$16,$B$2:$B$1000,"="&amp;BS25)+COUNTIFS($S$2:$S$1000,"&lt;"&amp;$CZ$16,$C$2:$C$1000,"="&amp;BS25)</f>
        <v/>
      </c>
      <c r="DD25" s="80">
        <f>COUNTIFS($R$2:$R$1000,"&gt;"&amp;$DD$16,$B$2:$B$1000,"="&amp;BR25)+COUNTIFS($S$2:$S$1000,"&gt;"&amp;$DD$16,$C$2:$C$1000,"="&amp;BR25)</f>
        <v/>
      </c>
      <c r="DE25" s="80">
        <f>COUNTIFS($R$2:$R$1000,"&lt;"&amp;$DD$16,$B$2:$B$1000,"="&amp;BR25)+COUNTIFS($S$2:$S$1000,"&lt;"&amp;$DD$16,$C$2:$C$1000,"="&amp;BR25)</f>
        <v/>
      </c>
      <c r="DF25" s="80">
        <f>COUNTIFS($R$2:$R$1000,"&gt;"&amp;$DD$16,$B$2:$B$1000,"="&amp;BS25)+COUNTIFS($S$2:$S$1000,"&gt;"&amp;$DD$16,$C$2:$C$1000,"="&amp;BS25)</f>
        <v/>
      </c>
      <c r="DG25" s="80">
        <f>COUNTIFS($R$2:$R$1000,"&lt;"&amp;$DD$16,$B$2:$B$1000,"="&amp;BS25)+COUNTIFS($S$2:$S$1000,"&lt;"&amp;$DD$16,$C$2:$C$1000,"="&amp;BS25)</f>
        <v/>
      </c>
      <c r="DH25" s="25">
        <f>COUNTIFS($U$2:$U$1000,"&gt;"&amp;$DH$16,$B$2:$B$1000,"="&amp;BR25)+COUNTIFS($V$2:$V$1000,"&gt;"&amp;$DH$16,$C$2:$C$1000,"="&amp;BR25)</f>
        <v/>
      </c>
      <c r="DI25" s="80">
        <f>COUNTIFS($U$2:$U$1000,"&lt;"&amp;$DH$16,$B$2:$B$1000,"="&amp;BR25)+COUNTIFS($V$2:$V$1000,"&lt;"&amp;$DH$16,$C$2:$C$1000,"="&amp;BR25)</f>
        <v/>
      </c>
      <c r="DJ25" s="80">
        <f>COUNTIFS($U$2:$U$1000,"&gt;"&amp;$DH$16,$B$2:$B$1000,"="&amp;BS25)+COUNTIFS($V$2:$V$1000,"&gt;"&amp;$DH$16,$C$2:$C$1000,"="&amp;BS25)</f>
        <v/>
      </c>
      <c r="DK25" s="80">
        <f>COUNTIFS($U$2:$U$1000,"&lt;"&amp;$DH$16,$B$2:$B$1000,"="&amp;BS25)+COUNTIFS($V$2:$V$1000,"&lt;"&amp;$DH$16,$C$2:$C$1000,"="&amp;BS25)</f>
        <v/>
      </c>
      <c r="DL25" s="80">
        <f>COUNTIFS($U$2:$U$1000,"&gt;"&amp;$DL$16,$B$2:$B$1000,"="&amp;BR25)+COUNTIFS($V$2:$V$1000,"&gt;"&amp;$DL$16,$C$2:$C$1000,"="&amp;BR25)</f>
        <v/>
      </c>
      <c r="DM25" s="80">
        <f>COUNTIFS($U$2:$U$1000,"&lt;"&amp;$DL$16,$B$2:$B$1000,"="&amp;BR25)+COUNTIFS($V$2:$V$1000,"&lt;"&amp;$DL$16,$C$2:$C$1000,"="&amp;BR25)</f>
        <v/>
      </c>
      <c r="DN25" s="80">
        <f>COUNTIFS($U$2:$U$1000,"&gt;"&amp;$DL$16,$B$2:$B$1000,"="&amp;BS25)+COUNTIFS($V$2:$V$1000,"&gt;"&amp;$DL$16,$C$2:$C$1000,"="&amp;BS25)</f>
        <v/>
      </c>
      <c r="DO25" s="80">
        <f>COUNTIFS($U$2:$U$1000,"&lt;"&amp;$DL$16,$B$2:$B$1000,"="&amp;BS25)+COUNTIFS($V$2:$V$1000,"&lt;"&amp;$DL$16,$C$2:$C$1000,"="&amp;BS25)</f>
        <v/>
      </c>
      <c r="DP25" s="80">
        <f>COUNTIFS($U$2:$U$1000,"&gt;"&amp;$DP$16,$B$2:$B$1000,"="&amp;BR25)+COUNTIFS($V$2:$V$1000,"&gt;"&amp;$DP$16,$C$2:$C$1000,"="&amp;BR25)</f>
        <v/>
      </c>
      <c r="DQ25" s="80">
        <f>COUNTIFS($U$2:$U$1000,"&lt;"&amp;$DP$16,$B$2:$B$1000,"="&amp;BR25)+COUNTIFS($V$2:$V$1000,"&lt;"&amp;$DP$16,$C$2:$C$1000,"="&amp;BR25)</f>
        <v/>
      </c>
      <c r="DR25" s="80">
        <f>COUNTIFS($U$2:$U$1000,"&gt;"&amp;$DP$16,$B$2:$B$1000,"="&amp;BS25)+COUNTIFS($V$2:$V$1000,"&gt;"&amp;$DP$16,$C$2:$C$1000,"="&amp;BS25)</f>
        <v/>
      </c>
      <c r="DS25" s="80">
        <f>COUNTIFS($U$2:$U$1000,"&lt;"&amp;$DP$16,$B$2:$B$1000,"="&amp;BS25)+COUNTIFS($V$2:$V$1000,"&lt;"&amp;$DP$16,$C$2:$C$1000,"="&amp;BS25)</f>
        <v/>
      </c>
      <c r="DT25" s="12">
        <f>COUNTIFS($S$2:$S$1000,"&gt;"&amp;$DT$16,$B$2:$B$1000,"="&amp;BR25)+COUNTIFS($R$2:$R$1000,"&gt;"&amp;$DT$16,$C$2:$C$1000,"="&amp;BR25)</f>
        <v/>
      </c>
      <c r="DU25" s="80">
        <f>COUNTIFS($S$2:$S$1000,"&lt;"&amp;$DT$16,$B$2:$B$1000,"="&amp;BR25)+COUNTIFS($R$2:$R$1000,"&lt;"&amp;$DT$16,$C$2:$C$1000,"="&amp;BR25)</f>
        <v/>
      </c>
      <c r="DV25" s="80">
        <f>COUNTIFS($S$2:$S$1000,"&gt;"&amp;$DT$16,$B$2:$B$1000,"="&amp;BS25)+COUNTIFS($R$2:$R$1000,"&gt;"&amp;$DT$16,$C$2:$C$1000,"="&amp;BS25)</f>
        <v/>
      </c>
      <c r="DW25" s="80">
        <f>COUNTIFS($S$2:$S$1000,"&lt;"&amp;$DT$16,$B$2:$B$1000,"="&amp;BS25)+COUNTIFS($R$2:$R$1000,"&lt;"&amp;$DT$16,$C$2:$C$1000,"="&amp;BS25)</f>
        <v/>
      </c>
      <c r="DX25" s="80">
        <f>COUNTIFS($S$2:$S$1000,"&gt;"&amp;$DX$16,$B$2:$B$1000,"="&amp;BR25)+COUNTIFS($R$2:$R$1000,"&gt;"&amp;$DX$16,$C$2:$C$1000,"="&amp;BR25)</f>
        <v/>
      </c>
      <c r="DY25" s="80">
        <f>COUNTIFS($S$2:$S$1000,"&lt;"&amp;$DX$16,$B$2:$B$1000,"="&amp;BR25)+COUNTIFS($R$2:$R$1000,"&lt;"&amp;$DX$16,$C$2:$C$1000,"="&amp;BR25)</f>
        <v/>
      </c>
      <c r="DZ25" s="80">
        <f>COUNTIFS($S$2:$S$1000,"&gt;"&amp;$DX$16,$B$2:$B$1000,"="&amp;BS25)+COUNTIFS($R$2:$R$1000,"&gt;"&amp;$DX$16,$C$2:$C$1000,"="&amp;BS25)</f>
        <v/>
      </c>
      <c r="EA25" s="80">
        <f>COUNTIFS($S$2:$S$1000,"&lt;"&amp;$DX$16,$B$2:$B$1000,"="&amp;BS25)+COUNTIFS($R$2:$R$1000,"&lt;"&amp;$DX$16,$C$2:$C$1000,"="&amp;BS25)</f>
        <v/>
      </c>
      <c r="EB25" s="80">
        <f>COUNTIFS($S$2:$S$1000,"&gt;"&amp;$EB$16,$B$2:$B$1000,"="&amp;BR25)+COUNTIFS($R$2:$R$1000,"&gt;"&amp;$EB$16,$C$2:$C$1000,"="&amp;BR25)</f>
        <v/>
      </c>
      <c r="EC25" s="80">
        <f>COUNTIFS($S$2:$S$1000,"&lt;"&amp;$EB$16,$B$2:$B$1000,"="&amp;BR25)+COUNTIFS($R$2:$R$1000,"&lt;"&amp;$EB$16,$C$2:$C$1000,"="&amp;BR25)</f>
        <v/>
      </c>
      <c r="ED25" s="80">
        <f>COUNTIFS($S$2:$S$1000,"&gt;"&amp;$EB$16,$B$2:$B$1000,"="&amp;BS25)+COUNTIFS($R$2:$R$1000,"&gt;"&amp;$EB$16,$C$2:$C$1000,"="&amp;BS25)</f>
        <v/>
      </c>
      <c r="EE25" s="80">
        <f>COUNTIFS($S$2:$S$1000,"&lt;"&amp;$EB$16,$B$2:$B$1000,"="&amp;BS25)+COUNTIFS($R$2:$R$1000,"&lt;"&amp;$EB$16,$C$2:$C$1000,"="&amp;BS25)</f>
        <v/>
      </c>
      <c r="EF25" s="25">
        <f>COUNTIFS($V$2:$V$1000,"&gt;"&amp;$EF$16,$B$2:$B$1000,"="&amp;BR25)+COUNTIFS($U$2:$U$1000,"&gt;"&amp;$EF$16,$C$2:$C$1000,"="&amp;BR25)</f>
        <v/>
      </c>
      <c r="EG25" s="80">
        <f>COUNTIFS($V$2:$V$1000,"&lt;"&amp;$EF$16,$B$2:$B$1000,"="&amp;BR25)+COUNTIFS($U$2:$U$1000,"&lt;"&amp;$EF$16,$C$2:$C$1000,"="&amp;BR25)</f>
        <v/>
      </c>
      <c r="EH25" s="80">
        <f>COUNTIFS($V$2:$V$1000,"&gt;"&amp;$EF$16,$B$2:$B$1000,"="&amp;BS25)+COUNTIFS($U$2:$U$1000,"&gt;"&amp;$EF$16,$C$2:$C$1000,"="&amp;BS25)</f>
        <v/>
      </c>
      <c r="EI25" s="80">
        <f>COUNTIFS($V$2:$V$1000,"&lt;"&amp;$EF$16,$B$2:$B$1000,"="&amp;BS25)+COUNTIFS($U$2:$U$1000,"&lt;"&amp;$EF$16,$C$2:$C$1000,"="&amp;BS25)</f>
        <v/>
      </c>
      <c r="EJ25" s="80">
        <f>COUNTIFS($V$2:$V$1000,"&gt;"&amp;$EJ$16,$B$2:$B$1000,"="&amp;BR25)+COUNTIFS($U$2:$U$1000,"&gt;"&amp;$EJ$16,$C$2:$C$1000,"="&amp;BR25)</f>
        <v/>
      </c>
      <c r="EK25" s="80">
        <f>COUNTIFS($V$2:$V$1000,"&lt;"&amp;$EJ$16,$B$2:$B$1000,"="&amp;BR25)+COUNTIFS($U$2:$U$1000,"&lt;"&amp;$EJ$16,$C$2:$C$1000,"="&amp;BR25)</f>
        <v/>
      </c>
      <c r="EL25" s="80">
        <f>COUNTIFS($V$2:$V$1000,"&gt;"&amp;$EJ$16,$B$2:$B$1000,"="&amp;BS25)+COUNTIFS($U$2:$U$1000,"&gt;"&amp;$EJ$16,$C$2:$C$1000,"="&amp;BS25)</f>
        <v/>
      </c>
      <c r="EM25" s="80">
        <f>COUNTIFS($V$2:$V$1000,"&lt;"&amp;$EJ$16,$B$2:$B$1000,"="&amp;BS25)+COUNTIFS($U$2:$U$1000,"&lt;"&amp;$EJ$16,$C$2:$C$1000,"="&amp;BS25)</f>
        <v/>
      </c>
      <c r="EN25" s="80">
        <f>COUNTIFS($V$2:$V$1000,"&gt;"&amp;$EN$16,$B$2:$B$1000,"="&amp;BR25)+COUNTIFS($U$2:$U$1000,"&gt;"&amp;$EN$16,$C$2:$C$1000,"="&amp;BR25)</f>
        <v/>
      </c>
      <c r="EO25" s="80">
        <f>COUNTIFS($V$2:$V$1000,"&lt;"&amp;$EN$16,$B$2:$B$1000,"="&amp;BR25)+COUNTIFS($U$2:$U$1000,"&lt;"&amp;$EN$16,$C$2:$C$1000,"="&amp;BR25)</f>
        <v/>
      </c>
      <c r="EP25" s="80">
        <f>COUNTIFS($V$2:$V$1000,"&gt;"&amp;$EN$16,$B$2:$B$1000,"="&amp;BS25)+COUNTIFS($U$2:$U$1000,"&gt;"&amp;$EN$16,$C$2:$C$1000,"="&amp;BS25)</f>
        <v/>
      </c>
      <c r="EQ25" s="80">
        <f>COUNTIFS($V$2:$V$1000,"&lt;"&amp;$EN$16,$B$2:$B$1000,"="&amp;BS25)+COUNTIFS($U$2:$U$1000,"&lt;"&amp;$EN$16,$C$2:$C$1000,"="&amp;BS25)</f>
        <v/>
      </c>
      <c r="ES25" s="89" t="n"/>
      <c r="EV25" s="89" t="n"/>
      <c r="EY25" s="89" t="n"/>
      <c r="FB25" s="89" t="n"/>
      <c r="FE25" s="89" t="n"/>
      <c r="FH25" s="89" t="n"/>
      <c r="FK25" s="89" t="n"/>
      <c r="FP25" s="81" t="n"/>
      <c r="FS25" s="81" t="n"/>
      <c r="FV25" s="81" t="n"/>
      <c r="FY25" s="81" t="n"/>
      <c r="GB25" s="81" t="n"/>
      <c r="GE25" s="81" t="n"/>
      <c r="GH25" s="81" t="n"/>
      <c r="GK25" s="81" t="n"/>
    </row>
    <row customHeight="1" ht="12" r="26" spans="1:201">
      <c r="A26" s="35" t="n">
        <v>43358</v>
      </c>
      <c r="B26" s="89" t="s">
        <v>126</v>
      </c>
      <c r="C26" s="89" t="s">
        <v>121</v>
      </c>
      <c r="D26" s="31" t="n">
        <v>6.63</v>
      </c>
      <c r="E26" s="81" t="n">
        <v>6.72</v>
      </c>
      <c r="F26" s="25" t="n">
        <v>498</v>
      </c>
      <c r="G26" s="80" t="n">
        <v>315</v>
      </c>
      <c r="H26" s="80" t="n">
        <v>391</v>
      </c>
      <c r="I26" s="80" t="n">
        <v>226</v>
      </c>
      <c r="J26" s="80" t="n">
        <v>10</v>
      </c>
      <c r="K26" s="80" t="n">
        <v>7</v>
      </c>
      <c r="L26" s="25" t="n">
        <v>1</v>
      </c>
      <c r="M26" s="80" t="n">
        <v>0</v>
      </c>
      <c r="N26" s="80" t="n">
        <v>3</v>
      </c>
      <c r="O26" s="80" t="n">
        <v>2</v>
      </c>
      <c r="P26" s="80" t="n">
        <v>2</v>
      </c>
      <c r="Q26" s="80" t="n">
        <v>3</v>
      </c>
      <c r="R26" s="16" t="n">
        <v>6</v>
      </c>
      <c r="S26" s="16" t="n">
        <v>5</v>
      </c>
      <c r="T26" s="16" t="n">
        <v>11</v>
      </c>
      <c r="U26" s="25" t="n">
        <v>2</v>
      </c>
      <c r="V26" s="80" t="n">
        <v>2</v>
      </c>
      <c r="W26" s="16" t="n">
        <v>4</v>
      </c>
      <c r="X26" s="25" t="n">
        <v>17</v>
      </c>
      <c r="Y26" s="80" t="n">
        <v>41</v>
      </c>
      <c r="Z26" s="27">
        <f>IF(U26="","",LOOKUP(U26-V26,{-9E+307,0,1},{2,"x",1}))</f>
        <v/>
      </c>
      <c r="AA26" s="14">
        <f>IF(U26="","",U26&amp;"-"&amp;V26)</f>
        <v/>
      </c>
      <c r="AB26" s="63" t="n"/>
      <c r="AW26" s="80" t="n"/>
      <c r="AX26" s="81" t="n"/>
      <c r="AY26" s="80" t="n"/>
      <c r="AZ26" s="80" t="n"/>
      <c r="BA26" s="80" t="n"/>
      <c r="BB26" s="80" t="n"/>
      <c r="BC26" s="80" t="n"/>
      <c r="BD26" s="80" t="n"/>
      <c r="BE26" s="80" t="n"/>
      <c r="BF26" s="80" t="n"/>
      <c r="BG26" s="81" t="n"/>
      <c r="BH26" s="80" t="n"/>
      <c r="BI26" s="80" t="n"/>
      <c r="BJ26" s="80" t="n"/>
      <c r="BK26" s="80" t="n"/>
      <c r="BL26" s="80" t="n"/>
      <c r="BM26" s="80" t="n"/>
      <c r="BN26" s="80" t="n"/>
      <c r="BO26" s="80" t="n"/>
      <c r="BT26" s="80" t="n"/>
      <c r="BU26" s="80" t="n"/>
      <c r="BV26" s="80" t="n"/>
      <c r="BW26" s="80" t="n"/>
      <c r="BX26" s="80" t="n"/>
      <c r="BY26" s="80" t="n"/>
      <c r="BZ26" s="80" t="n"/>
      <c r="CA26" s="80" t="n"/>
      <c r="CB26" s="80" t="n"/>
      <c r="CC26" s="80" t="n"/>
      <c r="CD26" s="80" t="n"/>
      <c r="CE26" s="80" t="n"/>
      <c r="CF26" s="80" t="n"/>
      <c r="CG26" s="80" t="n"/>
      <c r="CH26" s="80" t="n"/>
      <c r="CI26" s="80" t="n"/>
      <c r="CJ26" s="80" t="n"/>
      <c r="CK26" s="80" t="n"/>
      <c r="CL26" s="80" t="n"/>
      <c r="CM26" s="80" t="n"/>
      <c r="EP26" s="89" t="n"/>
      <c r="ES26" s="89" t="n"/>
      <c r="EV26" s="89" t="n"/>
      <c r="EY26" s="89" t="n"/>
      <c r="FB26" s="89" t="n"/>
      <c r="FE26" s="89" t="n"/>
      <c r="FH26" s="89" t="n"/>
      <c r="FK26" s="89" t="n"/>
      <c r="FP26" s="81" t="n"/>
      <c r="FS26" s="81" t="n"/>
      <c r="FV26" s="81" t="n"/>
      <c r="FY26" s="81" t="n"/>
      <c r="GB26" s="81" t="n"/>
      <c r="GE26" s="81" t="n"/>
      <c r="GH26" s="81" t="n"/>
      <c r="GK26" s="81" t="n"/>
    </row>
    <row customHeight="1" ht="12" r="27" spans="1:201">
      <c r="A27" s="35" t="n">
        <v>43359</v>
      </c>
      <c r="B27" s="89" t="s">
        <v>119</v>
      </c>
      <c r="C27" s="89" t="s">
        <v>130</v>
      </c>
      <c r="D27" s="31" t="n">
        <v>6.64</v>
      </c>
      <c r="E27" s="81" t="n">
        <v>6.82</v>
      </c>
      <c r="F27" s="25" t="n">
        <v>339</v>
      </c>
      <c r="G27" s="80" t="n">
        <v>453</v>
      </c>
      <c r="H27" s="80" t="n">
        <v>263</v>
      </c>
      <c r="I27" s="80" t="n">
        <v>362</v>
      </c>
      <c r="J27" s="80" t="n">
        <v>7</v>
      </c>
      <c r="K27" s="80" t="n">
        <v>8</v>
      </c>
      <c r="L27" s="25" t="n">
        <v>0</v>
      </c>
      <c r="M27" s="80" t="n">
        <v>2</v>
      </c>
      <c r="N27" s="80" t="n">
        <v>4</v>
      </c>
      <c r="O27" s="80" t="n">
        <v>2</v>
      </c>
      <c r="P27" s="80" t="n">
        <v>1</v>
      </c>
      <c r="Q27" s="80" t="n">
        <v>2</v>
      </c>
      <c r="R27" s="16" t="n">
        <v>5</v>
      </c>
      <c r="S27" s="16" t="n">
        <v>6</v>
      </c>
      <c r="T27" s="16" t="n">
        <v>11</v>
      </c>
      <c r="U27" s="25" t="n">
        <v>3</v>
      </c>
      <c r="V27" s="80" t="n">
        <v>3</v>
      </c>
      <c r="W27" s="16" t="n">
        <v>6</v>
      </c>
      <c r="X27" s="25" t="n">
        <v>49</v>
      </c>
      <c r="Y27" s="80" t="n">
        <v>26</v>
      </c>
      <c r="Z27" s="27">
        <f>IF(U27="","",LOOKUP(U27-V27,{-9E+307,0,1},{2,"x",1}))</f>
        <v/>
      </c>
      <c r="AA27" s="14">
        <f>IF(U27="","",U27&amp;"-"&amp;V27)</f>
        <v/>
      </c>
      <c r="AB27" s="63" t="n"/>
      <c r="AW27" s="80" t="n"/>
      <c r="AX27" s="81" t="n"/>
      <c r="AY27" s="80" t="n"/>
      <c r="AZ27" s="80" t="n"/>
      <c r="BA27" s="80" t="n"/>
      <c r="BB27" s="80" t="n"/>
      <c r="BC27" s="80" t="n"/>
      <c r="BD27" s="80" t="n"/>
      <c r="BE27" s="80" t="n"/>
      <c r="BF27" s="80" t="n"/>
      <c r="BG27" s="81" t="n"/>
      <c r="BH27" s="80" t="n"/>
      <c r="BI27" s="80" t="n"/>
      <c r="BJ27" s="80" t="n"/>
      <c r="BK27" s="80" t="n"/>
      <c r="BL27" s="80" t="n"/>
      <c r="BM27" s="80" t="n"/>
      <c r="BN27" s="80" t="n"/>
      <c r="BO27" s="80" t="n"/>
      <c r="BR27" s="75" t="s">
        <v>65</v>
      </c>
      <c r="BS27" s="75" t="s">
        <v>66</v>
      </c>
      <c r="BT27" s="89" t="s">
        <v>35</v>
      </c>
      <c r="BV27" s="89" t="s">
        <v>36</v>
      </c>
      <c r="BX27" s="89" t="s">
        <v>37</v>
      </c>
      <c r="BZ27" s="89" t="s">
        <v>38</v>
      </c>
      <c r="CB27" s="89" t="s">
        <v>39</v>
      </c>
      <c r="CD27" s="89" t="s">
        <v>40</v>
      </c>
      <c r="CF27" s="89" t="s">
        <v>41</v>
      </c>
      <c r="CK27" s="89" t="s">
        <v>67</v>
      </c>
      <c r="CL27" s="89" t="s">
        <v>68</v>
      </c>
      <c r="CM27" s="5" t="n"/>
      <c r="CN27" s="5" t="s">
        <v>43</v>
      </c>
      <c r="CO27" s="5" t="n"/>
      <c r="EP27" s="89" t="n"/>
      <c r="ES27" s="89" t="n"/>
      <c r="EV27" s="89" t="n"/>
      <c r="EY27" s="89" t="n"/>
      <c r="FB27" s="89" t="n"/>
      <c r="FE27" s="89" t="n"/>
      <c r="FH27" s="89" t="n"/>
      <c r="FK27" s="89" t="n"/>
      <c r="FX27" s="81" t="n"/>
      <c r="GA27" s="81" t="n"/>
      <c r="GD27" s="81" t="n"/>
      <c r="GG27" s="81" t="n"/>
      <c r="GJ27" s="81" t="n"/>
      <c r="GM27" s="81" t="n"/>
      <c r="GP27" s="81" t="n"/>
      <c r="GS27" s="81" t="n"/>
    </row>
    <row customHeight="1" ht="12" r="28" spans="1:201">
      <c r="A28" s="35" t="n">
        <v>43359</v>
      </c>
      <c r="B28" s="89" t="s">
        <v>123</v>
      </c>
      <c r="C28" s="89" t="s">
        <v>122</v>
      </c>
      <c r="D28" s="31" t="n">
        <v>6.6</v>
      </c>
      <c r="E28" s="81" t="n">
        <v>6.66</v>
      </c>
      <c r="F28" s="25" t="n">
        <v>531</v>
      </c>
      <c r="G28" s="80" t="n">
        <v>400</v>
      </c>
      <c r="H28" s="80" t="n">
        <v>451</v>
      </c>
      <c r="I28" s="80" t="n">
        <v>322</v>
      </c>
      <c r="J28" s="80" t="n">
        <v>13</v>
      </c>
      <c r="K28" s="80" t="n">
        <v>8</v>
      </c>
      <c r="L28" s="25" t="n">
        <v>0</v>
      </c>
      <c r="M28" s="80" t="n">
        <v>0</v>
      </c>
      <c r="N28" s="80" t="n">
        <v>1</v>
      </c>
      <c r="O28" s="80" t="n">
        <v>1</v>
      </c>
      <c r="P28" s="80" t="n">
        <v>1</v>
      </c>
      <c r="Q28" s="80" t="n">
        <v>1</v>
      </c>
      <c r="R28" s="16" t="n">
        <v>2</v>
      </c>
      <c r="S28" s="16" t="n">
        <v>2</v>
      </c>
      <c r="T28" s="16" t="n">
        <v>4</v>
      </c>
      <c r="U28" s="25" t="n">
        <v>1</v>
      </c>
      <c r="V28" s="80" t="n">
        <v>1</v>
      </c>
      <c r="W28" s="16" t="n">
        <v>2</v>
      </c>
      <c r="X28" s="25" t="n">
        <v>22</v>
      </c>
      <c r="Y28" s="80" t="n">
        <v>16</v>
      </c>
      <c r="Z28" s="27">
        <f>IF(U28="","",LOOKUP(U28-V28,{-9E+307,0,1},{2,"x",1}))</f>
        <v/>
      </c>
      <c r="AA28" s="14">
        <f>IF(U28="","",U28&amp;"-"&amp;V28)</f>
        <v/>
      </c>
      <c r="AB28" s="63" t="n"/>
      <c r="AW28" s="80" t="n"/>
      <c r="AX28" s="81" t="n"/>
      <c r="AY28" s="80" t="n"/>
      <c r="AZ28" s="80" t="n"/>
      <c r="BA28" s="80" t="n"/>
      <c r="BB28" s="80" t="n"/>
      <c r="BC28" s="80" t="n"/>
      <c r="BD28" s="80" t="n"/>
      <c r="BE28" s="80" t="n"/>
      <c r="BF28" s="80" t="n"/>
      <c r="BG28" s="81" t="n"/>
      <c r="BH28" s="80" t="n"/>
      <c r="BI28" s="80" t="n"/>
      <c r="BJ28" s="80" t="n"/>
      <c r="BK28" s="80" t="n"/>
      <c r="BL28" s="80" t="n"/>
      <c r="BM28" s="80" t="n"/>
      <c r="BN28" s="80" t="n"/>
      <c r="BO28" s="80" t="n"/>
      <c r="BQ28" s="1" t="n">
        <v>43455</v>
      </c>
      <c r="BR28" s="2" t="s">
        <v>125</v>
      </c>
      <c r="BS28" s="2" t="s">
        <v>115</v>
      </c>
      <c r="BT28" s="6" t="n"/>
      <c r="BU28" s="6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 t="n"/>
      <c r="CE28" s="8" t="n"/>
      <c r="CF28" s="8" t="n"/>
      <c r="CG28" s="8" t="n"/>
      <c r="CH28" s="15">
        <f>CB28+CD28+CF28</f>
        <v/>
      </c>
      <c r="CI28" s="15">
        <f>CC28+CE28+CG28</f>
        <v/>
      </c>
      <c r="CJ28" s="15">
        <f>CH28+CI28</f>
        <v/>
      </c>
      <c r="CK28" s="2" t="n"/>
      <c r="CL28" s="2" t="n"/>
      <c r="CM28" s="19">
        <f>CK28+CL28</f>
        <v/>
      </c>
      <c r="CP28" s="10" t="n"/>
      <c r="EP28" s="89" t="n"/>
      <c r="ER28" s="81" t="n"/>
      <c r="ES28" s="89" t="n"/>
      <c r="EU28" s="81" t="n"/>
      <c r="EV28" s="89" t="n"/>
      <c r="EX28" s="81" t="n"/>
      <c r="EY28" s="89" t="n"/>
      <c r="FA28" s="81" t="n"/>
      <c r="FB28" s="89" t="n"/>
      <c r="FD28" s="81" t="n"/>
      <c r="FE28" s="89" t="n"/>
      <c r="FG28" s="81" t="n"/>
      <c r="FH28" s="89" t="n"/>
      <c r="FJ28" s="81" t="n"/>
      <c r="FK28" s="89" t="n"/>
      <c r="FM28" s="81" t="n"/>
    </row>
    <row r="29" spans="1:201">
      <c r="A29" s="35" t="n">
        <v>43364</v>
      </c>
      <c r="B29" s="89" t="s">
        <v>130</v>
      </c>
      <c r="C29" s="89" t="s">
        <v>118</v>
      </c>
      <c r="D29" s="31" t="n">
        <v>6.89</v>
      </c>
      <c r="E29" s="81" t="n">
        <v>6.91</v>
      </c>
      <c r="F29" s="25" t="n">
        <v>469</v>
      </c>
      <c r="G29" s="80" t="n">
        <v>400</v>
      </c>
      <c r="H29" s="80" t="n">
        <v>383</v>
      </c>
      <c r="I29" s="80" t="n">
        <v>298</v>
      </c>
      <c r="J29" s="80" t="n">
        <v>10</v>
      </c>
      <c r="K29" s="80" t="n">
        <v>15</v>
      </c>
      <c r="L29" s="25" t="n">
        <v>0</v>
      </c>
      <c r="M29" s="80" t="n">
        <v>1</v>
      </c>
      <c r="N29" s="80" t="n">
        <v>0</v>
      </c>
      <c r="O29" s="80" t="n">
        <v>4</v>
      </c>
      <c r="P29" s="80" t="n">
        <v>1</v>
      </c>
      <c r="Q29" s="80" t="n">
        <v>2</v>
      </c>
      <c r="R29" s="16" t="n">
        <v>1</v>
      </c>
      <c r="S29" s="16" t="n">
        <v>7</v>
      </c>
      <c r="T29" s="16" t="n">
        <v>8</v>
      </c>
      <c r="U29" s="25" t="n">
        <v>0</v>
      </c>
      <c r="V29" s="80" t="n">
        <v>0</v>
      </c>
      <c r="W29" s="16" t="n">
        <v>0</v>
      </c>
      <c r="X29" s="25" t="n">
        <v>24</v>
      </c>
      <c r="Y29" s="80" t="n">
        <v>13</v>
      </c>
      <c r="Z29" s="27">
        <f>IF(U29="","",LOOKUP(U29-V29,{-9E+307,0,1},{2,"x",1}))</f>
        <v/>
      </c>
      <c r="AA29" s="14">
        <f>IF(U29="","",U29&amp;"-"&amp;V29)</f>
        <v/>
      </c>
      <c r="AB29" s="63" t="n"/>
      <c r="AW29" s="80" t="n"/>
      <c r="AX29" s="81" t="n"/>
      <c r="AY29" s="80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80" t="n"/>
      <c r="BI29" s="80" t="n"/>
      <c r="BJ29" s="80" t="n"/>
      <c r="BK29" s="80" t="n"/>
      <c r="BL29" s="80" t="n"/>
      <c r="BM29" s="80" t="n"/>
      <c r="BN29" s="80" t="n"/>
      <c r="BO29" s="80" t="n"/>
      <c r="BQ29" s="3" t="n">
        <v>43456</v>
      </c>
      <c r="BR29" s="89" t="s">
        <v>116</v>
      </c>
      <c r="BS29" s="89" t="s">
        <v>121</v>
      </c>
      <c r="BT29" s="81" t="n"/>
      <c r="BU29" s="81" t="n"/>
      <c r="BV29" s="80" t="n"/>
      <c r="BW29" s="80" t="n"/>
      <c r="BX29" s="80" t="n"/>
      <c r="BY29" s="80" t="n"/>
      <c r="BZ29" s="80" t="n"/>
      <c r="CA29" s="80" t="n"/>
      <c r="CB29" s="80" t="n"/>
      <c r="CC29" s="80" t="n"/>
      <c r="CD29" s="80" t="n"/>
      <c r="CE29" s="80" t="n"/>
      <c r="CF29" s="80" t="n"/>
      <c r="CG29" s="80" t="n"/>
      <c r="CH29" s="16">
        <f>CB29+CD29+CF29</f>
        <v/>
      </c>
      <c r="CI29" s="16">
        <f>CC29+CE29+CG29</f>
        <v/>
      </c>
      <c r="CJ29" s="19">
        <f>CH29+CI29</f>
        <v/>
      </c>
      <c r="CM29" s="19">
        <f>CK29+CL29</f>
        <v/>
      </c>
      <c r="CP29" s="10" t="n"/>
      <c r="EP29" s="89" t="n"/>
      <c r="ES29" s="89" t="n"/>
      <c r="ET29" s="81" t="n"/>
      <c r="EV29" s="89" t="n"/>
      <c r="EW29" s="81" t="n"/>
      <c r="EY29" s="89" t="n"/>
      <c r="EZ29" s="81" t="n"/>
      <c r="FB29" s="89" t="n"/>
      <c r="FC29" s="81" t="n"/>
      <c r="FE29" s="89" t="n"/>
      <c r="FF29" s="81" t="n"/>
      <c r="FH29" s="89" t="n"/>
      <c r="FI29" s="81" t="n"/>
      <c r="FK29" s="89" t="n"/>
      <c r="FL29" s="81" t="n"/>
      <c r="FO29" s="81" t="n"/>
    </row>
    <row customHeight="1" ht="12" r="30" spans="1:201">
      <c r="A30" s="35" t="n">
        <v>43365</v>
      </c>
      <c r="B30" s="89" t="s">
        <v>117</v>
      </c>
      <c r="C30" s="89" t="s">
        <v>123</v>
      </c>
      <c r="D30" s="31" t="n">
        <v>6.63</v>
      </c>
      <c r="E30" s="81" t="n">
        <v>6.94</v>
      </c>
      <c r="F30" s="25" t="n">
        <v>411</v>
      </c>
      <c r="G30" s="80" t="n">
        <v>423</v>
      </c>
      <c r="H30" s="80" t="n">
        <v>301</v>
      </c>
      <c r="I30" s="80" t="n">
        <v>331</v>
      </c>
      <c r="J30" s="80" t="n">
        <v>14</v>
      </c>
      <c r="K30" s="80" t="n">
        <v>9</v>
      </c>
      <c r="L30" s="25" t="n">
        <v>0</v>
      </c>
      <c r="M30" s="80" t="n">
        <v>2</v>
      </c>
      <c r="N30" s="80" t="n">
        <v>3</v>
      </c>
      <c r="O30" s="80" t="n">
        <v>2</v>
      </c>
      <c r="P30" s="80" t="n">
        <v>4</v>
      </c>
      <c r="Q30" s="80" t="n">
        <v>3</v>
      </c>
      <c r="R30" s="16" t="n">
        <v>7</v>
      </c>
      <c r="S30" s="16" t="n">
        <v>7</v>
      </c>
      <c r="T30" s="16" t="n">
        <v>14</v>
      </c>
      <c r="U30" s="25" t="n">
        <v>2</v>
      </c>
      <c r="V30" s="80" t="n">
        <v>3</v>
      </c>
      <c r="W30" s="16" t="n">
        <v>5</v>
      </c>
      <c r="X30" s="25" t="n">
        <v>21</v>
      </c>
      <c r="Y30" s="80" t="n">
        <v>31</v>
      </c>
      <c r="Z30" s="27">
        <f>IF(U30="","",LOOKUP(U30-V30,{-9E+307,0,1},{2,"x",1}))</f>
        <v/>
      </c>
      <c r="AA30" s="14">
        <f>IF(U30="","",U30&amp;"-"&amp;V30)</f>
        <v/>
      </c>
      <c r="AB30" s="63" t="n"/>
      <c r="AW30" s="80" t="n"/>
      <c r="AX30" s="81" t="n"/>
      <c r="AY30" s="80" t="n"/>
      <c r="AZ30" s="80" t="n"/>
      <c r="BA30" s="80" t="n"/>
      <c r="BB30" s="80" t="n"/>
      <c r="BC30" s="80" t="n"/>
      <c r="BD30" s="80" t="n"/>
      <c r="BE30" s="80" t="n"/>
      <c r="BF30" s="80" t="n"/>
      <c r="BG30" s="81" t="n"/>
      <c r="BH30" s="80" t="n"/>
      <c r="BI30" s="80" t="n"/>
      <c r="BJ30" s="80" t="n"/>
      <c r="BK30" s="80" t="n"/>
      <c r="BL30" s="80" t="n"/>
      <c r="BM30" s="80" t="n"/>
      <c r="BN30" s="80" t="n"/>
      <c r="BO30" s="80" t="n"/>
      <c r="BQ30" s="3" t="n">
        <v>43456</v>
      </c>
      <c r="BR30" s="89" t="s">
        <v>120</v>
      </c>
      <c r="BS30" s="89" t="s">
        <v>113</v>
      </c>
      <c r="BT30" s="81" t="n"/>
      <c r="BU30" s="81" t="n"/>
      <c r="BV30" s="80" t="n"/>
      <c r="BW30" s="80" t="n"/>
      <c r="BX30" s="80" t="n"/>
      <c r="BY30" s="80" t="n"/>
      <c r="BZ30" s="80" t="n"/>
      <c r="CA30" s="80" t="n"/>
      <c r="CB30" s="80" t="n"/>
      <c r="CC30" s="80" t="n"/>
      <c r="CD30" s="80" t="n"/>
      <c r="CE30" s="80" t="n"/>
      <c r="CF30" s="80" t="n"/>
      <c r="CG30" s="80" t="n"/>
      <c r="CH30" s="16">
        <f>CB30+CD30+CF30</f>
        <v/>
      </c>
      <c r="CI30" s="16">
        <f>CC30+CE30+CG30</f>
        <v/>
      </c>
      <c r="CJ30" s="19">
        <f>CH30+CI30</f>
        <v/>
      </c>
      <c r="CM30" s="19">
        <f>CK30+CL30</f>
        <v/>
      </c>
      <c r="CP30" s="10" t="n"/>
      <c r="EP30" s="89" t="n"/>
      <c r="ES30" s="89" t="n"/>
      <c r="ET30" s="81" t="n"/>
      <c r="EV30" s="89" t="n"/>
      <c r="EW30" s="81" t="n"/>
      <c r="EY30" s="89" t="n"/>
      <c r="EZ30" s="81" t="n"/>
      <c r="FB30" s="89" t="n"/>
      <c r="FC30" s="81" t="n"/>
      <c r="FE30" s="89" t="n"/>
      <c r="FF30" s="81" t="n"/>
      <c r="FH30" s="89" t="n"/>
      <c r="FI30" s="81" t="n"/>
      <c r="FK30" s="89" t="n"/>
      <c r="FL30" s="81" t="n"/>
      <c r="FO30" s="81" t="n"/>
    </row>
    <row customHeight="1" ht="12" r="31" spans="1:201">
      <c r="A31" s="35" t="n">
        <v>43365</v>
      </c>
      <c r="B31" s="89" t="s">
        <v>121</v>
      </c>
      <c r="C31" s="89" t="s">
        <v>115</v>
      </c>
      <c r="D31" s="31" t="n">
        <v>7.25</v>
      </c>
      <c r="E31" s="81" t="n">
        <v>6.35</v>
      </c>
      <c r="F31" s="25" t="n">
        <v>471</v>
      </c>
      <c r="G31" s="80" t="n">
        <v>482</v>
      </c>
      <c r="H31" s="80" t="n">
        <v>399</v>
      </c>
      <c r="I31" s="80" t="n">
        <v>396</v>
      </c>
      <c r="J31" s="80" t="n">
        <v>12</v>
      </c>
      <c r="K31" s="80" t="n">
        <v>12</v>
      </c>
      <c r="L31" s="25" t="n">
        <v>3</v>
      </c>
      <c r="M31" s="80" t="n">
        <v>0</v>
      </c>
      <c r="N31" s="80" t="n">
        <v>4</v>
      </c>
      <c r="O31" s="80" t="n">
        <v>4</v>
      </c>
      <c r="P31" s="80" t="n">
        <v>0</v>
      </c>
      <c r="Q31" s="80" t="n">
        <v>0</v>
      </c>
      <c r="R31" s="16" t="n">
        <v>7</v>
      </c>
      <c r="S31" s="16" t="n">
        <v>4</v>
      </c>
      <c r="T31" s="16" t="n">
        <v>11</v>
      </c>
      <c r="U31" s="25" t="n">
        <v>4</v>
      </c>
      <c r="V31" s="80" t="n">
        <v>2</v>
      </c>
      <c r="W31" s="16" t="n">
        <v>6</v>
      </c>
      <c r="X31" s="25" t="n">
        <v>38</v>
      </c>
      <c r="Y31" s="80" t="n">
        <v>13</v>
      </c>
      <c r="Z31" s="27">
        <f>IF(U31="","",LOOKUP(U31-V31,{-9E+307,0,1},{2,"x",1}))</f>
        <v/>
      </c>
      <c r="AA31" s="14">
        <f>IF(U31="","",U31&amp;"-"&amp;V31)</f>
        <v/>
      </c>
      <c r="AB31" s="63" t="n"/>
      <c r="AW31" s="80" t="n"/>
      <c r="AX31" s="81" t="n"/>
      <c r="AY31" s="80" t="n"/>
      <c r="AZ31" s="80" t="n"/>
      <c r="BA31" s="80" t="n"/>
      <c r="BB31" s="80" t="n"/>
      <c r="BC31" s="80" t="n"/>
      <c r="BD31" s="80" t="n"/>
      <c r="BE31" s="80" t="n"/>
      <c r="BF31" s="80" t="n"/>
      <c r="BG31" s="81" t="n"/>
      <c r="BH31" s="80" t="n"/>
      <c r="BI31" s="80" t="n"/>
      <c r="BJ31" s="80" t="n"/>
      <c r="BK31" s="80" t="n"/>
      <c r="BL31" s="80" t="n"/>
      <c r="BM31" s="80" t="n"/>
      <c r="BN31" s="80" t="n"/>
      <c r="BO31" s="80" t="n"/>
      <c r="BQ31" s="3" t="n">
        <v>43456</v>
      </c>
      <c r="BR31" s="89" t="s">
        <v>124</v>
      </c>
      <c r="BS31" s="89" t="s">
        <v>118</v>
      </c>
      <c r="BT31" s="81" t="n"/>
      <c r="BU31" s="81" t="n"/>
      <c r="BV31" s="80" t="n"/>
      <c r="BW31" s="80" t="n"/>
      <c r="BX31" s="80" t="n"/>
      <c r="BY31" s="80" t="n"/>
      <c r="BZ31" s="80" t="n"/>
      <c r="CA31" s="80" t="n"/>
      <c r="CB31" s="80" t="n"/>
      <c r="CC31" s="80" t="n"/>
      <c r="CD31" s="80" t="n"/>
      <c r="CE31" s="80" t="n"/>
      <c r="CF31" s="80" t="n"/>
      <c r="CG31" s="80" t="n"/>
      <c r="CH31" s="16">
        <f>CB31+CD31+CF31</f>
        <v/>
      </c>
      <c r="CI31" s="16">
        <f>CC31+CE31+CG31</f>
        <v/>
      </c>
      <c r="CJ31" s="19">
        <f>CH31+CI31</f>
        <v/>
      </c>
      <c r="CM31" s="19">
        <f>CK31+CL31</f>
        <v/>
      </c>
      <c r="CP31" s="10" t="n"/>
      <c r="EP31" s="89" t="n"/>
      <c r="ES31" s="89" t="n"/>
      <c r="ET31" s="81" t="n"/>
      <c r="EV31" s="89" t="n"/>
      <c r="EW31" s="81" t="n"/>
      <c r="EY31" s="89" t="n"/>
      <c r="EZ31" s="81" t="n"/>
      <c r="FB31" s="89" t="n"/>
      <c r="FC31" s="81" t="n"/>
      <c r="FE31" s="89" t="n"/>
      <c r="FF31" s="81" t="n"/>
      <c r="FH31" s="89" t="n"/>
      <c r="FI31" s="81" t="n"/>
      <c r="FK31" s="89" t="n"/>
      <c r="FL31" s="81" t="n"/>
      <c r="FO31" s="81" t="n"/>
    </row>
    <row customHeight="1" ht="12" r="32" spans="1:201">
      <c r="A32" s="35" t="n">
        <v>43365</v>
      </c>
      <c r="B32" s="89" t="s">
        <v>114</v>
      </c>
      <c r="C32" s="89" t="s">
        <v>125</v>
      </c>
      <c r="D32" s="31" t="n">
        <v>6.63</v>
      </c>
      <c r="E32" s="81" t="n">
        <v>6.53</v>
      </c>
      <c r="F32" s="25" t="n">
        <v>394</v>
      </c>
      <c r="G32" s="80" t="n">
        <v>583</v>
      </c>
      <c r="H32" s="80" t="n">
        <v>331</v>
      </c>
      <c r="I32" s="80" t="n">
        <v>527</v>
      </c>
      <c r="J32" s="80" t="n">
        <v>11</v>
      </c>
      <c r="K32" s="80" t="n">
        <v>5</v>
      </c>
      <c r="L32" s="25" t="n">
        <v>0</v>
      </c>
      <c r="M32" s="80" t="n">
        <v>0</v>
      </c>
      <c r="N32" s="80" t="n">
        <v>4</v>
      </c>
      <c r="O32" s="80" t="n">
        <v>1</v>
      </c>
      <c r="P32" s="80" t="n">
        <v>1</v>
      </c>
      <c r="Q32" s="80" t="n">
        <v>1</v>
      </c>
      <c r="R32" s="16" t="n">
        <v>5</v>
      </c>
      <c r="S32" s="16" t="n">
        <v>2</v>
      </c>
      <c r="T32" s="16" t="n">
        <v>7</v>
      </c>
      <c r="U32" s="25" t="n">
        <v>1</v>
      </c>
      <c r="V32" s="80" t="n">
        <v>1</v>
      </c>
      <c r="W32" s="16" t="n">
        <v>2</v>
      </c>
      <c r="X32" s="25" t="n">
        <v>10</v>
      </c>
      <c r="Y32" s="80" t="n">
        <v>22</v>
      </c>
      <c r="Z32" s="27">
        <f>IF(U32="","",LOOKUP(U32-V32,{-9E+307,0,1},{2,"x",1}))</f>
        <v/>
      </c>
      <c r="AA32" s="14">
        <f>IF(U32="","",U32&amp;"-"&amp;V32)</f>
        <v/>
      </c>
      <c r="AB32" s="63" t="n"/>
      <c r="AW32" s="80" t="n"/>
      <c r="AX32" s="81" t="n"/>
      <c r="AY32" s="80" t="n"/>
      <c r="AZ32" s="80" t="n"/>
      <c r="BA32" s="80" t="n"/>
      <c r="BB32" s="80" t="n"/>
      <c r="BC32" s="80" t="n"/>
      <c r="BD32" s="80" t="n"/>
      <c r="BE32" s="80" t="n"/>
      <c r="BF32" s="80" t="n"/>
      <c r="BG32" s="81" t="n"/>
      <c r="BH32" s="80" t="n"/>
      <c r="BI32" s="80" t="n"/>
      <c r="BJ32" s="80" t="n"/>
      <c r="BK32" s="80" t="n"/>
      <c r="BL32" s="80" t="n"/>
      <c r="BM32" s="80" t="n"/>
      <c r="BN32" s="80" t="n"/>
      <c r="BO32" s="80" t="n"/>
      <c r="BQ32" s="3" t="n">
        <v>43456</v>
      </c>
      <c r="BR32" s="89" t="s">
        <v>122</v>
      </c>
      <c r="BS32" s="89" t="s">
        <v>119</v>
      </c>
      <c r="BT32" s="81" t="n"/>
      <c r="BU32" s="81" t="n"/>
      <c r="BV32" s="80" t="n"/>
      <c r="BW32" s="80" t="n"/>
      <c r="BY32" s="80" t="n"/>
      <c r="BZ32" s="80" t="n"/>
      <c r="CA32" s="80" t="n"/>
      <c r="CB32" s="80" t="n"/>
      <c r="CC32" s="80" t="n"/>
      <c r="CD32" s="80" t="n"/>
      <c r="CE32" s="80" t="n"/>
      <c r="CF32" s="80" t="n"/>
      <c r="CG32" s="80" t="n"/>
      <c r="CH32" s="16">
        <f>CB32+CD32+CF32</f>
        <v/>
      </c>
      <c r="CI32" s="16">
        <f>CC32+CE32+CG32</f>
        <v/>
      </c>
      <c r="CJ32" s="19">
        <f>CH32+CI32</f>
        <v/>
      </c>
      <c r="CM32" s="19">
        <f>CK32+CL32</f>
        <v/>
      </c>
      <c r="CP32" s="10" t="n"/>
      <c r="EP32" s="89" t="n"/>
      <c r="ES32" s="89" t="n"/>
      <c r="ET32" s="81" t="n"/>
      <c r="EV32" s="89" t="n"/>
      <c r="EW32" s="81" t="n"/>
      <c r="EY32" s="89" t="n"/>
      <c r="EZ32" s="81" t="n"/>
      <c r="FB32" s="89" t="n"/>
      <c r="FC32" s="81" t="n"/>
      <c r="FE32" s="89" t="n"/>
      <c r="FF32" s="81" t="n"/>
      <c r="FH32" s="89" t="n"/>
      <c r="FI32" s="81" t="n"/>
      <c r="FK32" s="89" t="n"/>
      <c r="FL32" s="81" t="n"/>
      <c r="FO32" s="81" t="n"/>
    </row>
    <row customHeight="1" ht="12" r="33" spans="1:201">
      <c r="A33" s="35" t="n">
        <v>43365</v>
      </c>
      <c r="B33" s="89" t="s">
        <v>122</v>
      </c>
      <c r="C33" s="89" t="s">
        <v>124</v>
      </c>
      <c r="D33" s="31" t="n">
        <v>6.89</v>
      </c>
      <c r="E33" s="81" t="n">
        <v>6.3</v>
      </c>
      <c r="F33" s="25" t="n">
        <v>484</v>
      </c>
      <c r="G33" s="80" t="n">
        <v>393</v>
      </c>
      <c r="H33" s="80" t="n">
        <v>411</v>
      </c>
      <c r="I33" s="80" t="n">
        <v>322</v>
      </c>
      <c r="J33" s="80" t="n">
        <v>9</v>
      </c>
      <c r="K33" s="80" t="n">
        <v>7</v>
      </c>
      <c r="L33" s="25" t="n">
        <v>1</v>
      </c>
      <c r="M33" s="80" t="n">
        <v>0</v>
      </c>
      <c r="N33" s="80" t="n">
        <v>3</v>
      </c>
      <c r="O33" s="80" t="n">
        <v>2</v>
      </c>
      <c r="P33" s="80" t="n">
        <v>2</v>
      </c>
      <c r="Q33" s="80" t="n">
        <v>0</v>
      </c>
      <c r="R33" s="16" t="n">
        <v>6</v>
      </c>
      <c r="S33" s="16" t="n">
        <v>2</v>
      </c>
      <c r="T33" s="16" t="n">
        <v>8</v>
      </c>
      <c r="U33" s="25" t="n">
        <v>2</v>
      </c>
      <c r="V33" s="80" t="n">
        <v>0</v>
      </c>
      <c r="W33" s="16" t="n">
        <v>2</v>
      </c>
      <c r="X33" s="25" t="n">
        <v>10</v>
      </c>
      <c r="Y33" s="80" t="n">
        <v>33</v>
      </c>
      <c r="Z33" s="27">
        <f>IF(U33="","",LOOKUP(U33-V33,{-9E+307,0,1},{2,"x",1}))</f>
        <v/>
      </c>
      <c r="AA33" s="14">
        <f>IF(U33="","",U33&amp;"-"&amp;V33)</f>
        <v/>
      </c>
      <c r="AB33" s="63" t="n"/>
      <c r="AW33" s="80" t="n"/>
      <c r="AX33" s="81" t="n"/>
      <c r="AY33" s="80" t="n"/>
      <c r="AZ33" s="80" t="n"/>
      <c r="BA33" s="80" t="n"/>
      <c r="BB33" s="80" t="n"/>
      <c r="BC33" s="80" t="n"/>
      <c r="BD33" s="80" t="n"/>
      <c r="BE33" s="80" t="n"/>
      <c r="BF33" s="80" t="n"/>
      <c r="BG33" s="81" t="n"/>
      <c r="BH33" s="80" t="n"/>
      <c r="BI33" s="80" t="n"/>
      <c r="BJ33" s="80" t="n"/>
      <c r="BK33" s="80" t="n"/>
      <c r="BL33" s="80" t="n"/>
      <c r="BM33" s="80" t="n"/>
      <c r="BN33" s="80" t="n"/>
      <c r="BO33" s="80" t="n"/>
      <c r="BQ33" s="3" t="n">
        <v>43456</v>
      </c>
      <c r="BR33" s="89" t="s">
        <v>128</v>
      </c>
      <c r="BS33" s="89" t="s">
        <v>123</v>
      </c>
      <c r="BT33" s="81" t="n"/>
      <c r="BU33" s="81" t="n"/>
      <c r="BV33" s="80" t="n"/>
      <c r="BW33" s="80" t="n"/>
      <c r="BX33" s="80" t="n"/>
      <c r="BY33" s="80" t="n"/>
      <c r="BZ33" s="80" t="n"/>
      <c r="CA33" s="80" t="n"/>
      <c r="CB33" s="80" t="n"/>
      <c r="CC33" s="80" t="n"/>
      <c r="CD33" s="80" t="n"/>
      <c r="CE33" s="80" t="n"/>
      <c r="CF33" s="80" t="n"/>
      <c r="CG33" s="80" t="n"/>
      <c r="CH33" s="16">
        <f>CB33+CD33+CF33</f>
        <v/>
      </c>
      <c r="CI33" s="16">
        <f>CC33+CE33+CG33</f>
        <v/>
      </c>
      <c r="CJ33" s="19">
        <f>CH33+CI33</f>
        <v/>
      </c>
      <c r="CM33" s="19" t="n">
        <v>1</v>
      </c>
      <c r="CP33" s="10" t="n"/>
      <c r="EP33" s="89" t="n"/>
      <c r="ES33" s="89" t="n"/>
      <c r="ET33" s="81" t="n"/>
      <c r="EV33" s="89" t="n"/>
      <c r="EW33" s="81" t="n"/>
      <c r="EY33" s="89" t="n"/>
      <c r="EZ33" s="81" t="n"/>
      <c r="FB33" s="89" t="n"/>
      <c r="FC33" s="81" t="n"/>
      <c r="FE33" s="89" t="n"/>
      <c r="FF33" s="81" t="n"/>
      <c r="FH33" s="89" t="n"/>
      <c r="FI33" s="81" t="n"/>
      <c r="FK33" s="89" t="n"/>
      <c r="FL33" s="81" t="n"/>
      <c r="FO33" s="81" t="n"/>
    </row>
    <row customHeight="1" ht="12" r="34" spans="1:201">
      <c r="A34" s="35" t="n">
        <v>43365</v>
      </c>
      <c r="B34" s="89" t="s">
        <v>127</v>
      </c>
      <c r="C34" s="89" t="s">
        <v>113</v>
      </c>
      <c r="D34" s="31" t="n">
        <v>6.29</v>
      </c>
      <c r="E34" s="81" t="n">
        <v>7.19</v>
      </c>
      <c r="F34" s="25" t="n">
        <v>299</v>
      </c>
      <c r="G34" s="80" t="n">
        <v>682</v>
      </c>
      <c r="H34" s="80" t="n">
        <v>213</v>
      </c>
      <c r="I34" s="80" t="n">
        <v>590</v>
      </c>
      <c r="J34" s="80" t="n">
        <v>7</v>
      </c>
      <c r="K34" s="80" t="n">
        <v>11</v>
      </c>
      <c r="L34" s="25" t="n">
        <v>0</v>
      </c>
      <c r="M34" s="80" t="n">
        <v>0</v>
      </c>
      <c r="N34" s="80" t="n">
        <v>2</v>
      </c>
      <c r="O34" s="80" t="n">
        <v>5</v>
      </c>
      <c r="P34" s="80" t="n">
        <v>0</v>
      </c>
      <c r="Q34" s="80" t="n">
        <v>2</v>
      </c>
      <c r="R34" s="16" t="n">
        <v>2</v>
      </c>
      <c r="S34" s="16" t="n">
        <v>7</v>
      </c>
      <c r="T34" s="16" t="n">
        <v>9</v>
      </c>
      <c r="U34" s="25" t="n">
        <v>0</v>
      </c>
      <c r="V34" s="80" t="n">
        <v>2</v>
      </c>
      <c r="W34" s="16" t="n">
        <v>1</v>
      </c>
      <c r="X34" s="25" t="n">
        <v>17</v>
      </c>
      <c r="Y34" s="80" t="n">
        <v>12</v>
      </c>
      <c r="Z34" s="27">
        <f>IF(U34="","",LOOKUP(U34-V34,{-9E+307,0,1},{2,"x",1}))</f>
        <v/>
      </c>
      <c r="AA34" s="14">
        <f>IF(U34="","",U34&amp;"-"&amp;V34)</f>
        <v/>
      </c>
      <c r="AB34" s="63" t="n"/>
      <c r="AW34" s="80" t="n"/>
      <c r="AX34" s="81" t="n"/>
      <c r="AY34" s="80" t="n"/>
      <c r="AZ34" s="80" t="n"/>
      <c r="BA34" s="80" t="n"/>
      <c r="BB34" s="80" t="n"/>
      <c r="BC34" s="80" t="n"/>
      <c r="BD34" s="80" t="n"/>
      <c r="BE34" s="80" t="n"/>
      <c r="BF34" s="80" t="n"/>
      <c r="BG34" s="81" t="n"/>
      <c r="BH34" s="80" t="n"/>
      <c r="BI34" s="80" t="n"/>
      <c r="BJ34" s="80" t="n"/>
      <c r="BK34" s="80" t="n"/>
      <c r="BL34" s="80" t="n"/>
      <c r="BM34" s="80" t="n"/>
      <c r="BN34" s="80" t="n"/>
      <c r="BO34" s="80" t="n"/>
      <c r="BQ34" s="3" t="n">
        <v>43456</v>
      </c>
      <c r="BR34" s="89" t="s">
        <v>130</v>
      </c>
      <c r="BS34" s="89" t="s">
        <v>127</v>
      </c>
      <c r="BT34" s="81" t="n"/>
      <c r="BU34" s="81" t="n"/>
      <c r="BV34" s="80" t="n"/>
      <c r="BW34" s="80" t="n"/>
      <c r="BX34" s="80" t="n"/>
      <c r="BY34" s="80" t="n"/>
      <c r="BZ34" s="80" t="n"/>
      <c r="CA34" s="80" t="n"/>
      <c r="CB34" s="80" t="n"/>
      <c r="CC34" s="80" t="n"/>
      <c r="CD34" s="80" t="n"/>
      <c r="CE34" s="80" t="n"/>
      <c r="CF34" s="80" t="n"/>
      <c r="CG34" s="80" t="n"/>
      <c r="CH34" s="16">
        <f>CB34+CD34+CF34</f>
        <v/>
      </c>
      <c r="CI34" s="16">
        <f>CC34+CE34+CG34</f>
        <v/>
      </c>
      <c r="CJ34" s="19">
        <f>CH34+CI34</f>
        <v/>
      </c>
      <c r="CM34" s="19">
        <f>CK34+CL34</f>
        <v/>
      </c>
      <c r="CP34" s="10" t="n"/>
      <c r="EP34" s="89" t="n"/>
      <c r="ES34" s="89" t="n"/>
      <c r="ET34" s="81" t="n"/>
      <c r="EV34" s="89" t="n"/>
      <c r="EW34" s="81" t="n"/>
      <c r="EY34" s="89" t="n"/>
      <c r="EZ34" s="81" t="n"/>
      <c r="FB34" s="89" t="n"/>
      <c r="FC34" s="81" t="n"/>
      <c r="FE34" s="89" t="n"/>
      <c r="FF34" s="81" t="n"/>
      <c r="FH34" s="89" t="n"/>
      <c r="FI34" s="81" t="n"/>
      <c r="FK34" s="89" t="n"/>
      <c r="FL34" s="81" t="n"/>
      <c r="FO34" s="81" t="n"/>
    </row>
    <row customHeight="1" ht="12" r="35" spans="1:201">
      <c r="A35" s="35" t="n">
        <v>43365</v>
      </c>
      <c r="B35" s="89" t="s">
        <v>126</v>
      </c>
      <c r="C35" s="89" t="s">
        <v>119</v>
      </c>
      <c r="D35" s="31" t="n">
        <v>6.83</v>
      </c>
      <c r="E35" s="81" t="n">
        <v>7.01</v>
      </c>
      <c r="F35" s="25" t="n">
        <v>619</v>
      </c>
      <c r="G35" s="80" t="n">
        <v>235</v>
      </c>
      <c r="H35" s="80" t="n">
        <v>522</v>
      </c>
      <c r="I35" s="80" t="n">
        <v>138</v>
      </c>
      <c r="J35" s="80" t="n">
        <v>15</v>
      </c>
      <c r="K35" s="80" t="n">
        <v>8</v>
      </c>
      <c r="L35" s="25" t="n">
        <v>0</v>
      </c>
      <c r="M35" s="80" t="n">
        <v>0</v>
      </c>
      <c r="N35" s="80" t="n">
        <v>4</v>
      </c>
      <c r="O35" s="80" t="n">
        <v>6</v>
      </c>
      <c r="P35" s="80" t="n">
        <v>5</v>
      </c>
      <c r="Q35" s="80" t="n">
        <v>2</v>
      </c>
      <c r="R35" s="16" t="n">
        <v>9</v>
      </c>
      <c r="S35" s="16" t="n">
        <v>8</v>
      </c>
      <c r="T35" s="16" t="n">
        <v>17</v>
      </c>
      <c r="U35" s="25" t="n">
        <v>1</v>
      </c>
      <c r="V35" s="80" t="n">
        <v>3</v>
      </c>
      <c r="W35" s="16" t="n">
        <v>4</v>
      </c>
      <c r="X35" s="25" t="n">
        <v>19</v>
      </c>
      <c r="Y35" s="80" t="n">
        <v>33</v>
      </c>
      <c r="Z35" s="27">
        <f>IF(U35="","",LOOKUP(U35-V35,{-9E+307,0,1},{2,"x",1}))</f>
        <v/>
      </c>
      <c r="AA35" s="14">
        <f>IF(U35="","",U35&amp;"-"&amp;V35)</f>
        <v/>
      </c>
      <c r="AB35" s="63" t="n"/>
      <c r="AW35" s="80" t="n"/>
      <c r="AX35" s="81" t="n"/>
      <c r="AY35" s="80" t="n"/>
      <c r="AZ35" s="80" t="n"/>
      <c r="BA35" s="80" t="n"/>
      <c r="BB35" s="80" t="n"/>
      <c r="BC35" s="80" t="n"/>
      <c r="BD35" s="80" t="n"/>
      <c r="BE35" s="80" t="n"/>
      <c r="BF35" s="80" t="n"/>
      <c r="BG35" s="81" t="n"/>
      <c r="BH35" s="80" t="n"/>
      <c r="BI35" s="80" t="n"/>
      <c r="BJ35" s="80" t="n"/>
      <c r="BK35" s="80" t="n"/>
      <c r="BL35" s="80" t="n"/>
      <c r="BM35" s="80" t="n"/>
      <c r="BN35" s="80" t="n"/>
      <c r="BO35" s="80" t="n"/>
      <c r="BQ35" s="3" t="n">
        <v>43457</v>
      </c>
      <c r="BR35" s="89" t="s">
        <v>117</v>
      </c>
      <c r="BS35" s="89" t="s">
        <v>126</v>
      </c>
      <c r="BT35" s="81" t="n"/>
      <c r="BU35" s="81" t="n"/>
      <c r="BV35" s="80" t="n"/>
      <c r="BW35" s="80" t="n"/>
      <c r="BX35" s="80" t="n"/>
      <c r="BY35" s="80" t="n"/>
      <c r="BZ35" s="80" t="n"/>
      <c r="CA35" s="80" t="n"/>
      <c r="CB35" s="80" t="n"/>
      <c r="CC35" s="80" t="n"/>
      <c r="CD35" s="80" t="n"/>
      <c r="CE35" s="80" t="n"/>
      <c r="CF35" s="80" t="n"/>
      <c r="CG35" s="80" t="n"/>
      <c r="CH35" s="16">
        <f>CB35+CD35+CF35</f>
        <v/>
      </c>
      <c r="CI35" s="16">
        <f>CC35+CE35+CG35</f>
        <v/>
      </c>
      <c r="CJ35" s="19">
        <f>CH35+CI35</f>
        <v/>
      </c>
      <c r="CM35" s="19">
        <f>CK35+CL35</f>
        <v/>
      </c>
      <c r="CP35" s="10" t="n"/>
      <c r="EP35" s="89" t="n"/>
      <c r="ES35" s="89" t="n"/>
      <c r="ET35" s="81" t="n"/>
      <c r="EV35" s="89" t="n"/>
      <c r="EW35" s="81" t="n"/>
      <c r="EY35" s="89" t="n"/>
      <c r="EZ35" s="81" t="n"/>
      <c r="FB35" s="89" t="n"/>
      <c r="FC35" s="81" t="n"/>
      <c r="FE35" s="89" t="n"/>
      <c r="FF35" s="81" t="n"/>
      <c r="FH35" s="89" t="n"/>
      <c r="FI35" s="81" t="n"/>
      <c r="FK35" s="89" t="n"/>
      <c r="FL35" s="81" t="n"/>
      <c r="FO35" s="81" t="n"/>
    </row>
    <row customHeight="1" ht="12" r="36" spans="1:201">
      <c r="A36" s="35" t="n">
        <v>43366</v>
      </c>
      <c r="B36" s="89" t="s">
        <v>116</v>
      </c>
      <c r="C36" s="89" t="s">
        <v>129</v>
      </c>
      <c r="D36" s="31" t="n">
        <v>7.21</v>
      </c>
      <c r="E36" s="81" t="n">
        <v>6.49</v>
      </c>
      <c r="F36" s="25" t="n">
        <v>470</v>
      </c>
      <c r="G36" s="80" t="n">
        <v>452</v>
      </c>
      <c r="H36" s="80" t="n">
        <v>385</v>
      </c>
      <c r="I36" s="80" t="n">
        <v>377</v>
      </c>
      <c r="J36" s="80" t="n">
        <v>16</v>
      </c>
      <c r="K36" s="80" t="n">
        <v>9</v>
      </c>
      <c r="L36" s="25" t="n">
        <v>0</v>
      </c>
      <c r="M36" s="80" t="n">
        <v>0</v>
      </c>
      <c r="N36" s="80" t="n">
        <v>3</v>
      </c>
      <c r="O36" s="80" t="n">
        <v>3</v>
      </c>
      <c r="P36" s="80" t="n">
        <v>2</v>
      </c>
      <c r="Q36" s="80" t="n">
        <v>2</v>
      </c>
      <c r="R36" s="16" t="n">
        <v>5</v>
      </c>
      <c r="S36" s="16" t="n">
        <v>5</v>
      </c>
      <c r="T36" s="16" t="n">
        <v>10</v>
      </c>
      <c r="U36" s="25" t="n">
        <v>1</v>
      </c>
      <c r="V36" s="80" t="n">
        <v>0</v>
      </c>
      <c r="W36" s="16" t="n">
        <v>1</v>
      </c>
      <c r="X36" s="25" t="n">
        <v>34</v>
      </c>
      <c r="Y36" s="80" t="n">
        <v>19</v>
      </c>
      <c r="Z36" s="27">
        <f>IF(U36="","",LOOKUP(U36-V36,{-9E+307,0,1},{2,"x",1}))</f>
        <v/>
      </c>
      <c r="AA36" s="14">
        <f>IF(U36="","",U36&amp;"-"&amp;V36)</f>
        <v/>
      </c>
      <c r="AB36" s="63" t="n"/>
      <c r="AW36" s="80" t="n"/>
      <c r="AX36" s="81" t="n"/>
      <c r="AY36" s="80" t="n"/>
      <c r="AZ36" s="80" t="n"/>
      <c r="BA36" s="80" t="n"/>
      <c r="BB36" s="80" t="n"/>
      <c r="BC36" s="80" t="n"/>
      <c r="BD36" s="80" t="n"/>
      <c r="BE36" s="80" t="n"/>
      <c r="BF36" s="80" t="n"/>
      <c r="BG36" s="81" t="n"/>
      <c r="BH36" s="80" t="n"/>
      <c r="BI36" s="80" t="n"/>
      <c r="BJ36" s="80" t="n"/>
      <c r="BK36" s="80" t="n"/>
      <c r="BL36" s="80" t="n"/>
      <c r="BM36" s="80" t="n"/>
      <c r="BN36" s="80" t="n"/>
      <c r="BO36" s="80" t="n"/>
      <c r="BQ36" s="4" t="n">
        <v>43457</v>
      </c>
      <c r="BR36" s="5" t="s">
        <v>114</v>
      </c>
      <c r="BS36" s="5" t="s">
        <v>129</v>
      </c>
      <c r="BT36" s="7" t="n"/>
      <c r="BU36" s="7" t="n"/>
      <c r="BV36" s="9" t="n"/>
      <c r="BW36" s="9" t="n"/>
      <c r="BX36" s="9" t="n"/>
      <c r="BY36" s="9" t="n"/>
      <c r="BZ36" s="9" t="n"/>
      <c r="CA36" s="9" t="n"/>
      <c r="CB36" s="9" t="n"/>
      <c r="CC36" s="9" t="n"/>
      <c r="CD36" s="9" t="n"/>
      <c r="CE36" s="9" t="n"/>
      <c r="CF36" s="9" t="n"/>
      <c r="CG36" s="9" t="n"/>
      <c r="CH36" s="17">
        <f>CB36+CD36+CF36</f>
        <v/>
      </c>
      <c r="CI36" s="17">
        <f>CC36+CE36+CG36</f>
        <v/>
      </c>
      <c r="CJ36" s="18">
        <f>CH36+CI36</f>
        <v/>
      </c>
      <c r="CK36" s="5" t="n"/>
      <c r="CL36" s="5" t="n"/>
      <c r="CM36" s="18">
        <f>CK36+CL36</f>
        <v/>
      </c>
      <c r="CN36" s="5" t="n"/>
      <c r="CO36" s="22" t="n"/>
      <c r="CP36" s="10" t="n"/>
      <c r="EP36" s="89" t="n"/>
      <c r="ES36" s="89" t="n"/>
      <c r="ET36" s="81" t="n"/>
      <c r="EV36" s="89" t="n"/>
      <c r="EW36" s="81" t="n"/>
      <c r="EY36" s="89" t="n"/>
      <c r="EZ36" s="81" t="n"/>
      <c r="FB36" s="89" t="n"/>
      <c r="FC36" s="81" t="n"/>
      <c r="FE36" s="89" t="n"/>
      <c r="FF36" s="81" t="n"/>
      <c r="FH36" s="89" t="n"/>
      <c r="FI36" s="81" t="n"/>
      <c r="FK36" s="89" t="n"/>
      <c r="FL36" s="81" t="n"/>
      <c r="FO36" s="81" t="n"/>
    </row>
    <row customHeight="1" ht="12" r="37" spans="1:201">
      <c r="A37" s="35" t="n">
        <v>43366</v>
      </c>
      <c r="B37" s="89" t="s">
        <v>120</v>
      </c>
      <c r="C37" s="89" t="s">
        <v>128</v>
      </c>
      <c r="D37" s="31" t="n">
        <v>6.58</v>
      </c>
      <c r="E37" s="81" t="n">
        <v>6.6</v>
      </c>
      <c r="F37" s="25" t="n">
        <v>382</v>
      </c>
      <c r="G37" s="80" t="n">
        <v>447</v>
      </c>
      <c r="H37" s="80" t="n">
        <v>247</v>
      </c>
      <c r="I37" s="80" t="n">
        <v>325</v>
      </c>
      <c r="J37" s="80" t="n">
        <v>6</v>
      </c>
      <c r="K37" s="80" t="n">
        <v>5</v>
      </c>
      <c r="L37" s="25" t="n">
        <v>1</v>
      </c>
      <c r="M37" s="80" t="n">
        <v>0</v>
      </c>
      <c r="N37" s="80" t="n">
        <v>4</v>
      </c>
      <c r="O37" s="80" t="n">
        <v>1</v>
      </c>
      <c r="P37" s="80" t="n">
        <v>0</v>
      </c>
      <c r="Q37" s="80" t="n">
        <v>1</v>
      </c>
      <c r="R37" s="16" t="n">
        <v>5</v>
      </c>
      <c r="S37" s="16" t="n">
        <v>2</v>
      </c>
      <c r="T37" s="16" t="n">
        <v>7</v>
      </c>
      <c r="U37" s="25" t="n">
        <v>1</v>
      </c>
      <c r="V37" s="80" t="n">
        <v>1</v>
      </c>
      <c r="W37" s="16" t="n">
        <v>2</v>
      </c>
      <c r="X37" s="25" t="n">
        <v>15</v>
      </c>
      <c r="Y37" s="80" t="n">
        <v>20</v>
      </c>
      <c r="Z37" s="27">
        <f>IF(U37="","",LOOKUP(U37-V37,{-9E+307,0,1},{2,"x",1}))</f>
        <v/>
      </c>
      <c r="AA37" s="14">
        <f>IF(U37="","",U37&amp;"-"&amp;V37)</f>
        <v/>
      </c>
      <c r="AB37" s="63" t="n"/>
      <c r="AW37" s="80" t="n"/>
      <c r="AX37" s="81" t="n"/>
      <c r="AY37" s="80" t="n"/>
      <c r="AZ37" s="80" t="n"/>
      <c r="BA37" s="80" t="n"/>
      <c r="BB37" s="80" t="n"/>
      <c r="BC37" s="80" t="n"/>
      <c r="BD37" s="80" t="n"/>
      <c r="BE37" s="80" t="n"/>
      <c r="BF37" s="80" t="n"/>
      <c r="BG37" s="81" t="n"/>
      <c r="BH37" s="80" t="n"/>
      <c r="BI37" s="80" t="n"/>
      <c r="BJ37" s="80" t="n"/>
      <c r="BK37" s="80" t="n"/>
      <c r="BL37" s="80" t="n"/>
      <c r="BM37" s="80" t="n"/>
      <c r="BN37" s="80" t="n"/>
      <c r="BO37" s="80" t="n"/>
      <c r="EP37" s="89" t="n"/>
      <c r="ES37" s="89" t="n"/>
      <c r="ET37" s="81" t="n"/>
      <c r="EV37" s="89" t="n"/>
      <c r="EW37" s="81" t="n"/>
      <c r="EY37" s="89" t="n"/>
      <c r="EZ37" s="81" t="n"/>
      <c r="FB37" s="89" t="n"/>
      <c r="FC37" s="81" t="n"/>
      <c r="FE37" s="89" t="n"/>
      <c r="FF37" s="81" t="n"/>
      <c r="FH37" s="89" t="n"/>
      <c r="FI37" s="81" t="n"/>
      <c r="FK37" s="89" t="n"/>
      <c r="FL37" s="81" t="n"/>
      <c r="FO37" s="81" t="n"/>
    </row>
    <row customHeight="1" ht="12" r="38" spans="1:201">
      <c r="A38" s="35" t="n">
        <v>43368</v>
      </c>
      <c r="B38" s="89" t="s">
        <v>113</v>
      </c>
      <c r="C38" s="89" t="s">
        <v>117</v>
      </c>
      <c r="D38" s="31" t="n">
        <v>6.73</v>
      </c>
      <c r="E38" s="81" t="n">
        <v>6.77</v>
      </c>
      <c r="F38" s="25" t="n">
        <v>585</v>
      </c>
      <c r="G38" s="80" t="n">
        <v>318</v>
      </c>
      <c r="H38" s="80" t="n">
        <v>485</v>
      </c>
      <c r="I38" s="80" t="n">
        <v>211</v>
      </c>
      <c r="J38" s="80" t="n">
        <v>11</v>
      </c>
      <c r="K38" s="80" t="n">
        <v>7</v>
      </c>
      <c r="L38" s="25" t="n">
        <v>1</v>
      </c>
      <c r="M38" s="80" t="n">
        <v>1</v>
      </c>
      <c r="N38" s="80" t="n">
        <v>5</v>
      </c>
      <c r="O38" s="80" t="n">
        <v>2</v>
      </c>
      <c r="P38" s="80" t="n">
        <v>2</v>
      </c>
      <c r="Q38" s="80" t="n">
        <v>1</v>
      </c>
      <c r="R38" s="16" t="n">
        <v>8</v>
      </c>
      <c r="S38" s="16" t="n">
        <v>4</v>
      </c>
      <c r="T38" s="16" t="n">
        <v>12</v>
      </c>
      <c r="U38" s="25" t="n">
        <v>1</v>
      </c>
      <c r="V38" s="80" t="n">
        <v>1</v>
      </c>
      <c r="W38" s="16" t="n">
        <v>2</v>
      </c>
      <c r="X38" s="25" t="n">
        <v>16</v>
      </c>
      <c r="Y38" s="80" t="n">
        <v>19</v>
      </c>
      <c r="Z38" s="27">
        <f>IF(U38="","",LOOKUP(U38-V38,{-9E+307,0,1},{2,"x",1}))</f>
        <v/>
      </c>
      <c r="AA38" s="14">
        <f>IF(U38="","",U38&amp;"-"&amp;V38)</f>
        <v/>
      </c>
      <c r="AB38" s="63" t="n"/>
      <c r="AW38" s="80" t="n"/>
      <c r="AX38" s="81" t="n"/>
      <c r="AY38" s="80" t="n"/>
      <c r="AZ38" s="80" t="n"/>
      <c r="BA38" s="80" t="n"/>
      <c r="BB38" s="80" t="n"/>
      <c r="BC38" s="80" t="n"/>
      <c r="BD38" s="80" t="n"/>
      <c r="BE38" s="80" t="n"/>
      <c r="BF38" s="80" t="n"/>
      <c r="BG38" s="81" t="n"/>
      <c r="BH38" s="80" t="n"/>
      <c r="BI38" s="80" t="n"/>
      <c r="BJ38" s="80" t="n"/>
      <c r="BK38" s="80" t="n"/>
      <c r="BL38" s="80" t="n"/>
      <c r="BM38" s="80" t="n"/>
      <c r="BN38" s="80" t="n"/>
      <c r="BO38" s="80" t="n"/>
      <c r="EP38" s="89" t="n"/>
      <c r="ES38" s="89" t="n"/>
      <c r="ET38" s="81" t="n"/>
      <c r="EV38" s="89" t="n"/>
      <c r="EW38" s="81" t="n"/>
      <c r="EY38" s="89" t="n"/>
      <c r="EZ38" s="81" t="n"/>
      <c r="FB38" s="89" t="n"/>
      <c r="FC38" s="81" t="n"/>
      <c r="FE38" s="89" t="n"/>
      <c r="FF38" s="81" t="n"/>
      <c r="FH38" s="89" t="n"/>
      <c r="FI38" s="81" t="n"/>
      <c r="FK38" s="89" t="n"/>
      <c r="FL38" s="81" t="n"/>
      <c r="FO38" s="81" t="n"/>
    </row>
    <row customHeight="1" ht="12" r="39" spans="1:201">
      <c r="A39" s="35" t="n">
        <v>43368</v>
      </c>
      <c r="B39" s="89" t="s">
        <v>119</v>
      </c>
      <c r="C39" s="89" t="s">
        <v>127</v>
      </c>
      <c r="D39" s="31" t="n">
        <v>6.76</v>
      </c>
      <c r="E39" s="81" t="n">
        <v>6.52</v>
      </c>
      <c r="F39" s="25" t="n">
        <v>270</v>
      </c>
      <c r="G39" s="80" t="n">
        <v>350</v>
      </c>
      <c r="H39" s="80" t="n">
        <v>193</v>
      </c>
      <c r="I39" s="80" t="n">
        <v>284</v>
      </c>
      <c r="J39" s="80" t="n">
        <v>9</v>
      </c>
      <c r="K39" s="80" t="n">
        <v>8</v>
      </c>
      <c r="L39" s="25" t="n">
        <v>1</v>
      </c>
      <c r="M39" s="80" t="n">
        <v>0</v>
      </c>
      <c r="N39" s="80" t="n">
        <v>1</v>
      </c>
      <c r="O39" s="80" t="n">
        <v>2</v>
      </c>
      <c r="P39" s="80" t="n">
        <v>1</v>
      </c>
      <c r="Q39" s="80" t="n">
        <v>1</v>
      </c>
      <c r="R39" s="16" t="n">
        <v>3</v>
      </c>
      <c r="S39" s="16" t="n">
        <v>3</v>
      </c>
      <c r="T39" s="16" t="n">
        <v>6</v>
      </c>
      <c r="U39" s="25" t="n">
        <v>1</v>
      </c>
      <c r="V39" s="80" t="n">
        <v>0</v>
      </c>
      <c r="W39" s="16" t="n">
        <v>1</v>
      </c>
      <c r="X39" s="25" t="n">
        <v>10</v>
      </c>
      <c r="Y39" s="80" t="n">
        <v>15</v>
      </c>
      <c r="Z39" s="27">
        <f>IF(U39="","",LOOKUP(U39-V39,{-9E+307,0,1},{2,"x",1}))</f>
        <v/>
      </c>
      <c r="AA39" s="14">
        <f>IF(U39="","",U39&amp;"-"&amp;V39)</f>
        <v/>
      </c>
      <c r="AB39" s="63" t="n"/>
      <c r="AW39" s="80" t="n"/>
      <c r="AX39" s="81" t="n"/>
      <c r="AY39" s="80" t="n"/>
      <c r="AZ39" s="80" t="n"/>
      <c r="BA39" s="80" t="n"/>
      <c r="BB39" s="80" t="n"/>
      <c r="BC39" s="80" t="n"/>
      <c r="BD39" s="80" t="n"/>
      <c r="BE39" s="80" t="n"/>
      <c r="BF39" s="80" t="n"/>
      <c r="BG39" s="81" t="n"/>
      <c r="BH39" s="80" t="n"/>
      <c r="BI39" s="80" t="n"/>
      <c r="BJ39" s="80" t="n"/>
      <c r="BK39" s="80" t="n"/>
      <c r="BL39" s="80" t="n"/>
      <c r="BM39" s="80" t="n"/>
      <c r="BN39" s="80" t="n"/>
      <c r="BO39" s="80" t="n"/>
      <c r="EP39" s="89" t="n"/>
      <c r="ES39" s="89" t="n"/>
      <c r="ET39" s="81" t="n"/>
      <c r="EV39" s="89" t="n"/>
      <c r="EW39" s="81" t="n"/>
      <c r="EY39" s="89" t="n"/>
      <c r="EZ39" s="81" t="n"/>
      <c r="FB39" s="89" t="n"/>
      <c r="FC39" s="81" t="n"/>
      <c r="FE39" s="89" t="n"/>
      <c r="FF39" s="81" t="n"/>
      <c r="FH39" s="89" t="n"/>
      <c r="FI39" s="81" t="n"/>
      <c r="FK39" s="89" t="n"/>
      <c r="FL39" s="81" t="n"/>
      <c r="FO39" s="81" t="n"/>
    </row>
    <row customHeight="1" ht="12" r="40" spans="1:201">
      <c r="A40" s="35" t="n">
        <v>43368</v>
      </c>
      <c r="B40" s="89" t="s">
        <v>124</v>
      </c>
      <c r="C40" s="89" t="s">
        <v>114</v>
      </c>
      <c r="D40" s="31" t="n">
        <v>6.56</v>
      </c>
      <c r="E40" s="81" t="n">
        <v>7.07</v>
      </c>
      <c r="F40" s="25" t="n">
        <v>520</v>
      </c>
      <c r="G40" s="80" t="n">
        <v>372</v>
      </c>
      <c r="H40" s="80" t="n">
        <v>428</v>
      </c>
      <c r="I40" s="80" t="n">
        <v>273</v>
      </c>
      <c r="J40" s="80" t="n">
        <v>9</v>
      </c>
      <c r="K40" s="80" t="n">
        <v>13</v>
      </c>
      <c r="L40" s="25" t="n">
        <v>1</v>
      </c>
      <c r="M40" s="80" t="n">
        <v>0</v>
      </c>
      <c r="N40" s="80" t="n">
        <v>4</v>
      </c>
      <c r="O40" s="80" t="n">
        <v>6</v>
      </c>
      <c r="P40" s="80" t="n">
        <v>3</v>
      </c>
      <c r="Q40" s="80" t="n">
        <v>3</v>
      </c>
      <c r="R40" s="16" t="n">
        <v>8</v>
      </c>
      <c r="S40" s="16" t="n">
        <v>9</v>
      </c>
      <c r="T40" s="16" t="n">
        <v>17</v>
      </c>
      <c r="U40" s="25" t="n">
        <v>1</v>
      </c>
      <c r="V40" s="80" t="n">
        <v>3</v>
      </c>
      <c r="W40" s="16" t="n">
        <v>4</v>
      </c>
      <c r="X40" s="25" t="n">
        <v>19</v>
      </c>
      <c r="Y40" s="80" t="n">
        <v>23</v>
      </c>
      <c r="Z40" s="27">
        <f>IF(U40="","",LOOKUP(U40-V40,{-9E+307,0,1},{2,"x",1}))</f>
        <v/>
      </c>
      <c r="AA40" s="14">
        <f>IF(U40="","",U40&amp;"-"&amp;V40)</f>
        <v/>
      </c>
      <c r="AB40" s="63" t="n"/>
      <c r="AW40" s="80" t="n"/>
      <c r="AX40" s="81" t="n"/>
      <c r="AY40" s="80" t="n"/>
      <c r="AZ40" s="80" t="n"/>
      <c r="BA40" s="80" t="n"/>
      <c r="BB40" s="80" t="n"/>
      <c r="BC40" s="80" t="n"/>
      <c r="BD40" s="80" t="n"/>
      <c r="BE40" s="80" t="n"/>
      <c r="BF40" s="80" t="n"/>
      <c r="BG40" s="81" t="n"/>
      <c r="BH40" s="80" t="n"/>
      <c r="BI40" s="80" t="n"/>
      <c r="BJ40" s="80" t="n"/>
      <c r="BK40" s="80" t="n"/>
      <c r="BL40" s="80" t="n"/>
      <c r="BM40" s="80" t="n"/>
      <c r="BN40" s="80" t="n"/>
      <c r="BO40" s="80" t="n"/>
      <c r="EP40" s="89" t="n"/>
      <c r="ER40" s="81" t="n"/>
      <c r="ES40" s="89" t="n"/>
      <c r="EU40" s="81" t="n"/>
      <c r="EV40" s="89" t="n"/>
      <c r="EX40" s="81" t="n"/>
      <c r="EY40" s="89" t="n"/>
      <c r="FA40" s="81" t="n"/>
      <c r="FB40" s="89" t="n"/>
      <c r="FD40" s="81" t="n"/>
      <c r="FE40" s="89" t="n"/>
      <c r="FG40" s="81" t="n"/>
      <c r="FH40" s="89" t="n"/>
      <c r="FJ40" s="81" t="n"/>
      <c r="FK40" s="89" t="n"/>
      <c r="FM40" s="81" t="n"/>
    </row>
    <row customHeight="1" ht="12" r="41" spans="1:201">
      <c r="A41" s="35" t="n">
        <v>43368</v>
      </c>
      <c r="B41" s="89" t="s">
        <v>123</v>
      </c>
      <c r="C41" s="89" t="s">
        <v>121</v>
      </c>
      <c r="D41" s="31" t="n">
        <v>6.96</v>
      </c>
      <c r="E41" s="81" t="n">
        <v>6.28</v>
      </c>
      <c r="F41" s="25" t="n">
        <v>516</v>
      </c>
      <c r="G41" s="80" t="n">
        <v>451</v>
      </c>
      <c r="H41" s="80" t="n">
        <v>413</v>
      </c>
      <c r="I41" s="80" t="n">
        <v>354</v>
      </c>
      <c r="J41" s="80" t="n">
        <v>7</v>
      </c>
      <c r="K41" s="80" t="n">
        <v>7</v>
      </c>
      <c r="L41" s="25" t="n">
        <v>1</v>
      </c>
      <c r="M41" s="80" t="n">
        <v>0</v>
      </c>
      <c r="N41" s="80" t="n">
        <v>4</v>
      </c>
      <c r="O41" s="80" t="n">
        <v>2</v>
      </c>
      <c r="P41" s="80" t="n">
        <v>1</v>
      </c>
      <c r="Q41" s="80" t="n">
        <v>0</v>
      </c>
      <c r="R41" s="16" t="n">
        <v>6</v>
      </c>
      <c r="S41" s="16" t="n">
        <v>2</v>
      </c>
      <c r="T41" s="16" t="n">
        <v>8</v>
      </c>
      <c r="U41" s="25" t="n">
        <v>3</v>
      </c>
      <c r="V41" s="80" t="n">
        <v>1</v>
      </c>
      <c r="W41" s="16" t="n">
        <v>4</v>
      </c>
      <c r="X41" s="25" t="n">
        <v>32</v>
      </c>
      <c r="Y41" s="80" t="n">
        <v>20</v>
      </c>
      <c r="Z41" s="27">
        <f>IF(U41="","",LOOKUP(U41-V41,{-9E+307,0,1},{2,"x",1}))</f>
        <v/>
      </c>
      <c r="AA41" s="14">
        <f>IF(U41="","",U41&amp;"-"&amp;V41)</f>
        <v/>
      </c>
      <c r="AB41" s="63" t="n"/>
      <c r="AW41" s="80" t="n"/>
      <c r="AX41" s="81" t="n"/>
      <c r="AY41" s="80" t="n"/>
      <c r="AZ41" s="80" t="n"/>
      <c r="BA41" s="80" t="n"/>
      <c r="BB41" s="80" t="n"/>
      <c r="BC41" s="80" t="n"/>
      <c r="BD41" s="80" t="n"/>
      <c r="BE41" s="80" t="n"/>
      <c r="BF41" s="80" t="n"/>
      <c r="BG41" s="81" t="n"/>
      <c r="BH41" s="80" t="n"/>
      <c r="BI41" s="80" t="n"/>
      <c r="BJ41" s="80" t="n"/>
      <c r="BK41" s="80" t="n"/>
      <c r="BL41" s="80" t="n"/>
      <c r="BM41" s="80" t="n"/>
      <c r="BN41" s="80" t="n"/>
      <c r="BO41" s="80" t="n"/>
      <c r="EP41" s="89" t="n"/>
      <c r="ER41" s="81" t="n"/>
      <c r="ES41" s="89" t="n"/>
      <c r="EU41" s="81" t="n"/>
      <c r="EV41" s="89" t="n"/>
      <c r="EX41" s="81" t="n"/>
      <c r="EY41" s="89" t="n"/>
      <c r="FA41" s="81" t="n"/>
      <c r="FB41" s="89" t="n"/>
      <c r="FD41" s="81" t="n"/>
      <c r="FE41" s="89" t="n"/>
      <c r="FG41" s="81" t="n"/>
      <c r="FH41" s="89" t="n"/>
      <c r="FJ41" s="81" t="n"/>
      <c r="FK41" s="89" t="n"/>
      <c r="FM41" s="81" t="n"/>
    </row>
    <row customHeight="1" ht="12" r="42" spans="1:201">
      <c r="A42" s="35" t="n">
        <v>43369</v>
      </c>
      <c r="B42" s="89" t="s">
        <v>115</v>
      </c>
      <c r="C42" s="89" t="s">
        <v>120</v>
      </c>
      <c r="D42" s="31" t="n">
        <v>7.04</v>
      </c>
      <c r="E42" s="81" t="n">
        <v>6.39</v>
      </c>
      <c r="F42" s="25" t="n">
        <v>468</v>
      </c>
      <c r="G42" s="80" t="n">
        <v>372</v>
      </c>
      <c r="H42" s="80" t="n">
        <v>384</v>
      </c>
      <c r="I42" s="80" t="n">
        <v>287</v>
      </c>
      <c r="J42" s="80" t="n">
        <v>16</v>
      </c>
      <c r="K42" s="80" t="n">
        <v>5</v>
      </c>
      <c r="L42" s="25" t="n">
        <v>0</v>
      </c>
      <c r="M42" s="80" t="n">
        <v>0</v>
      </c>
      <c r="N42" s="80" t="n">
        <v>7</v>
      </c>
      <c r="O42" s="80" t="n">
        <v>0</v>
      </c>
      <c r="P42" s="80" t="n">
        <v>2</v>
      </c>
      <c r="Q42" s="80" t="n">
        <v>1</v>
      </c>
      <c r="R42" s="16" t="n">
        <v>9</v>
      </c>
      <c r="S42" s="16" t="n">
        <v>1</v>
      </c>
      <c r="T42" s="16" t="n">
        <v>10</v>
      </c>
      <c r="U42" s="25" t="n">
        <v>3</v>
      </c>
      <c r="V42" s="80" t="n">
        <v>1</v>
      </c>
      <c r="W42" s="16" t="n">
        <v>4</v>
      </c>
      <c r="X42" s="25" t="n">
        <v>21</v>
      </c>
      <c r="Y42" s="80" t="n">
        <v>17</v>
      </c>
      <c r="Z42" s="27">
        <f>IF(U42="","",LOOKUP(U42-V42,{-9E+307,0,1},{2,"x",1}))</f>
        <v/>
      </c>
      <c r="AA42" s="14">
        <f>IF(U42="","",U42&amp;"-"&amp;V42)</f>
        <v/>
      </c>
      <c r="AB42" s="63" t="n"/>
      <c r="EP42" s="89" t="n"/>
      <c r="ER42" s="81" t="n"/>
      <c r="ES42" s="89" t="n"/>
      <c r="EU42" s="81" t="n"/>
      <c r="EV42" s="89" t="n"/>
      <c r="EX42" s="81" t="n"/>
      <c r="EY42" s="89" t="n"/>
      <c r="FA42" s="81" t="n"/>
      <c r="FB42" s="89" t="n"/>
      <c r="FD42" s="81" t="n"/>
      <c r="FE42" s="89" t="n"/>
      <c r="FG42" s="81" t="n"/>
      <c r="FH42" s="89" t="n"/>
      <c r="FJ42" s="81" t="n"/>
      <c r="FK42" s="89" t="n"/>
      <c r="FM42" s="81" t="n"/>
    </row>
    <row customHeight="1" ht="12" r="43" spans="1:201">
      <c r="A43" s="35" t="n">
        <v>43369</v>
      </c>
      <c r="B43" s="89" t="s">
        <v>125</v>
      </c>
      <c r="C43" s="89" t="s">
        <v>122</v>
      </c>
      <c r="D43" s="31" t="n">
        <v>7.95</v>
      </c>
      <c r="E43" s="81" t="n">
        <v>5.58</v>
      </c>
      <c r="F43" s="25" t="n">
        <v>865</v>
      </c>
      <c r="G43" s="80" t="n">
        <v>316</v>
      </c>
      <c r="H43" s="80" t="n">
        <v>803</v>
      </c>
      <c r="I43" s="80" t="n">
        <v>249</v>
      </c>
      <c r="J43" s="80" t="n">
        <v>17</v>
      </c>
      <c r="K43" s="80" t="n">
        <v>3</v>
      </c>
      <c r="L43" s="25" t="n">
        <v>1</v>
      </c>
      <c r="M43" s="80" t="n">
        <v>0</v>
      </c>
      <c r="N43" s="80" t="n">
        <v>5</v>
      </c>
      <c r="O43" s="80" t="n">
        <v>1</v>
      </c>
      <c r="P43" s="80" t="n">
        <v>4</v>
      </c>
      <c r="Q43" s="80" t="n">
        <v>0</v>
      </c>
      <c r="R43" s="16" t="n">
        <v>10</v>
      </c>
      <c r="S43" s="16" t="n">
        <v>1</v>
      </c>
      <c r="T43" s="16" t="n">
        <v>11</v>
      </c>
      <c r="U43" s="25" t="n">
        <v>7</v>
      </c>
      <c r="V43" s="80" t="n">
        <v>0</v>
      </c>
      <c r="W43" s="16" t="n">
        <v>1</v>
      </c>
      <c r="X43" s="25" t="n">
        <v>16</v>
      </c>
      <c r="Y43" s="80" t="n">
        <v>15</v>
      </c>
      <c r="Z43" s="27">
        <f>IF(U43="","",LOOKUP(U43-V43,{-9E+307,0,1},{2,"x",1}))</f>
        <v/>
      </c>
      <c r="AA43" s="14">
        <f>IF(U43="","",U43&amp;"-"&amp;V43)</f>
        <v/>
      </c>
      <c r="AB43" s="63" t="n"/>
      <c r="AW43" s="80" t="n"/>
      <c r="AX43" s="80" t="n"/>
      <c r="AY43" s="80" t="n"/>
      <c r="AZ43" s="80" t="n"/>
      <c r="BA43" s="80" t="n"/>
      <c r="BB43" s="80" t="n"/>
      <c r="BC43" s="80" t="n"/>
      <c r="BD43" s="80" t="n"/>
      <c r="BE43" s="80" t="n"/>
      <c r="BF43" s="80" t="n"/>
      <c r="BG43" s="80" t="n"/>
      <c r="BH43" s="80" t="n"/>
      <c r="BI43" s="80" t="n"/>
      <c r="BJ43" s="80" t="n"/>
      <c r="BK43" s="80" t="n"/>
      <c r="BL43" s="80" t="n"/>
      <c r="BM43" s="80" t="n"/>
      <c r="BN43" s="80" t="n"/>
      <c r="BO43" s="80" t="n"/>
      <c r="EP43" s="89" t="n"/>
      <c r="ER43" s="81" t="n"/>
      <c r="ES43" s="89" t="n"/>
      <c r="EU43" s="81" t="n"/>
      <c r="EV43" s="89" t="n"/>
      <c r="EX43" s="81" t="n"/>
      <c r="EY43" s="89" t="n"/>
      <c r="FA43" s="81" t="n"/>
      <c r="FB43" s="89" t="n"/>
      <c r="FD43" s="81" t="n"/>
      <c r="FE43" s="89" t="n"/>
      <c r="FG43" s="81" t="n"/>
      <c r="FH43" s="89" t="n"/>
      <c r="FJ43" s="81" t="n"/>
      <c r="FK43" s="89" t="n"/>
      <c r="FM43" s="81" t="n"/>
    </row>
    <row customHeight="1" ht="12" r="44" spans="1:201">
      <c r="A44" s="35" t="n">
        <v>43369</v>
      </c>
      <c r="B44" s="89" t="s">
        <v>118</v>
      </c>
      <c r="C44" s="89" t="s">
        <v>116</v>
      </c>
      <c r="D44" s="31" t="n">
        <v>6.49</v>
      </c>
      <c r="E44" s="81" t="n">
        <v>6.94</v>
      </c>
      <c r="F44" s="25" t="n">
        <v>406</v>
      </c>
      <c r="G44" s="80" t="n">
        <v>531</v>
      </c>
      <c r="H44" s="80" t="n">
        <v>307</v>
      </c>
      <c r="I44" s="80" t="n">
        <v>423</v>
      </c>
      <c r="J44" s="80" t="n">
        <v>11</v>
      </c>
      <c r="K44" s="80" t="n">
        <v>6</v>
      </c>
      <c r="L44" s="25" t="n">
        <v>0</v>
      </c>
      <c r="M44" s="80" t="n">
        <v>1</v>
      </c>
      <c r="N44" s="80" t="n">
        <v>4</v>
      </c>
      <c r="O44" s="80" t="n">
        <v>1</v>
      </c>
      <c r="P44" s="80" t="n">
        <v>0</v>
      </c>
      <c r="Q44" s="80" t="n">
        <v>1</v>
      </c>
      <c r="R44" s="16" t="n">
        <v>4</v>
      </c>
      <c r="S44" s="16" t="n">
        <v>3</v>
      </c>
      <c r="T44" s="16" t="n">
        <v>7</v>
      </c>
      <c r="U44" s="25" t="n">
        <v>1</v>
      </c>
      <c r="V44" s="80" t="n">
        <v>2</v>
      </c>
      <c r="W44" s="16" t="n">
        <v>3</v>
      </c>
      <c r="X44" s="25" t="n">
        <v>17</v>
      </c>
      <c r="Y44" s="80" t="n">
        <v>32</v>
      </c>
      <c r="Z44" s="27">
        <f>IF(U44="","",LOOKUP(U44-V44,{-9E+307,0,1},{2,"x",1}))</f>
        <v/>
      </c>
      <c r="AA44" s="14">
        <f>IF(U44="","",U44&amp;"-"&amp;V44)</f>
        <v/>
      </c>
      <c r="AB44" s="63" t="n"/>
      <c r="AW44" s="80" t="n"/>
      <c r="AX44" s="80" t="n"/>
      <c r="AY44" s="80" t="n"/>
      <c r="AZ44" s="80" t="n"/>
      <c r="BA44" s="80" t="n"/>
      <c r="BB44" s="80" t="n"/>
      <c r="BC44" s="80" t="n"/>
      <c r="BD44" s="80" t="n"/>
      <c r="BE44" s="80" t="n"/>
      <c r="BF44" s="80" t="n"/>
      <c r="BG44" s="80" t="n"/>
      <c r="BH44" s="80" t="n"/>
      <c r="BI44" s="80" t="n"/>
      <c r="BJ44" s="80" t="n"/>
      <c r="BK44" s="80" t="n"/>
      <c r="BL44" s="80" t="n"/>
      <c r="BM44" s="80" t="n"/>
      <c r="BN44" s="80" t="n"/>
      <c r="BO44" s="80" t="n"/>
      <c r="EP44" s="89" t="n"/>
      <c r="ER44" s="81" t="n"/>
      <c r="ES44" s="89" t="n"/>
      <c r="EU44" s="81" t="n"/>
      <c r="EV44" s="89" t="n"/>
      <c r="EX44" s="81" t="n"/>
      <c r="EY44" s="89" t="n"/>
      <c r="FA44" s="81" t="n"/>
      <c r="FB44" s="89" t="n"/>
      <c r="FD44" s="81" t="n"/>
      <c r="FE44" s="89" t="n"/>
      <c r="FG44" s="81" t="n"/>
      <c r="FH44" s="89" t="n"/>
      <c r="FJ44" s="81" t="n"/>
      <c r="FK44" s="89" t="n"/>
      <c r="FM44" s="81" t="n"/>
    </row>
    <row customHeight="1" ht="12" r="45" spans="1:201">
      <c r="A45" s="35" t="n">
        <v>43369</v>
      </c>
      <c r="B45" s="89" t="s">
        <v>129</v>
      </c>
      <c r="C45" s="89" t="s">
        <v>126</v>
      </c>
      <c r="D45" s="31" t="n">
        <v>6.9</v>
      </c>
      <c r="E45" s="81" t="n">
        <v>6.75</v>
      </c>
      <c r="F45" s="25" t="n">
        <v>370</v>
      </c>
      <c r="G45" s="80" t="n">
        <v>426</v>
      </c>
      <c r="H45" s="80" t="n">
        <v>277</v>
      </c>
      <c r="I45" s="80" t="n">
        <v>317</v>
      </c>
      <c r="J45" s="80" t="n">
        <v>7</v>
      </c>
      <c r="K45" s="80" t="n">
        <v>10</v>
      </c>
      <c r="L45" s="25" t="n">
        <v>0</v>
      </c>
      <c r="M45" s="80" t="n">
        <v>0</v>
      </c>
      <c r="N45" s="80" t="n">
        <v>1</v>
      </c>
      <c r="O45" s="80" t="n">
        <v>1</v>
      </c>
      <c r="P45" s="80" t="n">
        <v>1</v>
      </c>
      <c r="Q45" s="80" t="n">
        <v>3</v>
      </c>
      <c r="R45" s="16" t="n">
        <v>2</v>
      </c>
      <c r="S45" s="16" t="n">
        <v>4</v>
      </c>
      <c r="T45" s="16" t="n">
        <v>6</v>
      </c>
      <c r="U45" s="25" t="n">
        <v>0</v>
      </c>
      <c r="V45" s="80" t="n">
        <v>0</v>
      </c>
      <c r="W45" s="16" t="n">
        <v>0</v>
      </c>
      <c r="X45" s="25" t="n">
        <v>28</v>
      </c>
      <c r="Y45" s="80" t="n">
        <v>21</v>
      </c>
      <c r="Z45" s="27">
        <f>IF(U45="","",LOOKUP(U45-V45,{-9E+307,0,1},{2,"x",1}))</f>
        <v/>
      </c>
      <c r="AA45" s="14">
        <f>IF(U45="","",U45&amp;"-"&amp;V45)</f>
        <v/>
      </c>
      <c r="AB45" s="63" t="n"/>
      <c r="AW45" s="80" t="n"/>
      <c r="AX45" s="80" t="n"/>
      <c r="AY45" s="80" t="n"/>
      <c r="AZ45" s="80" t="n"/>
      <c r="BA45" s="80" t="n"/>
      <c r="BB45" s="80" t="n"/>
      <c r="BC45" s="80" t="n"/>
      <c r="BD45" s="80" t="n"/>
      <c r="BE45" s="80" t="n"/>
      <c r="BF45" s="80" t="n"/>
      <c r="BG45" s="80" t="n"/>
      <c r="BH45" s="80" t="n"/>
      <c r="BI45" s="80" t="n"/>
      <c r="BJ45" s="80" t="n"/>
      <c r="BK45" s="80" t="n"/>
      <c r="BL45" s="80" t="n"/>
      <c r="BM45" s="80" t="n"/>
      <c r="BN45" s="80" t="n"/>
      <c r="BO45" s="80" t="n"/>
      <c r="EP45" s="89" t="n"/>
      <c r="ER45" s="81" t="n"/>
      <c r="ES45" s="89" t="n"/>
      <c r="EU45" s="81" t="n"/>
      <c r="EV45" s="89" t="n"/>
      <c r="EX45" s="81" t="n"/>
      <c r="EY45" s="89" t="n"/>
      <c r="FA45" s="81" t="n"/>
      <c r="FB45" s="89" t="n"/>
      <c r="FD45" s="81" t="n"/>
      <c r="FE45" s="89" t="n"/>
      <c r="FG45" s="81" t="n"/>
      <c r="FH45" s="89" t="n"/>
      <c r="FJ45" s="81" t="n"/>
      <c r="FK45" s="89" t="n"/>
      <c r="FM45" s="81" t="n"/>
    </row>
    <row customHeight="1" ht="12" r="46" spans="1:201">
      <c r="A46" s="35" t="n">
        <v>43369</v>
      </c>
      <c r="B46" s="89" t="s">
        <v>128</v>
      </c>
      <c r="C46" s="89" t="s">
        <v>130</v>
      </c>
      <c r="D46" s="31" t="n">
        <v>7.15</v>
      </c>
      <c r="E46" s="81" t="n">
        <v>6.35</v>
      </c>
      <c r="F46" s="25" t="n">
        <v>404</v>
      </c>
      <c r="G46" s="80" t="n">
        <v>511</v>
      </c>
      <c r="H46" s="80" t="n">
        <v>312</v>
      </c>
      <c r="I46" s="80" t="n">
        <v>406</v>
      </c>
      <c r="J46" s="80" t="n">
        <v>12</v>
      </c>
      <c r="K46" s="80" t="n">
        <v>7</v>
      </c>
      <c r="L46" s="25" t="n">
        <v>1</v>
      </c>
      <c r="M46" s="80" t="n">
        <v>0</v>
      </c>
      <c r="N46" s="80" t="n">
        <v>5</v>
      </c>
      <c r="O46" s="80" t="n">
        <v>0</v>
      </c>
      <c r="P46" s="80" t="n">
        <v>2</v>
      </c>
      <c r="Q46" s="80" t="n">
        <v>0</v>
      </c>
      <c r="R46" s="16" t="n">
        <v>8</v>
      </c>
      <c r="S46" s="16" t="n">
        <v>0</v>
      </c>
      <c r="T46" s="16" t="n">
        <v>8</v>
      </c>
      <c r="U46" s="25" t="n">
        <v>2</v>
      </c>
      <c r="V46" s="80" t="n">
        <v>0</v>
      </c>
      <c r="W46" s="16" t="n">
        <v>2</v>
      </c>
      <c r="X46" s="25" t="n">
        <v>17</v>
      </c>
      <c r="Y46" s="80" t="n">
        <v>20</v>
      </c>
      <c r="Z46" s="27">
        <f>IF(U46="","",LOOKUP(U46-V46,{-9E+307,0,1},{2,"x",1}))</f>
        <v/>
      </c>
      <c r="AA46" s="14">
        <f>IF(U46="","",U46&amp;"-"&amp;V46)</f>
        <v/>
      </c>
      <c r="AB46" s="63" t="n"/>
      <c r="AW46" s="80" t="n"/>
      <c r="AX46" s="80" t="n"/>
      <c r="AY46" s="80" t="n"/>
      <c r="AZ46" s="80" t="n"/>
      <c r="BA46" s="80" t="n"/>
      <c r="BB46" s="80" t="n"/>
      <c r="BC46" s="80" t="n"/>
      <c r="BD46" s="80" t="n"/>
      <c r="BE46" s="80" t="n"/>
      <c r="BF46" s="80" t="n"/>
      <c r="BG46" s="80" t="n"/>
      <c r="BH46" s="80" t="n"/>
      <c r="BI46" s="80" t="n"/>
      <c r="BJ46" s="80" t="n"/>
      <c r="BK46" s="80" t="n"/>
      <c r="BL46" s="80" t="n"/>
      <c r="BM46" s="80" t="n"/>
      <c r="BN46" s="80" t="n"/>
      <c r="BO46" s="80" t="n"/>
      <c r="EP46" s="89" t="n"/>
      <c r="ER46" s="81" t="n"/>
      <c r="ES46" s="89" t="n"/>
      <c r="EU46" s="81" t="n"/>
      <c r="EV46" s="89" t="n"/>
      <c r="EX46" s="81" t="n"/>
      <c r="EY46" s="89" t="n"/>
      <c r="FA46" s="81" t="n"/>
      <c r="FB46" s="89" t="n"/>
      <c r="FD46" s="81" t="n"/>
      <c r="FE46" s="89" t="n"/>
      <c r="FG46" s="81" t="n"/>
      <c r="FH46" s="89" t="n"/>
      <c r="FJ46" s="81" t="n"/>
      <c r="FK46" s="89" t="n"/>
      <c r="FM46" s="81" t="n"/>
    </row>
    <row customHeight="1" ht="12" r="47" spans="1:201">
      <c r="A47" s="35" t="n">
        <v>43371</v>
      </c>
      <c r="B47" s="89" t="s">
        <v>121</v>
      </c>
      <c r="C47" s="89" t="s">
        <v>113</v>
      </c>
      <c r="D47" s="31" t="n">
        <v>7.1</v>
      </c>
      <c r="E47" s="81" t="n">
        <v>6.39</v>
      </c>
      <c r="F47" s="25" t="n">
        <v>280</v>
      </c>
      <c r="G47" s="80" t="n">
        <v>630</v>
      </c>
      <c r="H47" s="80" t="n">
        <v>203</v>
      </c>
      <c r="I47" s="80" t="n">
        <v>532</v>
      </c>
      <c r="J47" s="80" t="n">
        <v>3</v>
      </c>
      <c r="K47" s="80" t="n">
        <v>16</v>
      </c>
      <c r="L47" s="25" t="n">
        <v>0</v>
      </c>
      <c r="M47" s="80" t="n">
        <v>2</v>
      </c>
      <c r="N47" s="80" t="n">
        <v>3</v>
      </c>
      <c r="O47" s="80" t="n">
        <v>3</v>
      </c>
      <c r="P47" s="80" t="n">
        <v>1</v>
      </c>
      <c r="Q47" s="80" t="n">
        <v>0</v>
      </c>
      <c r="R47" s="16" t="n">
        <v>4</v>
      </c>
      <c r="S47" s="16" t="n">
        <v>5</v>
      </c>
      <c r="T47" s="16" t="n">
        <v>9</v>
      </c>
      <c r="U47" s="25" t="n">
        <v>2</v>
      </c>
      <c r="V47" s="80" t="n">
        <v>0</v>
      </c>
      <c r="W47" s="16" t="n">
        <v>2</v>
      </c>
      <c r="X47" s="25" t="n">
        <v>47</v>
      </c>
      <c r="Y47" s="80" t="n">
        <v>10</v>
      </c>
      <c r="Z47" s="27">
        <f>IF(U47="","",LOOKUP(U47-V47,{-9E+307,0,1},{2,"x",1}))</f>
        <v/>
      </c>
      <c r="AA47" s="14">
        <f>IF(U47="","",U47&amp;"-"&amp;V47)</f>
        <v/>
      </c>
      <c r="AB47" s="63" t="n"/>
      <c r="AW47" s="80" t="n"/>
      <c r="AX47" s="80" t="n"/>
      <c r="AY47" s="80" t="n"/>
      <c r="AZ47" s="80" t="n"/>
      <c r="BA47" s="80" t="n"/>
      <c r="BB47" s="80" t="n"/>
      <c r="BC47" s="80" t="n"/>
      <c r="BD47" s="80" t="n"/>
      <c r="BE47" s="80" t="n"/>
      <c r="BF47" s="80" t="n"/>
      <c r="BG47" s="80" t="n"/>
      <c r="BH47" s="80" t="n"/>
      <c r="BI47" s="80" t="n"/>
      <c r="BJ47" s="80" t="n"/>
      <c r="BK47" s="80" t="n"/>
      <c r="BL47" s="80" t="n"/>
      <c r="BM47" s="80" t="n"/>
      <c r="BN47" s="80" t="n"/>
      <c r="BO47" s="80" t="n"/>
      <c r="EP47" s="89" t="n"/>
      <c r="ER47" s="81" t="n"/>
      <c r="ES47" s="89" t="n"/>
      <c r="EU47" s="81" t="n"/>
      <c r="EV47" s="89" t="n"/>
      <c r="EX47" s="81" t="n"/>
      <c r="EY47" s="89" t="n"/>
      <c r="FA47" s="81" t="n"/>
      <c r="FB47" s="89" t="n"/>
      <c r="FD47" s="81" t="n"/>
      <c r="FE47" s="89" t="n"/>
      <c r="FG47" s="81" t="n"/>
      <c r="FH47" s="89" t="n"/>
      <c r="FJ47" s="81" t="n"/>
      <c r="FK47" s="89" t="n"/>
      <c r="FM47" s="81" t="n"/>
    </row>
    <row customHeight="1" ht="12" r="48" spans="1:201">
      <c r="A48" s="35" t="n">
        <v>43372</v>
      </c>
      <c r="B48" s="89" t="s">
        <v>116</v>
      </c>
      <c r="C48" s="89" t="s">
        <v>125</v>
      </c>
      <c r="D48" s="31" t="n">
        <v>6.49</v>
      </c>
      <c r="E48" s="81" t="n">
        <v>7.23</v>
      </c>
      <c r="F48" s="25" t="n">
        <v>457</v>
      </c>
      <c r="G48" s="80" t="n">
        <v>635</v>
      </c>
      <c r="H48" s="80" t="n">
        <v>365</v>
      </c>
      <c r="I48" s="80" t="n">
        <v>540</v>
      </c>
      <c r="J48" s="80" t="n">
        <v>9</v>
      </c>
      <c r="K48" s="80" t="n">
        <v>12</v>
      </c>
      <c r="L48" s="25" t="n">
        <v>0</v>
      </c>
      <c r="M48" s="80" t="n">
        <v>2</v>
      </c>
      <c r="N48" s="80" t="n">
        <v>5</v>
      </c>
      <c r="O48" s="80" t="n">
        <v>5</v>
      </c>
      <c r="P48" s="80" t="n">
        <v>1</v>
      </c>
      <c r="Q48" s="80" t="n">
        <v>3</v>
      </c>
      <c r="R48" s="16" t="n">
        <v>6</v>
      </c>
      <c r="S48" s="16" t="n">
        <v>10</v>
      </c>
      <c r="T48" s="16" t="n">
        <v>16</v>
      </c>
      <c r="U48" s="25" t="n">
        <v>2</v>
      </c>
      <c r="V48" s="80" t="n">
        <v>4</v>
      </c>
      <c r="W48" s="16" t="n">
        <v>6</v>
      </c>
      <c r="X48" s="25" t="n">
        <v>18</v>
      </c>
      <c r="Y48" s="80" t="n">
        <v>31</v>
      </c>
      <c r="Z48" s="27">
        <f>IF(U48="","",LOOKUP(U48-V48,{-9E+307,0,1},{2,"x",1}))</f>
        <v/>
      </c>
      <c r="AA48" s="14">
        <f>IF(U48="","",U48&amp;"-"&amp;V48)</f>
        <v/>
      </c>
      <c r="AB48" s="63" t="n"/>
      <c r="AW48" s="80" t="n"/>
      <c r="AX48" s="80" t="n"/>
      <c r="AY48" s="80" t="n"/>
      <c r="AZ48" s="80" t="n"/>
      <c r="BA48" s="80" t="n"/>
      <c r="BB48" s="80" t="n"/>
      <c r="BC48" s="80" t="n"/>
      <c r="BD48" s="80" t="n"/>
      <c r="BE48" s="80" t="n"/>
      <c r="BF48" s="80" t="n"/>
      <c r="BG48" s="80" t="n"/>
      <c r="BH48" s="80" t="n"/>
      <c r="BI48" s="80" t="n"/>
      <c r="BJ48" s="80" t="n"/>
      <c r="BK48" s="80" t="n"/>
      <c r="BL48" s="80" t="n"/>
      <c r="BM48" s="80" t="n"/>
      <c r="BN48" s="80" t="n"/>
      <c r="BO48" s="80" t="n"/>
      <c r="EP48" s="89" t="n"/>
      <c r="ER48" s="81" t="n"/>
      <c r="ES48" s="89" t="n"/>
      <c r="EU48" s="81" t="n"/>
      <c r="EV48" s="89" t="n"/>
      <c r="EX48" s="81" t="n"/>
      <c r="EY48" s="89" t="n"/>
      <c r="FA48" s="81" t="n"/>
      <c r="FB48" s="89" t="n"/>
      <c r="FD48" s="81" t="n"/>
      <c r="FE48" s="89" t="n"/>
      <c r="FG48" s="81" t="n"/>
      <c r="FH48" s="89" t="n"/>
      <c r="FJ48" s="81" t="n"/>
      <c r="FK48" s="89" t="n"/>
      <c r="FM48" s="81" t="n"/>
    </row>
    <row customHeight="1" ht="12" r="49" spans="1:201">
      <c r="A49" s="35" t="n">
        <v>43372</v>
      </c>
      <c r="B49" s="89" t="s">
        <v>114</v>
      </c>
      <c r="C49" s="89" t="s">
        <v>128</v>
      </c>
      <c r="D49" s="31" t="n">
        <v>6.74</v>
      </c>
      <c r="E49" s="81" t="n">
        <v>6.96</v>
      </c>
      <c r="F49" s="25" t="n">
        <v>515</v>
      </c>
      <c r="G49" s="80" t="n">
        <v>411</v>
      </c>
      <c r="H49" s="80" t="n">
        <v>411</v>
      </c>
      <c r="I49" s="80" t="n">
        <v>333</v>
      </c>
      <c r="J49" s="80" t="n">
        <v>11</v>
      </c>
      <c r="K49" s="80" t="n">
        <v>15</v>
      </c>
      <c r="L49" s="25" t="n">
        <v>0</v>
      </c>
      <c r="M49" s="80" t="n">
        <v>0</v>
      </c>
      <c r="N49" s="80" t="n">
        <v>4</v>
      </c>
      <c r="O49" s="80" t="n">
        <v>4</v>
      </c>
      <c r="P49" s="80" t="n">
        <v>2</v>
      </c>
      <c r="Q49" s="80" t="n">
        <v>3</v>
      </c>
      <c r="R49" s="16" t="n">
        <v>6</v>
      </c>
      <c r="S49" s="16" t="n">
        <v>7</v>
      </c>
      <c r="T49" s="16" t="n">
        <v>13</v>
      </c>
      <c r="U49" s="25" t="n">
        <v>1</v>
      </c>
      <c r="V49" s="80" t="n">
        <v>2</v>
      </c>
      <c r="W49" s="16" t="n">
        <v>3</v>
      </c>
      <c r="X49" s="25" t="n">
        <v>15</v>
      </c>
      <c r="Y49" s="80" t="n">
        <v>25</v>
      </c>
      <c r="Z49" s="27">
        <f>IF(U49="","",LOOKUP(U49-V49,{-9E+307,0,1},{2,"x",1}))</f>
        <v/>
      </c>
      <c r="AA49" s="14">
        <f>IF(U49="","",U49&amp;"-"&amp;V49)</f>
        <v/>
      </c>
      <c r="AB49" s="63" t="n"/>
      <c r="AW49" s="80" t="n"/>
      <c r="AX49" s="80" t="n"/>
      <c r="AY49" s="80" t="n"/>
      <c r="AZ49" s="80" t="n"/>
      <c r="BA49" s="80" t="n"/>
      <c r="BB49" s="80" t="n"/>
      <c r="BC49" s="80" t="n"/>
      <c r="BD49" s="80" t="n"/>
      <c r="BE49" s="80" t="n"/>
      <c r="BF49" s="80" t="n"/>
      <c r="BG49" s="80" t="n"/>
      <c r="BH49" s="80" t="n"/>
      <c r="BI49" s="80" t="n"/>
      <c r="BJ49" s="80" t="n"/>
      <c r="BK49" s="80" t="n"/>
      <c r="BL49" s="80" t="n"/>
      <c r="BM49" s="80" t="n"/>
      <c r="BN49" s="80" t="n"/>
      <c r="BO49" s="80" t="n"/>
      <c r="EP49" s="89" t="n"/>
      <c r="ER49" s="81" t="n"/>
      <c r="ES49" s="89" t="n"/>
      <c r="EU49" s="81" t="n"/>
      <c r="EV49" s="89" t="n"/>
      <c r="EX49" s="81" t="n"/>
      <c r="EY49" s="89" t="n"/>
      <c r="FA49" s="81" t="n"/>
      <c r="FB49" s="89" t="n"/>
      <c r="FD49" s="81" t="n"/>
      <c r="FE49" s="89" t="n"/>
      <c r="FG49" s="81" t="n"/>
      <c r="FH49" s="89" t="n"/>
      <c r="FJ49" s="81" t="n"/>
      <c r="FK49" s="89" t="n"/>
      <c r="FM49" s="81" t="n"/>
    </row>
    <row customHeight="1" ht="15" r="50" spans="1:201">
      <c r="A50" s="35" t="n">
        <v>43372</v>
      </c>
      <c r="B50" s="89" t="s">
        <v>122</v>
      </c>
      <c r="C50" s="89" t="s">
        <v>118</v>
      </c>
      <c r="D50" s="31" t="n">
        <v>7.12</v>
      </c>
      <c r="E50" s="81" t="n">
        <v>6.21</v>
      </c>
      <c r="F50" s="25" t="n">
        <v>333</v>
      </c>
      <c r="G50" s="80" t="n">
        <v>542</v>
      </c>
      <c r="H50" s="80" t="n">
        <v>258</v>
      </c>
      <c r="I50" s="80" t="n">
        <v>456</v>
      </c>
      <c r="J50" s="80" t="n">
        <v>6</v>
      </c>
      <c r="K50" s="80" t="n">
        <v>10</v>
      </c>
      <c r="L50" s="25" t="n">
        <v>0</v>
      </c>
      <c r="M50" s="80" t="n">
        <v>0</v>
      </c>
      <c r="N50" s="80" t="n">
        <v>3</v>
      </c>
      <c r="O50" s="80" t="n">
        <v>1</v>
      </c>
      <c r="P50" s="80" t="n">
        <v>3</v>
      </c>
      <c r="Q50" s="80" t="n">
        <v>3</v>
      </c>
      <c r="R50" s="16" t="n">
        <v>6</v>
      </c>
      <c r="S50" s="16" t="n">
        <v>4</v>
      </c>
      <c r="T50" s="16" t="n">
        <v>10</v>
      </c>
      <c r="U50" s="25" t="n">
        <v>3</v>
      </c>
      <c r="V50" s="80" t="n">
        <v>0</v>
      </c>
      <c r="W50" s="16" t="n">
        <v>3</v>
      </c>
      <c r="X50" s="25" t="n">
        <v>18</v>
      </c>
      <c r="Y50" s="80" t="n">
        <v>15</v>
      </c>
      <c r="Z50" s="27">
        <f>IF(U50="","",LOOKUP(U50-V50,{-9E+307,0,1},{2,"x",1}))</f>
        <v/>
      </c>
      <c r="AA50" s="14">
        <f>IF(U50="","",U50&amp;"-"&amp;V50)</f>
        <v/>
      </c>
      <c r="AB50" s="63" t="n"/>
      <c r="AW50" s="80" t="n"/>
      <c r="AX50" s="80" t="n"/>
      <c r="AY50" s="80" t="n"/>
      <c r="AZ50" s="80" t="n"/>
      <c r="BA50" s="80" t="n"/>
      <c r="BB50" s="80" t="n"/>
      <c r="BC50" s="80" t="n"/>
      <c r="BD50" s="80" t="n"/>
      <c r="BE50" s="80" t="n"/>
      <c r="BF50" s="80" t="n"/>
      <c r="BG50" s="80" t="n"/>
      <c r="BH50" s="80" t="n"/>
      <c r="BI50" s="80" t="n"/>
      <c r="BJ50" s="80" t="n"/>
      <c r="BK50" s="80" t="n"/>
      <c r="BL50" s="80" t="n"/>
      <c r="BM50" s="80" t="n"/>
      <c r="BN50" s="80" t="n"/>
      <c r="BO50" s="80" t="n"/>
      <c r="BR50" t="s">
        <v>125</v>
      </c>
      <c r="BS50" t="s">
        <v>115</v>
      </c>
      <c r="BT50" t="n">
        <v>11</v>
      </c>
      <c r="BU50" t="n">
        <v>5</v>
      </c>
      <c r="BV50" t="n">
        <v>14</v>
      </c>
      <c r="BW50" t="n">
        <v>2</v>
      </c>
      <c r="BX50" t="n">
        <v>6</v>
      </c>
      <c r="BY50" t="n">
        <v>10</v>
      </c>
      <c r="BZ50" t="n">
        <v>8</v>
      </c>
      <c r="CA50" t="n">
        <v>8</v>
      </c>
      <c r="CB50" t="n">
        <v>4</v>
      </c>
      <c r="CC50" t="n">
        <v>12</v>
      </c>
      <c r="CD50" t="n">
        <v>1</v>
      </c>
      <c r="CE50" t="n">
        <v>15</v>
      </c>
      <c r="CF50" t="n">
        <v>11</v>
      </c>
      <c r="CG50" t="n">
        <v>5</v>
      </c>
      <c r="CH50" t="n">
        <v>15</v>
      </c>
      <c r="CI50" t="n">
        <v>1</v>
      </c>
      <c r="CJ50" t="n">
        <v>9</v>
      </c>
      <c r="CK50" t="n">
        <v>7</v>
      </c>
      <c r="CL50" t="n">
        <v>11</v>
      </c>
      <c r="CM50" t="n">
        <v>5</v>
      </c>
      <c r="CN50" t="n">
        <v>6</v>
      </c>
      <c r="CO50" t="n">
        <v>10</v>
      </c>
      <c r="CP50" t="n">
        <v>7</v>
      </c>
      <c r="CQ50" t="n">
        <v>9</v>
      </c>
      <c r="CR50" t="n">
        <v>4</v>
      </c>
      <c r="CS50" t="n">
        <v>12</v>
      </c>
      <c r="CT50" t="n">
        <v>2</v>
      </c>
      <c r="CU50" t="n">
        <v>14</v>
      </c>
      <c r="CV50" t="n">
        <v>11</v>
      </c>
      <c r="CW50" t="n">
        <v>5</v>
      </c>
      <c r="CX50" t="n">
        <v>11</v>
      </c>
      <c r="CY50" t="n">
        <v>5</v>
      </c>
      <c r="CZ50" t="n">
        <v>5</v>
      </c>
      <c r="DA50" t="n">
        <v>11</v>
      </c>
      <c r="DB50" t="n">
        <v>6</v>
      </c>
      <c r="DC50" t="n">
        <v>10</v>
      </c>
      <c r="DD50" t="n">
        <v>2</v>
      </c>
      <c r="DE50" t="n">
        <v>14</v>
      </c>
      <c r="DF50" t="n">
        <v>0</v>
      </c>
      <c r="DG50" t="n">
        <v>16</v>
      </c>
      <c r="DH50" t="n">
        <v>15</v>
      </c>
      <c r="DI50" t="n">
        <v>1</v>
      </c>
      <c r="DJ50" t="n">
        <v>14</v>
      </c>
      <c r="DK50" t="n">
        <v>2</v>
      </c>
      <c r="DL50" t="n">
        <v>12</v>
      </c>
      <c r="DM50" t="n">
        <v>4</v>
      </c>
      <c r="DN50" t="n">
        <v>12</v>
      </c>
      <c r="DO50" t="n">
        <v>4</v>
      </c>
      <c r="DP50" t="n">
        <v>7</v>
      </c>
      <c r="DQ50" t="n">
        <v>9</v>
      </c>
      <c r="DR50" t="n">
        <v>7</v>
      </c>
      <c r="DS50" t="n">
        <v>9</v>
      </c>
      <c r="DT50" t="n">
        <v>8</v>
      </c>
      <c r="DU50" t="n">
        <v>8</v>
      </c>
      <c r="DV50" t="n">
        <v>9</v>
      </c>
      <c r="DW50" t="n">
        <v>7</v>
      </c>
      <c r="DX50" t="n">
        <v>2</v>
      </c>
      <c r="DY50" t="n">
        <v>14</v>
      </c>
      <c r="DZ50" t="n">
        <v>3</v>
      </c>
      <c r="EA50" t="n">
        <v>13</v>
      </c>
      <c r="EB50" t="n">
        <v>0</v>
      </c>
      <c r="EC50" t="n">
        <v>16</v>
      </c>
      <c r="ED50" t="n">
        <v>0</v>
      </c>
      <c r="EE50" t="n">
        <v>16</v>
      </c>
      <c r="EF50" t="n">
        <v>11</v>
      </c>
      <c r="EG50" t="n">
        <v>5</v>
      </c>
      <c r="EH50" t="n">
        <v>9</v>
      </c>
      <c r="EI50" t="n">
        <v>7</v>
      </c>
      <c r="EJ50" t="n">
        <v>5</v>
      </c>
      <c r="EK50" t="n">
        <v>11</v>
      </c>
      <c r="EL50" t="n">
        <v>4</v>
      </c>
      <c r="EM50" t="n">
        <v>12</v>
      </c>
      <c r="EN50" t="n">
        <v>1</v>
      </c>
      <c r="EO50" t="n">
        <v>15</v>
      </c>
      <c r="EP50" s="89" t="n">
        <v>2</v>
      </c>
      <c r="EQ50" t="n">
        <v>14</v>
      </c>
      <c r="ER50" s="81" t="n"/>
      <c r="ES50" s="89" t="n"/>
      <c r="EU50" s="81" t="n"/>
      <c r="EV50" s="89" t="n"/>
      <c r="EX50" s="81" t="n"/>
      <c r="EY50" s="89" t="n"/>
      <c r="FA50" s="81" t="n"/>
      <c r="FB50" s="89" t="n"/>
      <c r="FD50" s="81" t="n"/>
      <c r="FE50" s="89" t="n"/>
      <c r="FG50" s="81" t="n"/>
      <c r="FH50" s="89" t="n"/>
      <c r="FJ50" s="81" t="n"/>
      <c r="FK50" s="89" t="n"/>
      <c r="FM50" s="81" t="n"/>
    </row>
    <row customHeight="1" ht="12" r="51" spans="1:201">
      <c r="A51" s="35" t="n">
        <v>43372</v>
      </c>
      <c r="B51" s="89" t="s">
        <v>127</v>
      </c>
      <c r="C51" s="89" t="s">
        <v>129</v>
      </c>
      <c r="D51" s="31" t="n">
        <v>7.07</v>
      </c>
      <c r="E51" s="81" t="n">
        <v>6.52</v>
      </c>
      <c r="F51" s="25" t="n">
        <v>320</v>
      </c>
      <c r="G51" s="80" t="n">
        <v>427</v>
      </c>
      <c r="H51" s="80" t="n">
        <v>236</v>
      </c>
      <c r="I51" s="80" t="n">
        <v>345</v>
      </c>
      <c r="J51" s="80" t="n">
        <v>8</v>
      </c>
      <c r="K51" s="80" t="n">
        <v>11</v>
      </c>
      <c r="L51" s="25" t="n">
        <v>0</v>
      </c>
      <c r="M51" s="80" t="n">
        <v>0</v>
      </c>
      <c r="N51" s="80" t="n">
        <v>2</v>
      </c>
      <c r="O51" s="80" t="n">
        <v>3</v>
      </c>
      <c r="P51" s="80" t="n">
        <v>0</v>
      </c>
      <c r="Q51" s="80" t="n">
        <v>2</v>
      </c>
      <c r="R51" s="16" t="n">
        <v>2</v>
      </c>
      <c r="S51" s="16" t="n">
        <v>5</v>
      </c>
      <c r="T51" s="16" t="n">
        <v>7</v>
      </c>
      <c r="U51" s="25" t="n">
        <v>1</v>
      </c>
      <c r="V51" s="80" t="n">
        <v>0</v>
      </c>
      <c r="W51" s="16" t="n">
        <v>1</v>
      </c>
      <c r="X51" s="25" t="n">
        <v>26</v>
      </c>
      <c r="Y51" s="80" t="n">
        <v>18</v>
      </c>
      <c r="Z51" s="27">
        <f>IF(U51="","",LOOKUP(U51-V51,{-9E+307,0,1},{2,"x",1}))</f>
        <v/>
      </c>
      <c r="AA51" s="14">
        <f>IF(U51="","",U51&amp;"-"&amp;V51)</f>
        <v/>
      </c>
      <c r="AB51" s="63" t="n"/>
      <c r="AW51" s="80" t="n"/>
      <c r="AX51" s="80" t="n"/>
      <c r="AY51" s="80" t="n"/>
      <c r="AZ51" s="80" t="n"/>
      <c r="BA51" s="80" t="n"/>
      <c r="BB51" s="80" t="n"/>
      <c r="BC51" s="80" t="n"/>
      <c r="BD51" s="80" t="n"/>
      <c r="BE51" s="80" t="n"/>
      <c r="BF51" s="80" t="n"/>
      <c r="BG51" s="80" t="n"/>
      <c r="BH51" s="80" t="n"/>
      <c r="BI51" s="80" t="n"/>
      <c r="BJ51" s="80" t="n"/>
      <c r="BK51" s="80" t="n"/>
      <c r="BL51" s="80" t="n"/>
      <c r="BM51" s="80" t="n"/>
      <c r="BN51" s="80" t="n"/>
      <c r="BO51" s="80" t="n"/>
      <c r="BR51" t="s">
        <v>116</v>
      </c>
      <c r="BS51" t="s">
        <v>121</v>
      </c>
      <c r="BT51" t="n">
        <v>14</v>
      </c>
      <c r="BU51" t="n">
        <v>2</v>
      </c>
      <c r="BV51" t="n">
        <v>14</v>
      </c>
      <c r="BW51" t="n">
        <v>2</v>
      </c>
      <c r="BX51" t="n">
        <v>8</v>
      </c>
      <c r="BY51" t="n">
        <v>8</v>
      </c>
      <c r="BZ51" t="n">
        <v>6</v>
      </c>
      <c r="CA51" t="n">
        <v>10</v>
      </c>
      <c r="CB51" t="n">
        <v>5</v>
      </c>
      <c r="CC51" t="n">
        <v>11</v>
      </c>
      <c r="CD51" t="n">
        <v>3</v>
      </c>
      <c r="CE51" t="n">
        <v>13</v>
      </c>
      <c r="CF51" t="n">
        <v>13</v>
      </c>
      <c r="CG51" t="n">
        <v>3</v>
      </c>
      <c r="CH51" t="n">
        <v>13</v>
      </c>
      <c r="CI51" t="n">
        <v>3</v>
      </c>
      <c r="CJ51" t="n">
        <v>10</v>
      </c>
      <c r="CK51" t="n">
        <v>6</v>
      </c>
      <c r="CL51" t="n">
        <v>9</v>
      </c>
      <c r="CM51" t="n">
        <v>7</v>
      </c>
      <c r="CN51" t="n">
        <v>6</v>
      </c>
      <c r="CO51" t="n">
        <v>10</v>
      </c>
      <c r="CP51" t="n">
        <v>7</v>
      </c>
      <c r="CQ51" t="n">
        <v>9</v>
      </c>
      <c r="CR51" t="n">
        <v>3</v>
      </c>
      <c r="CS51" t="n">
        <v>13</v>
      </c>
      <c r="CT51" t="n">
        <v>3</v>
      </c>
      <c r="CU51" t="n">
        <v>13</v>
      </c>
      <c r="CV51" t="n">
        <v>10</v>
      </c>
      <c r="CW51" t="n">
        <v>6</v>
      </c>
      <c r="CX51" t="n">
        <v>11</v>
      </c>
      <c r="CY51" t="n">
        <v>5</v>
      </c>
      <c r="CZ51" t="n">
        <v>4</v>
      </c>
      <c r="DA51" t="n">
        <v>12</v>
      </c>
      <c r="DB51" t="n">
        <v>4</v>
      </c>
      <c r="DC51" t="n">
        <v>12</v>
      </c>
      <c r="DD51" t="n">
        <v>1</v>
      </c>
      <c r="DE51" t="n">
        <v>15</v>
      </c>
      <c r="DF51" t="n">
        <v>0</v>
      </c>
      <c r="DG51" t="n">
        <v>16</v>
      </c>
      <c r="DH51" t="n">
        <v>13</v>
      </c>
      <c r="DI51" t="n">
        <v>3</v>
      </c>
      <c r="DJ51" t="n">
        <v>14</v>
      </c>
      <c r="DK51" t="n">
        <v>2</v>
      </c>
      <c r="DL51" t="n">
        <v>6</v>
      </c>
      <c r="DM51" t="n">
        <v>10</v>
      </c>
      <c r="DN51" t="n">
        <v>8</v>
      </c>
      <c r="DO51" t="n">
        <v>8</v>
      </c>
      <c r="DP51" t="n">
        <v>1</v>
      </c>
      <c r="DQ51" t="n">
        <v>15</v>
      </c>
      <c r="DR51" t="n">
        <v>2</v>
      </c>
      <c r="DS51" t="n">
        <v>14</v>
      </c>
      <c r="DT51" t="n">
        <v>13</v>
      </c>
      <c r="DU51" t="n">
        <v>3</v>
      </c>
      <c r="DV51" t="n">
        <v>11</v>
      </c>
      <c r="DW51" t="n">
        <v>5</v>
      </c>
      <c r="DX51" t="n">
        <v>4</v>
      </c>
      <c r="DY51" t="n">
        <v>12</v>
      </c>
      <c r="DZ51" t="n">
        <v>2</v>
      </c>
      <c r="EA51" t="n">
        <v>14</v>
      </c>
      <c r="EB51" t="n">
        <v>1</v>
      </c>
      <c r="EC51" t="n">
        <v>15</v>
      </c>
      <c r="ED51" t="n">
        <v>1</v>
      </c>
      <c r="EE51" t="n">
        <v>15</v>
      </c>
      <c r="EF51" t="n">
        <v>12</v>
      </c>
      <c r="EG51" t="n">
        <v>4</v>
      </c>
      <c r="EH51" t="n">
        <v>10</v>
      </c>
      <c r="EI51" t="n">
        <v>6</v>
      </c>
      <c r="EJ51" t="n">
        <v>9</v>
      </c>
      <c r="EK51" t="n">
        <v>7</v>
      </c>
      <c r="EL51" t="n">
        <v>9</v>
      </c>
      <c r="EM51" t="n">
        <v>7</v>
      </c>
      <c r="EN51" t="n">
        <v>5</v>
      </c>
      <c r="EO51" t="n">
        <v>11</v>
      </c>
      <c r="EP51" s="89" t="n">
        <v>4</v>
      </c>
      <c r="EQ51" t="n">
        <v>12</v>
      </c>
      <c r="ER51" s="81" t="n"/>
      <c r="ES51" s="89" t="n"/>
      <c r="EU51" s="81" t="n"/>
      <c r="EV51" s="89" t="n"/>
      <c r="EX51" s="81" t="n"/>
      <c r="EY51" s="89" t="n"/>
      <c r="FA51" s="81" t="n"/>
      <c r="FB51" s="89" t="n"/>
      <c r="FD51" s="81" t="n"/>
      <c r="FE51" s="89" t="n"/>
      <c r="FG51" s="81" t="n"/>
      <c r="FH51" s="89" t="n"/>
      <c r="FJ51" s="81" t="n"/>
      <c r="FK51" s="89" t="n"/>
      <c r="FM51" s="81" t="n"/>
    </row>
    <row customHeight="1" ht="12" r="52" spans="1:201">
      <c r="A52" s="35" t="n">
        <v>43372</v>
      </c>
      <c r="B52" s="89" t="s">
        <v>130</v>
      </c>
      <c r="C52" s="89" t="s">
        <v>123</v>
      </c>
      <c r="D52" s="31" t="n">
        <v>6.86</v>
      </c>
      <c r="E52" s="81" t="n">
        <v>6.38</v>
      </c>
      <c r="F52" s="25" t="n">
        <v>309</v>
      </c>
      <c r="G52" s="80" t="n">
        <v>485</v>
      </c>
      <c r="H52" s="80" t="n">
        <v>231</v>
      </c>
      <c r="I52" s="80" t="n">
        <v>393</v>
      </c>
      <c r="J52" s="80" t="n">
        <v>14</v>
      </c>
      <c r="K52" s="80" t="n">
        <v>12</v>
      </c>
      <c r="L52" s="25" t="n">
        <v>0</v>
      </c>
      <c r="M52" s="80" t="n">
        <v>0</v>
      </c>
      <c r="N52" s="80" t="n">
        <v>5</v>
      </c>
      <c r="O52" s="80" t="n">
        <v>1</v>
      </c>
      <c r="P52" s="80" t="n">
        <v>0</v>
      </c>
      <c r="Q52" s="80" t="n">
        <v>2</v>
      </c>
      <c r="R52" s="16" t="n">
        <v>5</v>
      </c>
      <c r="S52" s="16" t="n">
        <v>3</v>
      </c>
      <c r="T52" s="16" t="n">
        <v>8</v>
      </c>
      <c r="U52" s="25" t="n">
        <v>2</v>
      </c>
      <c r="V52" s="80" t="n">
        <v>1</v>
      </c>
      <c r="W52" s="16" t="n">
        <v>1</v>
      </c>
      <c r="X52" s="25" t="n">
        <v>44</v>
      </c>
      <c r="Y52" s="80" t="n">
        <v>17</v>
      </c>
      <c r="Z52" s="27">
        <f>IF(U52="","",LOOKUP(U52-V52,{-9E+307,0,1},{2,"x",1}))</f>
        <v/>
      </c>
      <c r="AA52" s="14">
        <f>IF(U52="","",U52&amp;"-"&amp;V52)</f>
        <v/>
      </c>
      <c r="AB52" s="63" t="n"/>
      <c r="AW52" s="80" t="n"/>
      <c r="AX52" s="80" t="n"/>
      <c r="AY52" s="80" t="n"/>
      <c r="AZ52" s="80" t="n"/>
      <c r="BA52" s="80" t="n"/>
      <c r="BB52" s="80" t="n"/>
      <c r="BC52" s="80" t="n"/>
      <c r="BD52" s="80" t="n"/>
      <c r="BE52" s="80" t="n"/>
      <c r="BF52" s="80" t="n"/>
      <c r="BG52" s="80" t="n"/>
      <c r="BH52" s="80" t="n"/>
      <c r="BI52" s="80" t="n"/>
      <c r="BJ52" s="80" t="n"/>
      <c r="BK52" s="80" t="n"/>
      <c r="BL52" s="80" t="n"/>
      <c r="BM52" s="80" t="n"/>
      <c r="BN52" s="80" t="n"/>
      <c r="BO52" s="80" t="n"/>
      <c r="BR52" t="s">
        <v>120</v>
      </c>
      <c r="BS52" t="s">
        <v>113</v>
      </c>
      <c r="BT52" t="n">
        <v>13</v>
      </c>
      <c r="BU52" t="n">
        <v>3</v>
      </c>
      <c r="BV52" t="n">
        <v>13</v>
      </c>
      <c r="BW52" t="n">
        <v>3</v>
      </c>
      <c r="BX52" t="n">
        <v>5</v>
      </c>
      <c r="BY52" t="n">
        <v>11</v>
      </c>
      <c r="BZ52" t="n">
        <v>5</v>
      </c>
      <c r="CA52" t="n">
        <v>11</v>
      </c>
      <c r="CB52" t="n">
        <v>3</v>
      </c>
      <c r="CC52" t="n">
        <v>13</v>
      </c>
      <c r="CD52" t="n">
        <v>1</v>
      </c>
      <c r="CE52" t="n">
        <v>15</v>
      </c>
      <c r="CF52" t="n">
        <v>15</v>
      </c>
      <c r="CG52" t="n">
        <v>1</v>
      </c>
      <c r="CH52" t="n">
        <v>12</v>
      </c>
      <c r="CI52" t="n">
        <v>4</v>
      </c>
      <c r="CJ52" t="n">
        <v>12</v>
      </c>
      <c r="CK52" t="n">
        <v>4</v>
      </c>
      <c r="CL52" t="n">
        <v>9</v>
      </c>
      <c r="CM52" t="n">
        <v>7</v>
      </c>
      <c r="CN52" t="n">
        <v>6</v>
      </c>
      <c r="CO52" t="n">
        <v>10</v>
      </c>
      <c r="CP52" t="n">
        <v>6</v>
      </c>
      <c r="CQ52" t="n">
        <v>10</v>
      </c>
      <c r="CR52" t="n">
        <v>2</v>
      </c>
      <c r="CS52" t="n">
        <v>14</v>
      </c>
      <c r="CT52" t="n">
        <v>2</v>
      </c>
      <c r="CU52" t="n">
        <v>14</v>
      </c>
      <c r="CV52" t="n">
        <v>10</v>
      </c>
      <c r="CW52" t="n">
        <v>6</v>
      </c>
      <c r="CX52" t="n">
        <v>14</v>
      </c>
      <c r="CY52" t="n">
        <v>2</v>
      </c>
      <c r="CZ52" t="n">
        <v>5</v>
      </c>
      <c r="DA52" t="n">
        <v>11</v>
      </c>
      <c r="DB52" t="n">
        <v>6</v>
      </c>
      <c r="DC52" t="n">
        <v>10</v>
      </c>
      <c r="DD52" t="n">
        <v>1</v>
      </c>
      <c r="DE52" t="n">
        <v>15</v>
      </c>
      <c r="DF52" t="n">
        <v>2</v>
      </c>
      <c r="DG52" t="n">
        <v>14</v>
      </c>
      <c r="DH52" t="n">
        <v>15</v>
      </c>
      <c r="DI52" t="n">
        <v>1</v>
      </c>
      <c r="DJ52" t="n">
        <v>14</v>
      </c>
      <c r="DK52" t="n">
        <v>2</v>
      </c>
      <c r="DL52" t="n">
        <v>9</v>
      </c>
      <c r="DM52" t="n">
        <v>7</v>
      </c>
      <c r="DN52" t="n">
        <v>11</v>
      </c>
      <c r="DO52" t="n">
        <v>5</v>
      </c>
      <c r="DP52" t="n">
        <v>5</v>
      </c>
      <c r="DQ52" t="n">
        <v>11</v>
      </c>
      <c r="DR52" t="n">
        <v>7</v>
      </c>
      <c r="DS52" t="n">
        <v>9</v>
      </c>
      <c r="DT52" t="n">
        <v>10</v>
      </c>
      <c r="DU52" t="n">
        <v>6</v>
      </c>
      <c r="DV52" t="n">
        <v>5</v>
      </c>
      <c r="DW52" t="n">
        <v>11</v>
      </c>
      <c r="DX52" t="n">
        <v>3</v>
      </c>
      <c r="DY52" t="n">
        <v>13</v>
      </c>
      <c r="DZ52" t="n">
        <v>0</v>
      </c>
      <c r="EA52" t="n">
        <v>16</v>
      </c>
      <c r="EB52" t="n">
        <v>1</v>
      </c>
      <c r="EC52" t="n">
        <v>15</v>
      </c>
      <c r="ED52" t="n">
        <v>0</v>
      </c>
      <c r="EE52" t="n">
        <v>16</v>
      </c>
      <c r="EF52" t="n">
        <v>13</v>
      </c>
      <c r="EG52" t="n">
        <v>3</v>
      </c>
      <c r="EH52" t="n">
        <v>11</v>
      </c>
      <c r="EI52" t="n">
        <v>5</v>
      </c>
      <c r="EJ52" t="n">
        <v>5</v>
      </c>
      <c r="EK52" t="n">
        <v>11</v>
      </c>
      <c r="EL52" t="n">
        <v>4</v>
      </c>
      <c r="EM52" t="n">
        <v>12</v>
      </c>
      <c r="EN52" t="n">
        <v>2</v>
      </c>
      <c r="EO52" t="n">
        <v>14</v>
      </c>
      <c r="EP52" s="89" t="n">
        <v>3</v>
      </c>
      <c r="EQ52" t="n">
        <v>13</v>
      </c>
      <c r="ER52" s="81" t="n"/>
      <c r="ES52" s="89" t="n"/>
      <c r="EU52" s="81" t="n"/>
      <c r="EV52" s="89" t="n"/>
      <c r="EX52" s="81" t="n"/>
      <c r="EY52" s="89" t="n"/>
      <c r="FA52" s="81" t="n"/>
      <c r="FB52" s="89" t="n"/>
      <c r="FD52" s="81" t="n"/>
      <c r="FE52" s="89" t="n"/>
      <c r="FG52" s="81" t="n"/>
      <c r="FH52" s="89" t="n"/>
      <c r="FJ52" s="81" t="n"/>
      <c r="FK52" s="89" t="n"/>
      <c r="FM52" s="81" t="n"/>
    </row>
    <row customHeight="1" ht="12" r="53" spans="1:201">
      <c r="A53" s="35" t="n">
        <v>43372</v>
      </c>
      <c r="B53" s="89" t="s">
        <v>126</v>
      </c>
      <c r="C53" s="89" t="s">
        <v>115</v>
      </c>
      <c r="D53" s="31" t="n">
        <v>6.56</v>
      </c>
      <c r="E53" s="81" t="n">
        <v>6.57</v>
      </c>
      <c r="F53" s="25" t="n">
        <v>494</v>
      </c>
      <c r="G53" s="80" t="n">
        <v>401</v>
      </c>
      <c r="H53" s="80" t="n">
        <v>408</v>
      </c>
      <c r="I53" s="80" t="n">
        <v>316</v>
      </c>
      <c r="J53" s="80" t="n">
        <v>9</v>
      </c>
      <c r="K53" s="80" t="n">
        <v>10</v>
      </c>
      <c r="L53" s="25" t="n">
        <v>0</v>
      </c>
      <c r="M53" s="80" t="n">
        <v>0</v>
      </c>
      <c r="N53" s="80" t="n">
        <v>2</v>
      </c>
      <c r="O53" s="80" t="n">
        <v>2</v>
      </c>
      <c r="P53" s="80" t="n">
        <v>1</v>
      </c>
      <c r="Q53" s="80" t="n">
        <v>1</v>
      </c>
      <c r="R53" s="16" t="n">
        <v>3</v>
      </c>
      <c r="S53" s="16" t="n">
        <v>3</v>
      </c>
      <c r="T53" s="16" t="n">
        <v>6</v>
      </c>
      <c r="U53" s="25" t="n">
        <v>2</v>
      </c>
      <c r="V53" s="80" t="n">
        <v>2</v>
      </c>
      <c r="W53" s="16" t="n">
        <v>4</v>
      </c>
      <c r="X53" s="25" t="n">
        <v>14</v>
      </c>
      <c r="Y53" s="80" t="n">
        <v>27</v>
      </c>
      <c r="Z53" s="27">
        <f>IF(U53="","",LOOKUP(U53-V53,{-9E+307,0,1},{2,"x",1}))</f>
        <v/>
      </c>
      <c r="AA53" s="14">
        <f>IF(U53="","",U53&amp;"-"&amp;V53)</f>
        <v/>
      </c>
      <c r="AB53" s="63" t="n"/>
      <c r="AW53" s="80" t="n"/>
      <c r="AX53" s="80" t="n"/>
      <c r="AY53" s="80" t="n"/>
      <c r="AZ53" s="80" t="n"/>
      <c r="BA53" s="80" t="n"/>
      <c r="BB53" s="80" t="n"/>
      <c r="BC53" s="80" t="n"/>
      <c r="BD53" s="80" t="n"/>
      <c r="BE53" s="80" t="n"/>
      <c r="BF53" s="80" t="n"/>
      <c r="BG53" s="80" t="n"/>
      <c r="BH53" s="80" t="n"/>
      <c r="BI53" s="80" t="n"/>
      <c r="BJ53" s="80" t="n"/>
      <c r="BK53" s="80" t="n"/>
      <c r="BL53" s="80" t="n"/>
      <c r="BM53" s="80" t="n"/>
      <c r="BN53" s="80" t="n"/>
      <c r="BO53" s="80" t="n"/>
      <c r="BR53" t="s">
        <v>124</v>
      </c>
      <c r="BS53" t="s">
        <v>118</v>
      </c>
      <c r="BT53" t="n">
        <v>15</v>
      </c>
      <c r="BU53" t="n">
        <v>1</v>
      </c>
      <c r="BV53" t="n">
        <v>15</v>
      </c>
      <c r="BW53" t="n">
        <v>1</v>
      </c>
      <c r="BX53" t="n">
        <v>9</v>
      </c>
      <c r="BY53" t="n">
        <v>7</v>
      </c>
      <c r="BZ53" t="n">
        <v>10</v>
      </c>
      <c r="CA53" t="n">
        <v>6</v>
      </c>
      <c r="CB53" t="n">
        <v>5</v>
      </c>
      <c r="CC53" t="n">
        <v>11</v>
      </c>
      <c r="CD53" t="n">
        <v>4</v>
      </c>
      <c r="CE53" t="n">
        <v>12</v>
      </c>
      <c r="CF53" t="n">
        <v>11</v>
      </c>
      <c r="CG53" t="n">
        <v>5</v>
      </c>
      <c r="CH53" t="n">
        <v>14</v>
      </c>
      <c r="CI53" t="n">
        <v>2</v>
      </c>
      <c r="CJ53" t="n">
        <v>8</v>
      </c>
      <c r="CK53" t="n">
        <v>8</v>
      </c>
      <c r="CL53" t="n">
        <v>11</v>
      </c>
      <c r="CM53" t="n">
        <v>5</v>
      </c>
      <c r="CN53" t="n">
        <v>6</v>
      </c>
      <c r="CO53" t="n">
        <v>10</v>
      </c>
      <c r="CP53" t="n">
        <v>4</v>
      </c>
      <c r="CQ53" t="n">
        <v>12</v>
      </c>
      <c r="CR53" t="n">
        <v>2</v>
      </c>
      <c r="CS53" t="n">
        <v>14</v>
      </c>
      <c r="CT53" t="n">
        <v>3</v>
      </c>
      <c r="CU53" t="n">
        <v>13</v>
      </c>
      <c r="CV53" t="n">
        <v>8</v>
      </c>
      <c r="CW53" t="n">
        <v>8</v>
      </c>
      <c r="CX53" t="n">
        <v>12</v>
      </c>
      <c r="CY53" t="n">
        <v>4</v>
      </c>
      <c r="CZ53" t="n">
        <v>3</v>
      </c>
      <c r="DA53" t="n">
        <v>13</v>
      </c>
      <c r="DB53" t="n">
        <v>5</v>
      </c>
      <c r="DC53" t="n">
        <v>11</v>
      </c>
      <c r="DD53" t="n">
        <v>0</v>
      </c>
      <c r="DE53" t="n">
        <v>16</v>
      </c>
      <c r="DF53" t="n">
        <v>0</v>
      </c>
      <c r="DG53" t="n">
        <v>16</v>
      </c>
      <c r="DH53" t="n">
        <v>12</v>
      </c>
      <c r="DI53" t="n">
        <v>4</v>
      </c>
      <c r="DJ53" t="n">
        <v>10</v>
      </c>
      <c r="DK53" t="n">
        <v>6</v>
      </c>
      <c r="DL53" t="n">
        <v>4</v>
      </c>
      <c r="DM53" t="n">
        <v>12</v>
      </c>
      <c r="DN53" t="n">
        <v>5</v>
      </c>
      <c r="DO53" t="n">
        <v>11</v>
      </c>
      <c r="DP53" t="n">
        <v>1</v>
      </c>
      <c r="DQ53" t="n">
        <v>15</v>
      </c>
      <c r="DR53" t="n">
        <v>2</v>
      </c>
      <c r="DS53" t="n">
        <v>14</v>
      </c>
      <c r="DT53" t="n">
        <v>14</v>
      </c>
      <c r="DU53" t="n">
        <v>2</v>
      </c>
      <c r="DV53" t="n">
        <v>11</v>
      </c>
      <c r="DW53" t="n">
        <v>5</v>
      </c>
      <c r="DX53" t="n">
        <v>7</v>
      </c>
      <c r="DY53" t="n">
        <v>9</v>
      </c>
      <c r="DZ53" t="n">
        <v>5</v>
      </c>
      <c r="EA53" t="n">
        <v>11</v>
      </c>
      <c r="EB53" t="n">
        <v>1</v>
      </c>
      <c r="EC53" t="n">
        <v>15</v>
      </c>
      <c r="ED53" t="n">
        <v>1</v>
      </c>
      <c r="EE53" t="n">
        <v>15</v>
      </c>
      <c r="EF53" t="n">
        <v>15</v>
      </c>
      <c r="EG53" t="n">
        <v>1</v>
      </c>
      <c r="EH53" t="n">
        <v>14</v>
      </c>
      <c r="EI53" t="n">
        <v>2</v>
      </c>
      <c r="EJ53" t="n">
        <v>10</v>
      </c>
      <c r="EK53" t="n">
        <v>6</v>
      </c>
      <c r="EL53" t="n">
        <v>9</v>
      </c>
      <c r="EM53" t="n">
        <v>7</v>
      </c>
      <c r="EN53" t="n">
        <v>6</v>
      </c>
      <c r="EO53" t="n">
        <v>10</v>
      </c>
      <c r="EP53" s="89" t="n">
        <v>6</v>
      </c>
      <c r="EQ53" t="n">
        <v>10</v>
      </c>
      <c r="ER53" s="81" t="n"/>
      <c r="ES53" s="89" t="n"/>
      <c r="EU53" s="81" t="n"/>
      <c r="EV53" s="89" t="n"/>
      <c r="EX53" s="81" t="n"/>
      <c r="EY53" s="89" t="n"/>
      <c r="FA53" s="81" t="n"/>
      <c r="FB53" s="89" t="n"/>
      <c r="FD53" s="81" t="n"/>
      <c r="FE53" s="89" t="n"/>
      <c r="FG53" s="81" t="n"/>
      <c r="FH53" s="89" t="n"/>
      <c r="FJ53" s="81" t="n"/>
      <c r="FK53" s="89" t="n"/>
      <c r="FM53" s="81" t="n"/>
    </row>
    <row customHeight="1" ht="12" r="54" spans="1:201">
      <c r="A54" s="35" t="n">
        <v>43373</v>
      </c>
      <c r="B54" s="89" t="s">
        <v>117</v>
      </c>
      <c r="C54" s="89" t="s">
        <v>119</v>
      </c>
      <c r="D54" s="31" t="n">
        <v>7.3</v>
      </c>
      <c r="E54" s="81" t="n">
        <v>6.24</v>
      </c>
      <c r="F54" s="25" t="n">
        <v>409</v>
      </c>
      <c r="G54" s="80" t="n">
        <v>408</v>
      </c>
      <c r="H54" s="80" t="n">
        <v>314</v>
      </c>
      <c r="I54" s="80" t="n">
        <v>324</v>
      </c>
      <c r="J54" s="80" t="n">
        <v>14</v>
      </c>
      <c r="K54" s="80" t="n">
        <v>8</v>
      </c>
      <c r="L54" s="25" t="n">
        <v>2</v>
      </c>
      <c r="M54" s="80" t="n">
        <v>2</v>
      </c>
      <c r="N54" s="80" t="n">
        <v>4</v>
      </c>
      <c r="O54" s="80" t="n">
        <v>1</v>
      </c>
      <c r="P54" s="80" t="n">
        <v>4</v>
      </c>
      <c r="Q54" s="80" t="n">
        <v>3</v>
      </c>
      <c r="R54" s="16" t="n">
        <v>10</v>
      </c>
      <c r="S54" s="16" t="n">
        <v>6</v>
      </c>
      <c r="T54" s="16" t="n">
        <v>16</v>
      </c>
      <c r="U54" s="25" t="n">
        <v>4</v>
      </c>
      <c r="V54" s="80" t="n">
        <v>1</v>
      </c>
      <c r="W54" s="16" t="n">
        <v>5</v>
      </c>
      <c r="X54" s="25" t="n">
        <v>19</v>
      </c>
      <c r="Y54" s="80" t="n">
        <v>21</v>
      </c>
      <c r="Z54" s="27">
        <f>IF(U54="","",LOOKUP(U54-V54,{-9E+307,0,1},{2,"x",1}))</f>
        <v/>
      </c>
      <c r="AA54" s="14">
        <f>IF(U54="","",U54&amp;"-"&amp;V54)</f>
        <v/>
      </c>
      <c r="AB54" s="63" t="n"/>
      <c r="AW54" s="80" t="n"/>
      <c r="AX54" s="80" t="n"/>
      <c r="AY54" s="80" t="n"/>
      <c r="AZ54" s="80" t="n"/>
      <c r="BA54" s="80" t="n"/>
      <c r="BB54" s="80" t="n"/>
      <c r="BC54" s="80" t="n"/>
      <c r="BD54" s="80" t="n"/>
      <c r="BE54" s="80" t="n"/>
      <c r="BF54" s="80" t="n"/>
      <c r="BG54" s="80" t="n"/>
      <c r="BH54" s="80" t="n"/>
      <c r="BI54" s="80" t="n"/>
      <c r="BJ54" s="80" t="n"/>
      <c r="BK54" s="80" t="n"/>
      <c r="BL54" s="80" t="n"/>
      <c r="BM54" s="80" t="n"/>
      <c r="BN54" s="80" t="n"/>
      <c r="BO54" s="80" t="n"/>
      <c r="BR54" t="s">
        <v>122</v>
      </c>
      <c r="BS54" t="s">
        <v>119</v>
      </c>
      <c r="BT54" t="n">
        <v>11</v>
      </c>
      <c r="BU54" t="n">
        <v>5</v>
      </c>
      <c r="BV54" t="n">
        <v>13</v>
      </c>
      <c r="BW54" t="n">
        <v>3</v>
      </c>
      <c r="BX54" t="n">
        <v>5</v>
      </c>
      <c r="BY54" t="n">
        <v>11</v>
      </c>
      <c r="BZ54" t="n">
        <v>9</v>
      </c>
      <c r="CA54" t="n">
        <v>7</v>
      </c>
      <c r="CB54" t="n">
        <v>2</v>
      </c>
      <c r="CC54" t="n">
        <v>14</v>
      </c>
      <c r="CD54" t="n">
        <v>5</v>
      </c>
      <c r="CE54" t="n">
        <v>11</v>
      </c>
      <c r="CF54" t="n">
        <v>11</v>
      </c>
      <c r="CG54" t="n">
        <v>5</v>
      </c>
      <c r="CH54" t="n">
        <v>13</v>
      </c>
      <c r="CI54" t="n">
        <v>3</v>
      </c>
      <c r="CJ54" t="n">
        <v>5</v>
      </c>
      <c r="CK54" t="n">
        <v>11</v>
      </c>
      <c r="CL54" t="n">
        <v>7</v>
      </c>
      <c r="CM54" t="n">
        <v>9</v>
      </c>
      <c r="CN54" t="n">
        <v>3</v>
      </c>
      <c r="CO54" t="n">
        <v>13</v>
      </c>
      <c r="CP54" t="n">
        <v>6</v>
      </c>
      <c r="CQ54" t="n">
        <v>10</v>
      </c>
      <c r="CR54" t="n">
        <v>1</v>
      </c>
      <c r="CS54" t="n">
        <v>15</v>
      </c>
      <c r="CT54" t="n">
        <v>2</v>
      </c>
      <c r="CU54" t="n">
        <v>14</v>
      </c>
      <c r="CV54" t="n">
        <v>6</v>
      </c>
      <c r="CW54" t="n">
        <v>10</v>
      </c>
      <c r="CX54" t="n">
        <v>10</v>
      </c>
      <c r="CY54" t="n">
        <v>6</v>
      </c>
      <c r="CZ54" t="n">
        <v>0</v>
      </c>
      <c r="DA54" t="n">
        <v>16</v>
      </c>
      <c r="DB54" t="n">
        <v>5</v>
      </c>
      <c r="DC54" t="n">
        <v>11</v>
      </c>
      <c r="DD54" t="n">
        <v>0</v>
      </c>
      <c r="DE54" t="n">
        <v>16</v>
      </c>
      <c r="DF54" t="n">
        <v>0</v>
      </c>
      <c r="DG54" t="n">
        <v>16</v>
      </c>
      <c r="DH54" t="n">
        <v>9</v>
      </c>
      <c r="DI54" t="n">
        <v>7</v>
      </c>
      <c r="DJ54" t="n">
        <v>12</v>
      </c>
      <c r="DK54" t="n">
        <v>4</v>
      </c>
      <c r="DL54" t="n">
        <v>4</v>
      </c>
      <c r="DM54" t="n">
        <v>12</v>
      </c>
      <c r="DN54" t="n">
        <v>4</v>
      </c>
      <c r="DO54" t="n">
        <v>12</v>
      </c>
      <c r="DP54" t="n">
        <v>1</v>
      </c>
      <c r="DQ54" t="n">
        <v>15</v>
      </c>
      <c r="DR54" t="n">
        <v>4</v>
      </c>
      <c r="DS54" t="n">
        <v>12</v>
      </c>
      <c r="DT54" t="n">
        <v>11</v>
      </c>
      <c r="DU54" t="n">
        <v>5</v>
      </c>
      <c r="DV54" t="n">
        <v>11</v>
      </c>
      <c r="DW54" t="n">
        <v>5</v>
      </c>
      <c r="DX54" t="n">
        <v>6</v>
      </c>
      <c r="DY54" t="n">
        <v>10</v>
      </c>
      <c r="DZ54" t="n">
        <v>6</v>
      </c>
      <c r="EA54" t="n">
        <v>10</v>
      </c>
      <c r="EB54" t="n">
        <v>3</v>
      </c>
      <c r="EC54" t="n">
        <v>13</v>
      </c>
      <c r="ED54" t="n">
        <v>1</v>
      </c>
      <c r="EE54" t="n">
        <v>15</v>
      </c>
      <c r="EF54" t="n">
        <v>14</v>
      </c>
      <c r="EG54" t="n">
        <v>2</v>
      </c>
      <c r="EH54" t="n">
        <v>13</v>
      </c>
      <c r="EI54" t="n">
        <v>3</v>
      </c>
      <c r="EJ54" t="n">
        <v>9</v>
      </c>
      <c r="EK54" t="n">
        <v>7</v>
      </c>
      <c r="EL54" t="n">
        <v>7</v>
      </c>
      <c r="EM54" t="n">
        <v>9</v>
      </c>
      <c r="EN54" t="n">
        <v>5</v>
      </c>
      <c r="EO54" t="n">
        <v>11</v>
      </c>
      <c r="EP54" s="89" t="n">
        <v>4</v>
      </c>
      <c r="EQ54" t="n">
        <v>12</v>
      </c>
      <c r="ER54" s="81" t="n"/>
      <c r="ES54" s="89" t="n"/>
      <c r="EU54" s="81" t="n"/>
      <c r="EV54" s="89" t="n"/>
      <c r="EX54" s="81" t="n"/>
      <c r="EY54" s="89" t="n"/>
      <c r="FA54" s="81" t="n"/>
      <c r="FB54" s="89" t="n"/>
      <c r="FD54" s="81" t="n"/>
      <c r="FE54" s="89" t="n"/>
      <c r="FG54" s="81" t="n"/>
      <c r="FH54" s="89" t="n"/>
      <c r="FJ54" s="81" t="n"/>
      <c r="FK54" s="89" t="n"/>
      <c r="FM54" s="81" t="n"/>
    </row>
    <row customHeight="1" ht="12" r="55" spans="1:201">
      <c r="A55" s="35" t="n">
        <v>43373</v>
      </c>
      <c r="B55" s="89" t="s">
        <v>120</v>
      </c>
      <c r="C55" s="89" t="s">
        <v>124</v>
      </c>
      <c r="D55" s="31" t="n">
        <v>7.28</v>
      </c>
      <c r="E55" s="81" t="n">
        <v>6.28</v>
      </c>
      <c r="F55" s="25" t="n">
        <v>316</v>
      </c>
      <c r="G55" s="80" t="n">
        <v>461</v>
      </c>
      <c r="H55" s="80" t="n">
        <v>207</v>
      </c>
      <c r="I55" s="80" t="n">
        <v>349</v>
      </c>
      <c r="J55" s="80" t="n">
        <v>14</v>
      </c>
      <c r="K55" s="80" t="n">
        <v>4</v>
      </c>
      <c r="L55" s="25" t="n">
        <v>1</v>
      </c>
      <c r="M55" s="80" t="n">
        <v>0</v>
      </c>
      <c r="N55" s="80" t="n">
        <v>5</v>
      </c>
      <c r="O55" s="80" t="n">
        <v>1</v>
      </c>
      <c r="P55" s="80" t="n">
        <v>1</v>
      </c>
      <c r="Q55" s="80" t="n">
        <v>0</v>
      </c>
      <c r="R55" s="16" t="n">
        <v>7</v>
      </c>
      <c r="S55" s="16" t="n">
        <v>1</v>
      </c>
      <c r="T55" s="16" t="n">
        <v>8</v>
      </c>
      <c r="U55" s="25" t="n">
        <v>4</v>
      </c>
      <c r="V55" s="80" t="n">
        <v>1</v>
      </c>
      <c r="W55" s="16" t="n">
        <v>5</v>
      </c>
      <c r="X55" s="25" t="n">
        <v>25</v>
      </c>
      <c r="Y55" s="80" t="n">
        <v>22</v>
      </c>
      <c r="Z55" s="27">
        <f>IF(U55="","",LOOKUP(U55-V55,{-9E+307,0,1},{2,"x",1}))</f>
        <v/>
      </c>
      <c r="AA55" s="14">
        <f>IF(U55="","",U55&amp;"-"&amp;V55)</f>
        <v/>
      </c>
      <c r="AB55" s="63" t="n"/>
      <c r="AW55" s="80" t="n"/>
      <c r="AX55" s="80" t="n"/>
      <c r="AY55" s="80" t="n"/>
      <c r="AZ55" s="80" t="n"/>
      <c r="BA55" s="80" t="n"/>
      <c r="BB55" s="80" t="n"/>
      <c r="BC55" s="80" t="n"/>
      <c r="BD55" s="80" t="n"/>
      <c r="BE55" s="80" t="n"/>
      <c r="BF55" s="80" t="n"/>
      <c r="BG55" s="80" t="n"/>
      <c r="BH55" s="80" t="n"/>
      <c r="BI55" s="80" t="n"/>
      <c r="BJ55" s="80" t="n"/>
      <c r="BK55" s="80" t="n"/>
      <c r="BL55" s="80" t="n"/>
      <c r="BM55" s="80" t="n"/>
      <c r="BN55" s="80" t="n"/>
      <c r="BO55" s="80" t="n"/>
      <c r="BR55" t="s">
        <v>128</v>
      </c>
      <c r="BS55" t="s">
        <v>123</v>
      </c>
      <c r="BT55" t="n">
        <v>13</v>
      </c>
      <c r="BU55" t="n">
        <v>3</v>
      </c>
      <c r="BV55" t="n">
        <v>15</v>
      </c>
      <c r="BW55" t="n">
        <v>1</v>
      </c>
      <c r="BX55" t="n">
        <v>8</v>
      </c>
      <c r="BY55" t="n">
        <v>8</v>
      </c>
      <c r="BZ55" t="n">
        <v>7</v>
      </c>
      <c r="CA55" t="n">
        <v>9</v>
      </c>
      <c r="CB55" t="n">
        <v>5</v>
      </c>
      <c r="CC55" t="n">
        <v>11</v>
      </c>
      <c r="CD55" t="n">
        <v>4</v>
      </c>
      <c r="CE55" t="n">
        <v>12</v>
      </c>
      <c r="CF55" t="n">
        <v>11</v>
      </c>
      <c r="CG55" t="n">
        <v>5</v>
      </c>
      <c r="CH55" t="n">
        <v>13</v>
      </c>
      <c r="CI55" t="n">
        <v>3</v>
      </c>
      <c r="CJ55" t="n">
        <v>7</v>
      </c>
      <c r="CK55" t="n">
        <v>9</v>
      </c>
      <c r="CL55" t="n">
        <v>8</v>
      </c>
      <c r="CM55" t="n">
        <v>8</v>
      </c>
      <c r="CN55" t="n">
        <v>3</v>
      </c>
      <c r="CO55" t="n">
        <v>13</v>
      </c>
      <c r="CP55" t="n">
        <v>5</v>
      </c>
      <c r="CQ55" t="n">
        <v>11</v>
      </c>
      <c r="CR55" t="n">
        <v>3</v>
      </c>
      <c r="CS55" t="n">
        <v>13</v>
      </c>
      <c r="CT55" t="n">
        <v>2</v>
      </c>
      <c r="CU55" t="n">
        <v>14</v>
      </c>
      <c r="CV55" t="n">
        <v>13</v>
      </c>
      <c r="CW55" t="n">
        <v>3</v>
      </c>
      <c r="CX55" t="n">
        <v>11</v>
      </c>
      <c r="CY55" t="n">
        <v>5</v>
      </c>
      <c r="CZ55" t="n">
        <v>7</v>
      </c>
      <c r="DA55" t="n">
        <v>9</v>
      </c>
      <c r="DB55" t="n">
        <v>4</v>
      </c>
      <c r="DC55" t="n">
        <v>12</v>
      </c>
      <c r="DD55" t="n">
        <v>1</v>
      </c>
      <c r="DE55" t="n">
        <v>15</v>
      </c>
      <c r="DF55" t="n">
        <v>0</v>
      </c>
      <c r="DG55" t="n">
        <v>16</v>
      </c>
      <c r="DH55" t="n">
        <v>11</v>
      </c>
      <c r="DI55" t="n">
        <v>5</v>
      </c>
      <c r="DJ55" t="n">
        <v>16</v>
      </c>
      <c r="DK55" t="n">
        <v>0</v>
      </c>
      <c r="DL55" t="n">
        <v>8</v>
      </c>
      <c r="DM55" t="n">
        <v>8</v>
      </c>
      <c r="DN55" t="n">
        <v>7</v>
      </c>
      <c r="DO55" t="n">
        <v>9</v>
      </c>
      <c r="DP55" t="n">
        <v>5</v>
      </c>
      <c r="DQ55" t="n">
        <v>11</v>
      </c>
      <c r="DR55" t="n">
        <v>3</v>
      </c>
      <c r="DS55" t="n">
        <v>13</v>
      </c>
      <c r="DT55" t="n">
        <v>10</v>
      </c>
      <c r="DU55" t="n">
        <v>6</v>
      </c>
      <c r="DV55" t="n">
        <v>12</v>
      </c>
      <c r="DW55" t="n">
        <v>4</v>
      </c>
      <c r="DX55" t="n">
        <v>3</v>
      </c>
      <c r="DY55" t="n">
        <v>13</v>
      </c>
      <c r="DZ55" t="n">
        <v>4</v>
      </c>
      <c r="EA55" t="n">
        <v>12</v>
      </c>
      <c r="EB55" t="n">
        <v>0</v>
      </c>
      <c r="EC55" t="n">
        <v>16</v>
      </c>
      <c r="ED55" t="n">
        <v>1</v>
      </c>
      <c r="EE55" t="n">
        <v>15</v>
      </c>
      <c r="EF55" t="n">
        <v>9</v>
      </c>
      <c r="EG55" t="n">
        <v>7</v>
      </c>
      <c r="EH55" t="n">
        <v>14</v>
      </c>
      <c r="EI55" t="n">
        <v>2</v>
      </c>
      <c r="EJ55" t="n">
        <v>3</v>
      </c>
      <c r="EK55" t="n">
        <v>13</v>
      </c>
      <c r="EL55" t="n">
        <v>7</v>
      </c>
      <c r="EM55" t="n">
        <v>9</v>
      </c>
      <c r="EN55" t="n">
        <v>2</v>
      </c>
      <c r="EO55" t="n">
        <v>14</v>
      </c>
      <c r="EP55" s="89" t="n">
        <v>2</v>
      </c>
      <c r="EQ55" t="n">
        <v>14</v>
      </c>
      <c r="ER55" s="81" t="n"/>
      <c r="ES55" s="89" t="n"/>
      <c r="EU55" s="81" t="n"/>
      <c r="EV55" s="89" t="n"/>
      <c r="EX55" s="81" t="n"/>
      <c r="EY55" s="89" t="n"/>
      <c r="FA55" s="81" t="n"/>
      <c r="FB55" s="89" t="n"/>
      <c r="FD55" s="81" t="n"/>
      <c r="FE55" s="89" t="n"/>
      <c r="FG55" s="81" t="n"/>
      <c r="FH55" s="89" t="n"/>
      <c r="FJ55" s="81" t="n"/>
      <c r="FK55" s="89" t="n"/>
      <c r="FM55" s="81" t="n"/>
    </row>
    <row customHeight="1" ht="12" r="56" spans="1:201">
      <c r="A56" s="35" t="n">
        <v>43378</v>
      </c>
      <c r="B56" s="89" t="s">
        <v>123</v>
      </c>
      <c r="C56" s="89" t="s">
        <v>126</v>
      </c>
      <c r="D56" s="31" t="n">
        <v>7.11</v>
      </c>
      <c r="E56" s="81" t="n">
        <v>6.22</v>
      </c>
      <c r="F56" s="25" t="n">
        <v>435</v>
      </c>
      <c r="G56" s="80" t="n">
        <v>447</v>
      </c>
      <c r="H56" s="80" t="n">
        <v>327</v>
      </c>
      <c r="I56" s="80" t="n">
        <v>317</v>
      </c>
      <c r="J56" s="80" t="n">
        <v>12</v>
      </c>
      <c r="K56" s="80" t="n">
        <v>6</v>
      </c>
      <c r="L56" s="25" t="n">
        <v>0</v>
      </c>
      <c r="M56" s="80" t="n">
        <v>0</v>
      </c>
      <c r="N56" s="80" t="n">
        <v>3</v>
      </c>
      <c r="O56" s="80" t="n">
        <v>1</v>
      </c>
      <c r="P56" s="80" t="n">
        <v>2</v>
      </c>
      <c r="Q56" s="80" t="n">
        <v>3</v>
      </c>
      <c r="R56" s="16" t="n">
        <v>5</v>
      </c>
      <c r="S56" s="16" t="n">
        <v>4</v>
      </c>
      <c r="T56" s="16" t="n">
        <v>9</v>
      </c>
      <c r="U56" s="25" t="n">
        <v>2</v>
      </c>
      <c r="V56" s="80" t="n">
        <v>0</v>
      </c>
      <c r="W56" s="16" t="n">
        <v>2</v>
      </c>
      <c r="X56" s="25" t="n">
        <v>38</v>
      </c>
      <c r="Y56" s="80" t="n">
        <v>16</v>
      </c>
      <c r="Z56" s="27">
        <f>IF(U56="","",LOOKUP(U56-V56,{-9E+307,0,1},{2,"x",1}))</f>
        <v/>
      </c>
      <c r="AA56" s="14">
        <f>IF(U56="","",U56&amp;"-"&amp;V56)</f>
        <v/>
      </c>
      <c r="AB56" s="63" t="n"/>
      <c r="AW56" s="80" t="n"/>
      <c r="AX56" s="80" t="n"/>
      <c r="AY56" s="80" t="n"/>
      <c r="AZ56" s="80" t="n"/>
      <c r="BA56" s="80" t="n"/>
      <c r="BB56" s="80" t="n"/>
      <c r="BC56" s="80" t="n"/>
      <c r="BD56" s="80" t="n"/>
      <c r="BE56" s="80" t="n"/>
      <c r="BF56" s="80" t="n"/>
      <c r="BG56" s="80" t="n"/>
      <c r="BH56" s="80" t="n"/>
      <c r="BI56" s="80" t="n"/>
      <c r="BJ56" s="80" t="n"/>
      <c r="BK56" s="80" t="n"/>
      <c r="BL56" s="80" t="n"/>
      <c r="BM56" s="80" t="n"/>
      <c r="BN56" s="80" t="n"/>
      <c r="BO56" s="80" t="n"/>
      <c r="BR56" t="s">
        <v>130</v>
      </c>
      <c r="BS56" t="s">
        <v>127</v>
      </c>
      <c r="BT56" t="n">
        <v>13</v>
      </c>
      <c r="BU56" t="n">
        <v>3</v>
      </c>
      <c r="BV56" t="n">
        <v>12</v>
      </c>
      <c r="BW56" t="n">
        <v>4</v>
      </c>
      <c r="BX56" t="n">
        <v>3</v>
      </c>
      <c r="BY56" t="n">
        <v>13</v>
      </c>
      <c r="BZ56" t="n">
        <v>6</v>
      </c>
      <c r="CA56" t="n">
        <v>10</v>
      </c>
      <c r="CB56" t="n">
        <v>0</v>
      </c>
      <c r="CC56" t="n">
        <v>16</v>
      </c>
      <c r="CD56" t="n">
        <v>2</v>
      </c>
      <c r="CE56" t="n">
        <v>14</v>
      </c>
      <c r="CF56" t="n">
        <v>10</v>
      </c>
      <c r="CG56" t="n">
        <v>6</v>
      </c>
      <c r="CH56" t="n">
        <v>9</v>
      </c>
      <c r="CI56" t="n">
        <v>7</v>
      </c>
      <c r="CJ56" t="n">
        <v>7</v>
      </c>
      <c r="CK56" t="n">
        <v>9</v>
      </c>
      <c r="CL56" t="n">
        <v>4</v>
      </c>
      <c r="CM56" t="n">
        <v>12</v>
      </c>
      <c r="CN56" t="n">
        <v>3</v>
      </c>
      <c r="CO56" t="n">
        <v>13</v>
      </c>
      <c r="CP56" t="n">
        <v>0</v>
      </c>
      <c r="CQ56" t="n">
        <v>16</v>
      </c>
      <c r="CR56" t="n">
        <v>1</v>
      </c>
      <c r="CS56" t="n">
        <v>15</v>
      </c>
      <c r="CT56" t="n">
        <v>0</v>
      </c>
      <c r="CU56" t="n">
        <v>16</v>
      </c>
      <c r="CV56" t="n">
        <v>6</v>
      </c>
      <c r="CW56" t="n">
        <v>10</v>
      </c>
      <c r="CX56" t="n">
        <v>10</v>
      </c>
      <c r="CY56" t="n">
        <v>6</v>
      </c>
      <c r="CZ56" t="n">
        <v>0</v>
      </c>
      <c r="DA56" t="n">
        <v>16</v>
      </c>
      <c r="DB56" t="n">
        <v>1</v>
      </c>
      <c r="DC56" t="n">
        <v>15</v>
      </c>
      <c r="DD56" t="n">
        <v>0</v>
      </c>
      <c r="DE56" t="n">
        <v>16</v>
      </c>
      <c r="DF56" t="n">
        <v>1</v>
      </c>
      <c r="DG56" t="n">
        <v>15</v>
      </c>
      <c r="DH56" t="n">
        <v>6</v>
      </c>
      <c r="DI56" t="n">
        <v>10</v>
      </c>
      <c r="DJ56" t="n">
        <v>10</v>
      </c>
      <c r="DK56" t="n">
        <v>6</v>
      </c>
      <c r="DL56" t="n">
        <v>4</v>
      </c>
      <c r="DM56" t="n">
        <v>12</v>
      </c>
      <c r="DN56" t="n">
        <v>3</v>
      </c>
      <c r="DO56" t="n">
        <v>13</v>
      </c>
      <c r="DP56" t="n">
        <v>1</v>
      </c>
      <c r="DQ56" t="n">
        <v>15</v>
      </c>
      <c r="DR56" t="n">
        <v>2</v>
      </c>
      <c r="DS56" t="n">
        <v>14</v>
      </c>
      <c r="DT56" t="n">
        <v>12</v>
      </c>
      <c r="DU56" t="n">
        <v>4</v>
      </c>
      <c r="DV56" t="n">
        <v>10</v>
      </c>
      <c r="DW56" t="n">
        <v>6</v>
      </c>
      <c r="DX56" t="n">
        <v>6</v>
      </c>
      <c r="DY56" t="n">
        <v>10</v>
      </c>
      <c r="DZ56" t="n">
        <v>4</v>
      </c>
      <c r="EA56" t="n">
        <v>12</v>
      </c>
      <c r="EB56" t="n">
        <v>1</v>
      </c>
      <c r="EC56" t="n">
        <v>15</v>
      </c>
      <c r="ED56" t="n">
        <v>0</v>
      </c>
      <c r="EE56" t="n">
        <v>16</v>
      </c>
      <c r="EF56" t="n">
        <v>13</v>
      </c>
      <c r="EG56" t="n">
        <v>3</v>
      </c>
      <c r="EH56" t="n">
        <v>13</v>
      </c>
      <c r="EI56" t="n">
        <v>3</v>
      </c>
      <c r="EJ56" t="n">
        <v>10</v>
      </c>
      <c r="EK56" t="n">
        <v>6</v>
      </c>
      <c r="EL56" t="n">
        <v>9</v>
      </c>
      <c r="EM56" t="n">
        <v>7</v>
      </c>
      <c r="EN56" t="n">
        <v>7</v>
      </c>
      <c r="EO56" t="n">
        <v>9</v>
      </c>
      <c r="EP56" s="89" t="n">
        <v>1</v>
      </c>
      <c r="EQ56" t="n">
        <v>15</v>
      </c>
      <c r="ER56" s="81" t="n"/>
      <c r="ES56" s="89" t="n"/>
      <c r="EU56" s="81" t="n"/>
      <c r="EV56" s="89" t="n"/>
      <c r="EX56" s="81" t="n"/>
      <c r="EY56" s="89" t="n"/>
      <c r="FA56" s="81" t="n"/>
      <c r="FB56" s="89" t="n"/>
      <c r="FD56" s="81" t="n"/>
      <c r="FE56" s="89" t="n"/>
      <c r="FG56" s="81" t="n"/>
      <c r="FH56" s="89" t="n"/>
      <c r="FJ56" s="81" t="n"/>
      <c r="FK56" s="89" t="n"/>
      <c r="FM56" s="81" t="n"/>
    </row>
    <row customHeight="1" ht="12" r="57" spans="1:201">
      <c r="A57" s="35" t="n">
        <v>43379</v>
      </c>
      <c r="B57" s="89" t="s">
        <v>113</v>
      </c>
      <c r="C57" s="89" t="s">
        <v>115</v>
      </c>
      <c r="D57" s="31" t="n">
        <v>6.15</v>
      </c>
      <c r="E57" s="81" t="n">
        <v>7.12</v>
      </c>
      <c r="F57" s="25" t="n">
        <v>734</v>
      </c>
      <c r="G57" s="80" t="n">
        <v>285</v>
      </c>
      <c r="H57" s="80" t="n">
        <v>665</v>
      </c>
      <c r="I57" s="80" t="n">
        <v>198</v>
      </c>
      <c r="J57" s="80" t="n">
        <v>9</v>
      </c>
      <c r="K57" s="80" t="n">
        <v>5</v>
      </c>
      <c r="L57" s="25" t="n">
        <v>1</v>
      </c>
      <c r="M57" s="80" t="n">
        <v>0</v>
      </c>
      <c r="N57" s="80" t="n">
        <v>2</v>
      </c>
      <c r="O57" s="80" t="n">
        <v>2</v>
      </c>
      <c r="P57" s="80" t="n">
        <v>0</v>
      </c>
      <c r="Q57" s="80" t="n">
        <v>1</v>
      </c>
      <c r="R57" s="16" t="n">
        <v>3</v>
      </c>
      <c r="S57" s="16" t="n">
        <v>3</v>
      </c>
      <c r="T57" s="16" t="n">
        <v>6</v>
      </c>
      <c r="U57" s="25" t="n">
        <v>0</v>
      </c>
      <c r="V57" s="80" t="n">
        <v>3</v>
      </c>
      <c r="W57" s="16" t="n">
        <v>3</v>
      </c>
      <c r="X57" s="25" t="n">
        <v>4</v>
      </c>
      <c r="Y57" s="80" t="n">
        <v>35</v>
      </c>
      <c r="Z57" s="27">
        <f>IF(U57="","",LOOKUP(U57-V57,{-9E+307,0,1},{2,"x",1}))</f>
        <v/>
      </c>
      <c r="AA57" s="14">
        <f>IF(U57="","",U57&amp;"-"&amp;V57)</f>
        <v/>
      </c>
      <c r="AB57" s="63" t="n"/>
      <c r="AW57" s="80" t="n"/>
      <c r="AX57" s="80" t="n"/>
      <c r="AY57" s="80" t="n"/>
      <c r="AZ57" s="80" t="n"/>
      <c r="BA57" s="80" t="n"/>
      <c r="BB57" s="80" t="n"/>
      <c r="BC57" s="80" t="n"/>
      <c r="BD57" s="80" t="n"/>
      <c r="BE57" s="80" t="n"/>
      <c r="BF57" s="80" t="n"/>
      <c r="BG57" s="80" t="n"/>
      <c r="BH57" s="80" t="n"/>
      <c r="BI57" s="80" t="n"/>
      <c r="BJ57" s="80" t="n"/>
      <c r="BK57" s="80" t="n"/>
      <c r="BL57" s="80" t="n"/>
      <c r="BM57" s="80" t="n"/>
      <c r="BN57" s="80" t="n"/>
      <c r="BO57" s="80" t="n"/>
      <c r="BR57" t="s">
        <v>117</v>
      </c>
      <c r="BS57" t="s">
        <v>126</v>
      </c>
      <c r="BT57" t="n">
        <v>15</v>
      </c>
      <c r="BU57" t="n">
        <v>1</v>
      </c>
      <c r="BV57" t="n">
        <v>10</v>
      </c>
      <c r="BW57" t="n">
        <v>6</v>
      </c>
      <c r="BX57" t="n">
        <v>9</v>
      </c>
      <c r="BY57" t="n">
        <v>7</v>
      </c>
      <c r="BZ57" t="n">
        <v>5</v>
      </c>
      <c r="CA57" t="n">
        <v>11</v>
      </c>
      <c r="CB57" t="n">
        <v>6</v>
      </c>
      <c r="CC57" t="n">
        <v>10</v>
      </c>
      <c r="CD57" t="n">
        <v>2</v>
      </c>
      <c r="CE57" t="n">
        <v>14</v>
      </c>
      <c r="CF57" t="n">
        <v>13</v>
      </c>
      <c r="CG57" t="n">
        <v>3</v>
      </c>
      <c r="CH57" t="n">
        <v>13</v>
      </c>
      <c r="CI57" t="n">
        <v>3</v>
      </c>
      <c r="CJ57" t="n">
        <v>10</v>
      </c>
      <c r="CK57" t="n">
        <v>6</v>
      </c>
      <c r="CL57" t="n">
        <v>10</v>
      </c>
      <c r="CM57" t="n">
        <v>6</v>
      </c>
      <c r="CN57" t="n">
        <v>6</v>
      </c>
      <c r="CO57" t="n">
        <v>10</v>
      </c>
      <c r="CP57" t="n">
        <v>6</v>
      </c>
      <c r="CQ57" t="n">
        <v>10</v>
      </c>
      <c r="CR57" t="n">
        <v>3</v>
      </c>
      <c r="CS57" t="n">
        <v>13</v>
      </c>
      <c r="CT57" t="n">
        <v>0</v>
      </c>
      <c r="CU57" t="n">
        <v>16</v>
      </c>
      <c r="CV57" t="n">
        <v>13</v>
      </c>
      <c r="CW57" t="n">
        <v>3</v>
      </c>
      <c r="CX57" t="n">
        <v>10</v>
      </c>
      <c r="CY57" t="n">
        <v>6</v>
      </c>
      <c r="CZ57" t="n">
        <v>7</v>
      </c>
      <c r="DA57" t="n">
        <v>9</v>
      </c>
      <c r="DB57" t="n">
        <v>3</v>
      </c>
      <c r="DC57" t="n">
        <v>13</v>
      </c>
      <c r="DD57" t="n">
        <v>2</v>
      </c>
      <c r="DE57" t="n">
        <v>14</v>
      </c>
      <c r="DF57" t="n">
        <v>0</v>
      </c>
      <c r="DG57" t="n">
        <v>16</v>
      </c>
      <c r="DH57" t="n">
        <v>13</v>
      </c>
      <c r="DI57" t="n">
        <v>3</v>
      </c>
      <c r="DJ57" t="n">
        <v>13</v>
      </c>
      <c r="DK57" t="n">
        <v>3</v>
      </c>
      <c r="DL57" t="n">
        <v>7</v>
      </c>
      <c r="DM57" t="n">
        <v>9</v>
      </c>
      <c r="DN57" t="n">
        <v>9</v>
      </c>
      <c r="DO57" t="n">
        <v>7</v>
      </c>
      <c r="DP57" t="n">
        <v>2</v>
      </c>
      <c r="DQ57" t="n">
        <v>14</v>
      </c>
      <c r="DR57" t="n">
        <v>2</v>
      </c>
      <c r="DS57" t="n">
        <v>14</v>
      </c>
      <c r="DT57" t="n">
        <v>14</v>
      </c>
      <c r="DU57" t="n">
        <v>2</v>
      </c>
      <c r="DV57" t="n">
        <v>8</v>
      </c>
      <c r="DW57" t="n">
        <v>8</v>
      </c>
      <c r="DX57" t="n">
        <v>8</v>
      </c>
      <c r="DY57" t="n">
        <v>8</v>
      </c>
      <c r="DZ57" t="n">
        <v>2</v>
      </c>
      <c r="EA57" t="n">
        <v>14</v>
      </c>
      <c r="EB57" t="n">
        <v>0</v>
      </c>
      <c r="EC57" t="n">
        <v>16</v>
      </c>
      <c r="ED57" t="n">
        <v>1</v>
      </c>
      <c r="EE57" t="n">
        <v>15</v>
      </c>
      <c r="EF57" t="n">
        <v>15</v>
      </c>
      <c r="EG57" t="n">
        <v>1</v>
      </c>
      <c r="EH57" t="n">
        <v>11</v>
      </c>
      <c r="EI57" t="n">
        <v>5</v>
      </c>
      <c r="EJ57" t="n">
        <v>7</v>
      </c>
      <c r="EK57" t="n">
        <v>9</v>
      </c>
      <c r="EL57" t="n">
        <v>7</v>
      </c>
      <c r="EM57" t="n">
        <v>9</v>
      </c>
      <c r="EN57" t="n">
        <v>3</v>
      </c>
      <c r="EO57" t="n">
        <v>13</v>
      </c>
      <c r="EP57" s="89" t="n">
        <v>2</v>
      </c>
      <c r="EQ57" t="n">
        <v>14</v>
      </c>
      <c r="ER57" s="81" t="n"/>
      <c r="ES57" s="89" t="n"/>
      <c r="EU57" s="81" t="n"/>
      <c r="EV57" s="89" t="n"/>
      <c r="EX57" s="81" t="n"/>
      <c r="EY57" s="89" t="n"/>
      <c r="FA57" s="81" t="n"/>
      <c r="FB57" s="89" t="n"/>
      <c r="FD57" s="81" t="n"/>
      <c r="FE57" s="89" t="n"/>
      <c r="FG57" s="81" t="n"/>
      <c r="FH57" s="89" t="n"/>
      <c r="FJ57" s="81" t="n"/>
      <c r="FK57" s="89" t="n"/>
      <c r="FM57" s="81" t="n"/>
    </row>
    <row customHeight="1" ht="12" r="58" spans="1:201">
      <c r="A58" s="35" t="n">
        <v>43379</v>
      </c>
      <c r="B58" s="89" t="s">
        <v>125</v>
      </c>
      <c r="C58" s="89" t="s">
        <v>117</v>
      </c>
      <c r="D58" s="31" t="n">
        <v>6.83</v>
      </c>
      <c r="E58" s="81" t="n">
        <v>6.52</v>
      </c>
      <c r="F58" s="25" t="n">
        <v>562</v>
      </c>
      <c r="G58" s="80" t="n">
        <v>290</v>
      </c>
      <c r="H58" s="80" t="n">
        <v>475</v>
      </c>
      <c r="I58" s="80" t="n">
        <v>193</v>
      </c>
      <c r="J58" s="80" t="n">
        <v>14</v>
      </c>
      <c r="K58" s="80" t="n">
        <v>10</v>
      </c>
      <c r="L58" s="25" t="n">
        <v>0</v>
      </c>
      <c r="M58" s="80" t="n">
        <v>3</v>
      </c>
      <c r="N58" s="80" t="n">
        <v>4</v>
      </c>
      <c r="O58" s="80" t="n">
        <v>3</v>
      </c>
      <c r="P58" s="80" t="n">
        <v>4</v>
      </c>
      <c r="Q58" s="80" t="n">
        <v>0</v>
      </c>
      <c r="R58" s="16" t="n">
        <v>8</v>
      </c>
      <c r="S58" s="16" t="n">
        <v>6</v>
      </c>
      <c r="T58" s="16" t="n">
        <v>14</v>
      </c>
      <c r="U58" s="25" t="n">
        <v>4</v>
      </c>
      <c r="V58" s="80" t="n">
        <v>3</v>
      </c>
      <c r="W58" s="16" t="n">
        <v>7</v>
      </c>
      <c r="X58" s="25" t="n">
        <v>18</v>
      </c>
      <c r="Y58" s="80" t="n">
        <v>20</v>
      </c>
      <c r="Z58" s="27">
        <f>IF(U58="","",LOOKUP(U58-V58,{-9E+307,0,1},{2,"x",1}))</f>
        <v/>
      </c>
      <c r="AA58" s="14">
        <f>IF(U58="","",U58&amp;"-"&amp;V58)</f>
        <v/>
      </c>
      <c r="AB58" s="63" t="n"/>
      <c r="AW58" s="80" t="n"/>
      <c r="AX58" s="80" t="n"/>
      <c r="AY58" s="80" t="n"/>
      <c r="AZ58" s="80" t="n"/>
      <c r="BA58" s="80" t="n"/>
      <c r="BB58" s="80" t="n"/>
      <c r="BC58" s="80" t="n"/>
      <c r="BD58" s="80" t="n"/>
      <c r="BE58" s="80" t="n"/>
      <c r="BF58" s="80" t="n"/>
      <c r="BG58" s="80" t="n"/>
      <c r="BH58" s="80" t="n"/>
      <c r="BI58" s="80" t="n"/>
      <c r="BJ58" s="80" t="n"/>
      <c r="BK58" s="80" t="n"/>
      <c r="BL58" s="80" t="n"/>
      <c r="BM58" s="80" t="n"/>
      <c r="BN58" s="80" t="n"/>
      <c r="BO58" s="80" t="n"/>
      <c r="BR58" t="s">
        <v>114</v>
      </c>
      <c r="BS58" t="s">
        <v>129</v>
      </c>
      <c r="BT58" t="n">
        <v>16</v>
      </c>
      <c r="BU58" t="n">
        <v>0</v>
      </c>
      <c r="BV58" t="n">
        <v>11</v>
      </c>
      <c r="BW58" t="n">
        <v>5</v>
      </c>
      <c r="BX58" t="n">
        <v>10</v>
      </c>
      <c r="BY58" t="n">
        <v>6</v>
      </c>
      <c r="BZ58" t="n">
        <v>9</v>
      </c>
      <c r="CA58" t="n">
        <v>7</v>
      </c>
      <c r="CB58" t="n">
        <v>6</v>
      </c>
      <c r="CC58" t="n">
        <v>10</v>
      </c>
      <c r="CD58" t="n">
        <v>2</v>
      </c>
      <c r="CE58" t="n">
        <v>14</v>
      </c>
      <c r="CF58" t="n">
        <v>15</v>
      </c>
      <c r="CG58" t="n">
        <v>1</v>
      </c>
      <c r="CH58" t="n">
        <v>8</v>
      </c>
      <c r="CI58" t="n">
        <v>8</v>
      </c>
      <c r="CJ58" t="n">
        <v>12</v>
      </c>
      <c r="CK58" t="n">
        <v>4</v>
      </c>
      <c r="CL58" t="n">
        <v>7</v>
      </c>
      <c r="CM58" t="n">
        <v>9</v>
      </c>
      <c r="CN58" t="n">
        <v>8</v>
      </c>
      <c r="CO58" t="n">
        <v>8</v>
      </c>
      <c r="CP58" t="n">
        <v>4</v>
      </c>
      <c r="CQ58" t="n">
        <v>12</v>
      </c>
      <c r="CR58" t="n">
        <v>2</v>
      </c>
      <c r="CS58" t="n">
        <v>14</v>
      </c>
      <c r="CT58" t="n">
        <v>1</v>
      </c>
      <c r="CU58" t="n">
        <v>15</v>
      </c>
      <c r="CV58" t="n">
        <v>16</v>
      </c>
      <c r="CW58" t="n">
        <v>0</v>
      </c>
      <c r="CX58" t="n">
        <v>10</v>
      </c>
      <c r="CY58" t="n">
        <v>6</v>
      </c>
      <c r="CZ58" t="n">
        <v>6</v>
      </c>
      <c r="DA58" t="n">
        <v>10</v>
      </c>
      <c r="DB58" t="n">
        <v>3</v>
      </c>
      <c r="DC58" t="n">
        <v>13</v>
      </c>
      <c r="DD58" t="n">
        <v>2</v>
      </c>
      <c r="DE58" t="n">
        <v>14</v>
      </c>
      <c r="DF58" t="n">
        <v>0</v>
      </c>
      <c r="DG58" t="n">
        <v>16</v>
      </c>
      <c r="DH58" t="n">
        <v>15</v>
      </c>
      <c r="DI58" t="n">
        <v>1</v>
      </c>
      <c r="DJ58" t="n">
        <v>11</v>
      </c>
      <c r="DK58" t="n">
        <v>5</v>
      </c>
      <c r="DL58" t="n">
        <v>8</v>
      </c>
      <c r="DM58" t="n">
        <v>8</v>
      </c>
      <c r="DN58" t="n">
        <v>4</v>
      </c>
      <c r="DO58" t="n">
        <v>12</v>
      </c>
      <c r="DP58" t="n">
        <v>6</v>
      </c>
      <c r="DQ58" t="n">
        <v>10</v>
      </c>
      <c r="DR58" t="n">
        <v>1</v>
      </c>
      <c r="DS58" t="n">
        <v>15</v>
      </c>
      <c r="DT58" t="n">
        <v>11</v>
      </c>
      <c r="DU58" t="n">
        <v>5</v>
      </c>
      <c r="DV58" t="n">
        <v>12</v>
      </c>
      <c r="DW58" t="n">
        <v>4</v>
      </c>
      <c r="DX58" t="n">
        <v>5</v>
      </c>
      <c r="DY58" t="n">
        <v>11</v>
      </c>
      <c r="DZ58" t="n">
        <v>4</v>
      </c>
      <c r="EA58" t="n">
        <v>12</v>
      </c>
      <c r="EB58" t="n">
        <v>0</v>
      </c>
      <c r="EC58" t="n">
        <v>16</v>
      </c>
      <c r="ED58" t="n">
        <v>0</v>
      </c>
      <c r="EE58" t="n">
        <v>16</v>
      </c>
      <c r="EF58" t="n">
        <v>14</v>
      </c>
      <c r="EG58" t="n">
        <v>2</v>
      </c>
      <c r="EH58" t="n">
        <v>12</v>
      </c>
      <c r="EI58" t="n">
        <v>4</v>
      </c>
      <c r="EJ58" t="n">
        <v>6</v>
      </c>
      <c r="EK58" t="n">
        <v>10</v>
      </c>
      <c r="EL58" t="n">
        <v>5</v>
      </c>
      <c r="EM58" t="n">
        <v>11</v>
      </c>
      <c r="EN58" t="n">
        <v>2</v>
      </c>
      <c r="EO58" t="n">
        <v>14</v>
      </c>
      <c r="EP58" s="89" t="n">
        <v>2</v>
      </c>
      <c r="EQ58" t="n">
        <v>14</v>
      </c>
      <c r="ER58" s="81" t="n"/>
      <c r="ES58" s="89" t="n"/>
      <c r="EU58" s="81" t="n"/>
      <c r="EV58" s="89" t="n"/>
      <c r="EX58" s="81" t="n"/>
      <c r="EY58" s="89" t="n"/>
      <c r="FA58" s="81" t="n"/>
      <c r="FB58" s="89" t="n"/>
      <c r="FD58" s="81" t="n"/>
      <c r="FE58" s="89" t="n"/>
      <c r="FG58" s="81" t="n"/>
      <c r="FH58" s="89" t="n"/>
      <c r="FJ58" s="81" t="n"/>
      <c r="FK58" s="89" t="n"/>
      <c r="FM58" s="81" t="n"/>
    </row>
    <row customHeight="1" ht="12" r="59" spans="1:201">
      <c r="A59" s="35" t="n">
        <v>43379</v>
      </c>
      <c r="B59" s="89" t="s">
        <v>118</v>
      </c>
      <c r="C59" s="89" t="s">
        <v>127</v>
      </c>
      <c r="D59" s="31" t="n">
        <v>6.32</v>
      </c>
      <c r="E59" s="81" t="n">
        <v>7.05</v>
      </c>
      <c r="F59" s="25" t="n">
        <v>366</v>
      </c>
      <c r="G59" s="80" t="n">
        <v>393</v>
      </c>
      <c r="H59" s="80" t="n">
        <v>259</v>
      </c>
      <c r="I59" s="80" t="n">
        <v>298</v>
      </c>
      <c r="J59" s="80" t="n">
        <v>6</v>
      </c>
      <c r="K59" s="80" t="n">
        <v>7</v>
      </c>
      <c r="L59" s="25" t="n">
        <v>0</v>
      </c>
      <c r="M59" s="80" t="n">
        <v>2</v>
      </c>
      <c r="N59" s="80" t="n">
        <v>2</v>
      </c>
      <c r="O59" s="80" t="n">
        <v>1</v>
      </c>
      <c r="P59" s="80" t="n">
        <v>1</v>
      </c>
      <c r="Q59" s="80" t="n">
        <v>2</v>
      </c>
      <c r="R59" s="16" t="n">
        <v>3</v>
      </c>
      <c r="S59" s="16" t="n">
        <v>5</v>
      </c>
      <c r="T59" s="16" t="n">
        <v>8</v>
      </c>
      <c r="U59" s="25" t="n">
        <v>0</v>
      </c>
      <c r="V59" s="80" t="n">
        <v>2</v>
      </c>
      <c r="W59" s="16" t="n">
        <v>2</v>
      </c>
      <c r="X59" s="25" t="n">
        <v>20</v>
      </c>
      <c r="Y59" s="80" t="n">
        <v>19</v>
      </c>
      <c r="Z59" s="27">
        <f>IF(U59="","",LOOKUP(U59-V59,{-9E+307,0,1},{2,"x",1}))</f>
        <v/>
      </c>
      <c r="AA59" s="14">
        <f>IF(U59="","",U59&amp;"-"&amp;V59)</f>
        <v/>
      </c>
      <c r="AB59" s="63" t="n"/>
      <c r="AW59" s="80" t="n"/>
      <c r="AX59" s="80" t="n"/>
      <c r="AY59" s="80" t="n"/>
      <c r="AZ59" s="80" t="n"/>
      <c r="BA59" s="80" t="n"/>
      <c r="BB59" s="80" t="n"/>
      <c r="BC59" s="80" t="n"/>
      <c r="BD59" s="80" t="n"/>
      <c r="BE59" s="80" t="n"/>
      <c r="BF59" s="80" t="n"/>
      <c r="BG59" s="80" t="n"/>
      <c r="BH59" s="80" t="n"/>
      <c r="BI59" s="80" t="n"/>
      <c r="BJ59" s="80" t="n"/>
      <c r="BK59" s="80" t="n"/>
      <c r="BL59" s="80" t="n"/>
      <c r="BM59" s="80" t="n"/>
      <c r="BN59" s="80" t="n"/>
      <c r="BO59" s="80" t="n"/>
      <c r="EP59" s="89" t="n"/>
      <c r="ER59" s="81" t="n"/>
      <c r="ES59" s="89" t="n"/>
      <c r="EU59" s="81" t="n"/>
      <c r="EV59" s="89" t="n"/>
      <c r="EX59" s="81" t="n"/>
      <c r="EY59" s="89" t="n"/>
      <c r="FA59" s="81" t="n"/>
      <c r="FB59" s="89" t="n"/>
      <c r="FD59" s="81" t="n"/>
      <c r="FE59" s="89" t="n"/>
      <c r="FG59" s="81" t="n"/>
      <c r="FH59" s="89" t="n"/>
      <c r="FJ59" s="81" t="n"/>
      <c r="FK59" s="89" t="n"/>
      <c r="FM59" s="81" t="n"/>
    </row>
    <row customHeight="1" ht="12" r="60" spans="1:201">
      <c r="A60" s="35" t="n">
        <v>43379</v>
      </c>
      <c r="B60" s="89" t="s">
        <v>124</v>
      </c>
      <c r="C60" s="89" t="s">
        <v>130</v>
      </c>
      <c r="D60" s="31" t="n">
        <v>6.97</v>
      </c>
      <c r="E60" s="81" t="n">
        <v>6.58</v>
      </c>
      <c r="F60" s="25" t="n">
        <v>397</v>
      </c>
      <c r="G60" s="80" t="n">
        <v>406</v>
      </c>
      <c r="H60" s="80" t="n">
        <v>287</v>
      </c>
      <c r="I60" s="80" t="n">
        <v>296</v>
      </c>
      <c r="J60" s="80" t="n">
        <v>12</v>
      </c>
      <c r="K60" s="80" t="n">
        <v>10</v>
      </c>
      <c r="L60" s="25" t="n">
        <v>0</v>
      </c>
      <c r="M60" s="80" t="n">
        <v>1</v>
      </c>
      <c r="N60" s="80" t="n">
        <v>5</v>
      </c>
      <c r="O60" s="80" t="n">
        <v>1</v>
      </c>
      <c r="P60" s="80" t="n">
        <v>1</v>
      </c>
      <c r="Q60" s="80" t="n">
        <v>3</v>
      </c>
      <c r="R60" s="16" t="n">
        <v>6</v>
      </c>
      <c r="S60" s="16" t="n">
        <v>5</v>
      </c>
      <c r="T60" s="16" t="n">
        <v>11</v>
      </c>
      <c r="U60" s="25" t="n">
        <v>3</v>
      </c>
      <c r="V60" s="80" t="n">
        <v>1</v>
      </c>
      <c r="W60" s="16" t="n">
        <v>4</v>
      </c>
      <c r="X60" s="25" t="n">
        <v>19</v>
      </c>
      <c r="Y60" s="80" t="n">
        <v>34</v>
      </c>
      <c r="Z60" s="27">
        <f>IF(U60="","",LOOKUP(U60-V60,{-9E+307,0,1},{2,"x",1}))</f>
        <v/>
      </c>
      <c r="AA60" s="14">
        <f>IF(U60="","",U60&amp;"-"&amp;V60)</f>
        <v/>
      </c>
      <c r="AB60" s="63" t="n"/>
      <c r="AW60" s="80" t="n"/>
      <c r="AX60" s="80" t="n"/>
      <c r="AY60" s="80" t="n"/>
      <c r="AZ60" s="80" t="n"/>
      <c r="BA60" s="80" t="n"/>
      <c r="BB60" s="80" t="n"/>
      <c r="BC60" s="80" t="n"/>
      <c r="BD60" s="80" t="n"/>
      <c r="BE60" s="80" t="n"/>
      <c r="BF60" s="80" t="n"/>
      <c r="BG60" s="80" t="n"/>
      <c r="BH60" s="80" t="n"/>
      <c r="BI60" s="80" t="n"/>
      <c r="BJ60" s="80" t="n"/>
      <c r="BK60" s="80" t="n"/>
      <c r="BL60" s="80" t="n"/>
      <c r="BM60" s="80" t="n"/>
      <c r="BN60" s="80" t="n"/>
      <c r="BO60" s="80" t="n"/>
      <c r="EP60" s="89" t="n"/>
      <c r="ER60" s="81" t="n"/>
      <c r="ES60" s="89" t="n"/>
      <c r="EU60" s="81" t="n"/>
      <c r="EV60" s="89" t="n"/>
      <c r="EX60" s="81" t="n"/>
      <c r="EY60" s="89" t="n"/>
      <c r="FA60" s="81" t="n"/>
      <c r="FB60" s="89" t="n"/>
      <c r="FD60" s="81" t="n"/>
      <c r="FE60" s="89" t="n"/>
      <c r="FG60" s="81" t="n"/>
      <c r="FH60" s="89" t="n"/>
      <c r="FJ60" s="81" t="n"/>
      <c r="FK60" s="89" t="n"/>
      <c r="FM60" s="81" t="n"/>
    </row>
    <row customHeight="1" ht="12" r="61" spans="1:201">
      <c r="A61" s="35" t="n">
        <v>43379</v>
      </c>
      <c r="B61" s="89" t="s">
        <v>129</v>
      </c>
      <c r="C61" s="89" t="s">
        <v>121</v>
      </c>
      <c r="D61" s="31" t="n">
        <v>6.83</v>
      </c>
      <c r="E61" s="81" t="n">
        <v>6.72</v>
      </c>
      <c r="F61" s="25" t="n">
        <v>499</v>
      </c>
      <c r="G61" s="80" t="n">
        <v>427</v>
      </c>
      <c r="H61" s="80" t="n">
        <v>415</v>
      </c>
      <c r="I61" s="80" t="n">
        <v>333</v>
      </c>
      <c r="J61" s="80" t="n">
        <v>20</v>
      </c>
      <c r="K61" s="80" t="n">
        <v>10</v>
      </c>
      <c r="L61" s="25" t="n">
        <v>0</v>
      </c>
      <c r="M61" s="80" t="n">
        <v>0</v>
      </c>
      <c r="N61" s="80" t="n">
        <v>2</v>
      </c>
      <c r="O61" s="80" t="n">
        <v>0</v>
      </c>
      <c r="P61" s="80" t="n">
        <v>1</v>
      </c>
      <c r="Q61" s="80" t="n">
        <v>1</v>
      </c>
      <c r="R61" s="16" t="n">
        <v>3</v>
      </c>
      <c r="S61" s="16" t="n">
        <v>1</v>
      </c>
      <c r="T61" s="16" t="n">
        <v>4</v>
      </c>
      <c r="U61" s="25" t="n">
        <v>0</v>
      </c>
      <c r="V61" s="80" t="n">
        <v>0</v>
      </c>
      <c r="W61" s="16" t="n">
        <v>1</v>
      </c>
      <c r="X61" s="25" t="n">
        <v>22</v>
      </c>
      <c r="Y61" s="80" t="n">
        <v>25</v>
      </c>
      <c r="Z61" s="27">
        <f>IF(U61="","",LOOKUP(U61-V61,{-9E+307,0,1},{2,"x",1}))</f>
        <v/>
      </c>
      <c r="AA61" s="14">
        <f>IF(U61="","",U61&amp;"-"&amp;V61)</f>
        <v/>
      </c>
      <c r="AB61" s="63" t="n"/>
      <c r="AW61" s="80" t="n"/>
      <c r="AX61" s="80" t="n"/>
      <c r="AY61" s="80" t="n"/>
      <c r="AZ61" s="80" t="n"/>
      <c r="BA61" s="80" t="n"/>
      <c r="BB61" s="80" t="n"/>
      <c r="BC61" s="80" t="n"/>
      <c r="BD61" s="80" t="n"/>
      <c r="BE61" s="80" t="n"/>
      <c r="BF61" s="80" t="n"/>
      <c r="BG61" s="80" t="n"/>
      <c r="BH61" s="80" t="n"/>
      <c r="BI61" s="80" t="n"/>
      <c r="BJ61" s="80" t="n"/>
      <c r="BK61" s="80" t="n"/>
      <c r="BL61" s="80" t="n"/>
      <c r="BM61" s="80" t="n"/>
      <c r="BN61" s="80" t="n"/>
      <c r="BO61" s="80" t="n"/>
      <c r="BT61" s="80" t="n"/>
      <c r="BU61" s="80" t="n"/>
      <c r="BV61" s="80" t="n"/>
      <c r="BW61" s="80" t="n"/>
      <c r="BX61" s="80" t="n"/>
      <c r="BY61" s="80" t="n"/>
      <c r="BZ61" s="80" t="n"/>
      <c r="CA61" s="80" t="n"/>
      <c r="CB61" s="80" t="n"/>
      <c r="CC61" s="80" t="n"/>
      <c r="CD61" s="80" t="n"/>
      <c r="CE61" s="80" t="n"/>
      <c r="CF61" s="80" t="n"/>
      <c r="CG61" s="80" t="n"/>
      <c r="CH61" s="80" t="n"/>
      <c r="CI61" s="80" t="n"/>
      <c r="CJ61" s="80" t="n"/>
      <c r="CK61" s="80" t="n"/>
      <c r="CL61" s="80" t="n"/>
      <c r="CM61" s="80" t="n"/>
      <c r="CN61" s="80" t="n"/>
      <c r="CO61" s="80" t="n"/>
      <c r="CP61" s="80" t="n"/>
      <c r="CQ61" s="80" t="n"/>
      <c r="CR61" s="80" t="n"/>
      <c r="CS61" s="80" t="n"/>
      <c r="CT61" s="80" t="n"/>
      <c r="CU61" s="80" t="n"/>
      <c r="CV61" s="80" t="n"/>
      <c r="CW61" s="80" t="n"/>
      <c r="CX61" s="80" t="n"/>
      <c r="CY61" s="80" t="n"/>
      <c r="CZ61" s="80" t="n"/>
      <c r="DA61" s="80" t="n"/>
      <c r="DB61" s="80" t="n"/>
      <c r="DC61" s="80" t="n"/>
      <c r="DD61" s="80" t="n"/>
      <c r="DE61" s="80" t="n"/>
      <c r="DF61" s="80" t="n"/>
      <c r="DG61" s="80" t="n"/>
      <c r="DH61" s="80" t="n"/>
      <c r="DI61" s="80" t="n"/>
      <c r="DJ61" s="80" t="n"/>
      <c r="DK61" s="80" t="n"/>
      <c r="DL61" s="80" t="n"/>
      <c r="DM61" s="80" t="n"/>
      <c r="DN61" s="80" t="n"/>
      <c r="DO61" s="80" t="n"/>
      <c r="DP61" s="80" t="n"/>
      <c r="DQ61" s="80" t="n"/>
      <c r="DR61" s="80" t="n"/>
      <c r="DS61" s="80" t="n"/>
      <c r="DT61" s="80" t="n"/>
      <c r="DU61" s="80" t="n"/>
      <c r="DV61" s="80" t="n"/>
      <c r="DW61" s="80" t="n"/>
      <c r="DX61" s="80" t="n"/>
      <c r="DY61" s="80" t="n"/>
      <c r="DZ61" s="80" t="n"/>
      <c r="EA61" s="80" t="n"/>
      <c r="EB61" s="80" t="n"/>
      <c r="EC61" s="80" t="n"/>
      <c r="ED61" s="80" t="n"/>
      <c r="EE61" s="80" t="n"/>
      <c r="EF61" s="80" t="n"/>
      <c r="EG61" s="80" t="n"/>
      <c r="EH61" s="80" t="n"/>
      <c r="EI61" s="80" t="n"/>
      <c r="EJ61" s="80" t="n"/>
      <c r="EK61" s="80" t="n"/>
      <c r="EL61" s="80" t="n"/>
      <c r="EM61" s="80" t="n"/>
      <c r="EN61" s="80" t="n"/>
      <c r="EO61" s="80" t="n"/>
      <c r="EP61" s="80" t="n"/>
      <c r="EQ61" s="80" t="n"/>
      <c r="ER61" s="81" t="n"/>
      <c r="ES61" s="89" t="n"/>
      <c r="EU61" s="81" t="n"/>
      <c r="EV61" s="89" t="n"/>
      <c r="EX61" s="81" t="n"/>
      <c r="EY61" s="89" t="n"/>
      <c r="FA61" s="81" t="n"/>
      <c r="FB61" s="89" t="n"/>
      <c r="FD61" s="81" t="n"/>
      <c r="FE61" s="89" t="n"/>
      <c r="FG61" s="81" t="n"/>
      <c r="FH61" s="89" t="n"/>
      <c r="FJ61" s="81" t="n"/>
      <c r="FK61" s="89" t="n"/>
      <c r="FM61" s="81" t="n"/>
    </row>
    <row customHeight="1" ht="12" r="62" spans="1:201">
      <c r="A62" s="35" t="n">
        <v>43380</v>
      </c>
      <c r="B62" s="89" t="s">
        <v>119</v>
      </c>
      <c r="C62" s="89" t="s">
        <v>116</v>
      </c>
      <c r="D62" s="31" t="n">
        <v>6.72</v>
      </c>
      <c r="E62" s="81" t="n">
        <v>6.67</v>
      </c>
      <c r="F62" s="25" t="n">
        <v>354</v>
      </c>
      <c r="G62" s="80" t="n">
        <v>479</v>
      </c>
      <c r="H62" s="80" t="n">
        <v>271</v>
      </c>
      <c r="I62" s="80" t="n">
        <v>387</v>
      </c>
      <c r="J62" s="80" t="n">
        <v>3</v>
      </c>
      <c r="K62" s="80" t="n">
        <v>6</v>
      </c>
      <c r="L62" s="25" t="n">
        <v>0</v>
      </c>
      <c r="M62" s="80" t="n">
        <v>0</v>
      </c>
      <c r="N62" s="80" t="n">
        <v>1</v>
      </c>
      <c r="O62" s="80" t="n">
        <v>0</v>
      </c>
      <c r="P62" s="80" t="n">
        <v>0</v>
      </c>
      <c r="Q62" s="80" t="n">
        <v>0</v>
      </c>
      <c r="R62" s="16" t="n">
        <v>1</v>
      </c>
      <c r="S62" s="16" t="n">
        <v>0</v>
      </c>
      <c r="T62" s="16" t="n">
        <v>1</v>
      </c>
      <c r="U62" s="25" t="n">
        <v>0</v>
      </c>
      <c r="V62" s="80" t="n">
        <v>0</v>
      </c>
      <c r="W62" s="16" t="n">
        <v>0</v>
      </c>
      <c r="X62" s="25" t="n">
        <v>17</v>
      </c>
      <c r="Y62" s="80" t="n">
        <v>22</v>
      </c>
      <c r="Z62" s="27">
        <f>IF(U62="","",LOOKUP(U62-V62,{-9E+307,0,1},{2,"x",1}))</f>
        <v/>
      </c>
      <c r="AA62" s="14">
        <f>IF(U62="","",U62&amp;"-"&amp;V62)</f>
        <v/>
      </c>
      <c r="AB62" s="63" t="n"/>
      <c r="AW62" s="80" t="n"/>
      <c r="AX62" s="80" t="n"/>
      <c r="AY62" s="80" t="n"/>
      <c r="AZ62" s="80" t="n"/>
      <c r="BA62" s="80" t="n"/>
      <c r="BB62" s="80" t="n"/>
      <c r="BC62" s="80" t="n"/>
      <c r="BD62" s="80" t="n"/>
      <c r="BE62" s="80" t="n"/>
      <c r="BF62" s="80" t="n"/>
      <c r="BG62" s="80" t="n"/>
      <c r="BH62" s="80" t="n"/>
      <c r="BI62" s="80" t="n"/>
      <c r="BJ62" s="80" t="n"/>
      <c r="BK62" s="80" t="n"/>
      <c r="BL62" s="80" t="n"/>
      <c r="BM62" s="80" t="n"/>
      <c r="BN62" s="80" t="n"/>
      <c r="BO62" s="80" t="n"/>
      <c r="BT62" s="80" t="n"/>
      <c r="BU62" s="80" t="n"/>
      <c r="BV62" s="80" t="n"/>
      <c r="BW62" s="80" t="n"/>
      <c r="BX62" s="80" t="n"/>
      <c r="BY62" s="80" t="n"/>
      <c r="BZ62" s="80" t="n"/>
      <c r="CA62" s="80" t="n"/>
      <c r="CB62" s="80" t="n"/>
      <c r="CC62" s="80" t="n"/>
      <c r="CD62" s="80" t="n"/>
      <c r="CE62" s="80" t="n"/>
      <c r="CF62" s="80" t="n"/>
      <c r="CG62" s="80" t="n"/>
      <c r="CH62" s="80" t="n"/>
      <c r="CI62" s="80" t="n"/>
      <c r="CJ62" s="80" t="n"/>
      <c r="CK62" s="80" t="n"/>
      <c r="CL62" s="80" t="n"/>
      <c r="CM62" s="80" t="n"/>
      <c r="CN62" s="80" t="n"/>
      <c r="CO62" s="80" t="n"/>
      <c r="CP62" s="80" t="n"/>
      <c r="CQ62" s="80" t="n"/>
      <c r="CR62" s="80" t="n"/>
      <c r="CS62" s="80" t="n"/>
      <c r="CT62" s="80" t="n"/>
      <c r="CU62" s="80" t="n"/>
      <c r="CV62" s="80" t="n"/>
      <c r="CW62" s="80" t="n"/>
      <c r="CX62" s="80" t="n"/>
      <c r="CY62" s="80" t="n"/>
      <c r="CZ62" s="80" t="n"/>
      <c r="DA62" s="80" t="n"/>
      <c r="DB62" s="80" t="n"/>
      <c r="DC62" s="80" t="n"/>
      <c r="DD62" s="80" t="n"/>
      <c r="DE62" s="80" t="n"/>
      <c r="DF62" s="80" t="n"/>
      <c r="DG62" s="80" t="n"/>
      <c r="DH62" s="80" t="n"/>
      <c r="DI62" s="80" t="n"/>
      <c r="DJ62" s="80" t="n"/>
      <c r="DK62" s="80" t="n"/>
      <c r="DL62" s="80" t="n"/>
      <c r="DM62" s="80" t="n"/>
      <c r="DN62" s="80" t="n"/>
      <c r="DO62" s="80" t="n"/>
      <c r="DP62" s="80" t="n"/>
      <c r="DQ62" s="80" t="n"/>
      <c r="DR62" s="80" t="n"/>
      <c r="DS62" s="80" t="n"/>
      <c r="DT62" s="80" t="n"/>
      <c r="DU62" s="80" t="n"/>
      <c r="DV62" s="80" t="n"/>
      <c r="DW62" s="80" t="n"/>
      <c r="DX62" s="80" t="n"/>
      <c r="DY62" s="80" t="n"/>
      <c r="DZ62" s="80" t="n"/>
      <c r="EA62" s="80" t="n"/>
      <c r="EB62" s="80" t="n"/>
      <c r="EC62" s="80" t="n"/>
      <c r="ED62" s="80" t="n"/>
      <c r="EE62" s="80" t="n"/>
      <c r="EF62" s="80" t="n"/>
      <c r="EG62" s="80" t="n"/>
      <c r="EH62" s="80" t="n"/>
      <c r="EI62" s="80" t="n"/>
      <c r="EJ62" s="80" t="n"/>
      <c r="EK62" s="80" t="n"/>
      <c r="EL62" s="80" t="n"/>
      <c r="EM62" s="80" t="n"/>
      <c r="EN62" s="80" t="n"/>
      <c r="EO62" s="80" t="n"/>
      <c r="EP62" s="80" t="n"/>
      <c r="EQ62" s="80" t="n"/>
      <c r="ER62" s="81" t="n"/>
      <c r="ES62" s="89" t="n"/>
      <c r="EU62" s="81" t="n"/>
      <c r="EV62" s="89" t="n"/>
      <c r="EX62" s="81" t="n"/>
      <c r="EY62" s="89" t="n"/>
      <c r="FA62" s="81" t="n"/>
      <c r="FB62" s="89" t="n"/>
      <c r="FD62" s="81" t="n"/>
      <c r="FE62" s="89" t="n"/>
      <c r="FG62" s="81" t="n"/>
      <c r="FH62" s="89" t="n"/>
      <c r="FJ62" s="81" t="n"/>
      <c r="FK62" s="89" t="n"/>
      <c r="FM62" s="81" t="n"/>
    </row>
    <row customHeight="1" ht="12" r="63" spans="1:201">
      <c r="A63" s="35" t="n">
        <v>43380</v>
      </c>
      <c r="B63" s="89" t="s">
        <v>114</v>
      </c>
      <c r="C63" s="89" t="s">
        <v>120</v>
      </c>
      <c r="D63" s="31" t="n">
        <v>6.47</v>
      </c>
      <c r="E63" s="81" t="n">
        <v>6.76</v>
      </c>
      <c r="F63" s="25" t="n">
        <v>561</v>
      </c>
      <c r="G63" s="80" t="n">
        <v>256</v>
      </c>
      <c r="H63" s="80" t="n">
        <v>478</v>
      </c>
      <c r="I63" s="80" t="n">
        <v>173</v>
      </c>
      <c r="J63" s="80" t="n">
        <v>14</v>
      </c>
      <c r="K63" s="80" t="n">
        <v>4</v>
      </c>
      <c r="L63" s="25" t="n">
        <v>1</v>
      </c>
      <c r="M63" s="80" t="n">
        <v>0</v>
      </c>
      <c r="N63" s="80" t="n">
        <v>2</v>
      </c>
      <c r="O63" s="80" t="n">
        <v>3</v>
      </c>
      <c r="P63" s="80" t="n">
        <v>1</v>
      </c>
      <c r="Q63" s="80" t="n">
        <v>1</v>
      </c>
      <c r="R63" s="16" t="n">
        <v>4</v>
      </c>
      <c r="S63" s="16" t="n">
        <v>4</v>
      </c>
      <c r="T63" s="16" t="n">
        <v>8</v>
      </c>
      <c r="U63" s="25" t="n">
        <v>1</v>
      </c>
      <c r="V63" s="80" t="n">
        <v>2</v>
      </c>
      <c r="W63" s="16" t="n">
        <v>3</v>
      </c>
      <c r="X63" s="25" t="n">
        <v>8</v>
      </c>
      <c r="Y63" s="80" t="n">
        <v>27</v>
      </c>
      <c r="Z63" s="27">
        <f>IF(U63="","",LOOKUP(U63-V63,{-9E+307,0,1},{2,"x",1}))</f>
        <v/>
      </c>
      <c r="AA63" s="14">
        <f>IF(U63="","",U63&amp;"-"&amp;V63)</f>
        <v/>
      </c>
      <c r="AB63" s="63" t="n"/>
      <c r="AW63" s="80" t="n"/>
      <c r="AX63" s="80" t="n"/>
      <c r="AY63" s="80" t="n"/>
      <c r="AZ63" s="80" t="n"/>
      <c r="BA63" s="80" t="n"/>
      <c r="BB63" s="80" t="n"/>
      <c r="BC63" s="80" t="n"/>
      <c r="BD63" s="80" t="n"/>
      <c r="BE63" s="80" t="n"/>
      <c r="BF63" s="80" t="n"/>
      <c r="BG63" s="80" t="n"/>
      <c r="BH63" s="80" t="n"/>
      <c r="BI63" s="80" t="n"/>
      <c r="BJ63" s="80" t="n"/>
      <c r="BK63" s="80" t="n"/>
      <c r="BL63" s="80" t="n"/>
      <c r="BM63" s="80" t="n"/>
      <c r="BN63" s="80" t="n"/>
      <c r="BO63" s="80" t="n"/>
      <c r="BT63" s="80" t="n"/>
      <c r="BU63" s="80" t="n"/>
      <c r="BV63" s="80" t="n"/>
      <c r="BW63" s="80" t="n"/>
      <c r="BX63" s="80" t="n"/>
      <c r="BY63" s="80" t="n"/>
      <c r="BZ63" s="80" t="n"/>
      <c r="CA63" s="80" t="n"/>
      <c r="CB63" s="80" t="n"/>
      <c r="CC63" s="80" t="n"/>
      <c r="CD63" s="80" t="n"/>
      <c r="CE63" s="80" t="n"/>
      <c r="CF63" s="80" t="n"/>
      <c r="CG63" s="80" t="n"/>
      <c r="CH63" s="80" t="n"/>
      <c r="CI63" s="80" t="n"/>
      <c r="CJ63" s="80" t="n"/>
      <c r="CK63" s="80" t="n"/>
      <c r="CL63" s="80" t="n"/>
      <c r="CM63" s="80" t="n"/>
      <c r="CN63" s="80" t="n"/>
      <c r="CO63" s="80" t="n"/>
      <c r="CP63" s="80" t="n"/>
      <c r="CQ63" s="80" t="n"/>
      <c r="CR63" s="80" t="n"/>
      <c r="CS63" s="80" t="n"/>
      <c r="CT63" s="80" t="n"/>
      <c r="CU63" s="80" t="n"/>
      <c r="CV63" s="80" t="n"/>
      <c r="CW63" s="80" t="n"/>
      <c r="CX63" s="80" t="n"/>
      <c r="CY63" s="80" t="n"/>
      <c r="CZ63" s="80" t="n"/>
      <c r="DA63" s="80" t="n"/>
      <c r="DB63" s="80" t="n"/>
      <c r="DC63" s="80" t="n"/>
      <c r="DD63" s="80" t="n"/>
      <c r="DE63" s="80" t="n"/>
      <c r="DF63" s="80" t="n"/>
      <c r="DG63" s="80" t="n"/>
      <c r="DH63" s="80" t="n"/>
      <c r="DI63" s="80" t="n"/>
      <c r="DJ63" s="80" t="n"/>
      <c r="DK63" s="80" t="n"/>
      <c r="DL63" s="80" t="n"/>
      <c r="DM63" s="80" t="n"/>
      <c r="DN63" s="80" t="n"/>
      <c r="DO63" s="80" t="n"/>
      <c r="DP63" s="80" t="n"/>
      <c r="DQ63" s="80" t="n"/>
      <c r="DR63" s="80" t="n"/>
      <c r="DS63" s="80" t="n"/>
      <c r="DT63" s="80" t="n"/>
      <c r="DU63" s="80" t="n"/>
      <c r="DV63" s="80" t="n"/>
      <c r="DW63" s="80" t="n"/>
      <c r="DX63" s="80" t="n"/>
      <c r="DY63" s="80" t="n"/>
      <c r="DZ63" s="80" t="n"/>
      <c r="EA63" s="80" t="n"/>
      <c r="EB63" s="80" t="n"/>
      <c r="EC63" s="80" t="n"/>
      <c r="ED63" s="80" t="n"/>
      <c r="EE63" s="80" t="n"/>
      <c r="EF63" s="80" t="n"/>
      <c r="EG63" s="80" t="n"/>
      <c r="EH63" s="80" t="n"/>
      <c r="EI63" s="80" t="n"/>
      <c r="EJ63" s="80" t="n"/>
      <c r="EK63" s="80" t="n"/>
      <c r="EL63" s="80" t="n"/>
      <c r="EM63" s="80" t="n"/>
      <c r="EN63" s="80" t="n"/>
      <c r="EO63" s="80" t="n"/>
      <c r="EP63" s="80" t="n"/>
      <c r="EQ63" s="80" t="n"/>
      <c r="ER63" s="81" t="n"/>
      <c r="ES63" s="89" t="n"/>
      <c r="EU63" s="81" t="n"/>
      <c r="EV63" s="89" t="n"/>
      <c r="EX63" s="81" t="n"/>
      <c r="EY63" s="89" t="n"/>
      <c r="FA63" s="81" t="n"/>
      <c r="FB63" s="89" t="n"/>
      <c r="FD63" s="81" t="n"/>
      <c r="FE63" s="89" t="n"/>
      <c r="FG63" s="81" t="n"/>
      <c r="FH63" s="89" t="n"/>
      <c r="FJ63" s="81" t="n"/>
      <c r="FK63" s="89" t="n"/>
      <c r="FM63" s="81" t="n"/>
    </row>
    <row customHeight="1" ht="12" r="64" spans="1:201">
      <c r="A64" s="35" t="n">
        <v>43380</v>
      </c>
      <c r="B64" s="89" t="s">
        <v>128</v>
      </c>
      <c r="C64" s="89" t="s">
        <v>122</v>
      </c>
      <c r="D64" s="31" t="n">
        <v>7.65</v>
      </c>
      <c r="E64" s="81" t="n">
        <v>5.7</v>
      </c>
      <c r="F64" s="25" t="n">
        <v>606</v>
      </c>
      <c r="G64" s="80" t="n">
        <v>418</v>
      </c>
      <c r="H64" s="80" t="n">
        <v>525</v>
      </c>
      <c r="I64" s="80" t="n">
        <v>329</v>
      </c>
      <c r="J64" s="80" t="n">
        <v>10</v>
      </c>
      <c r="K64" s="80" t="n">
        <v>2</v>
      </c>
      <c r="L64" s="25" t="n">
        <v>1</v>
      </c>
      <c r="M64" s="80" t="n">
        <v>0</v>
      </c>
      <c r="N64" s="80" t="n">
        <v>6</v>
      </c>
      <c r="O64" s="80" t="n">
        <v>0</v>
      </c>
      <c r="P64" s="80" t="n">
        <v>1</v>
      </c>
      <c r="Q64" s="80" t="n">
        <v>0</v>
      </c>
      <c r="R64" s="16" t="n">
        <v>8</v>
      </c>
      <c r="S64" s="16" t="n">
        <v>0</v>
      </c>
      <c r="T64" s="16" t="n">
        <v>8</v>
      </c>
      <c r="U64" s="25" t="n">
        <v>6</v>
      </c>
      <c r="V64" s="80" t="n">
        <v>0</v>
      </c>
      <c r="W64" s="16" t="n">
        <v>6</v>
      </c>
      <c r="X64" s="25" t="n">
        <v>11</v>
      </c>
      <c r="Y64" s="80" t="n">
        <v>23</v>
      </c>
      <c r="Z64" s="27">
        <f>IF(U64="","",LOOKUP(U64-V64,{-9E+307,0,1},{2,"x",1}))</f>
        <v/>
      </c>
      <c r="AA64" s="14">
        <f>IF(U64="","",U64&amp;"-"&amp;V64)</f>
        <v/>
      </c>
      <c r="AB64" s="63" t="n"/>
      <c r="AW64" s="80" t="n"/>
      <c r="AX64" s="80" t="n"/>
      <c r="AY64" s="80" t="n"/>
      <c r="AZ64" s="80" t="n"/>
      <c r="BA64" s="80" t="n"/>
      <c r="BB64" s="80" t="n"/>
      <c r="BC64" s="80" t="n"/>
      <c r="BD64" s="80" t="n"/>
      <c r="BE64" s="80" t="n"/>
      <c r="BF64" s="80" t="n"/>
      <c r="BG64" s="80" t="n"/>
      <c r="BH64" s="80" t="n"/>
      <c r="BI64" s="80" t="n"/>
      <c r="BJ64" s="80" t="n"/>
      <c r="BK64" s="80" t="n"/>
      <c r="BL64" s="80" t="n"/>
      <c r="BM64" s="80" t="n"/>
      <c r="BN64" s="80" t="n"/>
      <c r="BO64" s="80" t="n"/>
      <c r="BT64" s="80" t="n"/>
      <c r="BU64" s="80" t="n"/>
      <c r="BV64" s="80" t="n"/>
      <c r="BW64" s="80" t="n"/>
      <c r="BX64" s="80" t="n"/>
      <c r="BY64" s="80" t="n"/>
      <c r="BZ64" s="80" t="n"/>
      <c r="CA64" s="80" t="n"/>
      <c r="CB64" s="80" t="n"/>
      <c r="CC64" s="80" t="n"/>
      <c r="CD64" s="80" t="n"/>
      <c r="CE64" s="80" t="n"/>
      <c r="CF64" s="80" t="n"/>
      <c r="CG64" s="80" t="n"/>
      <c r="CH64" s="80" t="n"/>
      <c r="CI64" s="80" t="n"/>
      <c r="CJ64" s="80" t="n"/>
      <c r="CK64" s="80" t="n"/>
      <c r="CL64" s="80" t="n"/>
      <c r="CM64" s="80" t="n"/>
      <c r="CN64" s="80" t="n"/>
      <c r="CO64" s="80" t="n"/>
      <c r="CP64" s="80" t="n"/>
      <c r="CQ64" s="80" t="n"/>
      <c r="CR64" s="80" t="n"/>
      <c r="CS64" s="80" t="n"/>
      <c r="CT64" s="80" t="n"/>
      <c r="CU64" s="80" t="n"/>
      <c r="CV64" s="80" t="n"/>
      <c r="CW64" s="80" t="n"/>
      <c r="CX64" s="80" t="n"/>
      <c r="CY64" s="80" t="n"/>
      <c r="CZ64" s="80" t="n"/>
      <c r="DA64" s="80" t="n"/>
      <c r="DB64" s="80" t="n"/>
      <c r="DC64" s="80" t="n"/>
      <c r="DD64" s="80" t="n"/>
      <c r="DE64" s="80" t="n"/>
      <c r="DF64" s="80" t="n"/>
      <c r="DG64" s="80" t="n"/>
      <c r="DH64" s="80" t="n"/>
      <c r="DI64" s="80" t="n"/>
      <c r="DJ64" s="80" t="n"/>
      <c r="DK64" s="80" t="n"/>
      <c r="DL64" s="80" t="n"/>
      <c r="DM64" s="80" t="n"/>
      <c r="DN64" s="80" t="n"/>
      <c r="DO64" s="80" t="n"/>
      <c r="DP64" s="80" t="n"/>
      <c r="DQ64" s="80" t="n"/>
      <c r="DR64" s="80" t="n"/>
      <c r="DS64" s="80" t="n"/>
      <c r="DT64" s="80" t="n"/>
      <c r="DU64" s="80" t="n"/>
      <c r="DV64" s="80" t="n"/>
      <c r="DW64" s="80" t="n"/>
      <c r="DX64" s="80" t="n"/>
      <c r="DY64" s="80" t="n"/>
      <c r="DZ64" s="80" t="n"/>
      <c r="EA64" s="80" t="n"/>
      <c r="EB64" s="80" t="n"/>
      <c r="EC64" s="80" t="n"/>
      <c r="ED64" s="80" t="n"/>
      <c r="EE64" s="80" t="n"/>
      <c r="EF64" s="80" t="n"/>
      <c r="EG64" s="80" t="n"/>
      <c r="EH64" s="80" t="n"/>
      <c r="EI64" s="80" t="n"/>
      <c r="EJ64" s="80" t="n"/>
      <c r="EK64" s="80" t="n"/>
      <c r="EL64" s="80" t="n"/>
      <c r="EM64" s="80" t="n"/>
      <c r="EN64" s="80" t="n"/>
      <c r="EO64" s="80" t="n"/>
      <c r="EP64" s="80" t="n"/>
      <c r="EQ64" s="80" t="n"/>
      <c r="ER64" s="81" t="n"/>
      <c r="ES64" s="89" t="n"/>
      <c r="EU64" s="81" t="n"/>
      <c r="EV64" s="89" t="n"/>
      <c r="EX64" s="81" t="n"/>
      <c r="EY64" s="89" t="n"/>
      <c r="FA64" s="81" t="n"/>
      <c r="FB64" s="89" t="n"/>
      <c r="FD64" s="81" t="n"/>
      <c r="FE64" s="89" t="n"/>
      <c r="FG64" s="81" t="n"/>
      <c r="FH64" s="89" t="n"/>
      <c r="FJ64" s="81" t="n"/>
      <c r="FK64" s="89" t="n"/>
      <c r="FM64" s="81" t="n"/>
    </row>
    <row customHeight="1" ht="12" r="65" spans="1:201">
      <c r="A65" s="35" t="n">
        <v>43392</v>
      </c>
      <c r="B65" s="89" t="s">
        <v>120</v>
      </c>
      <c r="C65" s="89" t="s">
        <v>118</v>
      </c>
      <c r="D65" s="31" t="n">
        <v>7.57</v>
      </c>
      <c r="E65" s="81" t="n">
        <v>5.84</v>
      </c>
      <c r="F65" s="25" t="n">
        <v>498</v>
      </c>
      <c r="G65" s="80" t="n">
        <v>437</v>
      </c>
      <c r="H65" s="80" t="n">
        <v>414</v>
      </c>
      <c r="I65" s="80" t="n">
        <v>351</v>
      </c>
      <c r="J65" s="80" t="n">
        <v>15</v>
      </c>
      <c r="K65" s="80" t="n">
        <v>6</v>
      </c>
      <c r="L65" s="25" t="n">
        <v>1</v>
      </c>
      <c r="M65" s="80" t="n">
        <v>0</v>
      </c>
      <c r="N65" s="80" t="n">
        <v>11</v>
      </c>
      <c r="O65" s="80" t="n">
        <v>3</v>
      </c>
      <c r="P65" s="80" t="n">
        <v>1</v>
      </c>
      <c r="Q65" s="80" t="n">
        <v>1</v>
      </c>
      <c r="R65" s="16" t="n">
        <v>13</v>
      </c>
      <c r="S65" s="16" t="n">
        <v>4</v>
      </c>
      <c r="T65" s="16" t="n">
        <v>17</v>
      </c>
      <c r="U65" s="25" t="n">
        <v>7</v>
      </c>
      <c r="V65" s="80" t="n">
        <v>1</v>
      </c>
      <c r="W65" s="16" t="n">
        <v>8</v>
      </c>
      <c r="X65" s="25" t="n">
        <v>13</v>
      </c>
      <c r="Y65" s="80" t="n">
        <v>22</v>
      </c>
      <c r="Z65" s="27">
        <f>IF(U65="","",LOOKUP(U65-V65,{-9E+307,0,1},{2,"x",1}))</f>
        <v/>
      </c>
      <c r="AA65" s="14">
        <f>IF(U65="","",U65&amp;"-"&amp;V65)</f>
        <v/>
      </c>
      <c r="AB65" s="63" t="n"/>
      <c r="BT65" s="80" t="n"/>
      <c r="BU65" s="80" t="n"/>
      <c r="BV65" s="80" t="n"/>
      <c r="BW65" s="80" t="n"/>
      <c r="BX65" s="80" t="n"/>
      <c r="BY65" s="80" t="n"/>
      <c r="BZ65" s="80" t="n"/>
      <c r="CA65" s="80" t="n"/>
      <c r="CB65" s="80" t="n"/>
      <c r="CC65" s="80" t="n"/>
      <c r="CD65" s="80" t="n"/>
      <c r="CE65" s="80" t="n"/>
      <c r="CF65" s="80" t="n"/>
      <c r="CG65" s="80" t="n"/>
      <c r="CH65" s="80" t="n"/>
      <c r="CI65" s="80" t="n"/>
      <c r="CJ65" s="80" t="n"/>
      <c r="CK65" s="80" t="n"/>
      <c r="CL65" s="80" t="n"/>
      <c r="CM65" s="80" t="n"/>
      <c r="CN65" s="80" t="n"/>
      <c r="CO65" s="80" t="n"/>
      <c r="CP65" s="80" t="n"/>
      <c r="CQ65" s="80" t="n"/>
      <c r="CR65" s="80" t="n"/>
      <c r="CS65" s="80" t="n"/>
      <c r="CT65" s="80" t="n"/>
      <c r="CU65" s="80" t="n"/>
      <c r="CV65" s="80" t="n"/>
      <c r="CW65" s="80" t="n"/>
      <c r="CX65" s="80" t="n"/>
      <c r="CY65" s="80" t="n"/>
      <c r="CZ65" s="80" t="n"/>
      <c r="DA65" s="80" t="n"/>
      <c r="DB65" s="80" t="n"/>
      <c r="DC65" s="80" t="n"/>
      <c r="DD65" s="80" t="n"/>
      <c r="DE65" s="80" t="n"/>
      <c r="DF65" s="80" t="n"/>
      <c r="DG65" s="80" t="n"/>
      <c r="DH65" s="80" t="n"/>
      <c r="DI65" s="80" t="n"/>
      <c r="DJ65" s="80" t="n"/>
      <c r="DK65" s="80" t="n"/>
      <c r="DL65" s="80" t="n"/>
      <c r="DM65" s="80" t="n"/>
      <c r="DN65" s="80" t="n"/>
      <c r="DO65" s="80" t="n"/>
      <c r="DP65" s="80" t="n"/>
      <c r="DQ65" s="80" t="n"/>
      <c r="DR65" s="80" t="n"/>
      <c r="DS65" s="80" t="n"/>
      <c r="DT65" s="80" t="n"/>
      <c r="DU65" s="80" t="n"/>
      <c r="DV65" s="80" t="n"/>
      <c r="DW65" s="80" t="n"/>
      <c r="DX65" s="80" t="n"/>
      <c r="DY65" s="80" t="n"/>
      <c r="DZ65" s="80" t="n"/>
      <c r="EA65" s="80" t="n"/>
      <c r="EB65" s="80" t="n"/>
      <c r="EC65" s="80" t="n"/>
      <c r="ED65" s="80" t="n"/>
      <c r="EE65" s="80" t="n"/>
      <c r="EF65" s="80" t="n"/>
      <c r="EG65" s="80" t="n"/>
      <c r="EH65" s="80" t="n"/>
      <c r="EI65" s="80" t="n"/>
      <c r="EJ65" s="80" t="n"/>
      <c r="EK65" s="80" t="n"/>
      <c r="EL65" s="80" t="n"/>
      <c r="EM65" s="80" t="n"/>
      <c r="EN65" s="80" t="n"/>
      <c r="EO65" s="80" t="n"/>
      <c r="EP65" s="80" t="n"/>
      <c r="EQ65" s="80" t="n"/>
      <c r="ER65" s="81" t="n"/>
      <c r="ES65" s="89" t="n"/>
      <c r="EU65" s="81" t="n"/>
      <c r="EV65" s="89" t="n"/>
      <c r="EX65" s="81" t="n"/>
      <c r="EY65" s="89" t="n"/>
      <c r="FA65" s="81" t="n"/>
      <c r="FB65" s="89" t="n"/>
      <c r="FD65" s="81" t="n"/>
      <c r="FE65" s="89" t="n"/>
      <c r="FG65" s="81" t="n"/>
      <c r="FH65" s="89" t="n"/>
      <c r="FJ65" s="81" t="n"/>
      <c r="FK65" s="89" t="n"/>
      <c r="FM65" s="81" t="n"/>
    </row>
    <row customHeight="1" ht="12" r="66" spans="1:201">
      <c r="A66" s="35" t="n">
        <v>43393</v>
      </c>
      <c r="B66" s="89" t="s">
        <v>117</v>
      </c>
      <c r="C66" s="89" t="s">
        <v>128</v>
      </c>
      <c r="D66" s="31" t="n">
        <v>6.9</v>
      </c>
      <c r="E66" s="81" t="n">
        <v>6.82</v>
      </c>
      <c r="F66" s="25" t="n">
        <v>381</v>
      </c>
      <c r="G66" s="80" t="n">
        <v>355</v>
      </c>
      <c r="H66" s="80" t="n">
        <v>253</v>
      </c>
      <c r="I66" s="80" t="n">
        <v>223</v>
      </c>
      <c r="J66" s="80" t="n">
        <v>4</v>
      </c>
      <c r="K66" s="80" t="n">
        <v>14</v>
      </c>
      <c r="L66" s="25" t="n">
        <v>0</v>
      </c>
      <c r="M66" s="80" t="n">
        <v>1</v>
      </c>
      <c r="N66" s="80" t="n">
        <v>0</v>
      </c>
      <c r="O66" s="80" t="n">
        <v>1</v>
      </c>
      <c r="P66" s="80" t="n">
        <v>0</v>
      </c>
      <c r="Q66" s="80" t="n">
        <v>2</v>
      </c>
      <c r="R66" s="16" t="n">
        <v>0</v>
      </c>
      <c r="S66" s="16" t="n">
        <v>4</v>
      </c>
      <c r="T66" s="16" t="n">
        <v>4</v>
      </c>
      <c r="U66" s="25" t="n">
        <v>0</v>
      </c>
      <c r="V66" s="80" t="n">
        <v>0</v>
      </c>
      <c r="W66" s="16" t="n">
        <v>0</v>
      </c>
      <c r="X66" s="25" t="n">
        <v>23</v>
      </c>
      <c r="Y66" s="80" t="n">
        <v>19</v>
      </c>
      <c r="Z66" s="27">
        <f>IF(U66="","",LOOKUP(U66-V66,{-9E+307,0,1},{2,"x",1}))</f>
        <v/>
      </c>
      <c r="AA66" s="14">
        <f>IF(U66="","",U66&amp;"-"&amp;V66)</f>
        <v/>
      </c>
      <c r="AB66" s="63" t="n"/>
      <c r="BT66" s="80" t="n"/>
      <c r="BU66" s="80" t="n"/>
      <c r="BV66" s="80" t="n"/>
      <c r="BW66" s="80" t="n"/>
      <c r="BX66" s="80" t="n"/>
      <c r="BY66" s="80" t="n"/>
      <c r="BZ66" s="80" t="n"/>
      <c r="CA66" s="80" t="n"/>
      <c r="CB66" s="80" t="n"/>
      <c r="CC66" s="80" t="n"/>
      <c r="CD66" s="80" t="n"/>
      <c r="CE66" s="80" t="n"/>
      <c r="CF66" s="80" t="n"/>
      <c r="CG66" s="80" t="n"/>
      <c r="CH66" s="80" t="n"/>
      <c r="CI66" s="80" t="n"/>
      <c r="CJ66" s="80" t="n"/>
      <c r="CK66" s="80" t="n"/>
      <c r="CL66" s="80" t="n"/>
      <c r="CM66" s="80" t="n"/>
      <c r="CN66" s="80" t="n"/>
      <c r="CO66" s="80" t="n"/>
      <c r="CP66" s="80" t="n"/>
      <c r="CQ66" s="80" t="n"/>
      <c r="CR66" s="80" t="n"/>
      <c r="CS66" s="80" t="n"/>
      <c r="CT66" s="80" t="n"/>
      <c r="CU66" s="80" t="n"/>
      <c r="CV66" s="80" t="n"/>
      <c r="CW66" s="80" t="n"/>
      <c r="CX66" s="80" t="n"/>
      <c r="CY66" s="80" t="n"/>
      <c r="CZ66" s="80" t="n"/>
      <c r="DA66" s="80" t="n"/>
      <c r="DB66" s="80" t="n"/>
      <c r="DC66" s="80" t="n"/>
      <c r="DD66" s="80" t="n"/>
      <c r="DE66" s="80" t="n"/>
      <c r="DF66" s="80" t="n"/>
      <c r="DG66" s="80" t="n"/>
      <c r="DH66" s="80" t="n"/>
      <c r="DI66" s="80" t="n"/>
      <c r="DJ66" s="80" t="n"/>
      <c r="DK66" s="80" t="n"/>
      <c r="DL66" s="80" t="n"/>
      <c r="DM66" s="80" t="n"/>
      <c r="DN66" s="80" t="n"/>
      <c r="DO66" s="80" t="n"/>
      <c r="DP66" s="80" t="n"/>
      <c r="DQ66" s="80" t="n"/>
      <c r="DR66" s="80" t="n"/>
      <c r="DS66" s="80" t="n"/>
      <c r="DT66" s="80" t="n"/>
      <c r="DU66" s="80" t="n"/>
      <c r="DV66" s="80" t="n"/>
      <c r="DW66" s="80" t="n"/>
      <c r="DX66" s="80" t="n"/>
      <c r="DY66" s="80" t="n"/>
      <c r="DZ66" s="80" t="n"/>
      <c r="EA66" s="80" t="n"/>
      <c r="EB66" s="80" t="n"/>
      <c r="EC66" s="80" t="n"/>
      <c r="ED66" s="80" t="n"/>
      <c r="EE66" s="80" t="n"/>
      <c r="EF66" s="80" t="n"/>
      <c r="EG66" s="80" t="n"/>
      <c r="EH66" s="80" t="n"/>
      <c r="EI66" s="80" t="n"/>
      <c r="EJ66" s="80" t="n"/>
      <c r="EK66" s="80" t="n"/>
      <c r="EL66" s="80" t="n"/>
      <c r="EM66" s="80" t="n"/>
      <c r="EN66" s="80" t="n"/>
      <c r="EO66" s="80" t="n"/>
      <c r="EP66" s="80" t="n"/>
      <c r="EQ66" s="80" t="n"/>
      <c r="ER66" s="81" t="n"/>
      <c r="ES66" s="89" t="n"/>
      <c r="EU66" s="81" t="n"/>
      <c r="EV66" s="89" t="n"/>
      <c r="EX66" s="81" t="n"/>
      <c r="EY66" s="89" t="n"/>
      <c r="FA66" s="81" t="n"/>
      <c r="FB66" s="89" t="n"/>
      <c r="FD66" s="81" t="n"/>
      <c r="FE66" s="89" t="n"/>
      <c r="FG66" s="81" t="n"/>
      <c r="FH66" s="89" t="n"/>
      <c r="FJ66" s="81" t="n"/>
      <c r="FK66" s="89" t="n"/>
      <c r="FM66" s="81" t="n"/>
    </row>
    <row customHeight="1" ht="12" r="67" spans="1:201">
      <c r="A67" s="35" t="n">
        <v>43393</v>
      </c>
      <c r="B67" s="89" t="s">
        <v>116</v>
      </c>
      <c r="C67" s="89" t="s">
        <v>124</v>
      </c>
      <c r="D67" s="31" t="n">
        <v>6.98</v>
      </c>
      <c r="E67" s="81" t="n">
        <v>6.69</v>
      </c>
      <c r="F67" s="25" t="n">
        <v>444</v>
      </c>
      <c r="G67" s="80" t="n">
        <v>245</v>
      </c>
      <c r="H67" s="80" t="n">
        <v>362</v>
      </c>
      <c r="I67" s="80" t="n">
        <v>165</v>
      </c>
      <c r="J67" s="80" t="n">
        <v>15</v>
      </c>
      <c r="K67" s="80" t="n">
        <v>7</v>
      </c>
      <c r="L67" s="25" t="n">
        <v>0</v>
      </c>
      <c r="M67" s="80" t="n">
        <v>0</v>
      </c>
      <c r="N67" s="80" t="n">
        <v>4</v>
      </c>
      <c r="O67" s="80" t="n">
        <v>5</v>
      </c>
      <c r="P67" s="80" t="n">
        <v>3</v>
      </c>
      <c r="Q67" s="80" t="n">
        <v>2</v>
      </c>
      <c r="R67" s="16" t="n">
        <v>7</v>
      </c>
      <c r="S67" s="16" t="n">
        <v>7</v>
      </c>
      <c r="T67" s="16" t="n">
        <v>14</v>
      </c>
      <c r="U67" s="25" t="n">
        <v>2</v>
      </c>
      <c r="V67" s="80" t="n">
        <v>2</v>
      </c>
      <c r="W67" s="16" t="n">
        <v>4</v>
      </c>
      <c r="X67" s="25" t="n">
        <v>9</v>
      </c>
      <c r="Y67" s="80" t="n">
        <v>27</v>
      </c>
      <c r="Z67" s="27">
        <f>IF(U67="","",LOOKUP(U67-V67,{-9E+307,0,1},{2,"x",1}))</f>
        <v/>
      </c>
      <c r="AA67" s="14">
        <f>IF(U67="","",U67&amp;"-"&amp;V67)</f>
        <v/>
      </c>
      <c r="AB67" s="63" t="n"/>
      <c r="BT67" s="80" t="n"/>
      <c r="BU67" s="80" t="n"/>
      <c r="BV67" s="80" t="n"/>
      <c r="BW67" s="80" t="n"/>
      <c r="BX67" s="80" t="n"/>
      <c r="BY67" s="80" t="n"/>
      <c r="BZ67" s="80" t="n"/>
      <c r="CA67" s="80" t="n"/>
      <c r="CB67" s="80" t="n"/>
      <c r="CC67" s="80" t="n"/>
      <c r="CD67" s="80" t="n"/>
      <c r="CE67" s="80" t="n"/>
      <c r="CF67" s="80" t="n"/>
      <c r="CG67" s="80" t="n"/>
      <c r="CH67" s="80" t="n"/>
      <c r="CI67" s="80" t="n"/>
      <c r="CJ67" s="80" t="n"/>
      <c r="CK67" s="80" t="n"/>
      <c r="CL67" s="80" t="n"/>
      <c r="CM67" s="80" t="n"/>
      <c r="CN67" s="80" t="n"/>
      <c r="CO67" s="80" t="n"/>
      <c r="CP67" s="80" t="n"/>
      <c r="CQ67" s="80" t="n"/>
      <c r="CR67" s="80" t="n"/>
      <c r="CS67" s="80" t="n"/>
      <c r="CT67" s="80" t="n"/>
      <c r="CU67" s="80" t="n"/>
      <c r="CV67" s="80" t="n"/>
      <c r="CW67" s="80" t="n"/>
      <c r="CX67" s="80" t="n"/>
      <c r="CY67" s="80" t="n"/>
      <c r="CZ67" s="80" t="n"/>
      <c r="DA67" s="80" t="n"/>
      <c r="DB67" s="80" t="n"/>
      <c r="DC67" s="80" t="n"/>
      <c r="DD67" s="80" t="n"/>
      <c r="DE67" s="80" t="n"/>
      <c r="DF67" s="80" t="n"/>
      <c r="DG67" s="80" t="n"/>
      <c r="DH67" s="80" t="n"/>
      <c r="DI67" s="80" t="n"/>
      <c r="DJ67" s="80" t="n"/>
      <c r="DK67" s="80" t="n"/>
      <c r="DL67" s="80" t="n"/>
      <c r="DM67" s="80" t="n"/>
      <c r="DN67" s="80" t="n"/>
      <c r="DO67" s="80" t="n"/>
      <c r="DP67" s="80" t="n"/>
      <c r="DQ67" s="80" t="n"/>
      <c r="DR67" s="80" t="n"/>
      <c r="DS67" s="80" t="n"/>
      <c r="DT67" s="80" t="n"/>
      <c r="DU67" s="80" t="n"/>
      <c r="DV67" s="80" t="n"/>
      <c r="DW67" s="80" t="n"/>
      <c r="DX67" s="80" t="n"/>
      <c r="DY67" s="80" t="n"/>
      <c r="DZ67" s="80" t="n"/>
      <c r="EA67" s="80" t="n"/>
      <c r="EB67" s="80" t="n"/>
      <c r="EC67" s="80" t="n"/>
      <c r="ED67" s="80" t="n"/>
      <c r="EE67" s="80" t="n"/>
      <c r="EF67" s="80" t="n"/>
      <c r="EG67" s="80" t="n"/>
      <c r="EH67" s="80" t="n"/>
      <c r="EI67" s="80" t="n"/>
      <c r="EJ67" s="80" t="n"/>
      <c r="EK67" s="80" t="n"/>
      <c r="EL67" s="80" t="n"/>
      <c r="EM67" s="80" t="n"/>
      <c r="EN67" s="80" t="n"/>
      <c r="EO67" s="80" t="n"/>
      <c r="EP67" s="80" t="n"/>
      <c r="EQ67" s="80" t="n"/>
      <c r="ER67" s="81" t="n"/>
      <c r="ES67" s="89" t="n"/>
      <c r="EU67" s="81" t="n"/>
      <c r="EV67" s="89" t="n"/>
      <c r="EX67" s="81" t="n"/>
      <c r="EY67" s="89" t="n"/>
      <c r="FA67" s="81" t="n"/>
      <c r="FB67" s="89" t="n"/>
      <c r="FD67" s="81" t="n"/>
      <c r="FE67" s="89" t="n"/>
      <c r="FG67" s="81" t="n"/>
      <c r="FH67" s="89" t="n"/>
      <c r="FJ67" s="81" t="n"/>
      <c r="FK67" s="89" t="n"/>
      <c r="FM67" s="81" t="n"/>
    </row>
    <row customHeight="1" ht="12" r="68" spans="1:201">
      <c r="A68" s="35" t="n">
        <v>43393</v>
      </c>
      <c r="B68" s="89" t="s">
        <v>122</v>
      </c>
      <c r="C68" s="89" t="s">
        <v>114</v>
      </c>
      <c r="D68" s="31" t="n">
        <v>6.51</v>
      </c>
      <c r="E68" s="81" t="n">
        <v>7.11</v>
      </c>
      <c r="F68" s="25" t="n">
        <v>266</v>
      </c>
      <c r="G68" s="80" t="n">
        <v>658</v>
      </c>
      <c r="H68" s="80" t="n">
        <v>179</v>
      </c>
      <c r="I68" s="80" t="n">
        <v>575</v>
      </c>
      <c r="J68" s="80" t="n">
        <v>5</v>
      </c>
      <c r="K68" s="80" t="n">
        <v>18</v>
      </c>
      <c r="L68" s="25" t="n">
        <v>0</v>
      </c>
      <c r="M68" s="80" t="n">
        <v>2</v>
      </c>
      <c r="N68" s="80" t="n">
        <v>2</v>
      </c>
      <c r="O68" s="80" t="n">
        <v>6</v>
      </c>
      <c r="P68" s="80" t="n">
        <v>0</v>
      </c>
      <c r="Q68" s="80" t="n">
        <v>4</v>
      </c>
      <c r="R68" s="16" t="n">
        <v>2</v>
      </c>
      <c r="S68" s="16" t="n">
        <v>12</v>
      </c>
      <c r="T68" s="16" t="n">
        <v>14</v>
      </c>
      <c r="U68" s="25" t="n">
        <v>1</v>
      </c>
      <c r="V68" s="80" t="n">
        <v>3</v>
      </c>
      <c r="W68" s="16" t="n">
        <v>4</v>
      </c>
      <c r="X68" s="25" t="n">
        <v>34</v>
      </c>
      <c r="Y68" s="80" t="n">
        <v>18</v>
      </c>
      <c r="Z68" s="27">
        <f>IF(U68="","",LOOKUP(U68-V68,{-9E+307,0,1},{2,"x",1}))</f>
        <v/>
      </c>
      <c r="AA68" s="14">
        <f>IF(U68="","",U68&amp;"-"&amp;V68)</f>
        <v/>
      </c>
      <c r="AB68" s="63" t="n"/>
      <c r="BT68" s="80" t="n"/>
      <c r="BU68" s="80" t="n"/>
      <c r="BV68" s="80" t="n"/>
      <c r="BW68" s="80" t="n"/>
      <c r="BX68" s="80" t="n"/>
      <c r="BY68" s="80" t="n"/>
      <c r="BZ68" s="80" t="n"/>
      <c r="CA68" s="80" t="n"/>
      <c r="CB68" s="80" t="n"/>
      <c r="CC68" s="80" t="n"/>
      <c r="CD68" s="80" t="n"/>
      <c r="CE68" s="80" t="n"/>
      <c r="CF68" s="80" t="n"/>
      <c r="CG68" s="80" t="n"/>
      <c r="CH68" s="80" t="n"/>
      <c r="CI68" s="80" t="n"/>
      <c r="CJ68" s="80" t="n"/>
      <c r="CK68" s="80" t="n"/>
      <c r="CL68" s="80" t="n"/>
      <c r="CM68" s="80" t="n"/>
      <c r="CN68" s="80" t="n"/>
      <c r="CO68" s="80" t="n"/>
      <c r="CP68" s="80" t="n"/>
      <c r="CQ68" s="80" t="n"/>
      <c r="CR68" s="80" t="n"/>
      <c r="CS68" s="80" t="n"/>
      <c r="CT68" s="80" t="n"/>
      <c r="CU68" s="80" t="n"/>
      <c r="CV68" s="80" t="n"/>
      <c r="CW68" s="80" t="n"/>
      <c r="CX68" s="80" t="n"/>
      <c r="CY68" s="80" t="n"/>
      <c r="CZ68" s="80" t="n"/>
      <c r="DA68" s="80" t="n"/>
      <c r="DB68" s="80" t="n"/>
      <c r="DC68" s="80" t="n"/>
      <c r="DD68" s="80" t="n"/>
      <c r="DE68" s="80" t="n"/>
      <c r="DF68" s="80" t="n"/>
      <c r="DG68" s="80" t="n"/>
      <c r="DH68" s="80" t="n"/>
      <c r="DI68" s="80" t="n"/>
      <c r="DJ68" s="80" t="n"/>
      <c r="DK68" s="80" t="n"/>
      <c r="DL68" s="80" t="n"/>
      <c r="DM68" s="80" t="n"/>
      <c r="DN68" s="80" t="n"/>
      <c r="DO68" s="80" t="n"/>
      <c r="DP68" s="80" t="n"/>
      <c r="DQ68" s="80" t="n"/>
      <c r="DR68" s="80" t="n"/>
      <c r="DS68" s="80" t="n"/>
      <c r="DT68" s="80" t="n"/>
      <c r="DU68" s="80" t="n"/>
      <c r="DV68" s="80" t="n"/>
      <c r="DW68" s="80" t="n"/>
      <c r="DX68" s="80" t="n"/>
      <c r="DY68" s="80" t="n"/>
      <c r="DZ68" s="80" t="n"/>
      <c r="EA68" s="80" t="n"/>
      <c r="EB68" s="80" t="n"/>
      <c r="EC68" s="80" t="n"/>
      <c r="ED68" s="80" t="n"/>
      <c r="EE68" s="80" t="n"/>
      <c r="EF68" s="80" t="n"/>
      <c r="EG68" s="80" t="n"/>
      <c r="EH68" s="80" t="n"/>
      <c r="EI68" s="80" t="n"/>
      <c r="EJ68" s="80" t="n"/>
      <c r="EK68" s="80" t="n"/>
      <c r="EL68" s="80" t="n"/>
      <c r="EM68" s="80" t="n"/>
      <c r="EN68" s="80" t="n"/>
      <c r="EO68" s="80" t="n"/>
      <c r="EP68" s="80" t="n"/>
      <c r="EQ68" s="80" t="n"/>
      <c r="ER68" s="81" t="n"/>
      <c r="ES68" s="89" t="n"/>
      <c r="EU68" s="81" t="n"/>
      <c r="EV68" s="89" t="n"/>
      <c r="EX68" s="81" t="n"/>
      <c r="EY68" s="89" t="n"/>
      <c r="FA68" s="81" t="n"/>
      <c r="FB68" s="89" t="n"/>
      <c r="FD68" s="81" t="n"/>
      <c r="FE68" s="89" t="n"/>
      <c r="FG68" s="81" t="n"/>
      <c r="FH68" s="89" t="n"/>
      <c r="FJ68" s="81" t="n"/>
      <c r="FK68" s="89" t="n"/>
      <c r="FM68" s="81" t="n"/>
    </row>
    <row customHeight="1" ht="12" r="69" spans="1:201">
      <c r="A69" s="35" t="n">
        <v>43393</v>
      </c>
      <c r="B69" s="89" t="s">
        <v>127</v>
      </c>
      <c r="C69" s="89" t="s">
        <v>123</v>
      </c>
      <c r="D69" s="31" t="n">
        <v>6.35</v>
      </c>
      <c r="E69" s="81" t="n">
        <v>7.16</v>
      </c>
      <c r="F69" s="25" t="n">
        <v>413</v>
      </c>
      <c r="G69" s="80" t="n">
        <v>496</v>
      </c>
      <c r="H69" s="80" t="n">
        <v>317</v>
      </c>
      <c r="I69" s="80" t="n">
        <v>389</v>
      </c>
      <c r="J69" s="80" t="n">
        <v>10</v>
      </c>
      <c r="K69" s="80" t="n">
        <v>7</v>
      </c>
      <c r="L69" s="25" t="n">
        <v>0</v>
      </c>
      <c r="M69" s="80" t="n">
        <v>0</v>
      </c>
      <c r="N69" s="80" t="n">
        <v>3</v>
      </c>
      <c r="O69" s="80" t="n">
        <v>1</v>
      </c>
      <c r="P69" s="80" t="n">
        <v>1</v>
      </c>
      <c r="Q69" s="80" t="n">
        <v>2</v>
      </c>
      <c r="R69" s="16" t="n">
        <v>4</v>
      </c>
      <c r="S69" s="16" t="n">
        <v>3</v>
      </c>
      <c r="T69" s="16" t="n">
        <v>7</v>
      </c>
      <c r="U69" s="25" t="n">
        <v>0</v>
      </c>
      <c r="V69" s="80" t="n">
        <v>2</v>
      </c>
      <c r="W69" s="16" t="n">
        <v>2</v>
      </c>
      <c r="X69" s="25" t="n">
        <v>7</v>
      </c>
      <c r="Y69" s="80" t="n">
        <v>35</v>
      </c>
      <c r="Z69" s="27">
        <f>IF(U69="","",LOOKUP(U69-V69,{-9E+307,0,1},{2,"x",1}))</f>
        <v/>
      </c>
      <c r="AA69" s="14">
        <f>IF(U69="","",U69&amp;"-"&amp;V69)</f>
        <v/>
      </c>
      <c r="AB69" s="63" t="n"/>
      <c r="BT69" s="80" t="n"/>
      <c r="BU69" s="80" t="n"/>
      <c r="BV69" s="80" t="n"/>
      <c r="BW69" s="80" t="n"/>
      <c r="BX69" s="80" t="n"/>
      <c r="BY69" s="80" t="n"/>
      <c r="BZ69" s="80" t="n"/>
      <c r="CA69" s="80" t="n"/>
      <c r="CB69" s="80" t="n"/>
      <c r="CC69" s="80" t="n"/>
      <c r="CD69" s="80" t="n"/>
      <c r="CE69" s="80" t="n"/>
      <c r="CF69" s="80" t="n"/>
      <c r="CG69" s="80" t="n"/>
      <c r="CH69" s="80" t="n"/>
      <c r="CI69" s="80" t="n"/>
      <c r="CJ69" s="80" t="n"/>
      <c r="CK69" s="80" t="n"/>
      <c r="CL69" s="80" t="n"/>
      <c r="CM69" s="80" t="n"/>
      <c r="CN69" s="80" t="n"/>
      <c r="CO69" s="80" t="n"/>
      <c r="CP69" s="80" t="n"/>
      <c r="CQ69" s="80" t="n"/>
      <c r="CR69" s="80" t="n"/>
      <c r="CS69" s="80" t="n"/>
      <c r="CT69" s="80" t="n"/>
      <c r="CU69" s="80" t="n"/>
      <c r="CV69" s="80" t="n"/>
      <c r="CW69" s="80" t="n"/>
      <c r="CX69" s="80" t="n"/>
      <c r="CY69" s="80" t="n"/>
      <c r="CZ69" s="80" t="n"/>
      <c r="DA69" s="80" t="n"/>
      <c r="DB69" s="80" t="n"/>
      <c r="DC69" s="80" t="n"/>
      <c r="DD69" s="80" t="n"/>
      <c r="DE69" s="80" t="n"/>
      <c r="DF69" s="80" t="n"/>
      <c r="DG69" s="80" t="n"/>
      <c r="DH69" s="80" t="n"/>
      <c r="DI69" s="80" t="n"/>
      <c r="DJ69" s="80" t="n"/>
      <c r="DK69" s="80" t="n"/>
      <c r="DL69" s="80" t="n"/>
      <c r="DM69" s="80" t="n"/>
      <c r="DN69" s="80" t="n"/>
      <c r="DO69" s="80" t="n"/>
      <c r="DP69" s="80" t="n"/>
      <c r="DQ69" s="80" t="n"/>
      <c r="DR69" s="80" t="n"/>
      <c r="DS69" s="80" t="n"/>
      <c r="DT69" s="80" t="n"/>
      <c r="DU69" s="80" t="n"/>
      <c r="DV69" s="80" t="n"/>
      <c r="DW69" s="80" t="n"/>
      <c r="DX69" s="80" t="n"/>
      <c r="DY69" s="80" t="n"/>
      <c r="DZ69" s="80" t="n"/>
      <c r="EA69" s="80" t="n"/>
      <c r="EB69" s="80" t="n"/>
      <c r="EC69" s="80" t="n"/>
      <c r="ED69" s="80" t="n"/>
      <c r="EE69" s="80" t="n"/>
      <c r="EF69" s="80" t="n"/>
      <c r="EG69" s="80" t="n"/>
      <c r="EH69" s="80" t="n"/>
      <c r="EI69" s="80" t="n"/>
      <c r="EJ69" s="80" t="n"/>
      <c r="EK69" s="80" t="n"/>
      <c r="EL69" s="80" t="n"/>
      <c r="EM69" s="80" t="n"/>
      <c r="EN69" s="80" t="n"/>
      <c r="EO69" s="80" t="n"/>
      <c r="EP69" s="80" t="n"/>
      <c r="EQ69" s="80" t="n"/>
      <c r="ER69" s="81" t="n"/>
      <c r="ES69" s="89" t="n"/>
      <c r="EU69" s="81" t="n"/>
      <c r="EV69" s="89" t="n"/>
      <c r="EX69" s="81" t="n"/>
      <c r="EY69" s="89" t="n"/>
      <c r="FA69" s="81" t="n"/>
      <c r="FB69" s="89" t="n"/>
      <c r="FD69" s="81" t="n"/>
      <c r="FE69" s="89" t="n"/>
      <c r="FG69" s="81" t="n"/>
      <c r="FH69" s="89" t="n"/>
      <c r="FJ69" s="81" t="n"/>
      <c r="FK69" s="89" t="n"/>
      <c r="FM69" s="81" t="n"/>
    </row>
    <row customHeight="1" ht="12" r="70" spans="1:201">
      <c r="A70" s="35" t="n">
        <v>43393</v>
      </c>
      <c r="B70" s="89" t="s">
        <v>130</v>
      </c>
      <c r="C70" s="89" t="s">
        <v>125</v>
      </c>
      <c r="D70" s="31" t="n">
        <v>5.97</v>
      </c>
      <c r="E70" s="81" t="n">
        <v>7.45</v>
      </c>
      <c r="F70" s="25" t="n">
        <v>476</v>
      </c>
      <c r="G70" s="80" t="n">
        <v>503</v>
      </c>
      <c r="H70" s="80" t="n">
        <v>387</v>
      </c>
      <c r="I70" s="80" t="n">
        <v>421</v>
      </c>
      <c r="J70" s="80" t="n">
        <v>8</v>
      </c>
      <c r="K70" s="80" t="n">
        <v>10</v>
      </c>
      <c r="L70" s="25" t="n">
        <v>0</v>
      </c>
      <c r="M70" s="80" t="n">
        <v>0</v>
      </c>
      <c r="N70" s="80" t="n">
        <v>4</v>
      </c>
      <c r="O70" s="80" t="n">
        <v>4</v>
      </c>
      <c r="P70" s="80" t="n">
        <v>1</v>
      </c>
      <c r="Q70" s="80" t="n">
        <v>0</v>
      </c>
      <c r="R70" s="16" t="n">
        <v>5</v>
      </c>
      <c r="S70" s="16" t="n">
        <v>4</v>
      </c>
      <c r="T70" s="16" t="n">
        <v>9</v>
      </c>
      <c r="U70" s="25" t="n">
        <v>0</v>
      </c>
      <c r="V70" s="80" t="n">
        <v>4</v>
      </c>
      <c r="W70" s="16" t="n">
        <v>1</v>
      </c>
      <c r="X70" s="25" t="n">
        <v>8</v>
      </c>
      <c r="Y70" s="80" t="n">
        <v>25</v>
      </c>
      <c r="Z70" s="27">
        <f>IF(U70="","",LOOKUP(U70-V70,{-9E+307,0,1},{2,"x",1}))</f>
        <v/>
      </c>
      <c r="AA70" s="14">
        <f>IF(U70="","",U70&amp;"-"&amp;V70)</f>
        <v/>
      </c>
      <c r="AB70" s="63" t="n"/>
      <c r="BT70" s="80" t="n"/>
      <c r="BU70" s="80" t="n"/>
      <c r="BV70" s="80" t="n"/>
      <c r="BW70" s="80" t="n"/>
      <c r="BX70" s="80" t="n"/>
      <c r="BY70" s="80" t="n"/>
      <c r="BZ70" s="80" t="n"/>
      <c r="CA70" s="80" t="n"/>
      <c r="CB70" s="80" t="n"/>
      <c r="CC70" s="80" t="n"/>
      <c r="CD70" s="80" t="n"/>
      <c r="CE70" s="80" t="n"/>
      <c r="CF70" s="80" t="n"/>
      <c r="CG70" s="80" t="n"/>
      <c r="CH70" s="80" t="n"/>
      <c r="CI70" s="80" t="n"/>
      <c r="CJ70" s="80" t="n"/>
      <c r="CK70" s="80" t="n"/>
      <c r="CL70" s="80" t="n"/>
      <c r="CM70" s="80" t="n"/>
      <c r="CN70" s="80" t="n"/>
      <c r="CO70" s="80" t="n"/>
      <c r="CP70" s="80" t="n"/>
      <c r="CQ70" s="80" t="n"/>
      <c r="CR70" s="80" t="n"/>
      <c r="CS70" s="80" t="n"/>
      <c r="CT70" s="80" t="n"/>
      <c r="CU70" s="80" t="n"/>
      <c r="CV70" s="80" t="n"/>
      <c r="CW70" s="80" t="n"/>
      <c r="CX70" s="80" t="n"/>
      <c r="CY70" s="80" t="n"/>
      <c r="CZ70" s="80" t="n"/>
      <c r="DA70" s="80" t="n"/>
      <c r="DB70" s="80" t="n"/>
      <c r="DC70" s="80" t="n"/>
      <c r="DD70" s="80" t="n"/>
      <c r="DE70" s="80" t="n"/>
      <c r="DF70" s="80" t="n"/>
      <c r="DG70" s="80" t="n"/>
      <c r="DH70" s="80" t="n"/>
      <c r="DI70" s="80" t="n"/>
      <c r="DJ70" s="80" t="n"/>
      <c r="DK70" s="80" t="n"/>
      <c r="DL70" s="80" t="n"/>
      <c r="DM70" s="80" t="n"/>
      <c r="DN70" s="80" t="n"/>
      <c r="DO70" s="80" t="n"/>
      <c r="DP70" s="80" t="n"/>
      <c r="DQ70" s="80" t="n"/>
      <c r="DR70" s="80" t="n"/>
      <c r="DS70" s="80" t="n"/>
      <c r="DT70" s="80" t="n"/>
      <c r="DU70" s="80" t="n"/>
      <c r="DV70" s="80" t="n"/>
      <c r="DW70" s="80" t="n"/>
      <c r="DX70" s="80" t="n"/>
      <c r="DY70" s="80" t="n"/>
      <c r="DZ70" s="80" t="n"/>
      <c r="EA70" s="80" t="n"/>
      <c r="EB70" s="80" t="n"/>
      <c r="EC70" s="80" t="n"/>
      <c r="ED70" s="80" t="n"/>
      <c r="EE70" s="80" t="n"/>
      <c r="EF70" s="80" t="n"/>
      <c r="EG70" s="80" t="n"/>
      <c r="EH70" s="80" t="n"/>
      <c r="EI70" s="80" t="n"/>
      <c r="EJ70" s="80" t="n"/>
      <c r="EK70" s="80" t="n"/>
      <c r="EL70" s="80" t="n"/>
      <c r="EM70" s="80" t="n"/>
      <c r="EN70" s="80" t="n"/>
      <c r="EO70" s="80" t="n"/>
      <c r="EP70" s="80" t="n"/>
      <c r="EQ70" s="80" t="n"/>
      <c r="ER70" s="81" t="n"/>
      <c r="ES70" s="89" t="n"/>
      <c r="EU70" s="81" t="n"/>
      <c r="EV70" s="89" t="n"/>
      <c r="EX70" s="81" t="n"/>
      <c r="EY70" s="89" t="n"/>
      <c r="FA70" s="81" t="n"/>
      <c r="FB70" s="89" t="n"/>
      <c r="FD70" s="81" t="n"/>
      <c r="FE70" s="89" t="n"/>
      <c r="FG70" s="81" t="n"/>
      <c r="FH70" s="89" t="n"/>
      <c r="FJ70" s="81" t="n"/>
      <c r="FK70" s="89" t="n"/>
      <c r="FM70" s="81" t="n"/>
    </row>
    <row customHeight="1" ht="12" r="71" spans="1:201">
      <c r="A71" s="35" t="n">
        <v>43393</v>
      </c>
      <c r="B71" s="89" t="s">
        <v>126</v>
      </c>
      <c r="C71" s="89" t="s">
        <v>113</v>
      </c>
      <c r="D71" s="31" t="n">
        <v>6.45</v>
      </c>
      <c r="E71" s="81" t="n">
        <v>6.86</v>
      </c>
      <c r="F71" s="25" t="n">
        <v>414</v>
      </c>
      <c r="G71" s="80" t="n">
        <v>508</v>
      </c>
      <c r="H71" s="80" t="n">
        <v>332</v>
      </c>
      <c r="I71" s="80" t="n">
        <v>422</v>
      </c>
      <c r="J71" s="80" t="n">
        <v>6</v>
      </c>
      <c r="K71" s="80" t="n">
        <v>8</v>
      </c>
      <c r="L71" s="25" t="n">
        <v>0</v>
      </c>
      <c r="M71" s="80" t="n">
        <v>1</v>
      </c>
      <c r="N71" s="80" t="n">
        <v>1</v>
      </c>
      <c r="O71" s="80" t="n">
        <v>8</v>
      </c>
      <c r="P71" s="80" t="n">
        <v>0</v>
      </c>
      <c r="Q71" s="80" t="n">
        <v>2</v>
      </c>
      <c r="R71" s="16" t="n">
        <v>1</v>
      </c>
      <c r="S71" s="16" t="n">
        <v>11</v>
      </c>
      <c r="T71" s="16" t="n">
        <v>12</v>
      </c>
      <c r="U71" s="25" t="n">
        <v>1</v>
      </c>
      <c r="V71" s="80" t="n">
        <v>3</v>
      </c>
      <c r="W71" s="16" t="n">
        <v>4</v>
      </c>
      <c r="X71" s="25" t="n">
        <v>20</v>
      </c>
      <c r="Y71" s="80" t="n">
        <v>20</v>
      </c>
      <c r="Z71" s="27">
        <f>IF(U71="","",LOOKUP(U71-V71,{-9E+307,0,1},{2,"x",1}))</f>
        <v/>
      </c>
      <c r="AA71" s="14">
        <f>IF(U71="","",U71&amp;"-"&amp;V71)</f>
        <v/>
      </c>
      <c r="AB71" s="63" t="n"/>
      <c r="BT71" s="80" t="n"/>
      <c r="BU71" s="80" t="n"/>
      <c r="BV71" s="80" t="n"/>
      <c r="BW71" s="80" t="n"/>
      <c r="BX71" s="80" t="n"/>
      <c r="BY71" s="80" t="n"/>
      <c r="BZ71" s="80" t="n"/>
      <c r="CA71" s="80" t="n"/>
      <c r="CB71" s="80" t="n"/>
      <c r="CC71" s="80" t="n"/>
      <c r="CD71" s="80" t="n"/>
      <c r="CE71" s="80" t="n"/>
      <c r="CF71" s="80" t="n"/>
      <c r="CG71" s="80" t="n"/>
      <c r="CH71" s="80" t="n"/>
      <c r="CI71" s="80" t="n"/>
      <c r="CJ71" s="80" t="n"/>
      <c r="CK71" s="80" t="n"/>
      <c r="CL71" s="80" t="n"/>
      <c r="CM71" s="80" t="n"/>
      <c r="CN71" s="80" t="n"/>
      <c r="CO71" s="80" t="n"/>
      <c r="CP71" s="80" t="n"/>
      <c r="CQ71" s="80" t="n"/>
      <c r="CR71" s="80" t="n"/>
      <c r="CS71" s="80" t="n"/>
      <c r="CT71" s="80" t="n"/>
      <c r="CU71" s="80" t="n"/>
      <c r="CV71" s="80" t="n"/>
      <c r="CW71" s="80" t="n"/>
      <c r="CX71" s="80" t="n"/>
      <c r="CY71" s="80" t="n"/>
      <c r="CZ71" s="80" t="n"/>
      <c r="DA71" s="80" t="n"/>
      <c r="DB71" s="80" t="n"/>
      <c r="DC71" s="80" t="n"/>
      <c r="DD71" s="80" t="n"/>
      <c r="DE71" s="80" t="n"/>
      <c r="DF71" s="80" t="n"/>
      <c r="DG71" s="80" t="n"/>
      <c r="DH71" s="80" t="n"/>
      <c r="DI71" s="80" t="n"/>
      <c r="DJ71" s="80" t="n"/>
      <c r="DK71" s="80" t="n"/>
      <c r="DL71" s="80" t="n"/>
      <c r="DM71" s="80" t="n"/>
      <c r="DN71" s="80" t="n"/>
      <c r="DO71" s="80" t="n"/>
      <c r="DP71" s="80" t="n"/>
      <c r="DQ71" s="80" t="n"/>
      <c r="DR71" s="80" t="n"/>
      <c r="DS71" s="80" t="n"/>
      <c r="DT71" s="80" t="n"/>
      <c r="DU71" s="80" t="n"/>
      <c r="DV71" s="80" t="n"/>
      <c r="DW71" s="80" t="n"/>
      <c r="DX71" s="80" t="n"/>
      <c r="DY71" s="80" t="n"/>
      <c r="DZ71" s="80" t="n"/>
      <c r="EA71" s="80" t="n"/>
      <c r="EB71" s="80" t="n"/>
      <c r="EC71" s="80" t="n"/>
      <c r="ED71" s="80" t="n"/>
      <c r="EE71" s="80" t="n"/>
      <c r="EF71" s="80" t="n"/>
      <c r="EG71" s="80" t="n"/>
      <c r="EH71" s="80" t="n"/>
      <c r="EI71" s="80" t="n"/>
      <c r="EJ71" s="80" t="n"/>
      <c r="EK71" s="80" t="n"/>
      <c r="EL71" s="80" t="n"/>
      <c r="EM71" s="80" t="n"/>
      <c r="EN71" s="80" t="n"/>
      <c r="EO71" s="80" t="n"/>
      <c r="EP71" s="80" t="n"/>
      <c r="EQ71" s="80" t="n"/>
      <c r="ER71" s="81" t="n"/>
      <c r="ES71" s="89" t="n"/>
      <c r="EU71" s="81" t="n"/>
      <c r="EV71" s="89" t="n"/>
      <c r="EX71" s="81" t="n"/>
      <c r="EY71" s="89" t="n"/>
      <c r="FA71" s="81" t="n"/>
      <c r="FB71" s="89" t="n"/>
      <c r="FD71" s="81" t="n"/>
      <c r="FE71" s="89" t="n"/>
      <c r="FG71" s="81" t="n"/>
      <c r="FH71" s="89" t="n"/>
      <c r="FJ71" s="81" t="n"/>
      <c r="FK71" s="89" t="n"/>
      <c r="FM71" s="81" t="n"/>
    </row>
    <row customHeight="1" ht="12" r="72" spans="1:201">
      <c r="A72" s="35" t="n">
        <v>43394</v>
      </c>
      <c r="B72" s="89" t="s">
        <v>115</v>
      </c>
      <c r="C72" s="89" t="s">
        <v>129</v>
      </c>
      <c r="D72" s="31" t="n">
        <v>7.66</v>
      </c>
      <c r="E72" s="81" t="n">
        <v>5.84</v>
      </c>
      <c r="F72" s="25" t="n">
        <v>550</v>
      </c>
      <c r="G72" s="80" t="n">
        <v>467</v>
      </c>
      <c r="H72" s="80" t="n">
        <v>468</v>
      </c>
      <c r="I72" s="80" t="n">
        <v>391</v>
      </c>
      <c r="J72" s="80" t="n">
        <v>14</v>
      </c>
      <c r="K72" s="80" t="n">
        <v>10</v>
      </c>
      <c r="L72" s="25" t="n">
        <v>1</v>
      </c>
      <c r="M72" s="80" t="n">
        <v>1</v>
      </c>
      <c r="N72" s="80" t="n">
        <v>6</v>
      </c>
      <c r="O72" s="80" t="n">
        <v>2</v>
      </c>
      <c r="P72" s="80" t="n">
        <v>1</v>
      </c>
      <c r="Q72" s="80" t="n">
        <v>1</v>
      </c>
      <c r="R72" s="16" t="n">
        <v>8</v>
      </c>
      <c r="S72" s="16" t="n">
        <v>4</v>
      </c>
      <c r="T72" s="16" t="n">
        <v>12</v>
      </c>
      <c r="U72" s="25" t="n">
        <v>4</v>
      </c>
      <c r="V72" s="80" t="n">
        <v>0</v>
      </c>
      <c r="W72" s="16" t="n">
        <v>4</v>
      </c>
      <c r="X72" s="25" t="n">
        <v>11</v>
      </c>
      <c r="Y72" s="80" t="n">
        <v>8</v>
      </c>
      <c r="Z72" s="27">
        <f>IF(U72="","",LOOKUP(U72-V72,{-9E+307,0,1},{2,"x",1}))</f>
        <v/>
      </c>
      <c r="AA72" s="14">
        <f>IF(U72="","",U72&amp;"-"&amp;V72)</f>
        <v/>
      </c>
      <c r="AB72" s="63" t="n"/>
      <c r="BT72" s="80" t="n"/>
      <c r="BU72" s="80" t="n"/>
      <c r="BV72" s="80" t="n"/>
      <c r="BW72" s="80" t="n"/>
      <c r="BX72" s="80" t="n"/>
      <c r="BY72" s="80" t="n"/>
      <c r="BZ72" s="80" t="n"/>
      <c r="CA72" s="80" t="n"/>
      <c r="CB72" s="80" t="n"/>
      <c r="CC72" s="80" t="n"/>
      <c r="CD72" s="80" t="n"/>
      <c r="CE72" s="80" t="n"/>
      <c r="CF72" s="80" t="n"/>
      <c r="CG72" s="80" t="n"/>
      <c r="CH72" s="80" t="n"/>
      <c r="CI72" s="80" t="n"/>
      <c r="CJ72" s="80" t="n"/>
      <c r="CK72" s="80" t="n"/>
      <c r="CL72" s="80" t="n"/>
      <c r="CM72" s="80" t="n"/>
      <c r="CN72" s="80" t="n"/>
      <c r="CO72" s="80" t="n"/>
      <c r="CP72" s="80" t="n"/>
      <c r="CQ72" s="80" t="n"/>
      <c r="CR72" s="80" t="n"/>
      <c r="CS72" s="80" t="n"/>
      <c r="CT72" s="80" t="n"/>
      <c r="CU72" s="80" t="n"/>
      <c r="CV72" s="80" t="n"/>
      <c r="CW72" s="80" t="n"/>
      <c r="CX72" s="80" t="n"/>
      <c r="CY72" s="80" t="n"/>
      <c r="CZ72" s="80" t="n"/>
      <c r="DA72" s="80" t="n"/>
      <c r="DB72" s="80" t="n"/>
      <c r="DC72" s="80" t="n"/>
      <c r="DD72" s="80" t="n"/>
      <c r="DE72" s="80" t="n"/>
      <c r="DF72" s="80" t="n"/>
      <c r="DG72" s="80" t="n"/>
      <c r="DH72" s="80" t="n"/>
      <c r="DI72" s="80" t="n"/>
      <c r="DJ72" s="80" t="n"/>
      <c r="DK72" s="80" t="n"/>
      <c r="DL72" s="80" t="n"/>
      <c r="DM72" s="80" t="n"/>
      <c r="DN72" s="80" t="n"/>
      <c r="DO72" s="80" t="n"/>
      <c r="DP72" s="80" t="n"/>
      <c r="DQ72" s="80" t="n"/>
      <c r="DR72" s="80" t="n"/>
      <c r="DS72" s="80" t="n"/>
      <c r="DT72" s="80" t="n"/>
      <c r="DU72" s="80" t="n"/>
      <c r="DV72" s="80" t="n"/>
      <c r="DW72" s="80" t="n"/>
      <c r="DX72" s="80" t="n"/>
      <c r="DY72" s="80" t="n"/>
      <c r="DZ72" s="80" t="n"/>
      <c r="EA72" s="80" t="n"/>
      <c r="EB72" s="80" t="n"/>
      <c r="EC72" s="80" t="n"/>
      <c r="ED72" s="80" t="n"/>
      <c r="EE72" s="80" t="n"/>
      <c r="EF72" s="80" t="n"/>
      <c r="EG72" s="80" t="n"/>
      <c r="EH72" s="80" t="n"/>
      <c r="EI72" s="80" t="n"/>
      <c r="EJ72" s="80" t="n"/>
      <c r="EK72" s="80" t="n"/>
      <c r="EL72" s="80" t="n"/>
      <c r="EM72" s="80" t="n"/>
      <c r="EN72" s="80" t="n"/>
      <c r="EO72" s="80" t="n"/>
      <c r="EP72" s="80" t="n"/>
      <c r="EQ72" s="80" t="n"/>
      <c r="ER72" s="81" t="n"/>
      <c r="ES72" s="89" t="n"/>
      <c r="EU72" s="81" t="n"/>
      <c r="EV72" s="89" t="n"/>
      <c r="EX72" s="81" t="n"/>
      <c r="EY72" s="89" t="n"/>
      <c r="FA72" s="81" t="n"/>
      <c r="FB72" s="89" t="n"/>
      <c r="FD72" s="81" t="n"/>
      <c r="FE72" s="89" t="n"/>
      <c r="FG72" s="81" t="n"/>
      <c r="FH72" s="89" t="n"/>
      <c r="FJ72" s="81" t="n"/>
      <c r="FK72" s="89" t="n"/>
      <c r="FM72" s="81" t="n"/>
    </row>
    <row customHeight="1" ht="12" r="73" spans="1:201">
      <c r="A73" s="35" t="n">
        <v>43394</v>
      </c>
      <c r="B73" s="89" t="s">
        <v>121</v>
      </c>
      <c r="C73" s="89" t="s">
        <v>119</v>
      </c>
      <c r="D73" s="31" t="n">
        <v>6.74</v>
      </c>
      <c r="E73" s="81" t="n">
        <v>6.79</v>
      </c>
      <c r="F73" s="25" t="n">
        <v>536</v>
      </c>
      <c r="G73" s="80" t="n">
        <v>337</v>
      </c>
      <c r="H73" s="80" t="n">
        <v>459</v>
      </c>
      <c r="I73" s="80" t="n">
        <v>255</v>
      </c>
      <c r="J73" s="80" t="n">
        <v>12</v>
      </c>
      <c r="K73" s="80" t="n">
        <v>6</v>
      </c>
      <c r="L73" s="25" t="n">
        <v>0</v>
      </c>
      <c r="M73" s="80" t="n">
        <v>0</v>
      </c>
      <c r="N73" s="80" t="n">
        <v>3</v>
      </c>
      <c r="O73" s="80" t="n">
        <v>2</v>
      </c>
      <c r="P73" s="80" t="n">
        <v>2</v>
      </c>
      <c r="Q73" s="80" t="n">
        <v>1</v>
      </c>
      <c r="R73" s="16" t="n">
        <v>5</v>
      </c>
      <c r="S73" s="16" t="n">
        <v>3</v>
      </c>
      <c r="T73" s="16" t="n">
        <v>8</v>
      </c>
      <c r="U73" s="25" t="n">
        <v>1</v>
      </c>
      <c r="V73" s="80" t="n">
        <v>1</v>
      </c>
      <c r="W73" s="16" t="n">
        <v>2</v>
      </c>
      <c r="X73" s="25" t="n">
        <v>12</v>
      </c>
      <c r="Y73" s="80" t="n">
        <v>42</v>
      </c>
      <c r="Z73" s="27">
        <f>IF(U73="","",LOOKUP(U73-V73,{-9E+307,0,1},{2,"x",1}))</f>
        <v/>
      </c>
      <c r="AA73" s="14">
        <f>IF(U73="","",U73&amp;"-"&amp;V73)</f>
        <v/>
      </c>
      <c r="AB73" s="63" t="n"/>
      <c r="BT73" s="80" t="n"/>
      <c r="BU73" s="80" t="n"/>
      <c r="BV73" s="80" t="n"/>
      <c r="BW73" s="80" t="n"/>
      <c r="BX73" s="80" t="n"/>
      <c r="BY73" s="80" t="n"/>
      <c r="BZ73" s="80" t="n"/>
      <c r="CA73" s="80" t="n"/>
      <c r="CB73" s="80" t="n"/>
      <c r="CC73" s="80" t="n"/>
      <c r="CD73" s="80" t="n"/>
      <c r="CE73" s="80" t="n"/>
      <c r="CF73" s="80" t="n"/>
      <c r="CG73" s="80" t="n"/>
      <c r="CH73" s="80" t="n"/>
      <c r="CI73" s="80" t="n"/>
      <c r="CJ73" s="80" t="n"/>
      <c r="CK73" s="80" t="n"/>
      <c r="CL73" s="80" t="n"/>
      <c r="CM73" s="80" t="n"/>
      <c r="CN73" s="80" t="n"/>
      <c r="CO73" s="80" t="n"/>
      <c r="CP73" s="80" t="n"/>
      <c r="CQ73" s="80" t="n"/>
      <c r="CR73" s="80" t="n"/>
      <c r="CS73" s="80" t="n"/>
      <c r="CT73" s="80" t="n"/>
      <c r="CU73" s="80" t="n"/>
      <c r="CV73" s="80" t="n"/>
      <c r="CW73" s="80" t="n"/>
      <c r="CX73" s="80" t="n"/>
      <c r="CY73" s="80" t="n"/>
      <c r="CZ73" s="80" t="n"/>
      <c r="DA73" s="80" t="n"/>
      <c r="DB73" s="80" t="n"/>
      <c r="DC73" s="80" t="n"/>
      <c r="DD73" s="80" t="n"/>
      <c r="DE73" s="80" t="n"/>
      <c r="DF73" s="80" t="n"/>
      <c r="DG73" s="80" t="n"/>
      <c r="DH73" s="80" t="n"/>
      <c r="DI73" s="80" t="n"/>
      <c r="DJ73" s="80" t="n"/>
      <c r="DK73" s="80" t="n"/>
      <c r="DL73" s="80" t="n"/>
      <c r="DM73" s="80" t="n"/>
      <c r="DN73" s="80" t="n"/>
      <c r="DO73" s="80" t="n"/>
      <c r="DP73" s="80" t="n"/>
      <c r="DQ73" s="80" t="n"/>
      <c r="DR73" s="80" t="n"/>
      <c r="DS73" s="80" t="n"/>
      <c r="DT73" s="80" t="n"/>
      <c r="DU73" s="80" t="n"/>
      <c r="DV73" s="80" t="n"/>
      <c r="DW73" s="80" t="n"/>
      <c r="DX73" s="80" t="n"/>
      <c r="DY73" s="80" t="n"/>
      <c r="DZ73" s="80" t="n"/>
      <c r="EA73" s="80" t="n"/>
      <c r="EB73" s="80" t="n"/>
      <c r="EC73" s="80" t="n"/>
      <c r="ED73" s="80" t="n"/>
      <c r="EE73" s="80" t="n"/>
      <c r="EF73" s="80" t="n"/>
      <c r="EG73" s="80" t="n"/>
      <c r="EH73" s="80" t="n"/>
      <c r="EI73" s="80" t="n"/>
      <c r="EJ73" s="80" t="n"/>
      <c r="EK73" s="80" t="n"/>
      <c r="EL73" s="80" t="n"/>
      <c r="EM73" s="80" t="n"/>
      <c r="EN73" s="80" t="n"/>
      <c r="EO73" s="80" t="n"/>
      <c r="EP73" s="80" t="n"/>
      <c r="EQ73" s="80" t="n"/>
      <c r="ER73" s="81" t="n"/>
      <c r="ES73" s="89" t="n"/>
      <c r="EU73" s="81" t="n"/>
      <c r="EV73" s="89" t="n"/>
      <c r="EX73" s="81" t="n"/>
      <c r="EY73" s="89" t="n"/>
      <c r="FA73" s="81" t="n"/>
      <c r="FB73" s="89" t="n"/>
      <c r="FD73" s="81" t="n"/>
      <c r="FE73" s="89" t="n"/>
      <c r="FG73" s="81" t="n"/>
      <c r="FH73" s="89" t="n"/>
      <c r="FJ73" s="81" t="n"/>
      <c r="FK73" s="89" t="n"/>
      <c r="FM73" s="81" t="n"/>
    </row>
    <row customHeight="1" ht="12" r="74" spans="1:201">
      <c r="A74" s="35" t="n">
        <v>43399</v>
      </c>
      <c r="B74" s="89" t="s">
        <v>119</v>
      </c>
      <c r="C74" s="89" t="s">
        <v>115</v>
      </c>
      <c r="D74" s="31" t="n">
        <v>6.84</v>
      </c>
      <c r="E74" s="81" t="n">
        <v>6.25</v>
      </c>
      <c r="F74" s="25" t="n">
        <v>426</v>
      </c>
      <c r="G74" s="80" t="n">
        <v>587</v>
      </c>
      <c r="H74" s="80" t="n">
        <v>346</v>
      </c>
      <c r="I74" s="80" t="n">
        <v>514</v>
      </c>
      <c r="J74" s="80" t="n">
        <v>10</v>
      </c>
      <c r="K74" s="80" t="n">
        <v>6</v>
      </c>
      <c r="L74" s="25" t="n">
        <v>0</v>
      </c>
      <c r="M74" s="80" t="n">
        <v>0</v>
      </c>
      <c r="N74" s="80" t="n">
        <v>5</v>
      </c>
      <c r="O74" s="80" t="n">
        <v>1</v>
      </c>
      <c r="P74" s="80" t="n">
        <v>2</v>
      </c>
      <c r="Q74" s="80" t="n">
        <v>1</v>
      </c>
      <c r="R74" s="16" t="n">
        <v>7</v>
      </c>
      <c r="S74" s="16" t="n">
        <v>2</v>
      </c>
      <c r="T74" s="16" t="n">
        <v>9</v>
      </c>
      <c r="U74" s="25" t="n">
        <v>3</v>
      </c>
      <c r="V74" s="80" t="n">
        <v>1</v>
      </c>
      <c r="W74" s="16" t="n">
        <v>4</v>
      </c>
      <c r="X74" s="25" t="n">
        <v>29</v>
      </c>
      <c r="Y74" s="80" t="n">
        <v>12</v>
      </c>
      <c r="Z74" s="27">
        <f>IF(U74="","",LOOKUP(U74-V74,{-9E+307,0,1},{2,"x",1}))</f>
        <v/>
      </c>
      <c r="AA74" s="14">
        <f>IF(U74="","",U74&amp;"-"&amp;V74)</f>
        <v/>
      </c>
      <c r="AB74" s="63" t="n"/>
      <c r="BT74" s="80" t="n"/>
      <c r="BU74" s="80" t="n"/>
      <c r="BV74" s="80" t="n"/>
      <c r="BW74" s="80" t="n"/>
      <c r="BX74" s="80" t="n"/>
      <c r="BY74" s="80" t="n"/>
      <c r="BZ74" s="80" t="n"/>
      <c r="CA74" s="80" t="n"/>
      <c r="CB74" s="80" t="n"/>
      <c r="CC74" s="80" t="n"/>
      <c r="CD74" s="80" t="n"/>
      <c r="CE74" s="80" t="n"/>
      <c r="CF74" s="80" t="n"/>
      <c r="CG74" s="80" t="n"/>
      <c r="CH74" s="80" t="n"/>
      <c r="CI74" s="80" t="n"/>
      <c r="CJ74" s="80" t="n"/>
      <c r="CK74" s="80" t="n"/>
      <c r="CL74" s="80" t="n"/>
      <c r="CM74" s="80" t="n"/>
      <c r="CN74" s="80" t="n"/>
      <c r="CO74" s="80" t="n"/>
      <c r="CP74" s="80" t="n"/>
      <c r="CQ74" s="80" t="n"/>
      <c r="CR74" s="80" t="n"/>
      <c r="CS74" s="80" t="n"/>
      <c r="CT74" s="80" t="n"/>
      <c r="CU74" s="80" t="n"/>
      <c r="CV74" s="80" t="n"/>
      <c r="CW74" s="80" t="n"/>
      <c r="CX74" s="80" t="n"/>
      <c r="CY74" s="80" t="n"/>
      <c r="CZ74" s="80" t="n"/>
      <c r="DA74" s="80" t="n"/>
      <c r="DB74" s="80" t="n"/>
      <c r="DC74" s="80" t="n"/>
      <c r="DD74" s="80" t="n"/>
      <c r="DE74" s="80" t="n"/>
      <c r="DF74" s="80" t="n"/>
      <c r="DG74" s="80" t="n"/>
      <c r="DH74" s="80" t="n"/>
      <c r="DI74" s="80" t="n"/>
      <c r="DJ74" s="80" t="n"/>
      <c r="DK74" s="80" t="n"/>
      <c r="DL74" s="80" t="n"/>
      <c r="DM74" s="80" t="n"/>
      <c r="DN74" s="80" t="n"/>
      <c r="DO74" s="80" t="n"/>
      <c r="DP74" s="80" t="n"/>
      <c r="DQ74" s="80" t="n"/>
      <c r="DR74" s="80" t="n"/>
      <c r="DS74" s="80" t="n"/>
      <c r="DT74" s="80" t="n"/>
      <c r="DU74" s="80" t="n"/>
      <c r="DV74" s="80" t="n"/>
      <c r="DW74" s="80" t="n"/>
      <c r="DX74" s="80" t="n"/>
      <c r="DY74" s="80" t="n"/>
      <c r="DZ74" s="80" t="n"/>
      <c r="EA74" s="80" t="n"/>
      <c r="EB74" s="80" t="n"/>
      <c r="EC74" s="80" t="n"/>
      <c r="ED74" s="80" t="n"/>
      <c r="EE74" s="80" t="n"/>
      <c r="EF74" s="80" t="n"/>
      <c r="EG74" s="80" t="n"/>
      <c r="EH74" s="80" t="n"/>
      <c r="EI74" s="80" t="n"/>
      <c r="EJ74" s="80" t="n"/>
      <c r="EK74" s="80" t="n"/>
      <c r="EL74" s="80" t="n"/>
      <c r="EM74" s="80" t="n"/>
      <c r="EN74" s="80" t="n"/>
      <c r="EO74" s="80" t="n"/>
      <c r="EP74" s="80" t="n"/>
      <c r="EQ74" s="80" t="n"/>
      <c r="ER74" s="81" t="n"/>
      <c r="ES74" s="89" t="n"/>
      <c r="EU74" s="81" t="n"/>
      <c r="EV74" s="89" t="n"/>
      <c r="EX74" s="81" t="n"/>
      <c r="EY74" s="89" t="n"/>
      <c r="FA74" s="81" t="n"/>
      <c r="FB74" s="89" t="n"/>
      <c r="FD74" s="81" t="n"/>
      <c r="FE74" s="89" t="n"/>
      <c r="FG74" s="81" t="n"/>
      <c r="FH74" s="89" t="n"/>
      <c r="FJ74" s="81" t="n"/>
      <c r="FK74" s="89" t="n"/>
      <c r="FM74" s="81" t="n"/>
    </row>
    <row customHeight="1" ht="12" r="75" spans="1:201">
      <c r="A75" s="35" t="n">
        <v>43400</v>
      </c>
      <c r="B75" s="89" t="s">
        <v>125</v>
      </c>
      <c r="C75" s="89" t="s">
        <v>121</v>
      </c>
      <c r="D75" s="31" t="n">
        <v>6.81</v>
      </c>
      <c r="E75" s="81" t="n">
        <v>6.75</v>
      </c>
      <c r="F75" s="25" t="n">
        <v>546</v>
      </c>
      <c r="G75" s="80" t="n">
        <v>402</v>
      </c>
      <c r="H75" s="80" t="n">
        <v>445</v>
      </c>
      <c r="I75" s="80" t="n">
        <v>304</v>
      </c>
      <c r="J75" s="80" t="n">
        <v>15</v>
      </c>
      <c r="K75" s="80" t="n">
        <v>8</v>
      </c>
      <c r="L75" s="25" t="n">
        <v>2</v>
      </c>
      <c r="M75" s="80" t="n">
        <v>1</v>
      </c>
      <c r="N75" s="80" t="n">
        <v>3</v>
      </c>
      <c r="O75" s="80" t="n">
        <v>3</v>
      </c>
      <c r="P75" s="80" t="n">
        <v>0</v>
      </c>
      <c r="Q75" s="80" t="n">
        <v>0</v>
      </c>
      <c r="R75" s="16" t="n">
        <v>5</v>
      </c>
      <c r="S75" s="16" t="n">
        <v>4</v>
      </c>
      <c r="T75" s="16" t="n">
        <v>9</v>
      </c>
      <c r="U75" s="25" t="n">
        <v>2</v>
      </c>
      <c r="V75" s="80" t="n">
        <v>2</v>
      </c>
      <c r="W75" s="16" t="n">
        <v>4</v>
      </c>
      <c r="X75" s="25" t="n">
        <v>13</v>
      </c>
      <c r="Y75" s="80" t="n">
        <v>30</v>
      </c>
      <c r="Z75" s="27">
        <f>IF(U75="","",LOOKUP(U75-V75,{-9E+307,0,1},{2,"x",1}))</f>
        <v/>
      </c>
      <c r="AA75" s="14">
        <f>IF(U75="","",U75&amp;"-"&amp;V75)</f>
        <v/>
      </c>
      <c r="AB75" s="63" t="n"/>
      <c r="BT75" s="80" t="n"/>
      <c r="BU75" s="80" t="n"/>
      <c r="BV75" s="80" t="n"/>
      <c r="BW75" s="80" t="n"/>
      <c r="BX75" s="80" t="n"/>
      <c r="BY75" s="80" t="n"/>
      <c r="BZ75" s="80" t="n"/>
      <c r="CA75" s="80" t="n"/>
      <c r="CB75" s="80" t="n"/>
      <c r="CC75" s="80" t="n"/>
      <c r="CD75" s="80" t="n"/>
      <c r="CE75" s="80" t="n"/>
      <c r="CF75" s="80" t="n"/>
      <c r="CG75" s="80" t="n"/>
      <c r="CH75" s="80" t="n"/>
      <c r="CI75" s="80" t="n"/>
      <c r="CJ75" s="80" t="n"/>
      <c r="CK75" s="80" t="n"/>
      <c r="CL75" s="80" t="n"/>
      <c r="CM75" s="80" t="n"/>
      <c r="CN75" s="80" t="n"/>
      <c r="CO75" s="80" t="n"/>
      <c r="CP75" s="80" t="n"/>
      <c r="CQ75" s="80" t="n"/>
      <c r="CR75" s="80" t="n"/>
      <c r="CS75" s="80" t="n"/>
      <c r="CT75" s="80" t="n"/>
      <c r="CU75" s="80" t="n"/>
      <c r="CV75" s="80" t="n"/>
      <c r="CW75" s="80" t="n"/>
      <c r="CX75" s="80" t="n"/>
      <c r="CY75" s="80" t="n"/>
      <c r="CZ75" s="80" t="n"/>
      <c r="DA75" s="80" t="n"/>
      <c r="DB75" s="80" t="n"/>
      <c r="DC75" s="80" t="n"/>
      <c r="DD75" s="80" t="n"/>
      <c r="DE75" s="80" t="n"/>
      <c r="DF75" s="80" t="n"/>
      <c r="DG75" s="80" t="n"/>
      <c r="DH75" s="80" t="n"/>
      <c r="DI75" s="80" t="n"/>
      <c r="DJ75" s="80" t="n"/>
      <c r="DK75" s="80" t="n"/>
      <c r="DL75" s="80" t="n"/>
      <c r="DM75" s="80" t="n"/>
      <c r="DN75" s="80" t="n"/>
      <c r="DO75" s="80" t="n"/>
      <c r="DP75" s="80" t="n"/>
      <c r="DQ75" s="80" t="n"/>
      <c r="DR75" s="80" t="n"/>
      <c r="DS75" s="80" t="n"/>
      <c r="DT75" s="80" t="n"/>
      <c r="DU75" s="80" t="n"/>
      <c r="DV75" s="80" t="n"/>
      <c r="DW75" s="80" t="n"/>
      <c r="DX75" s="80" t="n"/>
      <c r="DY75" s="80" t="n"/>
      <c r="DZ75" s="80" t="n"/>
      <c r="EA75" s="80" t="n"/>
      <c r="EB75" s="80" t="n"/>
      <c r="EC75" s="80" t="n"/>
      <c r="ED75" s="80" t="n"/>
      <c r="EE75" s="80" t="n"/>
      <c r="EF75" s="80" t="n"/>
      <c r="EG75" s="80" t="n"/>
      <c r="EH75" s="80" t="n"/>
      <c r="EI75" s="80" t="n"/>
      <c r="EJ75" s="80" t="n"/>
      <c r="EK75" s="80" t="n"/>
      <c r="EL75" s="80" t="n"/>
      <c r="EM75" s="80" t="n"/>
      <c r="EN75" s="80" t="n"/>
      <c r="EO75" s="80" t="n"/>
      <c r="EP75" s="80" t="n"/>
      <c r="EQ75" s="80" t="n"/>
      <c r="ER75" s="81" t="n"/>
      <c r="ES75" s="89" t="n"/>
      <c r="EU75" s="81" t="n"/>
      <c r="EV75" s="89" t="n"/>
      <c r="EX75" s="81" t="n"/>
      <c r="EY75" s="89" t="n"/>
      <c r="FA75" s="81" t="n"/>
      <c r="FB75" s="89" t="n"/>
      <c r="FD75" s="81" t="n"/>
      <c r="FE75" s="89" t="n"/>
      <c r="FG75" s="81" t="n"/>
      <c r="FH75" s="89" t="n"/>
      <c r="FJ75" s="81" t="n"/>
      <c r="FK75" s="89" t="n"/>
      <c r="FM75" s="81" t="n"/>
    </row>
    <row customHeight="1" ht="12" r="76" spans="1:201">
      <c r="A76" s="35" t="n">
        <v>43400</v>
      </c>
      <c r="B76" s="89" t="s">
        <v>118</v>
      </c>
      <c r="C76" s="89" t="s">
        <v>126</v>
      </c>
      <c r="D76" s="31" t="n">
        <v>6.12</v>
      </c>
      <c r="E76" s="81" t="n">
        <v>7.18</v>
      </c>
      <c r="F76" s="25" t="n">
        <v>329</v>
      </c>
      <c r="G76" s="80" t="n">
        <v>471</v>
      </c>
      <c r="H76" s="80" t="n">
        <v>232</v>
      </c>
      <c r="I76" s="80" t="n">
        <v>388</v>
      </c>
      <c r="J76" s="80" t="n">
        <v>2</v>
      </c>
      <c r="K76" s="80" t="n">
        <v>13</v>
      </c>
      <c r="L76" s="25" t="n">
        <v>0</v>
      </c>
      <c r="M76" s="80" t="n">
        <v>0</v>
      </c>
      <c r="N76" s="80" t="n">
        <v>1</v>
      </c>
      <c r="O76" s="80" t="n">
        <v>4</v>
      </c>
      <c r="P76" s="80" t="n">
        <v>0</v>
      </c>
      <c r="Q76" s="80" t="n">
        <v>2</v>
      </c>
      <c r="R76" s="16" t="n">
        <v>1</v>
      </c>
      <c r="S76" s="16" t="n">
        <v>6</v>
      </c>
      <c r="T76" s="16" t="n">
        <v>7</v>
      </c>
      <c r="U76" s="25" t="n">
        <v>0</v>
      </c>
      <c r="V76" s="80" t="n">
        <v>3</v>
      </c>
      <c r="W76" s="16" t="n">
        <v>3</v>
      </c>
      <c r="X76" s="25" t="n">
        <v>20</v>
      </c>
      <c r="Y76" s="80" t="n">
        <v>24</v>
      </c>
      <c r="Z76" s="27">
        <f>IF(U76="","",LOOKUP(U76-V76,{-9E+307,0,1},{2,"x",1}))</f>
        <v/>
      </c>
      <c r="AA76" s="14">
        <f>IF(U76="","",U76&amp;"-"&amp;V76)</f>
        <v/>
      </c>
      <c r="AB76" s="63" t="n"/>
      <c r="BT76" s="80" t="n"/>
      <c r="BU76" s="80" t="n"/>
      <c r="BV76" s="80" t="n"/>
      <c r="BW76" s="80" t="n"/>
      <c r="BX76" s="80" t="n"/>
      <c r="BY76" s="80" t="n"/>
      <c r="BZ76" s="80" t="n"/>
      <c r="CA76" s="80" t="n"/>
      <c r="CB76" s="80" t="n"/>
      <c r="CC76" s="80" t="n"/>
      <c r="CD76" s="80" t="n"/>
      <c r="CE76" s="80" t="n"/>
      <c r="CF76" s="80" t="n"/>
      <c r="CG76" s="80" t="n"/>
      <c r="CH76" s="80" t="n"/>
      <c r="CI76" s="80" t="n"/>
      <c r="CJ76" s="80" t="n"/>
      <c r="CK76" s="80" t="n"/>
      <c r="CL76" s="80" t="n"/>
      <c r="CM76" s="80" t="n"/>
      <c r="CN76" s="80" t="n"/>
      <c r="CO76" s="80" t="n"/>
      <c r="CP76" s="80" t="n"/>
      <c r="CQ76" s="80" t="n"/>
      <c r="CR76" s="80" t="n"/>
      <c r="CS76" s="80" t="n"/>
      <c r="CT76" s="80" t="n"/>
      <c r="CU76" s="80" t="n"/>
      <c r="CV76" s="80" t="n"/>
      <c r="CW76" s="80" t="n"/>
      <c r="CX76" s="80" t="n"/>
      <c r="CY76" s="80" t="n"/>
      <c r="CZ76" s="80" t="n"/>
      <c r="DA76" s="80" t="n"/>
      <c r="DB76" s="80" t="n"/>
      <c r="DC76" s="80" t="n"/>
      <c r="DD76" s="80" t="n"/>
      <c r="DE76" s="80" t="n"/>
      <c r="DF76" s="80" t="n"/>
      <c r="DG76" s="80" t="n"/>
      <c r="DH76" s="80" t="n"/>
      <c r="DI76" s="80" t="n"/>
      <c r="DJ76" s="80" t="n"/>
      <c r="DK76" s="80" t="n"/>
      <c r="DL76" s="80" t="n"/>
      <c r="DM76" s="80" t="n"/>
      <c r="DN76" s="80" t="n"/>
      <c r="DO76" s="80" t="n"/>
      <c r="DP76" s="80" t="n"/>
      <c r="DQ76" s="80" t="n"/>
      <c r="DR76" s="80" t="n"/>
      <c r="DS76" s="80" t="n"/>
      <c r="DT76" s="80" t="n"/>
      <c r="DU76" s="80" t="n"/>
      <c r="DV76" s="80" t="n"/>
      <c r="DW76" s="80" t="n"/>
      <c r="DX76" s="80" t="n"/>
      <c r="DY76" s="80" t="n"/>
      <c r="DZ76" s="80" t="n"/>
      <c r="EA76" s="80" t="n"/>
      <c r="EB76" s="80" t="n"/>
      <c r="EC76" s="80" t="n"/>
      <c r="ED76" s="80" t="n"/>
      <c r="EE76" s="80" t="n"/>
      <c r="EF76" s="80" t="n"/>
      <c r="EG76" s="80" t="n"/>
      <c r="EH76" s="80" t="n"/>
      <c r="EI76" s="80" t="n"/>
      <c r="EJ76" s="80" t="n"/>
      <c r="EK76" s="80" t="n"/>
      <c r="EL76" s="80" t="n"/>
      <c r="EM76" s="80" t="n"/>
      <c r="EN76" s="80" t="n"/>
      <c r="EO76" s="80" t="n"/>
      <c r="EP76" s="80" t="n"/>
      <c r="EQ76" s="80" t="n"/>
      <c r="ER76" s="81" t="n"/>
      <c r="ES76" s="89" t="n"/>
      <c r="EU76" s="81" t="n"/>
      <c r="EV76" s="89" t="n"/>
      <c r="EX76" s="81" t="n"/>
      <c r="EY76" s="89" t="n"/>
      <c r="FA76" s="81" t="n"/>
      <c r="FB76" s="89" t="n"/>
      <c r="FD76" s="81" t="n"/>
      <c r="FE76" s="89" t="n"/>
      <c r="FG76" s="81" t="n"/>
      <c r="FH76" s="89" t="n"/>
      <c r="FJ76" s="81" t="n"/>
      <c r="FK76" s="89" t="n"/>
      <c r="FM76" s="81" t="n"/>
    </row>
    <row customHeight="1" ht="12" r="77" spans="1:201">
      <c r="A77" s="35" t="n">
        <v>43400</v>
      </c>
      <c r="B77" s="89" t="s">
        <v>124</v>
      </c>
      <c r="C77" s="89" t="s">
        <v>117</v>
      </c>
      <c r="D77" s="31" t="n">
        <v>6.65</v>
      </c>
      <c r="E77" s="81" t="n">
        <v>6.72</v>
      </c>
      <c r="F77" s="25" t="n">
        <v>469</v>
      </c>
      <c r="G77" s="80" t="n">
        <v>284</v>
      </c>
      <c r="H77" s="80" t="n">
        <v>367</v>
      </c>
      <c r="I77" s="80" t="n">
        <v>164</v>
      </c>
      <c r="J77" s="80" t="n">
        <v>11</v>
      </c>
      <c r="K77" s="80" t="n">
        <v>3</v>
      </c>
      <c r="L77" s="25" t="n">
        <v>0</v>
      </c>
      <c r="M77" s="80" t="n">
        <v>1</v>
      </c>
      <c r="N77" s="80" t="n">
        <v>3</v>
      </c>
      <c r="O77" s="80" t="n">
        <v>1</v>
      </c>
      <c r="P77" s="80" t="n">
        <v>1</v>
      </c>
      <c r="Q77" s="80" t="n">
        <v>2</v>
      </c>
      <c r="R77" s="16" t="n">
        <v>4</v>
      </c>
      <c r="S77" s="16" t="n">
        <v>4</v>
      </c>
      <c r="T77" s="16" t="n">
        <v>8</v>
      </c>
      <c r="U77" s="25" t="n">
        <v>1</v>
      </c>
      <c r="V77" s="80" t="n">
        <v>2</v>
      </c>
      <c r="W77" s="16" t="n">
        <v>3</v>
      </c>
      <c r="X77" s="25" t="n">
        <v>14</v>
      </c>
      <c r="Y77" s="80" t="n">
        <v>27</v>
      </c>
      <c r="Z77" s="27">
        <f>IF(U77="","",LOOKUP(U77-V77,{-9E+307,0,1},{2,"x",1}))</f>
        <v/>
      </c>
      <c r="AA77" s="14">
        <f>IF(U77="","",U77&amp;"-"&amp;V77)</f>
        <v/>
      </c>
      <c r="AB77" s="63" t="n"/>
      <c r="BT77" s="80" t="n"/>
      <c r="BU77" s="80" t="n"/>
      <c r="BV77" s="80" t="n"/>
      <c r="BW77" s="80" t="n"/>
      <c r="BX77" s="80" t="n"/>
      <c r="BY77" s="80" t="n"/>
      <c r="BZ77" s="80" t="n"/>
      <c r="CA77" s="80" t="n"/>
      <c r="CB77" s="80" t="n"/>
      <c r="CC77" s="80" t="n"/>
      <c r="CD77" s="80" t="n"/>
      <c r="CE77" s="80" t="n"/>
      <c r="CF77" s="80" t="n"/>
      <c r="CG77" s="80" t="n"/>
      <c r="CH77" s="80" t="n"/>
      <c r="CI77" s="80" t="n"/>
      <c r="CJ77" s="80" t="n"/>
      <c r="CK77" s="80" t="n"/>
      <c r="CL77" s="80" t="n"/>
      <c r="CM77" s="80" t="n"/>
      <c r="CN77" s="80" t="n"/>
      <c r="CO77" s="80" t="n"/>
      <c r="CP77" s="80" t="n"/>
      <c r="CQ77" s="80" t="n"/>
      <c r="CR77" s="80" t="n"/>
      <c r="CS77" s="80" t="n"/>
      <c r="CT77" s="80" t="n"/>
      <c r="CU77" s="80" t="n"/>
      <c r="CV77" s="80" t="n"/>
      <c r="CW77" s="80" t="n"/>
      <c r="CX77" s="80" t="n"/>
      <c r="CY77" s="80" t="n"/>
      <c r="CZ77" s="80" t="n"/>
      <c r="DA77" s="80" t="n"/>
      <c r="DB77" s="80" t="n"/>
      <c r="DC77" s="80" t="n"/>
      <c r="DD77" s="80" t="n"/>
      <c r="DE77" s="80" t="n"/>
      <c r="DF77" s="80" t="n"/>
      <c r="DG77" s="80" t="n"/>
      <c r="DH77" s="80" t="n"/>
      <c r="DI77" s="80" t="n"/>
      <c r="DJ77" s="80" t="n"/>
      <c r="DK77" s="80" t="n"/>
      <c r="DL77" s="80" t="n"/>
      <c r="DM77" s="80" t="n"/>
      <c r="DN77" s="80" t="n"/>
      <c r="DO77" s="80" t="n"/>
      <c r="DP77" s="80" t="n"/>
      <c r="DQ77" s="80" t="n"/>
      <c r="DR77" s="80" t="n"/>
      <c r="DS77" s="80" t="n"/>
      <c r="DT77" s="80" t="n"/>
      <c r="DU77" s="80" t="n"/>
      <c r="DV77" s="80" t="n"/>
      <c r="DW77" s="80" t="n"/>
      <c r="DX77" s="80" t="n"/>
      <c r="DY77" s="80" t="n"/>
      <c r="DZ77" s="80" t="n"/>
      <c r="EA77" s="80" t="n"/>
      <c r="EB77" s="80" t="n"/>
      <c r="EC77" s="80" t="n"/>
      <c r="ED77" s="80" t="n"/>
      <c r="EE77" s="80" t="n"/>
      <c r="EF77" s="80" t="n"/>
      <c r="EG77" s="80" t="n"/>
      <c r="EH77" s="80" t="n"/>
      <c r="EI77" s="80" t="n"/>
      <c r="EJ77" s="80" t="n"/>
      <c r="EK77" s="80" t="n"/>
      <c r="EL77" s="80" t="n"/>
      <c r="EM77" s="80" t="n"/>
      <c r="EN77" s="80" t="n"/>
      <c r="EO77" s="80" t="n"/>
      <c r="EP77" s="80" t="n"/>
      <c r="EQ77" s="80" t="n"/>
      <c r="ER77" s="81" t="n"/>
      <c r="ES77" s="89" t="n"/>
      <c r="EU77" s="81" t="n"/>
      <c r="EV77" s="89" t="n"/>
      <c r="EX77" s="81" t="n"/>
      <c r="EY77" s="89" t="n"/>
      <c r="FA77" s="81" t="n"/>
      <c r="FB77" s="89" t="n"/>
      <c r="FD77" s="81" t="n"/>
      <c r="FE77" s="89" t="n"/>
      <c r="FG77" s="81" t="n"/>
      <c r="FH77" s="89" t="n"/>
      <c r="FJ77" s="81" t="n"/>
      <c r="FK77" s="89" t="n"/>
      <c r="FM77" s="81" t="n"/>
    </row>
    <row r="78" spans="1:201">
      <c r="A78" s="35" t="n">
        <v>43400</v>
      </c>
      <c r="B78" s="89" t="s">
        <v>114</v>
      </c>
      <c r="C78" s="89" t="s">
        <v>130</v>
      </c>
      <c r="D78" s="31" t="n">
        <v>7.47</v>
      </c>
      <c r="E78" s="81" t="n">
        <v>6.06</v>
      </c>
      <c r="F78" s="25" t="n">
        <v>675</v>
      </c>
      <c r="G78" s="80" t="n">
        <v>233</v>
      </c>
      <c r="H78" s="80" t="n">
        <v>609</v>
      </c>
      <c r="I78" s="80" t="n">
        <v>150</v>
      </c>
      <c r="J78" s="80" t="n">
        <v>16</v>
      </c>
      <c r="K78" s="80" t="n">
        <v>5</v>
      </c>
      <c r="L78" s="25" t="n">
        <v>1</v>
      </c>
      <c r="M78" s="80" t="n">
        <v>0</v>
      </c>
      <c r="N78" s="80" t="n">
        <v>6</v>
      </c>
      <c r="O78" s="80" t="n">
        <v>0</v>
      </c>
      <c r="P78" s="80" t="n">
        <v>3</v>
      </c>
      <c r="Q78" s="80" t="n">
        <v>0</v>
      </c>
      <c r="R78" s="16" t="n">
        <v>10</v>
      </c>
      <c r="S78" s="16" t="n">
        <v>0</v>
      </c>
      <c r="T78" s="16" t="n">
        <v>10</v>
      </c>
      <c r="U78" s="25" t="n">
        <v>4</v>
      </c>
      <c r="V78" s="80" t="n">
        <v>0</v>
      </c>
      <c r="W78" s="16" t="n">
        <v>4</v>
      </c>
      <c r="X78" s="25" t="n">
        <v>8</v>
      </c>
      <c r="Y78" s="80" t="n">
        <v>22</v>
      </c>
      <c r="Z78" s="27">
        <f>IF(U78="","",LOOKUP(U78-V78,{-9E+307,0,1},{2,"x",1}))</f>
        <v/>
      </c>
      <c r="AA78" s="14">
        <f>IF(U78="","",U78&amp;"-"&amp;V78)</f>
        <v/>
      </c>
      <c r="AB78" s="63" t="n"/>
      <c r="BT78" s="80" t="n"/>
      <c r="BU78" s="80" t="n"/>
      <c r="BV78" s="80" t="n"/>
      <c r="BW78" s="80" t="n"/>
      <c r="BX78" s="80" t="n"/>
      <c r="BY78" s="80" t="n"/>
      <c r="BZ78" s="80" t="n"/>
      <c r="CA78" s="80" t="n"/>
      <c r="CB78" s="80" t="n"/>
      <c r="CC78" s="80" t="n"/>
      <c r="CD78" s="80" t="n"/>
      <c r="CE78" s="80" t="n"/>
      <c r="CF78" s="80" t="n"/>
      <c r="CG78" s="80" t="n"/>
      <c r="CH78" s="80" t="n"/>
      <c r="CI78" s="80" t="n"/>
      <c r="CJ78" s="80" t="n"/>
      <c r="CK78" s="80" t="n"/>
      <c r="CL78" s="80" t="n"/>
      <c r="CM78" s="80" t="n"/>
      <c r="CN78" s="80" t="n"/>
      <c r="CO78" s="80" t="n"/>
      <c r="CP78" s="80" t="n"/>
      <c r="CQ78" s="80" t="n"/>
      <c r="CR78" s="80" t="n"/>
      <c r="CS78" s="80" t="n"/>
      <c r="CT78" s="80" t="n"/>
      <c r="CU78" s="80" t="n"/>
      <c r="CV78" s="80" t="n"/>
      <c r="CW78" s="80" t="n"/>
      <c r="CX78" s="80" t="n"/>
      <c r="CY78" s="80" t="n"/>
      <c r="CZ78" s="80" t="n"/>
      <c r="DA78" s="80" t="n"/>
      <c r="DB78" s="80" t="n"/>
      <c r="DC78" s="80" t="n"/>
      <c r="DD78" s="80" t="n"/>
      <c r="DE78" s="80" t="n"/>
      <c r="DF78" s="80" t="n"/>
      <c r="DG78" s="80" t="n"/>
      <c r="DH78" s="80" t="n"/>
      <c r="DI78" s="80" t="n"/>
      <c r="DJ78" s="80" t="n"/>
      <c r="DK78" s="80" t="n"/>
      <c r="DL78" s="80" t="n"/>
      <c r="DM78" s="80" t="n"/>
      <c r="DN78" s="80" t="n"/>
      <c r="DO78" s="80" t="n"/>
      <c r="DP78" s="80" t="n"/>
      <c r="DQ78" s="80" t="n"/>
      <c r="DR78" s="80" t="n"/>
      <c r="DS78" s="80" t="n"/>
      <c r="DT78" s="80" t="n"/>
      <c r="DU78" s="80" t="n"/>
      <c r="DV78" s="80" t="n"/>
      <c r="DW78" s="80" t="n"/>
      <c r="DX78" s="80" t="n"/>
      <c r="DY78" s="80" t="n"/>
      <c r="DZ78" s="80" t="n"/>
      <c r="EA78" s="80" t="n"/>
      <c r="EB78" s="80" t="n"/>
      <c r="EC78" s="80" t="n"/>
      <c r="ED78" s="80" t="n"/>
      <c r="EE78" s="80" t="n"/>
      <c r="EF78" s="80" t="n"/>
      <c r="EG78" s="80" t="n"/>
      <c r="EH78" s="80" t="n"/>
      <c r="EI78" s="80" t="n"/>
      <c r="EJ78" s="80" t="n"/>
      <c r="EK78" s="80" t="n"/>
      <c r="EL78" s="80" t="n"/>
      <c r="EM78" s="80" t="n"/>
      <c r="EN78" s="80" t="n"/>
      <c r="EO78" s="80" t="n"/>
      <c r="EP78" s="80" t="n"/>
      <c r="EQ78" s="80" t="n"/>
      <c r="ER78" s="81" t="n"/>
      <c r="ES78" s="89" t="n"/>
      <c r="EU78" s="81" t="n"/>
      <c r="EV78" s="89" t="n"/>
      <c r="EX78" s="81" t="n"/>
      <c r="EY78" s="89" t="n"/>
      <c r="FA78" s="81" t="n"/>
      <c r="FB78" s="89" t="n"/>
      <c r="FD78" s="81" t="n"/>
      <c r="FE78" s="89" t="n"/>
      <c r="FG78" s="81" t="n"/>
      <c r="FH78" s="89" t="n"/>
      <c r="FJ78" s="81" t="n"/>
      <c r="FK78" s="89" t="n"/>
      <c r="FM78" s="81" t="n"/>
    </row>
    <row customHeight="1" ht="12" r="79" spans="1:201">
      <c r="A79" s="35" t="n">
        <v>43400</v>
      </c>
      <c r="B79" s="89" t="s">
        <v>129</v>
      </c>
      <c r="C79" s="89" t="s">
        <v>113</v>
      </c>
      <c r="D79" s="31" t="n">
        <v>6.31</v>
      </c>
      <c r="E79" s="81" t="n">
        <v>6.9</v>
      </c>
      <c r="F79" s="25" t="n">
        <v>321</v>
      </c>
      <c r="G79" s="80" t="n">
        <v>606</v>
      </c>
      <c r="H79" s="80" t="n">
        <v>233</v>
      </c>
      <c r="I79" s="80" t="n">
        <v>527</v>
      </c>
      <c r="J79" s="80" t="n">
        <v>5</v>
      </c>
      <c r="K79" s="80" t="n">
        <v>16</v>
      </c>
      <c r="L79" s="25" t="n">
        <v>0</v>
      </c>
      <c r="M79" s="80" t="n">
        <v>0</v>
      </c>
      <c r="N79" s="80" t="n">
        <v>1</v>
      </c>
      <c r="O79" s="80" t="n">
        <v>3</v>
      </c>
      <c r="P79" s="80" t="n">
        <v>0</v>
      </c>
      <c r="Q79" s="80" t="n">
        <v>2</v>
      </c>
      <c r="R79" s="16" t="n">
        <v>1</v>
      </c>
      <c r="S79" s="16" t="n">
        <v>5</v>
      </c>
      <c r="T79" s="16" t="n">
        <v>6</v>
      </c>
      <c r="U79" s="25" t="n">
        <v>1</v>
      </c>
      <c r="V79" s="80" t="n">
        <v>2</v>
      </c>
      <c r="W79" s="16" t="n">
        <v>1</v>
      </c>
      <c r="X79" s="25" t="n">
        <v>17</v>
      </c>
      <c r="Y79" s="80" t="n">
        <v>7</v>
      </c>
      <c r="Z79" s="27">
        <f>IF(U79="","",LOOKUP(U79-V79,{-9E+307,0,1},{2,"x",1}))</f>
        <v/>
      </c>
      <c r="AA79" s="14">
        <f>IF(U79="","",U79&amp;"-"&amp;V79)</f>
        <v/>
      </c>
      <c r="AB79" s="63" t="n"/>
      <c r="BT79" s="80" t="n"/>
      <c r="BU79" s="80" t="n"/>
      <c r="BV79" s="80" t="n"/>
      <c r="BW79" s="80" t="n"/>
      <c r="BX79" s="80" t="n"/>
      <c r="BY79" s="80" t="n"/>
      <c r="BZ79" s="80" t="n"/>
      <c r="CA79" s="80" t="n"/>
      <c r="CB79" s="80" t="n"/>
      <c r="CC79" s="80" t="n"/>
      <c r="CD79" s="80" t="n"/>
      <c r="CE79" s="80" t="n"/>
      <c r="CF79" s="80" t="n"/>
      <c r="CG79" s="80" t="n"/>
      <c r="CH79" s="80" t="n"/>
      <c r="CI79" s="80" t="n"/>
      <c r="CJ79" s="80" t="n"/>
      <c r="CK79" s="80" t="n"/>
      <c r="CL79" s="80" t="n"/>
      <c r="CM79" s="80" t="n"/>
      <c r="CN79" s="80" t="n"/>
      <c r="CO79" s="80" t="n"/>
      <c r="CP79" s="80" t="n"/>
      <c r="CQ79" s="80" t="n"/>
      <c r="CR79" s="80" t="n"/>
      <c r="CS79" s="80" t="n"/>
      <c r="CT79" s="80" t="n"/>
      <c r="CU79" s="80" t="n"/>
      <c r="CV79" s="80" t="n"/>
      <c r="CW79" s="80" t="n"/>
      <c r="CX79" s="80" t="n"/>
      <c r="CY79" s="80" t="n"/>
      <c r="CZ79" s="80" t="n"/>
      <c r="DA79" s="80" t="n"/>
      <c r="DB79" s="80" t="n"/>
      <c r="DC79" s="80" t="n"/>
      <c r="DD79" s="80" t="n"/>
      <c r="DE79" s="80" t="n"/>
      <c r="DF79" s="80" t="n"/>
      <c r="DG79" s="80" t="n"/>
      <c r="DH79" s="80" t="n"/>
      <c r="DI79" s="80" t="n"/>
      <c r="DJ79" s="80" t="n"/>
      <c r="DK79" s="80" t="n"/>
      <c r="DL79" s="80" t="n"/>
      <c r="DM79" s="80" t="n"/>
      <c r="DN79" s="80" t="n"/>
      <c r="DO79" s="80" t="n"/>
      <c r="DP79" s="80" t="n"/>
      <c r="DQ79" s="80" t="n"/>
      <c r="DR79" s="80" t="n"/>
      <c r="DS79" s="80" t="n"/>
      <c r="DT79" s="80" t="n"/>
      <c r="DU79" s="80" t="n"/>
      <c r="DV79" s="80" t="n"/>
      <c r="DW79" s="80" t="n"/>
      <c r="DX79" s="80" t="n"/>
      <c r="DY79" s="80" t="n"/>
      <c r="DZ79" s="80" t="n"/>
      <c r="EA79" s="80" t="n"/>
      <c r="EB79" s="80" t="n"/>
      <c r="EC79" s="80" t="n"/>
      <c r="ED79" s="80" t="n"/>
      <c r="EE79" s="80" t="n"/>
      <c r="EF79" s="80" t="n"/>
      <c r="EG79" s="80" t="n"/>
      <c r="EH79" s="80" t="n"/>
      <c r="EI79" s="80" t="n"/>
      <c r="EJ79" s="80" t="n"/>
      <c r="EK79" s="80" t="n"/>
      <c r="EL79" s="80" t="n"/>
      <c r="EM79" s="80" t="n"/>
      <c r="EN79" s="80" t="n"/>
      <c r="EO79" s="80" t="n"/>
      <c r="EP79" s="80" t="n"/>
      <c r="EQ79" s="80" t="n"/>
      <c r="ER79" s="81" t="n"/>
      <c r="ES79" s="89" t="n"/>
      <c r="EU79" s="81" t="n"/>
      <c r="EV79" s="89" t="n"/>
      <c r="EX79" s="81" t="n"/>
      <c r="EY79" s="89" t="n"/>
      <c r="FA79" s="81" t="n"/>
      <c r="FB79" s="89" t="n"/>
      <c r="FD79" s="81" t="n"/>
      <c r="FE79" s="89" t="n"/>
      <c r="FG79" s="81" t="n"/>
      <c r="FH79" s="89" t="n"/>
      <c r="FJ79" s="81" t="n"/>
      <c r="FK79" s="89" t="n"/>
      <c r="FM79" s="81" t="n"/>
    </row>
    <row customHeight="1" ht="12" r="80" spans="1:201">
      <c r="A80" s="35" t="n">
        <v>43401</v>
      </c>
      <c r="B80" s="89" t="s">
        <v>122</v>
      </c>
      <c r="C80" s="89" t="s">
        <v>120</v>
      </c>
      <c r="D80" s="31" t="n">
        <v>6.71</v>
      </c>
      <c r="E80" s="81" t="n">
        <v>6.69</v>
      </c>
      <c r="F80" s="25" t="n">
        <v>381</v>
      </c>
      <c r="G80" s="80" t="n">
        <v>479</v>
      </c>
      <c r="H80" s="80" t="n">
        <v>293</v>
      </c>
      <c r="I80" s="80" t="n">
        <v>369</v>
      </c>
      <c r="J80" s="80" t="n">
        <v>5</v>
      </c>
      <c r="K80" s="80" t="n">
        <v>11</v>
      </c>
      <c r="L80" s="25" t="n">
        <v>1</v>
      </c>
      <c r="M80" s="80" t="n">
        <v>1</v>
      </c>
      <c r="N80" s="80" t="n">
        <v>1</v>
      </c>
      <c r="O80" s="80" t="n">
        <v>1</v>
      </c>
      <c r="P80" s="80" t="n">
        <v>1</v>
      </c>
      <c r="Q80" s="80" t="n">
        <v>0</v>
      </c>
      <c r="R80" s="16" t="n">
        <v>3</v>
      </c>
      <c r="S80" s="16" t="n">
        <v>2</v>
      </c>
      <c r="T80" s="16" t="n">
        <v>5</v>
      </c>
      <c r="U80" s="25" t="n">
        <v>1</v>
      </c>
      <c r="V80" s="80" t="n">
        <v>1</v>
      </c>
      <c r="W80" s="16" t="n">
        <v>2</v>
      </c>
      <c r="X80" s="25" t="n">
        <v>39</v>
      </c>
      <c r="Y80" s="80" t="n">
        <v>21</v>
      </c>
      <c r="Z80" s="27">
        <f>IF(U80="","",LOOKUP(U80-V80,{-9E+307,0,1},{2,"x",1}))</f>
        <v/>
      </c>
      <c r="AA80" s="14">
        <f>IF(U80="","",U80&amp;"-"&amp;V80)</f>
        <v/>
      </c>
      <c r="AB80" s="63" t="n"/>
      <c r="EP80" s="89" t="n"/>
      <c r="ER80" s="81" t="n"/>
      <c r="ES80" s="89" t="n"/>
      <c r="EU80" s="81" t="n"/>
      <c r="EV80" s="89" t="n"/>
      <c r="EX80" s="81" t="n"/>
      <c r="EY80" s="89" t="n"/>
      <c r="FA80" s="81" t="n"/>
      <c r="FB80" s="89" t="n"/>
      <c r="FD80" s="81" t="n"/>
      <c r="FE80" s="89" t="n"/>
      <c r="FG80" s="81" t="n"/>
      <c r="FH80" s="89" t="n"/>
      <c r="FJ80" s="81" t="n"/>
      <c r="FK80" s="89" t="n"/>
      <c r="FM80" s="81" t="n"/>
    </row>
    <row customHeight="1" ht="12" r="81" spans="1:201">
      <c r="A81" s="35" t="n">
        <v>43401</v>
      </c>
      <c r="B81" s="89" t="s">
        <v>128</v>
      </c>
      <c r="C81" s="89" t="s">
        <v>127</v>
      </c>
      <c r="D81" s="31" t="n">
        <v>6.82</v>
      </c>
      <c r="E81" s="81" t="n">
        <v>6.79</v>
      </c>
      <c r="F81" s="25" t="n">
        <v>602</v>
      </c>
      <c r="G81" s="80" t="n">
        <v>276</v>
      </c>
      <c r="H81" s="80" t="n">
        <v>468</v>
      </c>
      <c r="I81" s="80" t="n">
        <v>146</v>
      </c>
      <c r="J81" s="80" t="n">
        <v>11</v>
      </c>
      <c r="K81" s="80" t="n">
        <v>5</v>
      </c>
      <c r="L81" s="25" t="n">
        <v>0</v>
      </c>
      <c r="M81" s="80" t="n">
        <v>0</v>
      </c>
      <c r="N81" s="80" t="n">
        <v>2</v>
      </c>
      <c r="O81" s="80" t="n">
        <v>0</v>
      </c>
      <c r="P81" s="80" t="n">
        <v>0</v>
      </c>
      <c r="Q81" s="80" t="n">
        <v>0</v>
      </c>
      <c r="R81" s="16" t="n">
        <v>2</v>
      </c>
      <c r="S81" s="16" t="n">
        <v>0</v>
      </c>
      <c r="T81" s="16" t="n">
        <v>2</v>
      </c>
      <c r="U81" s="25" t="n">
        <v>0</v>
      </c>
      <c r="V81" s="80" t="n">
        <v>0</v>
      </c>
      <c r="W81" s="16" t="n">
        <v>0</v>
      </c>
      <c r="X81" s="25" t="n">
        <v>11</v>
      </c>
      <c r="Y81" s="80" t="n">
        <v>26</v>
      </c>
      <c r="Z81" s="27">
        <f>IF(U81="","",LOOKUP(U81-V81,{-9E+307,0,1},{2,"x",1}))</f>
        <v/>
      </c>
      <c r="AA81" s="14">
        <f>IF(U81="","",U81&amp;"-"&amp;V81)</f>
        <v/>
      </c>
      <c r="AB81" s="63" t="n"/>
      <c r="EP81" s="89" t="n"/>
      <c r="ER81" s="81" t="n"/>
      <c r="ES81" s="89" t="n"/>
      <c r="EU81" s="81" t="n"/>
      <c r="EV81" s="89" t="n"/>
      <c r="EX81" s="81" t="n"/>
      <c r="EY81" s="89" t="n"/>
      <c r="FA81" s="81" t="n"/>
      <c r="FB81" s="89" t="n"/>
      <c r="FD81" s="81" t="n"/>
      <c r="FE81" s="89" t="n"/>
      <c r="FG81" s="81" t="n"/>
      <c r="FH81" s="89" t="n"/>
      <c r="FJ81" s="81" t="n"/>
      <c r="FK81" s="89" t="n"/>
      <c r="FM81" s="81" t="n"/>
    </row>
    <row customHeight="1" ht="12" r="82" spans="1:201">
      <c r="A82" s="35" t="n">
        <v>43401</v>
      </c>
      <c r="B82" s="89" t="s">
        <v>123</v>
      </c>
      <c r="C82" s="89" t="s">
        <v>116</v>
      </c>
      <c r="D82" s="31" t="n">
        <v>6.35</v>
      </c>
      <c r="E82" s="81" t="n">
        <v>7.56</v>
      </c>
      <c r="F82" s="25" t="n">
        <v>587</v>
      </c>
      <c r="G82" s="80" t="n">
        <v>391</v>
      </c>
      <c r="H82" s="80" t="n">
        <v>496</v>
      </c>
      <c r="I82" s="80" t="n">
        <v>309</v>
      </c>
      <c r="J82" s="80" t="n">
        <v>8</v>
      </c>
      <c r="K82" s="80" t="n">
        <v>13</v>
      </c>
      <c r="L82" s="25" t="n">
        <v>1</v>
      </c>
      <c r="M82" s="80" t="n">
        <v>3</v>
      </c>
      <c r="N82" s="80" t="n">
        <v>4</v>
      </c>
      <c r="O82" s="80" t="n">
        <v>7</v>
      </c>
      <c r="P82" s="80" t="n">
        <v>1</v>
      </c>
      <c r="Q82" s="80" t="n">
        <v>2</v>
      </c>
      <c r="R82" s="16" t="n">
        <v>6</v>
      </c>
      <c r="S82" s="16" t="n">
        <v>12</v>
      </c>
      <c r="T82" s="16" t="n">
        <v>18</v>
      </c>
      <c r="U82" s="25" t="n">
        <v>2</v>
      </c>
      <c r="V82" s="80" t="n">
        <v>6</v>
      </c>
      <c r="W82" s="16" t="n">
        <v>8</v>
      </c>
      <c r="X82" s="25" t="n">
        <v>14</v>
      </c>
      <c r="Y82" s="80" t="n">
        <v>24</v>
      </c>
      <c r="Z82" s="27">
        <f>IF(U82="","",LOOKUP(U82-V82,{-9E+307,0,1},{2,"x",1}))</f>
        <v/>
      </c>
      <c r="AA82" s="14">
        <f>IF(U82="","",U82&amp;"-"&amp;V82)</f>
        <v/>
      </c>
      <c r="AB82" s="63" t="n"/>
      <c r="EP82" s="89" t="n"/>
      <c r="ER82" s="81" t="n"/>
      <c r="ES82" s="89" t="n"/>
      <c r="EU82" s="81" t="n"/>
      <c r="EV82" s="89" t="n"/>
      <c r="EX82" s="81" t="n"/>
      <c r="EY82" s="89" t="n"/>
      <c r="FA82" s="81" t="n"/>
      <c r="FB82" s="89" t="n"/>
      <c r="FD82" s="81" t="n"/>
      <c r="FE82" s="89" t="n"/>
      <c r="FG82" s="81" t="n"/>
      <c r="FH82" s="89" t="n"/>
      <c r="FJ82" s="81" t="n"/>
      <c r="FK82" s="89" t="n"/>
      <c r="FM82" s="81" t="n"/>
    </row>
    <row customHeight="1" ht="12" r="83" spans="1:201">
      <c r="A83" s="35" t="n">
        <v>43406</v>
      </c>
      <c r="B83" s="89" t="s">
        <v>130</v>
      </c>
      <c r="C83" s="89" t="s">
        <v>120</v>
      </c>
      <c r="D83" s="31" t="n">
        <v>6.36</v>
      </c>
      <c r="E83" s="81" t="n">
        <v>7.19</v>
      </c>
      <c r="F83" s="25" t="n">
        <v>507</v>
      </c>
      <c r="G83" s="80" t="n">
        <v>454</v>
      </c>
      <c r="H83" s="80" t="n">
        <v>397</v>
      </c>
      <c r="I83" s="80" t="n">
        <v>341</v>
      </c>
      <c r="J83" s="80" t="n">
        <v>9</v>
      </c>
      <c r="K83" s="80" t="n">
        <v>12</v>
      </c>
      <c r="L83" s="25" t="n">
        <v>0</v>
      </c>
      <c r="M83" s="80" t="n">
        <v>2</v>
      </c>
      <c r="N83" s="80" t="n">
        <v>0</v>
      </c>
      <c r="O83" s="80" t="n">
        <v>3</v>
      </c>
      <c r="P83" s="80" t="n">
        <v>0</v>
      </c>
      <c r="Q83" s="80" t="n">
        <v>2</v>
      </c>
      <c r="R83" s="16" t="n">
        <v>0</v>
      </c>
      <c r="S83" s="16" t="n">
        <v>7</v>
      </c>
      <c r="T83" s="16" t="n">
        <v>7</v>
      </c>
      <c r="U83" s="25" t="n">
        <v>0</v>
      </c>
      <c r="V83" s="80" t="n">
        <v>3</v>
      </c>
      <c r="W83" s="16" t="n">
        <v>3</v>
      </c>
      <c r="X83" s="25" t="n">
        <v>16</v>
      </c>
      <c r="Y83" s="80" t="n">
        <v>17</v>
      </c>
      <c r="Z83" s="27">
        <f>IF(U83="","",LOOKUP(U83-V83,{-9E+307,0,1},{2,"x",1}))</f>
        <v/>
      </c>
      <c r="AA83" s="14">
        <f>IF(U83="","",U83&amp;"-"&amp;V83)</f>
        <v/>
      </c>
      <c r="AB83" s="63" t="n"/>
      <c r="EP83" s="89" t="n"/>
      <c r="ER83" s="81" t="n"/>
      <c r="ES83" s="89" t="n"/>
      <c r="EU83" s="81" t="n"/>
      <c r="EV83" s="89" t="n"/>
      <c r="EX83" s="81" t="n"/>
      <c r="EY83" s="89" t="n"/>
      <c r="FA83" s="81" t="n"/>
      <c r="FB83" s="89" t="n"/>
      <c r="FD83" s="81" t="n"/>
      <c r="FE83" s="89" t="n"/>
      <c r="FG83" s="81" t="n"/>
      <c r="FH83" s="89" t="n"/>
      <c r="FJ83" s="81" t="n"/>
      <c r="FK83" s="89" t="n"/>
      <c r="FM83" s="81" t="n"/>
    </row>
    <row customHeight="1" ht="12" r="84" spans="1:201">
      <c r="A84" s="35" t="n">
        <v>43407</v>
      </c>
      <c r="B84" s="89" t="s">
        <v>117</v>
      </c>
      <c r="C84" s="89" t="s">
        <v>122</v>
      </c>
      <c r="D84" s="31" t="n">
        <v>6.79</v>
      </c>
      <c r="E84" s="81" t="n">
        <v>6.75</v>
      </c>
      <c r="F84" s="25" t="n">
        <v>435</v>
      </c>
      <c r="G84" s="80" t="n">
        <v>332</v>
      </c>
      <c r="H84" s="80" t="n">
        <v>344</v>
      </c>
      <c r="I84" s="80" t="n">
        <v>235</v>
      </c>
      <c r="J84" s="80" t="n">
        <v>11</v>
      </c>
      <c r="K84" s="80" t="n">
        <v>11</v>
      </c>
      <c r="L84" s="25" t="n">
        <v>1</v>
      </c>
      <c r="M84" s="80" t="n">
        <v>0</v>
      </c>
      <c r="N84" s="80" t="n">
        <v>2</v>
      </c>
      <c r="O84" s="80" t="n">
        <v>4</v>
      </c>
      <c r="P84" s="80" t="n">
        <v>1</v>
      </c>
      <c r="Q84" s="80" t="n">
        <v>1</v>
      </c>
      <c r="R84" s="16" t="n">
        <v>4</v>
      </c>
      <c r="S84" s="16" t="n">
        <v>5</v>
      </c>
      <c r="T84" s="16" t="n">
        <v>9</v>
      </c>
      <c r="U84" s="25" t="n">
        <v>2</v>
      </c>
      <c r="V84" s="80" t="n">
        <v>2</v>
      </c>
      <c r="W84" s="16" t="n">
        <v>4</v>
      </c>
      <c r="X84" s="25" t="n">
        <v>19</v>
      </c>
      <c r="Y84" s="80" t="n">
        <v>23</v>
      </c>
      <c r="Z84" s="27">
        <f>IF(U84="","",LOOKUP(U84-V84,{-9E+307,0,1},{2,"x",1}))</f>
        <v/>
      </c>
      <c r="AA84" s="14">
        <f>IF(U84="","",U84&amp;"-"&amp;V84)</f>
        <v/>
      </c>
      <c r="AB84" s="63" t="n"/>
      <c r="EP84" s="89" t="n"/>
      <c r="ER84" s="81" t="n"/>
      <c r="ES84" s="89" t="n"/>
      <c r="EU84" s="81" t="n"/>
      <c r="EV84" s="89" t="n"/>
      <c r="EX84" s="81" t="n"/>
      <c r="EY84" s="89" t="n"/>
      <c r="FA84" s="81" t="n"/>
      <c r="FB84" s="89" t="n"/>
      <c r="FD84" s="81" t="n"/>
      <c r="FE84" s="89" t="n"/>
      <c r="FG84" s="81" t="n"/>
      <c r="FH84" s="89" t="n"/>
      <c r="FJ84" s="81" t="n"/>
      <c r="FK84" s="89" t="n"/>
      <c r="FM84" s="81" t="n"/>
    </row>
    <row customHeight="1" ht="12" r="85" spans="1:201">
      <c r="A85" s="35" t="n">
        <v>43407</v>
      </c>
      <c r="B85" s="89" t="s">
        <v>116</v>
      </c>
      <c r="C85" s="89" t="s">
        <v>114</v>
      </c>
      <c r="D85" s="31" t="n">
        <v>6.62</v>
      </c>
      <c r="E85" s="81" t="n">
        <v>7.08</v>
      </c>
      <c r="F85" s="25" t="n">
        <v>561</v>
      </c>
      <c r="G85" s="80" t="n">
        <v>393</v>
      </c>
      <c r="H85" s="80" t="n">
        <v>463</v>
      </c>
      <c r="I85" s="80" t="n">
        <v>297</v>
      </c>
      <c r="J85" s="80" t="n">
        <v>12</v>
      </c>
      <c r="K85" s="80" t="n">
        <v>9</v>
      </c>
      <c r="L85" s="25" t="n">
        <v>2</v>
      </c>
      <c r="M85" s="80" t="n">
        <v>1</v>
      </c>
      <c r="N85" s="80" t="n">
        <v>3</v>
      </c>
      <c r="O85" s="80" t="n">
        <v>3</v>
      </c>
      <c r="P85" s="80" t="n">
        <v>4</v>
      </c>
      <c r="Q85" s="80" t="n">
        <v>0</v>
      </c>
      <c r="R85" s="16" t="n">
        <v>9</v>
      </c>
      <c r="S85" s="16" t="n">
        <v>4</v>
      </c>
      <c r="T85" s="16" t="n">
        <v>13</v>
      </c>
      <c r="U85" s="25" t="n">
        <v>1</v>
      </c>
      <c r="V85" s="80" t="n">
        <v>4</v>
      </c>
      <c r="W85" s="16" t="n">
        <v>5</v>
      </c>
      <c r="X85" s="25" t="n">
        <v>16</v>
      </c>
      <c r="Y85" s="80" t="n">
        <v>32</v>
      </c>
      <c r="Z85" s="27">
        <f>IF(U85="","",LOOKUP(U85-V85,{-9E+307,0,1},{2,"x",1}))</f>
        <v/>
      </c>
      <c r="AA85" s="14">
        <f>IF(U85="","",U85&amp;"-"&amp;V85)</f>
        <v/>
      </c>
      <c r="AB85" s="63" t="n"/>
      <c r="EP85" s="89" t="n"/>
      <c r="ER85" s="81" t="n"/>
      <c r="ES85" s="89" t="n"/>
      <c r="EU85" s="81" t="n"/>
      <c r="EV85" s="89" t="n"/>
      <c r="EX85" s="81" t="n"/>
      <c r="EY85" s="89" t="n"/>
      <c r="FA85" s="81" t="n"/>
      <c r="FB85" s="89" t="n"/>
      <c r="FD85" s="81" t="n"/>
      <c r="FE85" s="89" t="n"/>
      <c r="FG85" s="81" t="n"/>
      <c r="FH85" s="89" t="n"/>
      <c r="FJ85" s="81" t="n"/>
      <c r="FK85" s="89" t="n"/>
      <c r="FM85" s="81" t="n"/>
    </row>
    <row customHeight="1" ht="12" r="86" spans="1:201">
      <c r="A86" s="35" t="n">
        <v>43407</v>
      </c>
      <c r="B86" s="89" t="s">
        <v>113</v>
      </c>
      <c r="C86" s="89" t="s">
        <v>119</v>
      </c>
      <c r="D86" s="31" t="n">
        <v>6.71</v>
      </c>
      <c r="E86" s="81" t="n">
        <v>6.84</v>
      </c>
      <c r="F86" s="25" t="n">
        <v>727</v>
      </c>
      <c r="G86" s="80" t="n">
        <v>280</v>
      </c>
      <c r="H86" s="80" t="n">
        <v>644</v>
      </c>
      <c r="I86" s="80" t="n">
        <v>204</v>
      </c>
      <c r="J86" s="80" t="n">
        <v>19</v>
      </c>
      <c r="K86" s="80" t="n">
        <v>8</v>
      </c>
      <c r="L86" s="25" t="n">
        <v>1</v>
      </c>
      <c r="M86" s="80" t="n">
        <v>0</v>
      </c>
      <c r="N86" s="80" t="n">
        <v>5</v>
      </c>
      <c r="O86" s="80" t="n">
        <v>1</v>
      </c>
      <c r="P86" s="80" t="n">
        <v>0</v>
      </c>
      <c r="Q86" s="80" t="n">
        <v>0</v>
      </c>
      <c r="R86" s="16" t="n">
        <v>6</v>
      </c>
      <c r="S86" s="16" t="n">
        <v>1</v>
      </c>
      <c r="T86" s="16" t="n">
        <v>7</v>
      </c>
      <c r="U86" s="10" t="n">
        <v>1</v>
      </c>
      <c r="V86" s="89" t="n">
        <v>1</v>
      </c>
      <c r="W86" s="16" t="n">
        <v>2</v>
      </c>
      <c r="X86" s="25" t="n">
        <v>15</v>
      </c>
      <c r="Y86" s="80" t="n">
        <v>39</v>
      </c>
      <c r="Z86" s="27">
        <f>IF(U86="","",LOOKUP(U86-V86,{-9E+307,0,1},{2,"x",1}))</f>
        <v/>
      </c>
      <c r="AA86" s="14">
        <f>IF(U86="","",U86&amp;"-"&amp;V86)</f>
        <v/>
      </c>
      <c r="AB86" s="63" t="n"/>
      <c r="EP86" s="89" t="n"/>
      <c r="ER86" s="81" t="n"/>
      <c r="ES86" s="89" t="n"/>
      <c r="EU86" s="81" t="n"/>
      <c r="EV86" s="89" t="n"/>
      <c r="EX86" s="81" t="n"/>
      <c r="EY86" s="89" t="n"/>
      <c r="FA86" s="81" t="n"/>
      <c r="FB86" s="89" t="n"/>
      <c r="FD86" s="81" t="n"/>
      <c r="FE86" s="89" t="n"/>
      <c r="FG86" s="81" t="n"/>
      <c r="FH86" s="89" t="n"/>
      <c r="FJ86" s="81" t="n"/>
      <c r="FK86" s="89" t="n"/>
      <c r="FM86" s="81" t="n"/>
    </row>
    <row customHeight="1" ht="12" r="87" spans="1:201">
      <c r="A87" s="35" t="n">
        <v>43407</v>
      </c>
      <c r="B87" s="89" t="s">
        <v>121</v>
      </c>
      <c r="C87" s="89" t="s">
        <v>128</v>
      </c>
      <c r="D87" s="31" t="n">
        <v>6.4</v>
      </c>
      <c r="E87" s="81" t="n">
        <v>7.42</v>
      </c>
      <c r="F87" s="25" t="n">
        <v>446</v>
      </c>
      <c r="G87" s="80" t="n">
        <v>487</v>
      </c>
      <c r="H87" s="80" t="n">
        <v>338</v>
      </c>
      <c r="I87" s="80" t="n">
        <v>381</v>
      </c>
      <c r="J87" s="80" t="n">
        <v>10</v>
      </c>
      <c r="K87" s="80" t="n">
        <v>20</v>
      </c>
      <c r="L87" s="25" t="n">
        <v>1</v>
      </c>
      <c r="M87" s="80" t="n">
        <v>1</v>
      </c>
      <c r="N87" s="80" t="n">
        <v>3</v>
      </c>
      <c r="O87" s="80" t="n">
        <v>6</v>
      </c>
      <c r="P87" s="80" t="n">
        <v>1</v>
      </c>
      <c r="Q87" s="80" t="n">
        <v>4</v>
      </c>
      <c r="R87" s="16" t="n">
        <v>5</v>
      </c>
      <c r="S87" s="16" t="n">
        <v>11</v>
      </c>
      <c r="T87" s="16" t="n">
        <v>16</v>
      </c>
      <c r="U87" s="10" t="n">
        <v>0</v>
      </c>
      <c r="V87" s="89" t="n">
        <v>3</v>
      </c>
      <c r="W87" s="16" t="n">
        <v>3</v>
      </c>
      <c r="X87" s="25" t="n">
        <v>14</v>
      </c>
      <c r="Y87" s="80" t="n">
        <v>20</v>
      </c>
      <c r="Z87" s="27">
        <f>IF(U87="","",LOOKUP(U87-V87,{-9E+307,0,1},{2,"x",1}))</f>
        <v/>
      </c>
      <c r="AA87" s="14">
        <f>IF(U87="","",U87&amp;"-"&amp;V87)</f>
        <v/>
      </c>
      <c r="AB87" s="63" t="n"/>
      <c r="EP87" s="89" t="n"/>
      <c r="ER87" s="81" t="n"/>
      <c r="ES87" s="89" t="n"/>
      <c r="EU87" s="81" t="n"/>
      <c r="EV87" s="89" t="n"/>
      <c r="EX87" s="81" t="n"/>
      <c r="EY87" s="89" t="n"/>
      <c r="FA87" s="81" t="n"/>
      <c r="FB87" s="89" t="n"/>
      <c r="FD87" s="81" t="n"/>
      <c r="FE87" s="89" t="n"/>
      <c r="FG87" s="81" t="n"/>
      <c r="FH87" s="89" t="n"/>
      <c r="FJ87" s="81" t="n"/>
      <c r="FK87" s="89" t="n"/>
      <c r="FM87" s="81" t="n"/>
    </row>
    <row customHeight="1" ht="12" r="88" spans="1:201">
      <c r="A88" s="35" t="n">
        <v>43407</v>
      </c>
      <c r="B88" s="89" t="s">
        <v>127</v>
      </c>
      <c r="C88" s="89" t="s">
        <v>124</v>
      </c>
      <c r="D88" s="31" t="n">
        <v>7.17</v>
      </c>
      <c r="E88" s="81" t="n">
        <v>6.59</v>
      </c>
      <c r="F88" s="25" t="n">
        <v>545</v>
      </c>
      <c r="G88" s="80" t="n">
        <v>391</v>
      </c>
      <c r="H88" s="80" t="n">
        <v>471</v>
      </c>
      <c r="I88" s="80" t="n">
        <v>309</v>
      </c>
      <c r="J88" s="80" t="n">
        <v>12</v>
      </c>
      <c r="K88" s="80" t="n">
        <v>15</v>
      </c>
      <c r="L88" s="25" t="n">
        <v>0</v>
      </c>
      <c r="M88" s="80" t="n">
        <v>1</v>
      </c>
      <c r="N88" s="80" t="n">
        <v>4</v>
      </c>
      <c r="O88" s="80" t="n">
        <v>2</v>
      </c>
      <c r="P88" s="80" t="n">
        <v>2</v>
      </c>
      <c r="Q88" s="80" t="n">
        <v>3</v>
      </c>
      <c r="R88" s="16" t="n">
        <v>6</v>
      </c>
      <c r="S88" s="16" t="n">
        <v>6</v>
      </c>
      <c r="T88" s="16" t="n">
        <v>12</v>
      </c>
      <c r="U88" s="10" t="n">
        <v>3</v>
      </c>
      <c r="V88" s="89" t="n">
        <v>1</v>
      </c>
      <c r="W88" s="16" t="n">
        <v>1</v>
      </c>
      <c r="X88" s="25" t="n">
        <v>18</v>
      </c>
      <c r="Y88" s="80" t="n">
        <v>18</v>
      </c>
      <c r="Z88" s="27">
        <f>IF(U88="","",LOOKUP(U88-V88,{-9E+307,0,1},{2,"x",1}))</f>
        <v/>
      </c>
      <c r="AA88" s="14">
        <f>IF(U88="","",U88&amp;"-"&amp;V88)</f>
        <v/>
      </c>
      <c r="AB88" s="63" t="n"/>
      <c r="EP88" s="89" t="n"/>
      <c r="ER88" s="81" t="n"/>
      <c r="ES88" s="89" t="n"/>
      <c r="EU88" s="81" t="n"/>
      <c r="EV88" s="89" t="n"/>
      <c r="EX88" s="81" t="n"/>
      <c r="EY88" s="89" t="n"/>
      <c r="FA88" s="81" t="n"/>
      <c r="FB88" s="89" t="n"/>
      <c r="FD88" s="81" t="n"/>
      <c r="FE88" s="89" t="n"/>
      <c r="FG88" s="81" t="n"/>
      <c r="FH88" s="89" t="n"/>
      <c r="FJ88" s="81" t="n"/>
      <c r="FK88" s="89" t="n"/>
      <c r="FM88" s="81" t="n"/>
    </row>
    <row customHeight="1" ht="12" r="89" spans="1:201">
      <c r="A89" s="35" t="n">
        <v>43407</v>
      </c>
      <c r="B89" s="89" t="s">
        <v>126</v>
      </c>
      <c r="C89" s="89" t="s">
        <v>125</v>
      </c>
      <c r="D89" s="31" t="n">
        <v>6.5</v>
      </c>
      <c r="E89" s="81" t="n">
        <v>6.92</v>
      </c>
      <c r="F89" s="25" t="n">
        <v>415</v>
      </c>
      <c r="G89" s="80" t="n">
        <v>537</v>
      </c>
      <c r="H89" s="80" t="n">
        <v>326</v>
      </c>
      <c r="I89" s="80" t="n">
        <v>448</v>
      </c>
      <c r="J89" s="80" t="n">
        <v>8</v>
      </c>
      <c r="K89" s="80" t="n">
        <v>7</v>
      </c>
      <c r="L89" s="25" t="n">
        <v>1</v>
      </c>
      <c r="M89" s="80" t="n">
        <v>1</v>
      </c>
      <c r="N89" s="80" t="n">
        <v>0</v>
      </c>
      <c r="O89" s="80" t="n">
        <v>0</v>
      </c>
      <c r="P89" s="80" t="n">
        <v>2</v>
      </c>
      <c r="Q89" s="80" t="n">
        <v>0</v>
      </c>
      <c r="R89" s="16" t="n">
        <v>3</v>
      </c>
      <c r="S89" s="16" t="n">
        <v>1</v>
      </c>
      <c r="T89" s="16" t="n">
        <v>4</v>
      </c>
      <c r="U89" s="10" t="n">
        <v>0</v>
      </c>
      <c r="V89" s="89" t="n">
        <v>1</v>
      </c>
      <c r="W89" s="16" t="n">
        <v>1</v>
      </c>
      <c r="X89" s="25" t="n">
        <v>27</v>
      </c>
      <c r="Y89" s="80" t="n">
        <v>15</v>
      </c>
      <c r="Z89" s="27">
        <f>IF(U89="","",LOOKUP(U89-V89,{-9E+307,0,1},{2,"x",1}))</f>
        <v/>
      </c>
      <c r="AA89" s="14">
        <f>IF(U89="","",U89&amp;"-"&amp;V89)</f>
        <v/>
      </c>
      <c r="AB89" s="63" t="n"/>
      <c r="EP89" s="89" t="n"/>
      <c r="ER89" s="81" t="n"/>
      <c r="ES89" s="89" t="n"/>
      <c r="EU89" s="81" t="n"/>
      <c r="EV89" s="89" t="n"/>
      <c r="EX89" s="81" t="n"/>
      <c r="EY89" s="89" t="n"/>
      <c r="FA89" s="81" t="n"/>
      <c r="FB89" s="89" t="n"/>
      <c r="FD89" s="81" t="n"/>
      <c r="FE89" s="89" t="n"/>
      <c r="FG89" s="81" t="n"/>
      <c r="FH89" s="89" t="n"/>
      <c r="FJ89" s="81" t="n"/>
      <c r="FK89" s="89" t="n"/>
      <c r="FM89" s="81" t="n"/>
    </row>
    <row r="90" spans="1:201">
      <c r="A90" s="35" t="n">
        <v>43408</v>
      </c>
      <c r="B90" s="89" t="s">
        <v>115</v>
      </c>
      <c r="C90" s="89" t="s">
        <v>118</v>
      </c>
      <c r="D90" s="31" t="n">
        <v>7.16</v>
      </c>
      <c r="E90" s="81" t="n">
        <v>6.25</v>
      </c>
      <c r="F90" s="25" t="n">
        <v>547</v>
      </c>
      <c r="G90" s="80" t="n">
        <v>407</v>
      </c>
      <c r="H90" s="80" t="n">
        <v>484</v>
      </c>
      <c r="I90" s="80" t="n">
        <v>320</v>
      </c>
      <c r="J90" s="80" t="n">
        <v>17</v>
      </c>
      <c r="K90" s="80" t="n">
        <v>7</v>
      </c>
      <c r="L90" s="25" t="n">
        <v>0</v>
      </c>
      <c r="M90" s="80" t="n">
        <v>0</v>
      </c>
      <c r="N90" s="80" t="n">
        <v>3</v>
      </c>
      <c r="O90" s="80" t="n">
        <v>4</v>
      </c>
      <c r="P90" s="80" t="n">
        <v>4</v>
      </c>
      <c r="Q90" s="80" t="n">
        <v>2</v>
      </c>
      <c r="R90" s="16" t="n">
        <v>7</v>
      </c>
      <c r="S90" s="16" t="n">
        <v>6</v>
      </c>
      <c r="T90" s="16" t="n">
        <v>13</v>
      </c>
      <c r="U90" s="10" t="n">
        <v>3</v>
      </c>
      <c r="V90" s="89" t="n">
        <v>0</v>
      </c>
      <c r="W90" s="16" t="n">
        <v>3</v>
      </c>
      <c r="X90" s="25" t="n">
        <v>14</v>
      </c>
      <c r="Y90" s="80" t="n">
        <v>34</v>
      </c>
      <c r="Z90" s="27">
        <f>IF(U90="","",LOOKUP(U90-V90,{-9E+307,0,1},{2,"x",1}))</f>
        <v/>
      </c>
      <c r="AA90" s="14">
        <f>IF(U90="","",U90&amp;"-"&amp;V90)</f>
        <v/>
      </c>
      <c r="AB90" s="63" t="n"/>
      <c r="EP90" s="89" t="n"/>
      <c r="ER90" s="81" t="n"/>
      <c r="ES90" s="89" t="n"/>
      <c r="EU90" s="81" t="n"/>
      <c r="EV90" s="89" t="n"/>
      <c r="EX90" s="81" t="n"/>
      <c r="EY90" s="89" t="n"/>
      <c r="FA90" s="81" t="n"/>
      <c r="FB90" s="89" t="n"/>
      <c r="FD90" s="81" t="n"/>
      <c r="FE90" s="89" t="n"/>
      <c r="FG90" s="81" t="n"/>
      <c r="FH90" s="89" t="n"/>
      <c r="FJ90" s="81" t="n"/>
      <c r="FK90" s="89" t="n"/>
      <c r="FM90" s="81" t="n"/>
    </row>
    <row customHeight="1" ht="12" r="91" spans="1:201">
      <c r="A91" s="35" t="n">
        <v>43408</v>
      </c>
      <c r="B91" s="89" t="s">
        <v>129</v>
      </c>
      <c r="C91" s="89" t="s">
        <v>123</v>
      </c>
      <c r="D91" s="31" t="n">
        <v>6.77</v>
      </c>
      <c r="E91" s="81" t="n">
        <v>6.57</v>
      </c>
      <c r="F91" s="25" t="n">
        <v>363</v>
      </c>
      <c r="G91" s="80" t="n">
        <v>655</v>
      </c>
      <c r="H91" s="80" t="n">
        <v>270</v>
      </c>
      <c r="I91" s="80" t="n">
        <v>548</v>
      </c>
      <c r="J91" s="80" t="n">
        <v>11</v>
      </c>
      <c r="K91" s="80" t="n">
        <v>11</v>
      </c>
      <c r="L91" s="25" t="n">
        <v>1</v>
      </c>
      <c r="M91" s="80" t="n">
        <v>1</v>
      </c>
      <c r="N91" s="80" t="n">
        <v>3</v>
      </c>
      <c r="O91" s="80" t="n">
        <v>3</v>
      </c>
      <c r="P91" s="80" t="n">
        <v>2</v>
      </c>
      <c r="Q91" s="80" t="n">
        <v>0</v>
      </c>
      <c r="R91" s="16" t="n">
        <v>6</v>
      </c>
      <c r="S91" s="16" t="n">
        <v>4</v>
      </c>
      <c r="T91" s="16" t="n">
        <v>10</v>
      </c>
      <c r="U91" s="10" t="n">
        <v>2</v>
      </c>
      <c r="V91" s="89" t="n">
        <v>1</v>
      </c>
      <c r="W91" s="16" t="n">
        <v>3</v>
      </c>
      <c r="X91" s="25" t="n">
        <v>21</v>
      </c>
      <c r="Y91" s="80" t="n">
        <v>24</v>
      </c>
      <c r="Z91" s="27">
        <f>IF(U91="","",LOOKUP(U91-V91,{-9E+307,0,1},{2,"x",1}))</f>
        <v/>
      </c>
      <c r="AA91" s="14">
        <f>IF(U91="","",U91&amp;"-"&amp;V91)</f>
        <v/>
      </c>
      <c r="AB91" s="63" t="n"/>
      <c r="EP91" s="89" t="n"/>
      <c r="ER91" s="81" t="n"/>
      <c r="ES91" s="89" t="n"/>
      <c r="EU91" s="81" t="n"/>
      <c r="EV91" s="89" t="n"/>
      <c r="EX91" s="81" t="n"/>
      <c r="EY91" s="89" t="n"/>
      <c r="FA91" s="81" t="n"/>
      <c r="FB91" s="89" t="n"/>
      <c r="FD91" s="81" t="n"/>
      <c r="FE91" s="89" t="n"/>
      <c r="FG91" s="81" t="n"/>
      <c r="FH91" s="89" t="n"/>
      <c r="FJ91" s="81" t="n"/>
      <c r="FK91" s="89" t="n"/>
      <c r="FM91" s="81" t="n"/>
    </row>
    <row customHeight="1" ht="12" r="92" spans="1:201">
      <c r="A92" s="35" t="n">
        <v>43413</v>
      </c>
      <c r="B92" s="89" t="s">
        <v>124</v>
      </c>
      <c r="C92" s="89" t="s">
        <v>126</v>
      </c>
      <c r="D92" s="31" t="n">
        <v>6.85</v>
      </c>
      <c r="E92" s="81" t="n">
        <v>6.57</v>
      </c>
      <c r="F92" s="25" t="n">
        <v>228</v>
      </c>
      <c r="G92" s="80" t="n">
        <v>533</v>
      </c>
      <c r="H92" s="80" t="n">
        <v>157</v>
      </c>
      <c r="I92" s="80" t="n">
        <v>435</v>
      </c>
      <c r="J92" s="80" t="n">
        <v>5</v>
      </c>
      <c r="K92" s="80" t="n">
        <v>15</v>
      </c>
      <c r="L92" s="25" t="n">
        <v>0</v>
      </c>
      <c r="M92" s="80" t="n">
        <v>0</v>
      </c>
      <c r="N92" s="80" t="n">
        <v>4</v>
      </c>
      <c r="O92" s="80" t="n">
        <v>7</v>
      </c>
      <c r="P92" s="80" t="n">
        <v>0</v>
      </c>
      <c r="Q92" s="80" t="n">
        <v>2</v>
      </c>
      <c r="R92" s="16" t="n">
        <v>4</v>
      </c>
      <c r="S92" s="16" t="n">
        <v>9</v>
      </c>
      <c r="T92" s="16" t="n">
        <v>13</v>
      </c>
      <c r="U92" s="10" t="n">
        <v>2</v>
      </c>
      <c r="V92" s="89" t="n">
        <v>1</v>
      </c>
      <c r="W92" s="16" t="n">
        <v>3</v>
      </c>
      <c r="X92" s="25" t="n">
        <v>39</v>
      </c>
      <c r="Y92" s="80" t="n">
        <v>14</v>
      </c>
      <c r="Z92" s="27">
        <f>IF(U92="","",LOOKUP(U92-V92,{-9E+307,0,1},{2,"x",1}))</f>
        <v/>
      </c>
      <c r="AA92" s="14">
        <f>IF(U92="","",U92&amp;"-"&amp;V92)</f>
        <v/>
      </c>
      <c r="AB92" s="63" t="n"/>
      <c r="EP92" s="89" t="n"/>
      <c r="ER92" s="81" t="n"/>
      <c r="ES92" s="89" t="n"/>
      <c r="EU92" s="81" t="n"/>
      <c r="EV92" s="89" t="n"/>
      <c r="EX92" s="81" t="n"/>
      <c r="EY92" s="89" t="n"/>
      <c r="FA92" s="81" t="n"/>
      <c r="FB92" s="89" t="n"/>
      <c r="FD92" s="81" t="n"/>
      <c r="FE92" s="89" t="n"/>
      <c r="FG92" s="81" t="n"/>
      <c r="FH92" s="89" t="n"/>
      <c r="FJ92" s="81" t="n"/>
      <c r="FK92" s="89" t="n"/>
      <c r="FM92" s="81" t="n"/>
    </row>
    <row customHeight="1" ht="12" r="93" spans="1:201">
      <c r="A93" s="35" t="n">
        <v>43414</v>
      </c>
      <c r="B93" s="89" t="s">
        <v>125</v>
      </c>
      <c r="C93" s="89" t="s">
        <v>113</v>
      </c>
      <c r="D93" s="31" t="n">
        <v>7.04</v>
      </c>
      <c r="E93" s="81" t="n">
        <v>6.44</v>
      </c>
      <c r="F93" s="25" t="n">
        <v>465</v>
      </c>
      <c r="G93" s="80" t="n">
        <v>602</v>
      </c>
      <c r="H93" s="80" t="n">
        <v>374</v>
      </c>
      <c r="I93" s="80" t="n">
        <v>509</v>
      </c>
      <c r="J93" s="80" t="n">
        <v>7</v>
      </c>
      <c r="K93" s="80" t="n">
        <v>8</v>
      </c>
      <c r="L93" s="25" t="n">
        <v>1</v>
      </c>
      <c r="M93" s="80" t="n">
        <v>2</v>
      </c>
      <c r="N93" s="80" t="n">
        <v>3</v>
      </c>
      <c r="O93" s="80" t="n">
        <v>1</v>
      </c>
      <c r="P93" s="80" t="n">
        <v>1</v>
      </c>
      <c r="Q93" s="80" t="n">
        <v>0</v>
      </c>
      <c r="R93" s="16" t="n">
        <v>5</v>
      </c>
      <c r="S93" s="16" t="n">
        <v>3</v>
      </c>
      <c r="T93" s="16" t="n">
        <v>8</v>
      </c>
      <c r="U93" s="10" t="n">
        <v>3</v>
      </c>
      <c r="V93" s="89" t="n">
        <v>2</v>
      </c>
      <c r="W93" s="16" t="n">
        <v>5</v>
      </c>
      <c r="X93" s="25" t="n">
        <v>42</v>
      </c>
      <c r="Y93" s="80" t="n">
        <v>7</v>
      </c>
      <c r="Z93" s="27">
        <f>IF(U93="","",LOOKUP(U93-V93,{-9E+307,0,1},{2,"x",1}))</f>
        <v/>
      </c>
      <c r="AA93" s="14">
        <f>IF(U93="","",U93&amp;"-"&amp;V93)</f>
        <v/>
      </c>
      <c r="AB93" s="63" t="n"/>
      <c r="EP93" s="89" t="n"/>
      <c r="ER93" s="81" t="n"/>
      <c r="ES93" s="89" t="n"/>
      <c r="EU93" s="81" t="n"/>
      <c r="EV93" s="89" t="n"/>
      <c r="EX93" s="81" t="n"/>
      <c r="EY93" s="89" t="n"/>
      <c r="FA93" s="81" t="n"/>
      <c r="FB93" s="89" t="n"/>
      <c r="FD93" s="81" t="n"/>
      <c r="FE93" s="89" t="n"/>
      <c r="FG93" s="81" t="n"/>
      <c r="FH93" s="89" t="n"/>
      <c r="FJ93" s="81" t="n"/>
      <c r="FK93" s="89" t="n"/>
      <c r="FM93" s="81" t="n"/>
    </row>
    <row customHeight="1" ht="12" r="94" spans="1:201">
      <c r="A94" s="35" t="n">
        <v>43414</v>
      </c>
      <c r="B94" s="89" t="s">
        <v>118</v>
      </c>
      <c r="C94" s="89" t="s">
        <v>121</v>
      </c>
      <c r="D94" s="31" t="n">
        <v>7.37</v>
      </c>
      <c r="E94" s="81" t="n">
        <v>6.26</v>
      </c>
      <c r="F94" s="25" t="n">
        <v>453</v>
      </c>
      <c r="G94" s="80" t="n">
        <v>477</v>
      </c>
      <c r="H94" s="80" t="n">
        <v>374</v>
      </c>
      <c r="I94" s="80" t="n">
        <v>391</v>
      </c>
      <c r="J94" s="80" t="n">
        <v>16</v>
      </c>
      <c r="K94" s="80" t="n">
        <v>9</v>
      </c>
      <c r="L94" s="25" t="n">
        <v>1</v>
      </c>
      <c r="M94" s="80" t="n">
        <v>0</v>
      </c>
      <c r="N94" s="80" t="n">
        <v>5</v>
      </c>
      <c r="O94" s="80" t="n">
        <v>4</v>
      </c>
      <c r="P94" s="80" t="n">
        <v>3</v>
      </c>
      <c r="Q94" s="80" t="n">
        <v>2</v>
      </c>
      <c r="R94" s="16" t="n">
        <v>9</v>
      </c>
      <c r="S94" s="16" t="n">
        <v>6</v>
      </c>
      <c r="T94" s="16" t="n">
        <v>15</v>
      </c>
      <c r="U94" s="10" t="n">
        <v>4</v>
      </c>
      <c r="V94" s="89" t="n">
        <v>1</v>
      </c>
      <c r="W94" s="16" t="n">
        <v>5</v>
      </c>
      <c r="X94" s="25" t="n">
        <v>19</v>
      </c>
      <c r="Y94" s="80" t="n">
        <v>14</v>
      </c>
      <c r="Z94" s="27">
        <f>IF(U94="","",LOOKUP(U94-V94,{-9E+307,0,1},{2,"x",1}))</f>
        <v/>
      </c>
      <c r="AA94" s="14">
        <f>IF(U94="","",U94&amp;"-"&amp;V94)</f>
        <v/>
      </c>
      <c r="AB94" s="63" t="n"/>
      <c r="EP94" s="89" t="n"/>
      <c r="ER94" s="81" t="n"/>
      <c r="ES94" s="89" t="n"/>
      <c r="EU94" s="81" t="n"/>
      <c r="EV94" s="89" t="n"/>
      <c r="EX94" s="81" t="n"/>
      <c r="EY94" s="89" t="n"/>
      <c r="FA94" s="81" t="n"/>
      <c r="FB94" s="89" t="n"/>
      <c r="FD94" s="81" t="n"/>
      <c r="FE94" s="89" t="n"/>
      <c r="FG94" s="81" t="n"/>
      <c r="FH94" s="89" t="n"/>
      <c r="FJ94" s="81" t="n"/>
      <c r="FK94" s="89" t="n"/>
      <c r="FM94" s="81" t="n"/>
    </row>
    <row customHeight="1" ht="12" r="95" spans="1:201">
      <c r="A95" s="35" t="n">
        <v>43414</v>
      </c>
      <c r="B95" s="89" t="s">
        <v>119</v>
      </c>
      <c r="C95" s="89" t="s">
        <v>129</v>
      </c>
      <c r="D95" s="31" t="n">
        <v>6.5</v>
      </c>
      <c r="E95" s="81" t="n">
        <v>7.05</v>
      </c>
      <c r="F95" s="25" t="n">
        <v>446</v>
      </c>
      <c r="G95" s="80" t="n">
        <v>337</v>
      </c>
      <c r="H95" s="80" t="n">
        <v>343</v>
      </c>
      <c r="I95" s="80" t="n">
        <v>237</v>
      </c>
      <c r="J95" s="80" t="n">
        <v>14</v>
      </c>
      <c r="K95" s="80" t="n">
        <v>7</v>
      </c>
      <c r="L95" s="25" t="n">
        <v>0</v>
      </c>
      <c r="M95" s="80" t="n">
        <v>0</v>
      </c>
      <c r="N95" s="80" t="n">
        <v>4</v>
      </c>
      <c r="O95" s="80" t="n">
        <v>4</v>
      </c>
      <c r="P95" s="80" t="n">
        <v>0</v>
      </c>
      <c r="Q95" s="80" t="n">
        <v>5</v>
      </c>
      <c r="R95" s="16" t="n">
        <v>4</v>
      </c>
      <c r="S95" s="16" t="n">
        <v>9</v>
      </c>
      <c r="T95" s="16" t="n">
        <v>13</v>
      </c>
      <c r="U95" s="10" t="n">
        <v>1</v>
      </c>
      <c r="V95" s="89" t="n">
        <v>3</v>
      </c>
      <c r="W95" s="16" t="n">
        <v>4</v>
      </c>
      <c r="X95" s="25" t="n">
        <v>32</v>
      </c>
      <c r="Y95" s="80" t="n">
        <v>23</v>
      </c>
      <c r="Z95" s="27">
        <f>IF(U95="","",LOOKUP(U95-V95,{-9E+307,0,1},{2,"x",1}))</f>
        <v/>
      </c>
      <c r="AA95" s="14">
        <f>IF(U95="","",U95&amp;"-"&amp;V95)</f>
        <v/>
      </c>
      <c r="AB95" s="63" t="n"/>
      <c r="EP95" s="89" t="n"/>
      <c r="ER95" s="81" t="n"/>
      <c r="ES95" s="89" t="n"/>
      <c r="EU95" s="81" t="n"/>
      <c r="EV95" s="89" t="n"/>
      <c r="EX95" s="81" t="n"/>
      <c r="EY95" s="89" t="n"/>
      <c r="FA95" s="81" t="n"/>
      <c r="FB95" s="89" t="n"/>
      <c r="FD95" s="81" t="n"/>
      <c r="FE95" s="89" t="n"/>
      <c r="FG95" s="81" t="n"/>
      <c r="FH95" s="89" t="n"/>
      <c r="FJ95" s="81" t="n"/>
      <c r="FK95" s="89" t="n"/>
      <c r="FM95" s="81" t="n"/>
    </row>
    <row customHeight="1" ht="12" r="96" spans="1:201">
      <c r="A96" s="35" t="n">
        <v>43414</v>
      </c>
      <c r="B96" s="89" t="s">
        <v>114</v>
      </c>
      <c r="C96" s="89" t="s">
        <v>117</v>
      </c>
      <c r="D96" s="31" t="n">
        <v>7.01</v>
      </c>
      <c r="E96" s="81" t="n">
        <v>6.81</v>
      </c>
      <c r="F96" s="25" t="n">
        <v>492</v>
      </c>
      <c r="G96" s="80" t="n">
        <v>484</v>
      </c>
      <c r="H96" s="80" t="n">
        <v>414</v>
      </c>
      <c r="I96" s="80" t="n">
        <v>397</v>
      </c>
      <c r="J96" s="80" t="n">
        <v>16</v>
      </c>
      <c r="K96" s="80" t="n">
        <v>18</v>
      </c>
      <c r="L96" s="25" t="n">
        <v>0</v>
      </c>
      <c r="M96" s="80" t="n">
        <v>0</v>
      </c>
      <c r="N96" s="80" t="n">
        <v>3</v>
      </c>
      <c r="O96" s="80" t="n">
        <v>7</v>
      </c>
      <c r="P96" s="80" t="n">
        <v>4</v>
      </c>
      <c r="Q96" s="80" t="n">
        <v>0</v>
      </c>
      <c r="R96" s="16" t="n">
        <v>7</v>
      </c>
      <c r="S96" s="16" t="n">
        <v>7</v>
      </c>
      <c r="T96" s="16" t="n">
        <v>14</v>
      </c>
      <c r="U96" s="10" t="n">
        <v>2</v>
      </c>
      <c r="V96" s="89" t="n">
        <v>1</v>
      </c>
      <c r="W96" s="16" t="n">
        <v>3</v>
      </c>
      <c r="X96" s="25" t="n">
        <v>19</v>
      </c>
      <c r="Y96" s="80" t="n">
        <v>20</v>
      </c>
      <c r="Z96" s="27">
        <f>IF(U96="","",LOOKUP(U96-V96,{-9E+307,0,1},{2,"x",1}))</f>
        <v/>
      </c>
      <c r="AA96" s="14">
        <f>IF(U96="","",U96&amp;"-"&amp;V96)</f>
        <v/>
      </c>
      <c r="AB96" s="63" t="n"/>
      <c r="EP96" s="89" t="n"/>
      <c r="ER96" s="81" t="n"/>
      <c r="ES96" s="89" t="n"/>
      <c r="EU96" s="81" t="n"/>
      <c r="EV96" s="89" t="n"/>
      <c r="EX96" s="81" t="n"/>
      <c r="EY96" s="89" t="n"/>
      <c r="FA96" s="81" t="n"/>
      <c r="FB96" s="89" t="n"/>
      <c r="FD96" s="81" t="n"/>
      <c r="FE96" s="89" t="n"/>
      <c r="FG96" s="81" t="n"/>
      <c r="FH96" s="89" t="n"/>
      <c r="FJ96" s="81" t="n"/>
      <c r="FK96" s="89" t="n"/>
      <c r="FM96" s="81" t="n"/>
    </row>
    <row customHeight="1" ht="12" r="97" spans="1:201">
      <c r="A97" s="35" t="n">
        <v>43414</v>
      </c>
      <c r="B97" s="89" t="s">
        <v>122</v>
      </c>
      <c r="C97" s="89" t="s">
        <v>130</v>
      </c>
      <c r="D97" s="31" t="n">
        <v>6.28</v>
      </c>
      <c r="E97" s="81" t="n">
        <v>7.09</v>
      </c>
      <c r="F97" s="25" t="n">
        <v>408</v>
      </c>
      <c r="G97" s="80" t="n">
        <v>390</v>
      </c>
      <c r="H97" s="80" t="n">
        <v>306</v>
      </c>
      <c r="I97" s="80" t="n">
        <v>283</v>
      </c>
      <c r="J97" s="80" t="n">
        <v>8</v>
      </c>
      <c r="K97" s="80" t="n">
        <v>10</v>
      </c>
      <c r="L97" s="25" t="n">
        <v>1</v>
      </c>
      <c r="M97" s="80" t="n">
        <v>0</v>
      </c>
      <c r="N97" s="80" t="n">
        <v>1</v>
      </c>
      <c r="O97" s="80" t="n">
        <v>3</v>
      </c>
      <c r="P97" s="80" t="n">
        <v>1</v>
      </c>
      <c r="Q97" s="80" t="n">
        <v>1</v>
      </c>
      <c r="R97" s="16" t="n">
        <v>3</v>
      </c>
      <c r="S97" s="16" t="n">
        <v>4</v>
      </c>
      <c r="T97" s="16" t="n">
        <v>7</v>
      </c>
      <c r="U97" s="10" t="n">
        <v>0</v>
      </c>
      <c r="V97" s="89" t="n">
        <v>2</v>
      </c>
      <c r="W97" s="16" t="n">
        <v>1</v>
      </c>
      <c r="X97" s="25" t="n">
        <v>31</v>
      </c>
      <c r="Y97" s="80" t="n">
        <v>27</v>
      </c>
      <c r="Z97" s="27">
        <f>IF(U97="","",LOOKUP(U97-V97,{-9E+307,0,1},{2,"x",1}))</f>
        <v/>
      </c>
      <c r="AA97" s="14">
        <f>IF(U97="","",U97&amp;"-"&amp;V97)</f>
        <v/>
      </c>
      <c r="AB97" s="63" t="n"/>
      <c r="EP97" s="89" t="n"/>
      <c r="ER97" s="81" t="n"/>
      <c r="ES97" s="89" t="n"/>
      <c r="EU97" s="81" t="n"/>
      <c r="EV97" s="89" t="n"/>
      <c r="EX97" s="81" t="n"/>
      <c r="EY97" s="89" t="n"/>
      <c r="FA97" s="81" t="n"/>
      <c r="FB97" s="89" t="n"/>
      <c r="FD97" s="81" t="n"/>
      <c r="FE97" s="89" t="n"/>
      <c r="FG97" s="81" t="n"/>
      <c r="FH97" s="89" t="n"/>
      <c r="FJ97" s="81" t="n"/>
      <c r="FK97" s="89" t="n"/>
      <c r="FM97" s="81" t="n"/>
    </row>
    <row customHeight="1" ht="12" r="98" spans="1:201">
      <c r="A98" s="35" t="n">
        <v>43414</v>
      </c>
      <c r="B98" s="89" t="s">
        <v>123</v>
      </c>
      <c r="C98" s="89" t="s">
        <v>115</v>
      </c>
      <c r="D98" s="31" t="n">
        <v>6.47</v>
      </c>
      <c r="E98" s="81" t="n">
        <v>7.14</v>
      </c>
      <c r="F98" s="25" t="n">
        <v>580</v>
      </c>
      <c r="G98" s="80" t="n">
        <v>499</v>
      </c>
      <c r="H98" s="80" t="n">
        <v>476</v>
      </c>
      <c r="I98" s="80" t="n">
        <v>416</v>
      </c>
      <c r="J98" s="80" t="n">
        <v>14</v>
      </c>
      <c r="K98" s="80" t="n">
        <v>10</v>
      </c>
      <c r="L98" s="25" t="n">
        <v>0</v>
      </c>
      <c r="M98" s="80" t="n">
        <v>0</v>
      </c>
      <c r="N98" s="80" t="n">
        <v>5</v>
      </c>
      <c r="O98" s="80" t="n">
        <v>5</v>
      </c>
      <c r="P98" s="80" t="n">
        <v>0</v>
      </c>
      <c r="Q98" s="80" t="n">
        <v>1</v>
      </c>
      <c r="R98" s="16" t="n">
        <v>5</v>
      </c>
      <c r="S98" s="16" t="n">
        <v>6</v>
      </c>
      <c r="T98" s="16" t="n">
        <v>11</v>
      </c>
      <c r="U98" s="10" t="n">
        <v>1</v>
      </c>
      <c r="V98" s="89" t="n">
        <v>3</v>
      </c>
      <c r="W98" s="16" t="n">
        <v>4</v>
      </c>
      <c r="X98" s="25" t="n">
        <v>9</v>
      </c>
      <c r="Y98" s="80" t="n">
        <v>26</v>
      </c>
      <c r="Z98" s="27">
        <f>IF(U98="","",LOOKUP(U98-V98,{-9E+307,0,1},{2,"x",1}))</f>
        <v/>
      </c>
      <c r="AA98" s="14">
        <f>IF(U98="","",U98&amp;"-"&amp;V98)</f>
        <v/>
      </c>
      <c r="AB98" s="63" t="n"/>
      <c r="EP98" s="89" t="n"/>
      <c r="ER98" s="81" t="n"/>
      <c r="ES98" s="89" t="n"/>
      <c r="EU98" s="81" t="n"/>
      <c r="EV98" s="89" t="n"/>
      <c r="EX98" s="81" t="n"/>
      <c r="EY98" s="89" t="n"/>
      <c r="FA98" s="81" t="n"/>
      <c r="FB98" s="89" t="n"/>
      <c r="FD98" s="81" t="n"/>
      <c r="FE98" s="89" t="n"/>
      <c r="FG98" s="81" t="n"/>
      <c r="FH98" s="89" t="n"/>
      <c r="FJ98" s="81" t="n"/>
      <c r="FK98" s="89" t="n"/>
      <c r="FM98" s="81" t="n"/>
    </row>
    <row customHeight="1" ht="12" r="99" spans="1:201">
      <c r="A99" s="35" t="n">
        <v>43415</v>
      </c>
      <c r="B99" s="89" t="s">
        <v>120</v>
      </c>
      <c r="C99" s="89" t="s">
        <v>127</v>
      </c>
      <c r="D99" s="31" t="n">
        <v>7.07</v>
      </c>
      <c r="E99" s="81" t="n">
        <v>6.28</v>
      </c>
      <c r="F99" s="25" t="n">
        <v>368</v>
      </c>
      <c r="G99" s="80" t="n">
        <v>363</v>
      </c>
      <c r="H99" s="80" t="n">
        <v>283</v>
      </c>
      <c r="I99" s="80" t="n">
        <v>270</v>
      </c>
      <c r="J99" s="80" t="n">
        <v>9</v>
      </c>
      <c r="K99" s="80" t="n">
        <v>4</v>
      </c>
      <c r="L99" s="25" t="n">
        <v>1</v>
      </c>
      <c r="M99" s="80" t="n">
        <v>0</v>
      </c>
      <c r="N99" s="80" t="n">
        <v>3</v>
      </c>
      <c r="O99" s="80" t="n">
        <v>1</v>
      </c>
      <c r="P99" s="80" t="n">
        <v>0</v>
      </c>
      <c r="Q99" s="80" t="n">
        <v>0</v>
      </c>
      <c r="R99" s="16" t="n">
        <v>4</v>
      </c>
      <c r="S99" s="16" t="n">
        <v>1</v>
      </c>
      <c r="T99" s="16" t="n">
        <v>5</v>
      </c>
      <c r="U99" s="10" t="n">
        <v>3</v>
      </c>
      <c r="V99" s="89" t="n">
        <v>0</v>
      </c>
      <c r="W99" s="16" t="n">
        <v>3</v>
      </c>
      <c r="X99" s="25" t="n">
        <v>7</v>
      </c>
      <c r="Y99" s="80" t="n">
        <v>25</v>
      </c>
      <c r="Z99" s="27">
        <f>IF(U99="","",LOOKUP(U99-V99,{-9E+307,0,1},{2,"x",1}))</f>
        <v/>
      </c>
      <c r="AA99" s="14">
        <f>IF(U99="","",U99&amp;"-"&amp;V99)</f>
        <v/>
      </c>
      <c r="AB99" s="63" t="n"/>
      <c r="EP99" s="89" t="n"/>
      <c r="ER99" s="81" t="n"/>
      <c r="ES99" s="89" t="n"/>
      <c r="EU99" s="81" t="n"/>
      <c r="EV99" s="89" t="n"/>
      <c r="EX99" s="81" t="n"/>
      <c r="EY99" s="89" t="n"/>
      <c r="FA99" s="81" t="n"/>
      <c r="FB99" s="89" t="n"/>
      <c r="FD99" s="81" t="n"/>
      <c r="FE99" s="89" t="n"/>
      <c r="FG99" s="81" t="n"/>
      <c r="FH99" s="89" t="n"/>
      <c r="FJ99" s="81" t="n"/>
      <c r="FK99" s="89" t="n"/>
      <c r="FM99" s="81" t="n"/>
    </row>
    <row customHeight="1" ht="12" r="100" spans="1:201">
      <c r="A100" s="35" t="n">
        <v>43415</v>
      </c>
      <c r="B100" s="89" t="s">
        <v>128</v>
      </c>
      <c r="C100" s="89" t="s">
        <v>116</v>
      </c>
      <c r="D100" s="31" t="n">
        <v>7.31</v>
      </c>
      <c r="E100" s="81" t="n">
        <v>6.15</v>
      </c>
      <c r="F100" s="25" t="n">
        <v>433</v>
      </c>
      <c r="G100" s="80" t="n">
        <v>571</v>
      </c>
      <c r="H100" s="80" t="n">
        <v>319</v>
      </c>
      <c r="I100" s="80" t="n">
        <v>474</v>
      </c>
      <c r="J100" s="80" t="n">
        <v>14</v>
      </c>
      <c r="K100" s="80" t="n">
        <v>4</v>
      </c>
      <c r="L100" s="25" t="n">
        <v>0</v>
      </c>
      <c r="M100" s="80" t="n">
        <v>0</v>
      </c>
      <c r="N100" s="80" t="n">
        <v>6</v>
      </c>
      <c r="O100" s="80" t="n">
        <v>0</v>
      </c>
      <c r="P100" s="80" t="n">
        <v>0</v>
      </c>
      <c r="Q100" s="80" t="n">
        <v>2</v>
      </c>
      <c r="R100" s="16" t="n">
        <v>6</v>
      </c>
      <c r="S100" s="16" t="n">
        <v>2</v>
      </c>
      <c r="T100" s="16" t="n">
        <v>8</v>
      </c>
      <c r="U100" s="10" t="n">
        <v>3</v>
      </c>
      <c r="V100" s="89" t="n">
        <v>0</v>
      </c>
      <c r="W100" s="16" t="n">
        <v>3</v>
      </c>
      <c r="X100" s="25" t="n">
        <v>11</v>
      </c>
      <c r="Y100" s="80" t="n">
        <v>13</v>
      </c>
      <c r="Z100" s="27">
        <f>IF(U100="","",LOOKUP(U100-V100,{-9E+307,0,1},{2,"x",1}))</f>
        <v/>
      </c>
      <c r="AA100" s="14">
        <f>IF(U100="","",U100&amp;"-"&amp;V100)</f>
        <v/>
      </c>
      <c r="AB100" s="63" t="n"/>
      <c r="EP100" s="89" t="n"/>
      <c r="ER100" s="81" t="n"/>
      <c r="ES100" s="89" t="n"/>
      <c r="EU100" s="81" t="n"/>
      <c r="EV100" s="89" t="n"/>
      <c r="EX100" s="81" t="n"/>
      <c r="EY100" s="89" t="n"/>
      <c r="FA100" s="81" t="n"/>
      <c r="FB100" s="89" t="n"/>
      <c r="FD100" s="81" t="n"/>
      <c r="FE100" s="89" t="n"/>
      <c r="FG100" s="81" t="n"/>
      <c r="FH100" s="89" t="n"/>
      <c r="FJ100" s="81" t="n"/>
      <c r="FK100" s="89" t="n"/>
      <c r="FM100" s="81" t="n"/>
    </row>
    <row customHeight="1" ht="12" r="101" spans="1:201">
      <c r="A101" s="35" t="n">
        <v>43427</v>
      </c>
      <c r="B101" s="89" t="s">
        <v>116</v>
      </c>
      <c r="C101" s="89" t="s">
        <v>130</v>
      </c>
      <c r="D101" s="31" t="n">
        <v>7.08</v>
      </c>
      <c r="E101" s="81" t="n">
        <v>6.41</v>
      </c>
      <c r="F101" s="25" t="n">
        <v>564</v>
      </c>
      <c r="G101" s="80" t="n">
        <v>368</v>
      </c>
      <c r="H101" s="80" t="n">
        <v>475</v>
      </c>
      <c r="I101" s="80" t="n">
        <v>272</v>
      </c>
      <c r="J101" s="80" t="n">
        <v>14</v>
      </c>
      <c r="K101" s="80" t="n">
        <v>9</v>
      </c>
      <c r="L101" s="25" t="n">
        <v>1</v>
      </c>
      <c r="M101" s="80" t="n">
        <v>0</v>
      </c>
      <c r="N101" s="80" t="n">
        <v>2</v>
      </c>
      <c r="O101" s="80" t="n">
        <v>1</v>
      </c>
      <c r="P101" s="80" t="n">
        <v>1</v>
      </c>
      <c r="Q101" s="80" t="n">
        <v>1</v>
      </c>
      <c r="R101" s="16" t="n">
        <v>4</v>
      </c>
      <c r="S101" s="16" t="n">
        <v>2</v>
      </c>
      <c r="T101" s="16" t="n">
        <v>6</v>
      </c>
      <c r="U101" s="10" t="n">
        <v>2</v>
      </c>
      <c r="V101" s="89" t="n">
        <v>0</v>
      </c>
      <c r="W101" s="16" t="n">
        <v>2</v>
      </c>
      <c r="X101" s="25" t="n">
        <v>29</v>
      </c>
      <c r="Y101" s="80" t="n">
        <v>19</v>
      </c>
      <c r="Z101" s="27">
        <f>IF(U101="","",LOOKUP(U101-V101,{-9E+307,0,1},{2,"x",1}))</f>
        <v/>
      </c>
      <c r="AA101" s="14">
        <f>IF(U101="","",U101&amp;"-"&amp;V101)</f>
        <v/>
      </c>
      <c r="AB101" s="63" t="n"/>
      <c r="EP101" s="89" t="n"/>
      <c r="ER101" s="81" t="n"/>
      <c r="ES101" s="89" t="n"/>
      <c r="EU101" s="81" t="n"/>
      <c r="EV101" s="89" t="n"/>
      <c r="EX101" s="81" t="n"/>
      <c r="EY101" s="89" t="n"/>
      <c r="FA101" s="81" t="n"/>
      <c r="FB101" s="89" t="n"/>
      <c r="FD101" s="81" t="n"/>
      <c r="FE101" s="89" t="n"/>
      <c r="FG101" s="81" t="n"/>
      <c r="FH101" s="89" t="n"/>
      <c r="FJ101" s="81" t="n"/>
      <c r="FK101" s="89" t="n"/>
      <c r="FM101" s="81" t="n"/>
    </row>
    <row customHeight="1" ht="12" r="102" spans="1:201">
      <c r="A102" s="35" t="n">
        <v>43428</v>
      </c>
      <c r="B102" s="89" t="s">
        <v>117</v>
      </c>
      <c r="C102" s="89" t="s">
        <v>120</v>
      </c>
      <c r="D102" s="31" t="n">
        <v>6.61</v>
      </c>
      <c r="E102" s="81" t="n">
        <v>7.3</v>
      </c>
      <c r="F102" s="25" t="n">
        <v>504</v>
      </c>
      <c r="G102" s="80" t="n">
        <v>356</v>
      </c>
      <c r="H102" s="80" t="n">
        <v>402</v>
      </c>
      <c r="I102" s="80" t="n">
        <v>245</v>
      </c>
      <c r="J102" s="80" t="n">
        <v>15</v>
      </c>
      <c r="K102" s="80" t="n">
        <v>13</v>
      </c>
      <c r="L102" s="25" t="n">
        <v>0</v>
      </c>
      <c r="M102" s="80" t="n">
        <v>0</v>
      </c>
      <c r="N102" s="80" t="n">
        <v>7</v>
      </c>
      <c r="O102" s="80" t="n">
        <v>6</v>
      </c>
      <c r="P102" s="80" t="n">
        <v>3</v>
      </c>
      <c r="Q102" s="80" t="n">
        <v>1</v>
      </c>
      <c r="R102" s="16" t="n">
        <v>10</v>
      </c>
      <c r="S102" s="16" t="n">
        <v>7</v>
      </c>
      <c r="T102" s="16" t="n">
        <v>17</v>
      </c>
      <c r="U102" s="10" t="n">
        <v>1</v>
      </c>
      <c r="V102" s="89" t="n">
        <v>3</v>
      </c>
      <c r="W102" s="16" t="n">
        <v>4</v>
      </c>
      <c r="X102" s="25" t="n">
        <v>13</v>
      </c>
      <c r="Y102" s="80" t="n">
        <v>29</v>
      </c>
      <c r="Z102" s="27">
        <f>IF(U102="","",LOOKUP(U102-V102,{-9E+307,0,1},{2,"x",1}))</f>
        <v/>
      </c>
      <c r="AA102" s="19">
        <f>IF(U102="","",U102&amp;"-"&amp;V102)</f>
        <v/>
      </c>
      <c r="EP102" s="89" t="n"/>
      <c r="ER102" s="81" t="n"/>
      <c r="ES102" s="89" t="n"/>
      <c r="EU102" s="81" t="n"/>
      <c r="EV102" s="89" t="n"/>
      <c r="EX102" s="81" t="n"/>
      <c r="EY102" s="89" t="n"/>
      <c r="FA102" s="81" t="n"/>
      <c r="FB102" s="89" t="n"/>
      <c r="FD102" s="81" t="n"/>
      <c r="FE102" s="89" t="n"/>
      <c r="FG102" s="81" t="n"/>
      <c r="FH102" s="89" t="n"/>
      <c r="FJ102" s="81" t="n"/>
      <c r="FK102" s="89" t="n"/>
      <c r="FM102" s="81" t="n"/>
    </row>
    <row customHeight="1" ht="12" r="103" spans="1:201">
      <c r="A103" s="35" t="n">
        <v>43428</v>
      </c>
      <c r="B103" s="89" t="s">
        <v>113</v>
      </c>
      <c r="C103" s="89" t="s">
        <v>118</v>
      </c>
      <c r="D103" s="31" t="n">
        <v>6.84</v>
      </c>
      <c r="E103" s="81" t="n">
        <v>6.64</v>
      </c>
      <c r="F103" s="25" t="n">
        <v>884</v>
      </c>
      <c r="G103" s="80" t="n">
        <v>236</v>
      </c>
      <c r="H103" s="80" t="n">
        <v>790</v>
      </c>
      <c r="I103" s="80" t="n">
        <v>156</v>
      </c>
      <c r="J103" s="80" t="n">
        <v>14</v>
      </c>
      <c r="K103" s="80" t="n">
        <v>5</v>
      </c>
      <c r="L103" s="25" t="n">
        <v>0</v>
      </c>
      <c r="M103" s="80" t="n">
        <v>1</v>
      </c>
      <c r="N103" s="80" t="n">
        <v>4</v>
      </c>
      <c r="O103" s="80" t="n">
        <v>2</v>
      </c>
      <c r="P103" s="80" t="n">
        <v>1</v>
      </c>
      <c r="Q103" s="80" t="n">
        <v>2</v>
      </c>
      <c r="R103" s="16" t="n">
        <v>5</v>
      </c>
      <c r="S103" s="16" t="n">
        <v>5</v>
      </c>
      <c r="T103" s="16" t="n">
        <v>10</v>
      </c>
      <c r="U103" s="10" t="n">
        <v>3</v>
      </c>
      <c r="V103" s="89" t="n">
        <v>3</v>
      </c>
      <c r="W103" s="16" t="n">
        <v>6</v>
      </c>
      <c r="X103" s="25" t="n">
        <v>12</v>
      </c>
      <c r="Y103" s="80" t="n">
        <v>39</v>
      </c>
      <c r="Z103" s="27">
        <f>IF(U103="","",LOOKUP(U103-V103,{-9E+307,0,1},{2,"x",1}))</f>
        <v/>
      </c>
      <c r="AA103" s="19">
        <f>IF(U103="","",U103&amp;"-"&amp;V103)</f>
        <v/>
      </c>
      <c r="EP103" s="89" t="n"/>
      <c r="ER103" s="81" t="n"/>
      <c r="ES103" s="89" t="n"/>
      <c r="EU103" s="81" t="n"/>
      <c r="EV103" s="89" t="n"/>
      <c r="EX103" s="81" t="n"/>
      <c r="EY103" s="89" t="n"/>
      <c r="FA103" s="81" t="n"/>
      <c r="FB103" s="89" t="n"/>
      <c r="FD103" s="81" t="n"/>
      <c r="FE103" s="89" t="n"/>
      <c r="FG103" s="81" t="n"/>
      <c r="FH103" s="89" t="n"/>
      <c r="FJ103" s="81" t="n"/>
      <c r="FK103" s="89" t="n"/>
      <c r="FM103" s="81" t="n"/>
    </row>
    <row customHeight="1" ht="12" r="104" spans="1:201">
      <c r="A104" s="35" t="n">
        <v>43428</v>
      </c>
      <c r="B104" s="89" t="s">
        <v>121</v>
      </c>
      <c r="C104" s="89" t="s">
        <v>114</v>
      </c>
      <c r="D104" s="31" t="n">
        <v>6.89</v>
      </c>
      <c r="E104" s="81" t="n">
        <v>6.87</v>
      </c>
      <c r="F104" s="25" t="n">
        <v>482</v>
      </c>
      <c r="G104" s="80" t="n">
        <v>359</v>
      </c>
      <c r="H104" s="80" t="n">
        <v>403</v>
      </c>
      <c r="I104" s="80" t="n">
        <v>267</v>
      </c>
      <c r="J104" s="80" t="n">
        <v>18</v>
      </c>
      <c r="K104" s="80" t="n">
        <v>10</v>
      </c>
      <c r="L104" s="25" t="n">
        <v>3</v>
      </c>
      <c r="M104" s="80" t="n">
        <v>0</v>
      </c>
      <c r="N104" s="80" t="n">
        <v>2</v>
      </c>
      <c r="O104" s="80" t="n">
        <v>5</v>
      </c>
      <c r="P104" s="80" t="n">
        <v>3</v>
      </c>
      <c r="Q104" s="80" t="n">
        <v>1</v>
      </c>
      <c r="R104" s="16" t="n">
        <v>8</v>
      </c>
      <c r="S104" s="16" t="n">
        <v>6</v>
      </c>
      <c r="T104" s="16" t="n">
        <v>14</v>
      </c>
      <c r="U104" s="10" t="n">
        <v>3</v>
      </c>
      <c r="V104" s="89" t="n">
        <v>3</v>
      </c>
      <c r="W104" s="16" t="n">
        <v>6</v>
      </c>
      <c r="X104" s="25" t="n">
        <v>20</v>
      </c>
      <c r="Y104" s="80" t="n">
        <v>22</v>
      </c>
      <c r="Z104" s="27">
        <f>IF(U104="","",LOOKUP(U104-V104,{-9E+307,0,1},{2,"x",1}))</f>
        <v/>
      </c>
      <c r="AA104" s="19">
        <f>IF(U104="","",U104&amp;"-"&amp;V104)</f>
        <v/>
      </c>
      <c r="EP104" s="89" t="n"/>
      <c r="ER104" s="81" t="n"/>
      <c r="ES104" s="89" t="n"/>
      <c r="EU104" s="81" t="n"/>
      <c r="EV104" s="89" t="n"/>
      <c r="EX104" s="81" t="n"/>
      <c r="EY104" s="89" t="n"/>
      <c r="FA104" s="81" t="n"/>
      <c r="FB104" s="89" t="n"/>
      <c r="FD104" s="81" t="n"/>
      <c r="FE104" s="89" t="n"/>
      <c r="FG104" s="81" t="n"/>
      <c r="FH104" s="89" t="n"/>
      <c r="FJ104" s="81" t="n"/>
      <c r="FK104" s="89" t="n"/>
      <c r="FM104" s="81" t="n"/>
    </row>
    <row customHeight="1" ht="12" r="105" spans="1:201">
      <c r="A105" s="35" t="n">
        <v>43428</v>
      </c>
      <c r="B105" s="89" t="s">
        <v>129</v>
      </c>
      <c r="C105" s="89" t="s">
        <v>125</v>
      </c>
      <c r="D105" s="31" t="n">
        <v>6.51</v>
      </c>
      <c r="E105" s="81" t="n">
        <v>6.87</v>
      </c>
      <c r="F105" s="25" t="n">
        <v>349</v>
      </c>
      <c r="G105" s="80" t="n">
        <v>693</v>
      </c>
      <c r="H105" s="80" t="n">
        <v>253</v>
      </c>
      <c r="I105" s="80" t="n">
        <v>596</v>
      </c>
      <c r="J105" s="80" t="n">
        <v>8</v>
      </c>
      <c r="K105" s="80" t="n">
        <v>8</v>
      </c>
      <c r="L105" s="25" t="n">
        <v>0</v>
      </c>
      <c r="M105" s="80" t="n">
        <v>0</v>
      </c>
      <c r="N105" s="80" t="n">
        <v>4</v>
      </c>
      <c r="O105" s="80" t="n">
        <v>3</v>
      </c>
      <c r="P105" s="80" t="n">
        <v>3</v>
      </c>
      <c r="Q105" s="80" t="n">
        <v>4</v>
      </c>
      <c r="R105" s="16" t="n">
        <v>7</v>
      </c>
      <c r="S105" s="16" t="n">
        <v>7</v>
      </c>
      <c r="T105" s="16" t="n">
        <v>14</v>
      </c>
      <c r="U105" s="10" t="n">
        <v>1</v>
      </c>
      <c r="V105" s="89" t="n">
        <v>2</v>
      </c>
      <c r="W105" s="16" t="n">
        <v>3</v>
      </c>
      <c r="X105" s="25" t="n">
        <v>19</v>
      </c>
      <c r="Y105" s="80" t="n">
        <v>22</v>
      </c>
      <c r="Z105" s="27">
        <f>IF(U105="","",LOOKUP(U105-V105,{-9E+307,0,1},{2,"x",1}))</f>
        <v/>
      </c>
      <c r="AA105" s="19">
        <f>IF(U105="","",U105&amp;"-"&amp;V105)</f>
        <v/>
      </c>
      <c r="EP105" s="89" t="n"/>
      <c r="ER105" s="81" t="n"/>
      <c r="ES105" s="89" t="n"/>
      <c r="EU105" s="81" t="n"/>
      <c r="EV105" s="89" t="n"/>
      <c r="EX105" s="81" t="n"/>
      <c r="EY105" s="89" t="n"/>
      <c r="FA105" s="81" t="n"/>
      <c r="FB105" s="89" t="n"/>
      <c r="FD105" s="81" t="n"/>
      <c r="FE105" s="89" t="n"/>
      <c r="FG105" s="81" t="n"/>
      <c r="FH105" s="89" t="n"/>
      <c r="FJ105" s="81" t="n"/>
      <c r="FK105" s="89" t="n"/>
      <c r="FM105" s="81" t="n"/>
    </row>
    <row customHeight="1" ht="12" r="106" spans="1:201">
      <c r="A106" s="35" t="n">
        <v>43428</v>
      </c>
      <c r="B106" s="89" t="s">
        <v>127</v>
      </c>
      <c r="C106" s="89" t="s">
        <v>122</v>
      </c>
      <c r="D106" s="31" t="n">
        <v>7.28</v>
      </c>
      <c r="E106" s="81" t="n">
        <v>6.22</v>
      </c>
      <c r="F106" s="25" t="n">
        <v>494</v>
      </c>
      <c r="G106" s="80" t="n">
        <v>398</v>
      </c>
      <c r="H106" s="80" t="n">
        <v>420</v>
      </c>
      <c r="I106" s="80" t="n">
        <v>323</v>
      </c>
      <c r="J106" s="80" t="n">
        <v>16</v>
      </c>
      <c r="K106" s="80" t="n">
        <v>5</v>
      </c>
      <c r="L106" s="25" t="n">
        <v>0</v>
      </c>
      <c r="M106" s="80" t="n">
        <v>2</v>
      </c>
      <c r="N106" s="80" t="n">
        <v>6</v>
      </c>
      <c r="O106" s="80" t="n">
        <v>3</v>
      </c>
      <c r="P106" s="80" t="n">
        <v>4</v>
      </c>
      <c r="Q106" s="80" t="n">
        <v>1</v>
      </c>
      <c r="R106" s="16" t="n">
        <v>10</v>
      </c>
      <c r="S106" s="16" t="n">
        <v>6</v>
      </c>
      <c r="T106" s="16" t="n">
        <v>16</v>
      </c>
      <c r="U106" s="10" t="n">
        <v>5</v>
      </c>
      <c r="V106" s="89" t="n">
        <v>2</v>
      </c>
      <c r="W106" s="16" t="n">
        <v>1</v>
      </c>
      <c r="X106" s="25" t="n">
        <v>14</v>
      </c>
      <c r="Y106" s="80" t="n">
        <v>21</v>
      </c>
      <c r="Z106" s="27">
        <f>IF(U106="","",LOOKUP(U106-V106,{-9E+307,0,1},{2,"x",1}))</f>
        <v/>
      </c>
      <c r="AA106" s="19">
        <f>IF(U106="","",U106&amp;"-"&amp;V106)</f>
        <v/>
      </c>
      <c r="EP106" s="89" t="n"/>
      <c r="ER106" s="81" t="n"/>
      <c r="ES106" s="89" t="n"/>
      <c r="EU106" s="81" t="n"/>
      <c r="EV106" s="89" t="n"/>
      <c r="EX106" s="81" t="n"/>
      <c r="EY106" s="89" t="n"/>
      <c r="FA106" s="81" t="n"/>
      <c r="FB106" s="89" t="n"/>
      <c r="FD106" s="81" t="n"/>
      <c r="FE106" s="89" t="n"/>
      <c r="FG106" s="81" t="n"/>
      <c r="FH106" s="89" t="n"/>
      <c r="FJ106" s="81" t="n"/>
      <c r="FK106" s="89" t="n"/>
      <c r="FM106" s="81" t="n"/>
    </row>
    <row customHeight="1" ht="12" r="107" spans="1:201">
      <c r="A107" s="35" t="n">
        <v>43428</v>
      </c>
      <c r="B107" s="89" t="s">
        <v>126</v>
      </c>
      <c r="C107" s="89" t="s">
        <v>128</v>
      </c>
      <c r="D107" s="31" t="n">
        <v>6.94</v>
      </c>
      <c r="E107" s="81" t="n">
        <v>6.5</v>
      </c>
      <c r="F107" s="25" t="n">
        <v>400</v>
      </c>
      <c r="G107" s="80" t="n">
        <v>462</v>
      </c>
      <c r="H107" s="80" t="n">
        <v>285</v>
      </c>
      <c r="I107" s="80" t="n">
        <v>338</v>
      </c>
      <c r="J107" s="80" t="n">
        <v>3</v>
      </c>
      <c r="K107" s="80" t="n">
        <v>8</v>
      </c>
      <c r="L107" s="25" t="n">
        <v>1</v>
      </c>
      <c r="M107" s="80" t="n">
        <v>0</v>
      </c>
      <c r="N107" s="80" t="n">
        <v>2</v>
      </c>
      <c r="O107" s="80" t="n">
        <v>2</v>
      </c>
      <c r="P107" s="80" t="n">
        <v>0</v>
      </c>
      <c r="Q107" s="80" t="n">
        <v>2</v>
      </c>
      <c r="R107" s="16" t="n">
        <v>3</v>
      </c>
      <c r="S107" s="16" t="n">
        <v>4</v>
      </c>
      <c r="T107" s="16" t="n">
        <v>7</v>
      </c>
      <c r="U107" s="10" t="n">
        <v>1</v>
      </c>
      <c r="V107" s="89" t="n">
        <v>0</v>
      </c>
      <c r="W107" s="16" t="n">
        <v>1</v>
      </c>
      <c r="X107" s="25" t="n">
        <v>40</v>
      </c>
      <c r="Y107" s="80" t="n">
        <v>11</v>
      </c>
      <c r="Z107" s="27">
        <f>IF(U107="","",LOOKUP(U107-V107,{-9E+307,0,1},{2,"x",1}))</f>
        <v/>
      </c>
      <c r="AA107" s="19">
        <f>IF(U107="","",U107&amp;"-"&amp;V107)</f>
        <v/>
      </c>
      <c r="EP107" s="89" t="n"/>
      <c r="ER107" s="81" t="n"/>
      <c r="ES107" s="89" t="n"/>
      <c r="EU107" s="81" t="n"/>
      <c r="EV107" s="89" t="n"/>
      <c r="EX107" s="81" t="n"/>
      <c r="EY107" s="89" t="n"/>
      <c r="FA107" s="81" t="n"/>
      <c r="FB107" s="89" t="n"/>
      <c r="FD107" s="81" t="n"/>
      <c r="FE107" s="89" t="n"/>
      <c r="FG107" s="81" t="n"/>
      <c r="FH107" s="89" t="n"/>
      <c r="FJ107" s="81" t="n"/>
      <c r="FK107" s="89" t="n"/>
      <c r="FM107" s="81" t="n"/>
    </row>
    <row customHeight="1" ht="12" r="108" spans="1:201">
      <c r="A108" s="35" t="n">
        <v>43429</v>
      </c>
      <c r="B108" s="89" t="s">
        <v>115</v>
      </c>
      <c r="C108" s="89" t="s">
        <v>124</v>
      </c>
      <c r="D108" s="31" t="n">
        <v>7.24</v>
      </c>
      <c r="E108" s="81" t="n">
        <v>6.17</v>
      </c>
      <c r="F108" s="25" t="n">
        <v>603</v>
      </c>
      <c r="G108" s="80" t="n">
        <v>353</v>
      </c>
      <c r="H108" s="80" t="n">
        <v>535</v>
      </c>
      <c r="I108" s="80" t="n">
        <v>280</v>
      </c>
      <c r="J108" s="80" t="n">
        <v>14</v>
      </c>
      <c r="K108" s="80" t="n">
        <v>4</v>
      </c>
      <c r="L108" s="25" t="n">
        <v>0</v>
      </c>
      <c r="M108" s="80" t="n">
        <v>1</v>
      </c>
      <c r="N108" s="80" t="n">
        <v>6</v>
      </c>
      <c r="O108" s="80" t="n">
        <v>1</v>
      </c>
      <c r="P108" s="80" t="n">
        <v>0</v>
      </c>
      <c r="Q108" s="80" t="n">
        <v>1</v>
      </c>
      <c r="R108" s="16" t="n">
        <v>6</v>
      </c>
      <c r="S108" s="16" t="n">
        <v>3</v>
      </c>
      <c r="T108" s="16" t="n">
        <v>9</v>
      </c>
      <c r="U108" s="10" t="n">
        <v>4</v>
      </c>
      <c r="V108" s="89" t="n">
        <v>1</v>
      </c>
      <c r="W108" s="16" t="n">
        <v>5</v>
      </c>
      <c r="X108" s="25" t="n">
        <v>20</v>
      </c>
      <c r="Y108" s="80" t="n">
        <v>13</v>
      </c>
      <c r="Z108" s="27">
        <f>IF(U108="","",LOOKUP(U108-V108,{-9E+307,0,1},{2,"x",1}))</f>
        <v/>
      </c>
      <c r="AA108" s="19">
        <f>IF(U108="","",U108&amp;"-"&amp;V108)</f>
        <v/>
      </c>
      <c r="EP108" s="89" t="n"/>
      <c r="ER108" s="81" t="n"/>
      <c r="ES108" s="89" t="n"/>
      <c r="EU108" s="81" t="n"/>
      <c r="EV108" s="89" t="n"/>
      <c r="EX108" s="81" t="n"/>
      <c r="EY108" s="89" t="n"/>
      <c r="FA108" s="81" t="n"/>
      <c r="FB108" s="89" t="n"/>
      <c r="FD108" s="81" t="n"/>
      <c r="FE108" s="89" t="n"/>
      <c r="FG108" s="81" t="n"/>
      <c r="FH108" s="89" t="n"/>
      <c r="FJ108" s="81" t="n"/>
      <c r="FK108" s="89" t="n"/>
      <c r="FM108" s="81" t="n"/>
    </row>
    <row customHeight="1" ht="12" r="109" spans="1:201">
      <c r="A109" s="35" t="n">
        <v>43429</v>
      </c>
      <c r="B109" s="89" t="s">
        <v>119</v>
      </c>
      <c r="C109" s="89" t="s">
        <v>123</v>
      </c>
      <c r="D109" s="31" t="n">
        <v>6.95</v>
      </c>
      <c r="E109" s="81" t="n">
        <v>6.67</v>
      </c>
      <c r="F109" s="25" t="n">
        <v>450</v>
      </c>
      <c r="G109" s="80" t="n">
        <v>522</v>
      </c>
      <c r="H109" s="80" t="n">
        <v>357</v>
      </c>
      <c r="I109" s="80" t="n">
        <v>425</v>
      </c>
      <c r="J109" s="80" t="n">
        <v>18</v>
      </c>
      <c r="K109" s="80" t="n">
        <v>14</v>
      </c>
      <c r="L109" s="25" t="n">
        <v>0</v>
      </c>
      <c r="M109" s="80" t="n">
        <v>0</v>
      </c>
      <c r="N109" s="80" t="n">
        <v>5</v>
      </c>
      <c r="O109" s="80" t="n">
        <v>5</v>
      </c>
      <c r="P109" s="80" t="n">
        <v>4</v>
      </c>
      <c r="Q109" s="80" t="n">
        <v>3</v>
      </c>
      <c r="R109" s="16" t="n">
        <v>9</v>
      </c>
      <c r="S109" s="16" t="n">
        <v>8</v>
      </c>
      <c r="T109" s="16" t="n">
        <v>17</v>
      </c>
      <c r="U109" s="10" t="n">
        <v>1</v>
      </c>
      <c r="V109" s="89" t="n">
        <v>1</v>
      </c>
      <c r="W109" s="16" t="n">
        <v>2</v>
      </c>
      <c r="X109" s="25" t="n">
        <v>24</v>
      </c>
      <c r="Y109" s="80" t="n">
        <v>24</v>
      </c>
      <c r="Z109" s="27">
        <f>IF(U109="","",LOOKUP(U109-V109,{-9E+307,0,1},{2,"x",1}))</f>
        <v/>
      </c>
      <c r="AA109" s="19">
        <f>IF(U109="","",U109&amp;"-"&amp;V109)</f>
        <v/>
      </c>
      <c r="EP109" s="89" t="n"/>
      <c r="ER109" s="81" t="n"/>
      <c r="ES109" s="89" t="n"/>
      <c r="EU109" s="81" t="n"/>
      <c r="EV109" s="89" t="n"/>
      <c r="EX109" s="81" t="n"/>
      <c r="EY109" s="89" t="n"/>
      <c r="FA109" s="81" t="n"/>
      <c r="FB109" s="89" t="n"/>
      <c r="FD109" s="81" t="n"/>
      <c r="FE109" s="89" t="n"/>
      <c r="FG109" s="81" t="n"/>
      <c r="FH109" s="89" t="n"/>
      <c r="FJ109" s="81" t="n"/>
      <c r="FK109" s="89" t="n"/>
      <c r="FM109" s="81" t="n"/>
    </row>
    <row r="110" spans="1:201">
      <c r="A110" s="35" t="n">
        <v>43434</v>
      </c>
      <c r="B110" s="89" t="s">
        <v>118</v>
      </c>
      <c r="C110" s="89" t="s">
        <v>129</v>
      </c>
      <c r="D110" s="31" t="n">
        <v>6.51</v>
      </c>
      <c r="E110" s="81" t="n">
        <v>7.19</v>
      </c>
      <c r="F110" s="25" t="n">
        <v>471</v>
      </c>
      <c r="G110" s="80" t="n">
        <v>450</v>
      </c>
      <c r="H110" s="80" t="n">
        <v>382</v>
      </c>
      <c r="I110" s="80" t="n">
        <v>367</v>
      </c>
      <c r="J110" s="80" t="n">
        <v>13</v>
      </c>
      <c r="K110" s="80" t="n">
        <v>11</v>
      </c>
      <c r="L110" s="25" t="n">
        <v>0</v>
      </c>
      <c r="M110" s="80" t="n">
        <v>0</v>
      </c>
      <c r="N110" s="80" t="n">
        <v>4</v>
      </c>
      <c r="O110" s="80" t="n">
        <v>2</v>
      </c>
      <c r="P110" s="80" t="n">
        <v>3</v>
      </c>
      <c r="Q110" s="80" t="n">
        <v>1</v>
      </c>
      <c r="R110" s="16" t="n">
        <v>7</v>
      </c>
      <c r="S110" s="16" t="n">
        <v>3</v>
      </c>
      <c r="T110" s="16" t="n">
        <v>10</v>
      </c>
      <c r="U110" s="10" t="n">
        <v>0</v>
      </c>
      <c r="V110" s="89" t="n">
        <v>1</v>
      </c>
      <c r="W110" s="16" t="n">
        <v>1</v>
      </c>
      <c r="X110" s="25" t="n">
        <v>12</v>
      </c>
      <c r="Y110" s="80" t="n">
        <v>36</v>
      </c>
      <c r="Z110" s="27">
        <f>IF(U110="","",LOOKUP(U110-V110,{-9E+307,0,1},{2,"x",1}))</f>
        <v/>
      </c>
      <c r="AA110" s="19">
        <f>IF(U110="","",U110&amp;"-"&amp;V110)</f>
        <v/>
      </c>
      <c r="EP110" s="89" t="n"/>
      <c r="ER110" s="81" t="n"/>
      <c r="ES110" s="89" t="n"/>
      <c r="EU110" s="81" t="n"/>
      <c r="EV110" s="89" t="n"/>
      <c r="EX110" s="81" t="n"/>
      <c r="EY110" s="89" t="n"/>
      <c r="FA110" s="81" t="n"/>
      <c r="FB110" s="89" t="n"/>
      <c r="FD110" s="81" t="n"/>
      <c r="FE110" s="89" t="n"/>
      <c r="FG110" s="81" t="n"/>
      <c r="FH110" s="89" t="n"/>
      <c r="FJ110" s="81" t="n"/>
      <c r="FK110" s="89" t="n"/>
      <c r="FM110" s="81" t="n"/>
    </row>
    <row customHeight="1" ht="12" r="111" spans="1:201">
      <c r="A111" s="35" t="n">
        <v>43435</v>
      </c>
      <c r="B111" s="89" t="s">
        <v>125</v>
      </c>
      <c r="C111" s="89" t="s">
        <v>119</v>
      </c>
      <c r="D111" s="31" t="n">
        <v>7.19</v>
      </c>
      <c r="E111" s="81" t="n">
        <v>6.19</v>
      </c>
      <c r="F111" s="25" t="n">
        <v>770</v>
      </c>
      <c r="G111" s="80" t="n">
        <v>369</v>
      </c>
      <c r="H111" s="80" t="n">
        <v>696</v>
      </c>
      <c r="I111" s="80" t="n">
        <v>297</v>
      </c>
      <c r="J111" s="80" t="n">
        <v>7</v>
      </c>
      <c r="K111" s="80" t="n">
        <v>1</v>
      </c>
      <c r="L111" s="25" t="n">
        <v>0</v>
      </c>
      <c r="M111" s="80" t="n">
        <v>0</v>
      </c>
      <c r="N111" s="80" t="n">
        <v>3</v>
      </c>
      <c r="O111" s="80" t="n">
        <v>0</v>
      </c>
      <c r="P111" s="80" t="n">
        <v>1</v>
      </c>
      <c r="Q111" s="80" t="n">
        <v>1</v>
      </c>
      <c r="R111" s="16" t="n">
        <v>4</v>
      </c>
      <c r="S111" s="16" t="n">
        <v>1</v>
      </c>
      <c r="T111" s="16" t="n">
        <v>5</v>
      </c>
      <c r="U111" s="10" t="n">
        <v>2</v>
      </c>
      <c r="V111" s="89" t="n">
        <v>0</v>
      </c>
      <c r="W111" s="16" t="n">
        <v>2</v>
      </c>
      <c r="X111" s="25" t="n">
        <v>15</v>
      </c>
      <c r="Y111" s="80" t="n">
        <v>25</v>
      </c>
      <c r="Z111" s="27">
        <f>IF(U111="","",LOOKUP(U111-V111,{-9E+307,0,1},{2,"x",1}))</f>
        <v/>
      </c>
      <c r="AA111" s="19">
        <f>IF(U111="","",U111&amp;"-"&amp;V111)</f>
        <v/>
      </c>
      <c r="EP111" s="89" t="n"/>
      <c r="ER111" s="81" t="n"/>
      <c r="ES111" s="89" t="n"/>
      <c r="EU111" s="81" t="n"/>
      <c r="EV111" s="89" t="n"/>
      <c r="EX111" s="81" t="n"/>
      <c r="EY111" s="89" t="n"/>
      <c r="FA111" s="81" t="n"/>
      <c r="FB111" s="89" t="n"/>
      <c r="FD111" s="81" t="n"/>
      <c r="FE111" s="89" t="n"/>
      <c r="FG111" s="81" t="n"/>
      <c r="FH111" s="89" t="n"/>
      <c r="FJ111" s="81" t="n"/>
      <c r="FK111" s="89" t="n"/>
      <c r="FM111" s="81" t="n"/>
    </row>
    <row customHeight="1" ht="12" r="112" spans="1:201">
      <c r="A112" s="35" t="n">
        <v>43435</v>
      </c>
      <c r="B112" s="89" t="s">
        <v>124</v>
      </c>
      <c r="C112" s="89" t="s">
        <v>121</v>
      </c>
      <c r="D112" s="31" t="n">
        <v>6.35</v>
      </c>
      <c r="E112" s="81" t="n">
        <v>7.34</v>
      </c>
      <c r="F112" s="25" t="n">
        <v>540</v>
      </c>
      <c r="G112" s="80" t="n">
        <v>364</v>
      </c>
      <c r="H112" s="80" t="n">
        <v>429</v>
      </c>
      <c r="I112" s="80" t="n">
        <v>247</v>
      </c>
      <c r="J112" s="80" t="n">
        <v>7</v>
      </c>
      <c r="K112" s="80" t="n">
        <v>11</v>
      </c>
      <c r="L112" s="25" t="n">
        <v>0</v>
      </c>
      <c r="M112" s="80" t="n">
        <v>0</v>
      </c>
      <c r="N112" s="80" t="n">
        <v>2</v>
      </c>
      <c r="O112" s="80" t="n">
        <v>6</v>
      </c>
      <c r="P112" s="80" t="n">
        <v>0</v>
      </c>
      <c r="Q112" s="80" t="n">
        <v>2</v>
      </c>
      <c r="R112" s="16" t="n">
        <v>2</v>
      </c>
      <c r="S112" s="16" t="n">
        <v>8</v>
      </c>
      <c r="T112" s="16" t="n">
        <v>10</v>
      </c>
      <c r="U112" s="10" t="n">
        <v>0</v>
      </c>
      <c r="V112" s="89" t="n">
        <v>2</v>
      </c>
      <c r="W112" s="16" t="n">
        <v>2</v>
      </c>
      <c r="X112" s="25" t="n">
        <v>20</v>
      </c>
      <c r="Y112" s="80" t="n">
        <v>26</v>
      </c>
      <c r="Z112" s="27">
        <f>IF(U112="","",LOOKUP(U112-V112,{-9E+307,0,1},{2,"x",1}))</f>
        <v/>
      </c>
      <c r="AA112" s="14">
        <f>IF(U112="","",U112&amp;"-"&amp;V112)</f>
        <v/>
      </c>
      <c r="AB112" s="63" t="n"/>
      <c r="EP112" s="89" t="n"/>
      <c r="ER112" s="81" t="n"/>
      <c r="ES112" s="89" t="n"/>
      <c r="EU112" s="81" t="n"/>
      <c r="EV112" s="89" t="n"/>
      <c r="EX112" s="81" t="n"/>
      <c r="EY112" s="89" t="n"/>
      <c r="FA112" s="81" t="n"/>
      <c r="FB112" s="89" t="n"/>
      <c r="FD112" s="81" t="n"/>
      <c r="FE112" s="89" t="n"/>
      <c r="FG112" s="81" t="n"/>
      <c r="FH112" s="89" t="n"/>
      <c r="FJ112" s="81" t="n"/>
      <c r="FK112" s="89" t="n"/>
      <c r="FM112" s="81" t="n"/>
    </row>
    <row customHeight="1" ht="12" r="113" spans="1:201">
      <c r="A113" s="35" t="n">
        <v>43435</v>
      </c>
      <c r="B113" s="89" t="s">
        <v>114</v>
      </c>
      <c r="C113" s="89" t="s">
        <v>127</v>
      </c>
      <c r="D113" s="31" t="n">
        <v>6.72</v>
      </c>
      <c r="E113" s="81" t="n">
        <v>6.77</v>
      </c>
      <c r="F113" s="25" t="n">
        <v>400</v>
      </c>
      <c r="G113" s="80" t="n">
        <v>404</v>
      </c>
      <c r="H113" s="80" t="n">
        <v>314</v>
      </c>
      <c r="I113" s="80" t="n">
        <v>328</v>
      </c>
      <c r="J113" s="80" t="n">
        <v>10</v>
      </c>
      <c r="K113" s="80" t="n">
        <v>11</v>
      </c>
      <c r="L113" s="25" t="n">
        <v>0</v>
      </c>
      <c r="M113" s="80" t="n">
        <v>0</v>
      </c>
      <c r="N113" s="80" t="n">
        <v>4</v>
      </c>
      <c r="O113" s="80" t="n">
        <v>4</v>
      </c>
      <c r="P113" s="80" t="n">
        <v>3</v>
      </c>
      <c r="Q113" s="80" t="n">
        <v>1</v>
      </c>
      <c r="R113" s="16" t="n">
        <v>7</v>
      </c>
      <c r="S113" s="16" t="n">
        <v>5</v>
      </c>
      <c r="T113" s="16" t="n">
        <v>12</v>
      </c>
      <c r="U113" s="10" t="n">
        <v>1</v>
      </c>
      <c r="V113" s="89" t="n">
        <v>1</v>
      </c>
      <c r="W113" s="16" t="n">
        <v>2</v>
      </c>
      <c r="X113" s="25" t="n">
        <v>18</v>
      </c>
      <c r="Y113" s="80" t="n">
        <v>24</v>
      </c>
      <c r="Z113" s="27">
        <f>IF(U113="","",LOOKUP(U113-V113,{-9E+307,0,1},{2,"x",1}))</f>
        <v/>
      </c>
      <c r="AA113" s="14">
        <f>IF(U113="","",U113&amp;"-"&amp;V113)</f>
        <v/>
      </c>
      <c r="AB113" s="63" t="n"/>
      <c r="EP113" s="89" t="n"/>
      <c r="ER113" s="81" t="n"/>
      <c r="ES113" s="89" t="n"/>
      <c r="EU113" s="81" t="n"/>
      <c r="EV113" s="89" t="n"/>
      <c r="EX113" s="81" t="n"/>
      <c r="EY113" s="89" t="n"/>
      <c r="FA113" s="81" t="n"/>
      <c r="FB113" s="89" t="n"/>
      <c r="FD113" s="81" t="n"/>
      <c r="FE113" s="89" t="n"/>
      <c r="FG113" s="81" t="n"/>
      <c r="FH113" s="89" t="n"/>
      <c r="FJ113" s="81" t="n"/>
      <c r="FK113" s="89" t="n"/>
      <c r="FM113" s="81" t="n"/>
    </row>
    <row customHeight="1" ht="12" r="114" spans="1:201">
      <c r="A114" s="35" t="n">
        <v>43435</v>
      </c>
      <c r="B114" s="89" t="s">
        <v>130</v>
      </c>
      <c r="C114" s="89" t="s">
        <v>117</v>
      </c>
      <c r="D114" s="31" t="n">
        <v>7.01</v>
      </c>
      <c r="E114" s="81" t="n">
        <v>6.57</v>
      </c>
      <c r="F114" s="25" t="n">
        <v>274</v>
      </c>
      <c r="G114" s="80" t="n">
        <v>477</v>
      </c>
      <c r="H114" s="80" t="n">
        <v>178</v>
      </c>
      <c r="I114" s="80" t="n">
        <v>368</v>
      </c>
      <c r="J114" s="80" t="n">
        <v>8</v>
      </c>
      <c r="K114" s="80" t="n">
        <v>14</v>
      </c>
      <c r="L114" s="25" t="n">
        <v>0</v>
      </c>
      <c r="M114" s="80" t="n">
        <v>0</v>
      </c>
      <c r="N114" s="80" t="n">
        <v>1</v>
      </c>
      <c r="O114" s="80" t="n">
        <v>3</v>
      </c>
      <c r="P114" s="80" t="n">
        <v>2</v>
      </c>
      <c r="Q114" s="80" t="n">
        <v>1</v>
      </c>
      <c r="R114" s="16" t="n">
        <v>3</v>
      </c>
      <c r="S114" s="16" t="n">
        <v>4</v>
      </c>
      <c r="T114" s="16" t="n">
        <v>7</v>
      </c>
      <c r="U114" s="10" t="n">
        <v>1</v>
      </c>
      <c r="V114" s="89" t="n">
        <v>0</v>
      </c>
      <c r="W114" s="16" t="n">
        <v>1</v>
      </c>
      <c r="X114" s="25" t="n">
        <v>36</v>
      </c>
      <c r="Y114" s="80" t="n">
        <v>13</v>
      </c>
      <c r="Z114" s="27">
        <f>IF(U114="","",LOOKUP(U114-V114,{-9E+307,0,1},{2,"x",1}))</f>
        <v/>
      </c>
      <c r="AA114" s="14">
        <f>IF(U114="","",U114&amp;"-"&amp;V114)</f>
        <v/>
      </c>
      <c r="AB114" s="63" t="n"/>
      <c r="EP114" s="89" t="n"/>
      <c r="ER114" s="81" t="n"/>
      <c r="ES114" s="89" t="n"/>
      <c r="EU114" s="81" t="n"/>
      <c r="EV114" s="89" t="n"/>
      <c r="EX114" s="81" t="n"/>
      <c r="EY114" s="89" t="n"/>
      <c r="FA114" s="81" t="n"/>
      <c r="FB114" s="89" t="n"/>
      <c r="FD114" s="81" t="n"/>
      <c r="FE114" s="89" t="n"/>
      <c r="FG114" s="81" t="n"/>
      <c r="FH114" s="89" t="n"/>
      <c r="FJ114" s="81" t="n"/>
      <c r="FK114" s="89" t="n"/>
      <c r="FM114" s="81" t="n"/>
    </row>
    <row customHeight="1" ht="12" r="115" spans="1:201">
      <c r="A115" s="35" t="n">
        <v>43435</v>
      </c>
      <c r="B115" s="89" t="s">
        <v>123</v>
      </c>
      <c r="C115" s="89" t="s">
        <v>113</v>
      </c>
      <c r="D115" s="31" t="n">
        <v>6.3</v>
      </c>
      <c r="E115" s="81" t="n">
        <v>6.88</v>
      </c>
      <c r="F115" s="25" t="n">
        <v>458</v>
      </c>
      <c r="G115" s="80" t="n">
        <v>585</v>
      </c>
      <c r="H115" s="80" t="n">
        <v>360</v>
      </c>
      <c r="I115" s="80" t="n">
        <v>496</v>
      </c>
      <c r="J115" s="80" t="n">
        <v>4</v>
      </c>
      <c r="K115" s="80" t="n">
        <v>12</v>
      </c>
      <c r="L115" s="25" t="n">
        <v>0</v>
      </c>
      <c r="M115" s="80" t="n">
        <v>1</v>
      </c>
      <c r="N115" s="80" t="n">
        <v>2</v>
      </c>
      <c r="O115" s="80" t="n">
        <v>4</v>
      </c>
      <c r="P115" s="80" t="n">
        <v>1</v>
      </c>
      <c r="Q115" s="80" t="n">
        <v>0</v>
      </c>
      <c r="R115" s="16" t="n">
        <v>3</v>
      </c>
      <c r="S115" s="16" t="n">
        <v>5</v>
      </c>
      <c r="T115" s="16" t="n">
        <v>8</v>
      </c>
      <c r="U115" s="10" t="n">
        <v>1</v>
      </c>
      <c r="V115" s="89" t="n">
        <v>2</v>
      </c>
      <c r="W115" s="16" t="n">
        <v>1</v>
      </c>
      <c r="X115" s="25" t="n">
        <v>22</v>
      </c>
      <c r="Y115" s="80" t="n">
        <v>19</v>
      </c>
      <c r="Z115" s="27">
        <f>IF(U115="","",LOOKUP(U115-V115,{-9E+307,0,1},{2,"x",1}))</f>
        <v/>
      </c>
      <c r="AA115" s="14">
        <f>IF(U115="","",U115&amp;"-"&amp;V115)</f>
        <v/>
      </c>
      <c r="AB115" s="63" t="n"/>
      <c r="EP115" s="89" t="n"/>
      <c r="ER115" s="81" t="n"/>
      <c r="ES115" s="89" t="n"/>
      <c r="EU115" s="81" t="n"/>
      <c r="EV115" s="89" t="n"/>
      <c r="EX115" s="81" t="n"/>
      <c r="EY115" s="89" t="n"/>
      <c r="FA115" s="81" t="n"/>
      <c r="FB115" s="89" t="n"/>
      <c r="FD115" s="81" t="n"/>
      <c r="FE115" s="89" t="n"/>
      <c r="FG115" s="81" t="n"/>
      <c r="FH115" s="89" t="n"/>
      <c r="FJ115" s="81" t="n"/>
      <c r="FK115" s="89" t="n"/>
      <c r="FM115" s="81" t="n"/>
    </row>
    <row customHeight="1" ht="12" r="116" spans="1:201">
      <c r="A116" s="35" t="n">
        <v>43436</v>
      </c>
      <c r="B116" s="89" t="s">
        <v>120</v>
      </c>
      <c r="C116" s="89" t="s">
        <v>126</v>
      </c>
      <c r="D116" s="31" t="n">
        <v>6.56</v>
      </c>
      <c r="E116" s="81" t="n">
        <v>6.84</v>
      </c>
      <c r="F116" s="25" t="n">
        <v>363</v>
      </c>
      <c r="G116" s="80" t="n">
        <v>323</v>
      </c>
      <c r="H116" s="80" t="n">
        <v>240</v>
      </c>
      <c r="I116" s="80" t="n">
        <v>196</v>
      </c>
      <c r="J116" s="80" t="n">
        <v>10</v>
      </c>
      <c r="K116" s="80" t="n">
        <v>11</v>
      </c>
      <c r="L116" s="25" t="n">
        <v>1</v>
      </c>
      <c r="M116" s="80" t="n">
        <v>0</v>
      </c>
      <c r="N116" s="80" t="n">
        <v>0</v>
      </c>
      <c r="O116" s="80" t="n">
        <v>3</v>
      </c>
      <c r="P116" s="80" t="n">
        <v>1</v>
      </c>
      <c r="Q116" s="80" t="n">
        <v>0</v>
      </c>
      <c r="R116" s="16" t="n">
        <v>2</v>
      </c>
      <c r="S116" s="16" t="n">
        <v>3</v>
      </c>
      <c r="T116" s="16" t="n">
        <v>5</v>
      </c>
      <c r="U116" s="10" t="n">
        <v>1</v>
      </c>
      <c r="V116" s="89" t="n">
        <v>2</v>
      </c>
      <c r="W116" s="16" t="n">
        <v>3</v>
      </c>
      <c r="X116" s="25" t="n">
        <v>9</v>
      </c>
      <c r="Y116" s="80" t="n">
        <v>45</v>
      </c>
      <c r="Z116" s="27">
        <f>IF(U116="","",LOOKUP(U116-V116,{-9E+307,0,1},{2,"x",1}))</f>
        <v/>
      </c>
      <c r="AA116" s="14">
        <f>IF(U116="","",U116&amp;"-"&amp;V116)</f>
        <v/>
      </c>
      <c r="AB116" s="63" t="n"/>
      <c r="EP116" s="89" t="n"/>
      <c r="ER116" s="81" t="n"/>
      <c r="ES116" s="89" t="n"/>
      <c r="EU116" s="81" t="n"/>
      <c r="EV116" s="89" t="n"/>
      <c r="EX116" s="81" t="n"/>
      <c r="EY116" s="89" t="n"/>
      <c r="FA116" s="81" t="n"/>
      <c r="FB116" s="89" t="n"/>
      <c r="FD116" s="81" t="n"/>
      <c r="FE116" s="89" t="n"/>
      <c r="FG116" s="81" t="n"/>
      <c r="FH116" s="89" t="n"/>
      <c r="FJ116" s="81" t="n"/>
      <c r="FK116" s="89" t="n"/>
      <c r="FM116" s="81" t="n"/>
    </row>
    <row customHeight="1" ht="12" r="117" spans="1:201">
      <c r="A117" s="35" t="n">
        <v>43436</v>
      </c>
      <c r="B117" s="89" t="s">
        <v>128</v>
      </c>
      <c r="C117" s="89" t="s">
        <v>115</v>
      </c>
      <c r="D117" s="31" t="n">
        <v>7.06</v>
      </c>
      <c r="E117" s="81" t="n">
        <v>6.4</v>
      </c>
      <c r="F117" s="25" t="n">
        <v>492</v>
      </c>
      <c r="G117" s="80" t="n">
        <v>590</v>
      </c>
      <c r="H117" s="80" t="n">
        <v>397</v>
      </c>
      <c r="I117" s="80" t="n">
        <v>497</v>
      </c>
      <c r="J117" s="80" t="n">
        <v>11</v>
      </c>
      <c r="K117" s="80" t="n">
        <v>6</v>
      </c>
      <c r="L117" s="25" t="n">
        <v>0</v>
      </c>
      <c r="M117" s="80" t="n">
        <v>0</v>
      </c>
      <c r="N117" s="80" t="n">
        <v>5</v>
      </c>
      <c r="O117" s="80" t="n">
        <v>2</v>
      </c>
      <c r="P117" s="80" t="n">
        <v>1</v>
      </c>
      <c r="Q117" s="80" t="n">
        <v>2</v>
      </c>
      <c r="R117" s="16" t="n">
        <v>6</v>
      </c>
      <c r="S117" s="16" t="n">
        <v>4</v>
      </c>
      <c r="T117" s="16" t="n">
        <v>10</v>
      </c>
      <c r="U117" s="10" t="n">
        <v>2</v>
      </c>
      <c r="V117" s="89" t="n">
        <v>0</v>
      </c>
      <c r="W117" s="16" t="n">
        <v>2</v>
      </c>
      <c r="X117" s="25" t="n">
        <v>14</v>
      </c>
      <c r="Y117" s="80" t="n">
        <v>24</v>
      </c>
      <c r="Z117" s="27">
        <f>IF(U117="","",LOOKUP(U117-V117,{-9E+307,0,1},{2,"x",1}))</f>
        <v/>
      </c>
      <c r="AA117" s="14">
        <f>IF(U117="","",U117&amp;"-"&amp;V117)</f>
        <v/>
      </c>
      <c r="AB117" s="63" t="n"/>
      <c r="EP117" s="89" t="n"/>
      <c r="ER117" s="81" t="n"/>
      <c r="ES117" s="89" t="n"/>
      <c r="EU117" s="81" t="n"/>
      <c r="EV117" s="89" t="n"/>
      <c r="EX117" s="81" t="n"/>
      <c r="EY117" s="89" t="n"/>
      <c r="FA117" s="81" t="n"/>
      <c r="FB117" s="89" t="n"/>
      <c r="FD117" s="81" t="n"/>
      <c r="FE117" s="89" t="n"/>
      <c r="FG117" s="81" t="n"/>
      <c r="FH117" s="89" t="n"/>
      <c r="FJ117" s="81" t="n"/>
      <c r="FK117" s="89" t="n"/>
      <c r="FM117" s="81" t="n"/>
    </row>
    <row customHeight="1" ht="12" r="118" spans="1:201">
      <c r="A118" s="35" t="n">
        <v>43437</v>
      </c>
      <c r="B118" s="89" t="s">
        <v>122</v>
      </c>
      <c r="C118" s="89" t="s">
        <v>116</v>
      </c>
      <c r="D118" s="31" t="n">
        <v>6.8</v>
      </c>
      <c r="E118" s="81" t="n">
        <v>6.81</v>
      </c>
      <c r="F118" s="25" t="n">
        <v>247</v>
      </c>
      <c r="G118" s="80" t="n">
        <v>561</v>
      </c>
      <c r="H118" s="80" t="n">
        <v>115</v>
      </c>
      <c r="I118" s="80" t="n">
        <v>433</v>
      </c>
      <c r="J118" s="80" t="n">
        <v>7</v>
      </c>
      <c r="K118" s="80" t="n">
        <v>12</v>
      </c>
      <c r="L118" s="25" t="n">
        <v>0</v>
      </c>
      <c r="M118" s="80" t="n">
        <v>0</v>
      </c>
      <c r="N118" s="80" t="n">
        <v>3</v>
      </c>
      <c r="O118" s="80" t="n">
        <v>3</v>
      </c>
      <c r="P118" s="80" t="n">
        <v>1</v>
      </c>
      <c r="Q118" s="80" t="n">
        <v>3</v>
      </c>
      <c r="R118" s="16" t="n">
        <v>4</v>
      </c>
      <c r="S118" s="16" t="n">
        <v>6</v>
      </c>
      <c r="T118" s="16" t="n">
        <v>10</v>
      </c>
      <c r="U118" s="10" t="n">
        <v>1</v>
      </c>
      <c r="V118" s="89" t="n">
        <v>1</v>
      </c>
      <c r="W118" s="16" t="n">
        <v>2</v>
      </c>
      <c r="X118" s="25" t="n">
        <v>41</v>
      </c>
      <c r="Y118" s="80" t="n">
        <v>42</v>
      </c>
      <c r="Z118" s="27">
        <f>IF(U118="","",LOOKUP(U118-V118,{-9E+307,0,1},{2,"x",1}))</f>
        <v/>
      </c>
      <c r="AA118" s="14">
        <f>IF(U118="","",U118&amp;"-"&amp;V118)</f>
        <v/>
      </c>
      <c r="AB118" s="63" t="n"/>
      <c r="EP118" s="89" t="n"/>
      <c r="ER118" s="81" t="n"/>
      <c r="ES118" s="89" t="n"/>
      <c r="EU118" s="81" t="n"/>
      <c r="EV118" s="89" t="n"/>
      <c r="EX118" s="81" t="n"/>
      <c r="EY118" s="89" t="n"/>
      <c r="FA118" s="81" t="n"/>
      <c r="FB118" s="89" t="n"/>
      <c r="FD118" s="81" t="n"/>
      <c r="FE118" s="89" t="n"/>
      <c r="FG118" s="81" t="n"/>
      <c r="FH118" s="89" t="n"/>
      <c r="FJ118" s="81" t="n"/>
      <c r="FK118" s="89" t="n"/>
      <c r="FM118" s="81" t="n"/>
    </row>
    <row customHeight="1" ht="12" r="119" spans="1:201">
      <c r="A119" s="35" t="n">
        <v>43441</v>
      </c>
      <c r="B119" s="89" t="s">
        <v>123</v>
      </c>
      <c r="C119" s="89" t="s">
        <v>118</v>
      </c>
      <c r="D119" s="31" t="n">
        <v>6.92</v>
      </c>
      <c r="E119" s="81" t="n">
        <v>6.36</v>
      </c>
      <c r="F119" s="25" t="n">
        <v>674</v>
      </c>
      <c r="G119" s="80" t="n">
        <v>299</v>
      </c>
      <c r="H119" s="80" t="n">
        <v>592</v>
      </c>
      <c r="I119" s="80" t="n">
        <v>223</v>
      </c>
      <c r="J119" s="80" t="n">
        <v>13</v>
      </c>
      <c r="K119" s="80" t="n">
        <v>9</v>
      </c>
      <c r="L119" s="25" t="n">
        <v>2</v>
      </c>
      <c r="M119" s="80" t="n">
        <v>0</v>
      </c>
      <c r="N119" s="80" t="n">
        <v>3</v>
      </c>
      <c r="O119" s="80" t="n">
        <v>3</v>
      </c>
      <c r="P119" s="80" t="n">
        <v>4</v>
      </c>
      <c r="Q119" s="80" t="n">
        <v>0</v>
      </c>
      <c r="R119" s="16" t="n">
        <v>9</v>
      </c>
      <c r="S119" s="16" t="n">
        <v>3</v>
      </c>
      <c r="T119" s="16" t="n">
        <v>12</v>
      </c>
      <c r="U119" s="10" t="n">
        <v>3</v>
      </c>
      <c r="V119" s="89" t="n">
        <v>1</v>
      </c>
      <c r="W119" s="16" t="n">
        <v>4</v>
      </c>
      <c r="X119" s="25" t="n">
        <v>11</v>
      </c>
      <c r="Y119" s="80" t="n">
        <v>31</v>
      </c>
      <c r="Z119" s="27">
        <f>IF(U119="","",LOOKUP(U119-V119,{-9E+307,0,1},{2,"x",1}))</f>
        <v/>
      </c>
      <c r="AA119" s="14">
        <f>IF(U119="","",U119&amp;"-"&amp;V119)</f>
        <v/>
      </c>
      <c r="AB119" s="63" t="n"/>
      <c r="EP119" s="89" t="n"/>
      <c r="ER119" s="81" t="n"/>
      <c r="ES119" s="89" t="n"/>
      <c r="EU119" s="81" t="n"/>
      <c r="EV119" s="89" t="n"/>
      <c r="EX119" s="81" t="n"/>
      <c r="EY119" s="89" t="n"/>
      <c r="FA119" s="81" t="n"/>
      <c r="FB119" s="89" t="n"/>
      <c r="FD119" s="81" t="n"/>
      <c r="FE119" s="89" t="n"/>
      <c r="FG119" s="81" t="n"/>
      <c r="FH119" s="89" t="n"/>
      <c r="FJ119" s="81" t="n"/>
      <c r="FK119" s="89" t="n"/>
      <c r="FM119" s="81" t="n"/>
    </row>
    <row customHeight="1" ht="12" r="120" spans="1:201">
      <c r="A120" s="35" t="n">
        <v>43442</v>
      </c>
      <c r="B120" s="89" t="s">
        <v>116</v>
      </c>
      <c r="C120" s="89" t="s">
        <v>117</v>
      </c>
      <c r="D120" s="31" t="n">
        <v>7.09</v>
      </c>
      <c r="E120" s="81" t="n">
        <v>6.56</v>
      </c>
      <c r="F120" s="25" t="n">
        <v>571</v>
      </c>
      <c r="G120" s="80" t="n">
        <v>338</v>
      </c>
      <c r="H120" s="80" t="n">
        <v>452</v>
      </c>
      <c r="I120" s="80" t="n">
        <v>227</v>
      </c>
      <c r="J120" s="80" t="n">
        <v>15</v>
      </c>
      <c r="K120" s="80" t="n">
        <v>9</v>
      </c>
      <c r="L120" s="25" t="n">
        <v>0</v>
      </c>
      <c r="M120" s="80" t="n">
        <v>0</v>
      </c>
      <c r="N120" s="80" t="n">
        <v>5</v>
      </c>
      <c r="O120" s="80" t="n">
        <v>0</v>
      </c>
      <c r="P120" s="80" t="n">
        <v>2</v>
      </c>
      <c r="Q120" s="80" t="n">
        <v>1</v>
      </c>
      <c r="R120" s="16" t="n">
        <v>7</v>
      </c>
      <c r="S120" s="16" t="n">
        <v>1</v>
      </c>
      <c r="T120" s="16" t="n">
        <v>8</v>
      </c>
      <c r="U120" s="10" t="n">
        <v>1</v>
      </c>
      <c r="V120" s="89" t="n">
        <v>0</v>
      </c>
      <c r="W120" s="16" t="n">
        <v>1</v>
      </c>
      <c r="X120" s="25" t="n">
        <v>10</v>
      </c>
      <c r="Y120" s="80" t="n">
        <v>26</v>
      </c>
      <c r="Z120" s="27">
        <f>IF(U120="","",LOOKUP(U120-V120,{-9E+307,0,1},{2,"x",1}))</f>
        <v/>
      </c>
      <c r="AA120" s="14">
        <f>IF(U120="","",U120&amp;"-"&amp;V120)</f>
        <v/>
      </c>
      <c r="AB120" s="63" t="n"/>
      <c r="EP120" s="89" t="n"/>
      <c r="ER120" s="81" t="n"/>
      <c r="ES120" s="89" t="n"/>
      <c r="EU120" s="81" t="n"/>
      <c r="EV120" s="89" t="n"/>
      <c r="EX120" s="81" t="n"/>
      <c r="EY120" s="89" t="n"/>
      <c r="FA120" s="81" t="n"/>
      <c r="FB120" s="89" t="n"/>
      <c r="FD120" s="81" t="n"/>
      <c r="FE120" s="89" t="n"/>
      <c r="FG120" s="81" t="n"/>
      <c r="FH120" s="89" t="n"/>
      <c r="FJ120" s="81" t="n"/>
      <c r="FK120" s="89" t="n"/>
      <c r="FM120" s="81" t="n"/>
    </row>
    <row customHeight="1" ht="12" r="121" spans="1:201">
      <c r="A121" s="35" t="n">
        <v>43442</v>
      </c>
      <c r="B121" s="89" t="s">
        <v>113</v>
      </c>
      <c r="C121" s="89" t="s">
        <v>122</v>
      </c>
      <c r="D121" s="31" t="n">
        <v>7.32</v>
      </c>
      <c r="E121" s="81" t="n">
        <v>6.22</v>
      </c>
      <c r="F121" s="25" t="n">
        <v>848</v>
      </c>
      <c r="G121" s="80" t="n">
        <v>266</v>
      </c>
      <c r="H121" s="80" t="n">
        <v>784</v>
      </c>
      <c r="I121" s="80" t="n">
        <v>188</v>
      </c>
      <c r="J121" s="80" t="n">
        <v>13</v>
      </c>
      <c r="K121" s="80" t="n">
        <v>3</v>
      </c>
      <c r="L121" s="25" t="n">
        <v>1</v>
      </c>
      <c r="M121" s="80" t="n">
        <v>0</v>
      </c>
      <c r="N121" s="80" t="n">
        <v>5</v>
      </c>
      <c r="O121" s="80" t="n">
        <v>0</v>
      </c>
      <c r="P121" s="80" t="n">
        <v>2</v>
      </c>
      <c r="Q121" s="80" t="n">
        <v>1</v>
      </c>
      <c r="R121" s="16" t="n">
        <v>8</v>
      </c>
      <c r="S121" s="16" t="n">
        <v>1</v>
      </c>
      <c r="T121" s="16" t="n">
        <v>9</v>
      </c>
      <c r="U121" s="10" t="n">
        <v>3</v>
      </c>
      <c r="V121" s="89" t="n">
        <v>0</v>
      </c>
      <c r="W121" s="16" t="n">
        <v>3</v>
      </c>
      <c r="X121" s="25" t="n">
        <v>10</v>
      </c>
      <c r="Y121" s="80" t="n">
        <v>26</v>
      </c>
      <c r="Z121" s="27">
        <f>IF(U121="","",LOOKUP(U121-V121,{-9E+307,0,1},{2,"x",1}))</f>
        <v/>
      </c>
      <c r="AA121" s="14">
        <f>IF(U121="","",U121&amp;"-"&amp;V121)</f>
        <v/>
      </c>
      <c r="AB121" s="63" t="n"/>
      <c r="EP121" s="89" t="n"/>
      <c r="ER121" s="81" t="n"/>
      <c r="ES121" s="89" t="n"/>
      <c r="EU121" s="81" t="n"/>
      <c r="EV121" s="89" t="n"/>
      <c r="EX121" s="81" t="n"/>
      <c r="EY121" s="89" t="n"/>
      <c r="FA121" s="81" t="n"/>
      <c r="FB121" s="89" t="n"/>
      <c r="FD121" s="81" t="n"/>
      <c r="FE121" s="89" t="n"/>
      <c r="FG121" s="81" t="n"/>
      <c r="FH121" s="89" t="n"/>
      <c r="FJ121" s="81" t="n"/>
      <c r="FK121" s="89" t="n"/>
      <c r="FM121" s="81" t="n"/>
    </row>
    <row customHeight="1" ht="12" r="122" spans="1:201">
      <c r="A122" s="35" t="n">
        <v>43442</v>
      </c>
      <c r="B122" s="89" t="s">
        <v>119</v>
      </c>
      <c r="C122" s="89" t="s">
        <v>128</v>
      </c>
      <c r="D122" s="31" t="n">
        <v>7.28</v>
      </c>
      <c r="E122" s="81" t="n">
        <v>6.28</v>
      </c>
      <c r="F122" s="25" t="n">
        <v>340</v>
      </c>
      <c r="G122" s="80" t="n">
        <v>478</v>
      </c>
      <c r="H122" s="80" t="n">
        <v>224</v>
      </c>
      <c r="I122" s="80" t="n">
        <v>343</v>
      </c>
      <c r="J122" s="80" t="n">
        <v>6</v>
      </c>
      <c r="K122" s="80" t="n">
        <v>11</v>
      </c>
      <c r="L122" s="25" t="n">
        <v>0</v>
      </c>
      <c r="M122" s="80" t="n">
        <v>0</v>
      </c>
      <c r="N122" s="80" t="n">
        <v>6</v>
      </c>
      <c r="O122" s="80" t="n">
        <v>2</v>
      </c>
      <c r="P122" s="80" t="n">
        <v>3</v>
      </c>
      <c r="Q122" s="80" t="n">
        <v>2</v>
      </c>
      <c r="R122" s="16" t="n">
        <v>9</v>
      </c>
      <c r="S122" s="16" t="n">
        <v>4</v>
      </c>
      <c r="T122" s="16" t="n">
        <v>13</v>
      </c>
      <c r="U122" s="10" t="n">
        <v>3</v>
      </c>
      <c r="V122" s="89" t="n">
        <v>0</v>
      </c>
      <c r="W122" s="16" t="n">
        <v>3</v>
      </c>
      <c r="X122" s="25" t="n">
        <v>26</v>
      </c>
      <c r="Y122" s="80" t="n">
        <v>11</v>
      </c>
      <c r="Z122" s="27">
        <f>IF(U122="","",LOOKUP(U122-V122,{-9E+307,0,1},{2,"x",1}))</f>
        <v/>
      </c>
      <c r="AA122" s="14">
        <f>IF(U122="","",U122&amp;"-"&amp;V122)</f>
        <v/>
      </c>
      <c r="AB122" s="63" t="n"/>
      <c r="EP122" s="89" t="n"/>
      <c r="ER122" s="81" t="n"/>
      <c r="ES122" s="89" t="n"/>
      <c r="EU122" s="81" t="n"/>
      <c r="EV122" s="89" t="n"/>
      <c r="EX122" s="81" t="n"/>
      <c r="EY122" s="89" t="n"/>
      <c r="FA122" s="81" t="n"/>
      <c r="FB122" s="89" t="n"/>
      <c r="FD122" s="81" t="n"/>
      <c r="FE122" s="89" t="n"/>
      <c r="FG122" s="81" t="n"/>
      <c r="FH122" s="89" t="n"/>
      <c r="FJ122" s="81" t="n"/>
      <c r="FK122" s="89" t="n"/>
      <c r="FM122" s="81" t="n"/>
    </row>
    <row customHeight="1" ht="12" r="123" spans="1:201">
      <c r="A123" s="35" t="n">
        <v>43442</v>
      </c>
      <c r="B123" s="89" t="s">
        <v>121</v>
      </c>
      <c r="C123" s="89" t="s">
        <v>120</v>
      </c>
      <c r="D123" s="31" t="n">
        <v>7.06</v>
      </c>
      <c r="E123" s="81" t="n">
        <v>6.4</v>
      </c>
      <c r="F123" s="25" t="n">
        <v>297</v>
      </c>
      <c r="G123" s="80" t="n">
        <v>454</v>
      </c>
      <c r="H123" s="80" t="n">
        <v>212</v>
      </c>
      <c r="I123" s="80" t="n">
        <v>353</v>
      </c>
      <c r="J123" s="80" t="n">
        <v>6</v>
      </c>
      <c r="K123" s="80" t="n">
        <v>10</v>
      </c>
      <c r="L123" s="25" t="n">
        <v>0</v>
      </c>
      <c r="M123" s="80" t="n">
        <v>0</v>
      </c>
      <c r="N123" s="80" t="n">
        <v>2</v>
      </c>
      <c r="O123" s="80" t="n">
        <v>4</v>
      </c>
      <c r="P123" s="80" t="n">
        <v>2</v>
      </c>
      <c r="Q123" s="80" t="n">
        <v>0</v>
      </c>
      <c r="R123" s="16" t="n">
        <v>4</v>
      </c>
      <c r="S123" s="16" t="n">
        <v>4</v>
      </c>
      <c r="T123" s="16" t="n">
        <v>8</v>
      </c>
      <c r="U123" s="10" t="n">
        <v>1</v>
      </c>
      <c r="V123" s="89" t="n">
        <v>0</v>
      </c>
      <c r="W123" s="16" t="n">
        <v>1</v>
      </c>
      <c r="X123" s="25" t="n">
        <v>31</v>
      </c>
      <c r="Y123" s="80" t="n">
        <v>12</v>
      </c>
      <c r="Z123" s="27">
        <f>IF(U123="","",LOOKUP(U123-V123,{-9E+307,0,1},{2,"x",1}))</f>
        <v/>
      </c>
      <c r="AA123" s="14">
        <f>IF(U123="","",U123&amp;"-"&amp;V123)</f>
        <v/>
      </c>
      <c r="AB123" s="63" t="n"/>
      <c r="EP123" s="89" t="n"/>
      <c r="ER123" s="81" t="n"/>
      <c r="ES123" s="89" t="n"/>
      <c r="EU123" s="81" t="n"/>
      <c r="EV123" s="89" t="n"/>
      <c r="EX123" s="81" t="n"/>
      <c r="EY123" s="89" t="n"/>
      <c r="FA123" s="81" t="n"/>
      <c r="FB123" s="89" t="n"/>
      <c r="FD123" s="81" t="n"/>
      <c r="FE123" s="89" t="n"/>
      <c r="FG123" s="81" t="n"/>
      <c r="FH123" s="89" t="n"/>
      <c r="FJ123" s="81" t="n"/>
      <c r="FK123" s="89" t="n"/>
      <c r="FM123" s="81" t="n"/>
    </row>
    <row customHeight="1" ht="12" r="124" spans="1:201">
      <c r="A124" s="35" t="n">
        <v>43442</v>
      </c>
      <c r="B124" s="89" t="s">
        <v>127</v>
      </c>
      <c r="C124" s="89" t="s">
        <v>125</v>
      </c>
      <c r="D124" s="31" t="n">
        <v>6.4</v>
      </c>
      <c r="E124" s="81" t="n">
        <v>6.79</v>
      </c>
      <c r="F124" s="25" t="n">
        <v>431</v>
      </c>
      <c r="G124" s="80" t="n">
        <v>488</v>
      </c>
      <c r="H124" s="80" t="n">
        <v>365</v>
      </c>
      <c r="I124" s="80" t="n">
        <v>417</v>
      </c>
      <c r="J124" s="80" t="n">
        <v>5</v>
      </c>
      <c r="K124" s="80" t="n">
        <v>6</v>
      </c>
      <c r="L124" s="25" t="n">
        <v>1</v>
      </c>
      <c r="M124" s="80" t="n">
        <v>0</v>
      </c>
      <c r="N124" s="80" t="n">
        <v>1</v>
      </c>
      <c r="O124" s="80" t="n">
        <v>3</v>
      </c>
      <c r="P124" s="80" t="n">
        <v>1</v>
      </c>
      <c r="Q124" s="80" t="n">
        <v>0</v>
      </c>
      <c r="R124" s="16" t="n">
        <v>3</v>
      </c>
      <c r="S124" s="16" t="n">
        <v>3</v>
      </c>
      <c r="T124" s="16" t="n">
        <v>6</v>
      </c>
      <c r="U124" s="10" t="n">
        <v>1</v>
      </c>
      <c r="V124" s="89" t="n">
        <v>2</v>
      </c>
      <c r="W124" s="16" t="n">
        <v>1</v>
      </c>
      <c r="X124" s="25" t="n">
        <v>20</v>
      </c>
      <c r="Y124" s="80" t="n">
        <v>13</v>
      </c>
      <c r="Z124" s="27">
        <f>IF(U124="","",LOOKUP(U124-V124,{-9E+307,0,1},{2,"x",1}))</f>
        <v/>
      </c>
      <c r="AA124" s="14">
        <f>IF(U124="","",U124&amp;"-"&amp;V124)</f>
        <v/>
      </c>
      <c r="AB124" s="63" t="n"/>
      <c r="EP124" s="89" t="n"/>
      <c r="ER124" s="81" t="n"/>
      <c r="ES124" s="89" t="n"/>
      <c r="EU124" s="81" t="n"/>
      <c r="EV124" s="89" t="n"/>
      <c r="EX124" s="81" t="n"/>
      <c r="EY124" s="89" t="n"/>
      <c r="FA124" s="81" t="n"/>
      <c r="FB124" s="89" t="n"/>
      <c r="FD124" s="81" t="n"/>
      <c r="FE124" s="89" t="n"/>
      <c r="FG124" s="81" t="n"/>
      <c r="FH124" s="89" t="n"/>
      <c r="FJ124" s="81" t="n"/>
      <c r="FK124" s="89" t="n"/>
      <c r="FM124" s="81" t="n"/>
    </row>
    <row customHeight="1" ht="12" r="125" spans="1:201">
      <c r="A125" s="35" t="n">
        <v>43442</v>
      </c>
      <c r="B125" s="89" t="s">
        <v>126</v>
      </c>
      <c r="C125" s="89" t="s">
        <v>114</v>
      </c>
      <c r="D125" s="31" t="n">
        <v>6.72</v>
      </c>
      <c r="E125" s="81" t="n">
        <v>6.68</v>
      </c>
      <c r="F125" s="25" t="n">
        <v>481</v>
      </c>
      <c r="G125" s="80" t="n">
        <v>444</v>
      </c>
      <c r="H125" s="80" t="n">
        <v>401</v>
      </c>
      <c r="I125" s="80" t="n">
        <v>362</v>
      </c>
      <c r="J125" s="80" t="n">
        <v>8</v>
      </c>
      <c r="K125" s="80" t="n">
        <v>15</v>
      </c>
      <c r="L125" s="25" t="n">
        <v>0</v>
      </c>
      <c r="M125" s="80" t="n">
        <v>1</v>
      </c>
      <c r="N125" s="80" t="n">
        <v>2</v>
      </c>
      <c r="O125" s="80" t="n">
        <v>3</v>
      </c>
      <c r="P125" s="80" t="n">
        <v>1</v>
      </c>
      <c r="Q125" s="80" t="n">
        <v>2</v>
      </c>
      <c r="R125" s="16" t="n">
        <v>3</v>
      </c>
      <c r="S125" s="16" t="n">
        <v>6</v>
      </c>
      <c r="T125" s="16" t="n">
        <v>9</v>
      </c>
      <c r="U125" s="10" t="n">
        <v>2</v>
      </c>
      <c r="V125" s="89" t="n">
        <v>2</v>
      </c>
      <c r="W125" s="16" t="n">
        <v>4</v>
      </c>
      <c r="X125" s="25" t="n">
        <v>22</v>
      </c>
      <c r="Y125" s="80" t="n">
        <v>19</v>
      </c>
      <c r="Z125" s="27">
        <f>IF(U125="","",LOOKUP(U125-V125,{-9E+307,0,1},{2,"x",1}))</f>
        <v/>
      </c>
      <c r="AA125" s="14">
        <f>IF(U125="","",U125&amp;"-"&amp;V125)</f>
        <v/>
      </c>
      <c r="AB125" s="63" t="n"/>
      <c r="EP125" s="89" t="n"/>
      <c r="ER125" s="81" t="n"/>
      <c r="ES125" s="89" t="n"/>
      <c r="EU125" s="81" t="n"/>
      <c r="EV125" s="89" t="n"/>
      <c r="EX125" s="81" t="n"/>
      <c r="EY125" s="89" t="n"/>
      <c r="FA125" s="81" t="n"/>
      <c r="FB125" s="89" t="n"/>
      <c r="FD125" s="81" t="n"/>
      <c r="FE125" s="89" t="n"/>
      <c r="FG125" s="81" t="n"/>
      <c r="FH125" s="89" t="n"/>
      <c r="FJ125" s="81" t="n"/>
      <c r="FK125" s="89" t="n"/>
      <c r="FM125" s="81" t="n"/>
    </row>
    <row customHeight="1" ht="12" r="126" spans="1:201">
      <c r="A126" s="35" t="n">
        <v>43443</v>
      </c>
      <c r="B126" s="89" t="s">
        <v>115</v>
      </c>
      <c r="C126" s="89" t="s">
        <v>130</v>
      </c>
      <c r="D126" s="31" t="n">
        <v>7.14</v>
      </c>
      <c r="E126" s="81" t="n">
        <v>6.11</v>
      </c>
      <c r="F126" s="25" t="n">
        <v>727</v>
      </c>
      <c r="G126" s="80" t="n">
        <v>289</v>
      </c>
      <c r="H126" s="80" t="n">
        <v>663</v>
      </c>
      <c r="I126" s="80" t="n">
        <v>224</v>
      </c>
      <c r="J126" s="80" t="n">
        <v>17</v>
      </c>
      <c r="K126" s="80" t="n">
        <v>5</v>
      </c>
      <c r="L126" s="25" t="n">
        <v>0</v>
      </c>
      <c r="M126" s="80" t="n">
        <v>0</v>
      </c>
      <c r="N126" s="80" t="n">
        <v>6</v>
      </c>
      <c r="O126" s="80" t="n">
        <v>2</v>
      </c>
      <c r="P126" s="80" t="n">
        <v>1</v>
      </c>
      <c r="Q126" s="80" t="n">
        <v>0</v>
      </c>
      <c r="R126" s="16" t="n">
        <v>7</v>
      </c>
      <c r="S126" s="16" t="n">
        <v>2</v>
      </c>
      <c r="T126" s="16" t="n">
        <v>9</v>
      </c>
      <c r="U126" s="10" t="n">
        <v>3</v>
      </c>
      <c r="V126" s="89" t="n">
        <v>0</v>
      </c>
      <c r="W126" s="16" t="n">
        <v>3</v>
      </c>
      <c r="X126" s="25" t="n">
        <v>13</v>
      </c>
      <c r="Y126" s="80" t="n">
        <v>26</v>
      </c>
      <c r="Z126" s="27">
        <f>IF(U126="","",LOOKUP(U126-V126,{-9E+307,0,1},{2,"x",1}))</f>
        <v/>
      </c>
      <c r="AA126" s="14">
        <f>IF(U126="","",U126&amp;"-"&amp;V126)</f>
        <v/>
      </c>
      <c r="AB126" s="63" t="n"/>
      <c r="EP126" s="89" t="n"/>
      <c r="ER126" s="81" t="n"/>
      <c r="ES126" s="89" t="n"/>
      <c r="EU126" s="81" t="n"/>
      <c r="EV126" s="89" t="n"/>
      <c r="EX126" s="81" t="n"/>
      <c r="EY126" s="89" t="n"/>
      <c r="FA126" s="81" t="n"/>
      <c r="FB126" s="89" t="n"/>
      <c r="FD126" s="81" t="n"/>
      <c r="FE126" s="89" t="n"/>
      <c r="FG126" s="81" t="n"/>
      <c r="FH126" s="89" t="n"/>
      <c r="FJ126" s="81" t="n"/>
      <c r="FK126" s="89" t="n"/>
      <c r="FM126" s="81" t="n"/>
    </row>
    <row customHeight="1" ht="12" r="127" spans="1:201">
      <c r="A127" s="35" t="n">
        <v>43443</v>
      </c>
      <c r="B127" s="89" t="s">
        <v>129</v>
      </c>
      <c r="C127" s="89" t="s">
        <v>124</v>
      </c>
      <c r="D127" s="31" t="n">
        <v>6.73</v>
      </c>
      <c r="E127" s="81" t="n">
        <v>6.72</v>
      </c>
      <c r="F127" s="25" t="n">
        <v>566</v>
      </c>
      <c r="G127" s="80" t="n">
        <v>251</v>
      </c>
      <c r="H127" s="80" t="n">
        <v>481</v>
      </c>
      <c r="I127" s="80" t="n">
        <v>166</v>
      </c>
      <c r="J127" s="80" t="n">
        <v>19</v>
      </c>
      <c r="K127" s="80" t="n">
        <v>10</v>
      </c>
      <c r="L127" s="25" t="n">
        <v>1</v>
      </c>
      <c r="M127" s="80" t="n">
        <v>1</v>
      </c>
      <c r="N127" s="80" t="n">
        <v>4</v>
      </c>
      <c r="O127" s="80" t="n">
        <v>2</v>
      </c>
      <c r="P127" s="80" t="n">
        <v>0</v>
      </c>
      <c r="Q127" s="80" t="n">
        <v>0</v>
      </c>
      <c r="R127" s="16" t="n">
        <v>5</v>
      </c>
      <c r="S127" s="16" t="n">
        <v>3</v>
      </c>
      <c r="T127" s="16" t="n">
        <v>8</v>
      </c>
      <c r="U127" s="10" t="n">
        <v>1</v>
      </c>
      <c r="V127" s="89" t="n">
        <v>1</v>
      </c>
      <c r="W127" s="16" t="n">
        <v>2</v>
      </c>
      <c r="X127" s="25" t="n">
        <v>9</v>
      </c>
      <c r="Y127" s="80" t="n">
        <v>55</v>
      </c>
      <c r="Z127" s="27">
        <f>IF(U127="","",LOOKUP(U127-V127,{-9E+307,0,1},{2,"x",1}))</f>
        <v/>
      </c>
      <c r="AA127" s="14">
        <f>IF(U127="","",U127&amp;"-"&amp;V127)</f>
        <v/>
      </c>
      <c r="AB127" s="63" t="n"/>
      <c r="EP127" s="89" t="n"/>
      <c r="ER127" s="81" t="n"/>
      <c r="ES127" s="89" t="n"/>
      <c r="EU127" s="81" t="n"/>
      <c r="EV127" s="89" t="n"/>
      <c r="EX127" s="81" t="n"/>
      <c r="EY127" s="89" t="n"/>
      <c r="FA127" s="81" t="n"/>
      <c r="FB127" s="89" t="n"/>
      <c r="FD127" s="81" t="n"/>
      <c r="FE127" s="89" t="n"/>
      <c r="FG127" s="81" t="n"/>
      <c r="FH127" s="89" t="n"/>
      <c r="FJ127" s="81" t="n"/>
      <c r="FK127" s="89" t="n"/>
      <c r="FM127" s="81" t="n"/>
    </row>
    <row customHeight="1" ht="12" r="128" spans="1:201">
      <c r="A128" s="35" t="n">
        <v>43448</v>
      </c>
      <c r="B128" s="89" t="s">
        <v>122</v>
      </c>
      <c r="C128" s="89" t="s">
        <v>126</v>
      </c>
      <c r="D128" s="31" t="n">
        <v>6.15</v>
      </c>
      <c r="E128" s="81" t="n">
        <v>7.31</v>
      </c>
      <c r="F128" s="25" t="n">
        <v>385</v>
      </c>
      <c r="G128" s="80" t="n">
        <v>456</v>
      </c>
      <c r="H128" s="80" t="n">
        <v>287</v>
      </c>
      <c r="I128" s="80" t="n">
        <v>358</v>
      </c>
      <c r="J128" s="80" t="n">
        <v>9</v>
      </c>
      <c r="K128" s="80" t="n">
        <v>10</v>
      </c>
      <c r="L128" s="25" t="n">
        <v>0</v>
      </c>
      <c r="M128" s="80" t="n">
        <v>0</v>
      </c>
      <c r="N128" s="80" t="n">
        <v>0</v>
      </c>
      <c r="O128" s="80" t="n">
        <v>4</v>
      </c>
      <c r="P128" s="80" t="n">
        <v>0</v>
      </c>
      <c r="Q128" s="80" t="n">
        <v>0</v>
      </c>
      <c r="R128" s="16" t="n">
        <v>0</v>
      </c>
      <c r="S128" s="16" t="n">
        <v>4</v>
      </c>
      <c r="T128" s="16" t="n">
        <v>4</v>
      </c>
      <c r="U128" s="10" t="n">
        <v>0</v>
      </c>
      <c r="V128" s="89" t="n">
        <v>2</v>
      </c>
      <c r="W128" s="16" t="n">
        <v>2</v>
      </c>
      <c r="X128" s="25" t="n">
        <v>12</v>
      </c>
      <c r="Y128" s="80" t="n">
        <v>26</v>
      </c>
      <c r="Z128" s="27">
        <f>IF(U128="","",LOOKUP(U128-V128,{-9E+307,0,1},{2,"x",1}))</f>
        <v/>
      </c>
      <c r="AA128" s="14">
        <f>IF(U128="","",U128&amp;"-"&amp;V128)</f>
        <v/>
      </c>
      <c r="AB128" s="63" t="n"/>
      <c r="EP128" s="89" t="n"/>
      <c r="ER128" s="81" t="n"/>
      <c r="ES128" s="89" t="n"/>
      <c r="EU128" s="81" t="n"/>
      <c r="EV128" s="89" t="n"/>
      <c r="EX128" s="81" t="n"/>
      <c r="EY128" s="89" t="n"/>
      <c r="FA128" s="81" t="n"/>
      <c r="FB128" s="89" t="n"/>
      <c r="FD128" s="81" t="n"/>
      <c r="FE128" s="89" t="n"/>
      <c r="FG128" s="81" t="n"/>
      <c r="FH128" s="89" t="n"/>
      <c r="FJ128" s="81" t="n"/>
      <c r="FK128" s="89" t="n"/>
      <c r="FM128" s="81" t="n"/>
    </row>
    <row r="129" spans="1:201">
      <c r="A129" s="35" t="n">
        <v>43449</v>
      </c>
      <c r="B129" s="89" t="s">
        <v>117</v>
      </c>
      <c r="C129" s="89" t="s">
        <v>127</v>
      </c>
      <c r="D129" s="31" t="n">
        <v>6.74</v>
      </c>
      <c r="E129" s="81" t="n">
        <v>6.76</v>
      </c>
      <c r="F129" s="25" t="n">
        <v>403</v>
      </c>
      <c r="G129" s="80" t="n">
        <v>426</v>
      </c>
      <c r="H129" s="80" t="n">
        <v>283</v>
      </c>
      <c r="I129" s="80" t="n">
        <v>318</v>
      </c>
      <c r="J129" s="80" t="n">
        <v>10</v>
      </c>
      <c r="K129" s="80" t="n">
        <v>10</v>
      </c>
      <c r="L129" s="25" t="n">
        <v>1</v>
      </c>
      <c r="M129" s="80" t="n">
        <v>0</v>
      </c>
      <c r="N129" s="80" t="n">
        <v>6</v>
      </c>
      <c r="O129" s="80" t="n">
        <v>1</v>
      </c>
      <c r="P129" s="80" t="n">
        <v>2</v>
      </c>
      <c r="Q129" s="80" t="n">
        <v>4</v>
      </c>
      <c r="R129" s="16" t="n">
        <v>9</v>
      </c>
      <c r="S129" s="16" t="n">
        <v>5</v>
      </c>
      <c r="T129" s="16" t="n">
        <v>14</v>
      </c>
      <c r="U129" s="10" t="n">
        <v>1</v>
      </c>
      <c r="V129" s="89" t="n">
        <v>1</v>
      </c>
      <c r="W129" s="16" t="n">
        <v>2</v>
      </c>
      <c r="X129" s="25" t="n">
        <v>14</v>
      </c>
      <c r="Y129" s="80" t="n">
        <v>16</v>
      </c>
      <c r="Z129" s="27">
        <f>IF(U129="","",LOOKUP(U129-V129,{-9E+307,0,1},{2,"x",1}))</f>
        <v/>
      </c>
      <c r="AA129" s="14">
        <f>IF(U129="","",U129&amp;"-"&amp;V129)</f>
        <v/>
      </c>
      <c r="AB129" s="63" t="n"/>
      <c r="EP129" s="89" t="n"/>
      <c r="ER129" s="81" t="n"/>
      <c r="ES129" s="89" t="n"/>
      <c r="EU129" s="81" t="n"/>
      <c r="EV129" s="89" t="n"/>
      <c r="EX129" s="81" t="n"/>
      <c r="EY129" s="89" t="n"/>
      <c r="FA129" s="81" t="n"/>
      <c r="FB129" s="89" t="n"/>
      <c r="FD129" s="81" t="n"/>
      <c r="FE129" s="89" t="n"/>
      <c r="FG129" s="81" t="n"/>
      <c r="FH129" s="89" t="n"/>
      <c r="FJ129" s="81" t="n"/>
      <c r="FK129" s="89" t="n"/>
      <c r="FM129" s="81" t="n"/>
    </row>
    <row customHeight="1" ht="12" r="130" spans="1:201">
      <c r="A130" s="35" t="n">
        <v>43449</v>
      </c>
      <c r="B130" s="89" t="s">
        <v>125</v>
      </c>
      <c r="C130" s="89" t="s">
        <v>123</v>
      </c>
      <c r="D130" s="31" t="n">
        <v>6.97</v>
      </c>
      <c r="E130" s="81" t="n">
        <v>6.59</v>
      </c>
      <c r="F130" s="25" t="n">
        <v>531</v>
      </c>
      <c r="G130" s="80" t="n">
        <v>466</v>
      </c>
      <c r="H130" s="80" t="n">
        <v>448</v>
      </c>
      <c r="I130" s="80" t="n">
        <v>385</v>
      </c>
      <c r="J130" s="80" t="n">
        <v>11</v>
      </c>
      <c r="K130" s="80" t="n">
        <v>9</v>
      </c>
      <c r="L130" s="25" t="n">
        <v>1</v>
      </c>
      <c r="M130" s="80" t="n">
        <v>0</v>
      </c>
      <c r="N130" s="80" t="n">
        <v>5</v>
      </c>
      <c r="O130" s="80" t="n">
        <v>2</v>
      </c>
      <c r="P130" s="80" t="n">
        <v>3</v>
      </c>
      <c r="Q130" s="80" t="n">
        <v>3</v>
      </c>
      <c r="R130" s="16" t="n">
        <v>9</v>
      </c>
      <c r="S130" s="16" t="n">
        <v>5</v>
      </c>
      <c r="T130" s="16" t="n">
        <v>14</v>
      </c>
      <c r="U130" s="10" t="n">
        <v>2</v>
      </c>
      <c r="V130" s="89" t="n">
        <v>1</v>
      </c>
      <c r="W130" s="16" t="n">
        <v>3</v>
      </c>
      <c r="X130" s="25" t="n">
        <v>21</v>
      </c>
      <c r="Y130" s="80" t="n">
        <v>16</v>
      </c>
      <c r="Z130" s="27">
        <f>IF(U130="","",LOOKUP(U130-V130,{-9E+307,0,1},{2,"x",1}))</f>
        <v/>
      </c>
      <c r="AA130" s="14">
        <f>IF(U130="","",U130&amp;"-"&amp;V130)</f>
        <v/>
      </c>
      <c r="AB130" s="63" t="n"/>
      <c r="EP130" s="89" t="n"/>
      <c r="ER130" s="81" t="n"/>
      <c r="ES130" s="89" t="n"/>
      <c r="EU130" s="81" t="n"/>
      <c r="EV130" s="89" t="n"/>
      <c r="EX130" s="81" t="n"/>
      <c r="EY130" s="89" t="n"/>
      <c r="FA130" s="81" t="n"/>
      <c r="FB130" s="89" t="n"/>
      <c r="FD130" s="81" t="n"/>
      <c r="FE130" s="89" t="n"/>
      <c r="FG130" s="81" t="n"/>
      <c r="FH130" s="89" t="n"/>
      <c r="FJ130" s="81" t="n"/>
      <c r="FK130" s="89" t="n"/>
      <c r="FM130" s="81" t="n"/>
    </row>
    <row customHeight="1" ht="12" r="131" spans="1:201">
      <c r="A131" s="35" t="n">
        <v>43449</v>
      </c>
      <c r="B131" s="89" t="s">
        <v>118</v>
      </c>
      <c r="C131" s="89" t="s">
        <v>119</v>
      </c>
      <c r="D131" s="31" t="n">
        <v>7.37</v>
      </c>
      <c r="E131" s="81" t="n">
        <v>6.34</v>
      </c>
      <c r="F131" s="25" t="n">
        <v>347</v>
      </c>
      <c r="G131" s="80" t="n">
        <v>618</v>
      </c>
      <c r="H131" s="80" t="n">
        <v>262</v>
      </c>
      <c r="I131" s="80" t="n">
        <v>517</v>
      </c>
      <c r="J131" s="80" t="n">
        <v>14</v>
      </c>
      <c r="K131" s="80" t="n">
        <v>5</v>
      </c>
      <c r="L131" s="25" t="n">
        <v>1</v>
      </c>
      <c r="M131" s="80" t="n">
        <v>0</v>
      </c>
      <c r="N131" s="80" t="n">
        <v>3</v>
      </c>
      <c r="O131" s="80" t="n">
        <v>2</v>
      </c>
      <c r="P131" s="80" t="n">
        <v>4</v>
      </c>
      <c r="Q131" s="80" t="n">
        <v>0</v>
      </c>
      <c r="R131" s="16" t="n">
        <v>8</v>
      </c>
      <c r="S131" s="16" t="n">
        <v>2</v>
      </c>
      <c r="T131" s="16" t="n">
        <v>10</v>
      </c>
      <c r="U131" s="10" t="n">
        <v>2</v>
      </c>
      <c r="V131" s="89" t="n">
        <v>0</v>
      </c>
      <c r="W131" s="16" t="n">
        <v>2</v>
      </c>
      <c r="X131" s="25" t="n">
        <v>27</v>
      </c>
      <c r="Y131" s="80" t="n">
        <v>14</v>
      </c>
      <c r="Z131" s="27">
        <f>IF(U131="","",LOOKUP(U131-V131,{-9E+307,0,1},{2,"x",1}))</f>
        <v/>
      </c>
      <c r="AA131" s="14">
        <f>IF(U131="","",U131&amp;"-"&amp;V131)</f>
        <v/>
      </c>
      <c r="AB131" s="63" t="n"/>
      <c r="EP131" s="89" t="n"/>
      <c r="ER131" s="81" t="n"/>
      <c r="ES131" s="89" t="n"/>
      <c r="EU131" s="81" t="n"/>
      <c r="EV131" s="89" t="n"/>
      <c r="EX131" s="81" t="n"/>
      <c r="EY131" s="89" t="n"/>
      <c r="FA131" s="81" t="n"/>
      <c r="FB131" s="89" t="n"/>
      <c r="FD131" s="81" t="n"/>
      <c r="FE131" s="89" t="n"/>
      <c r="FG131" s="81" t="n"/>
      <c r="FH131" s="89" t="n"/>
      <c r="FJ131" s="81" t="n"/>
      <c r="FK131" s="89" t="n"/>
      <c r="FM131" s="81" t="n"/>
    </row>
    <row customHeight="1" ht="12" r="132" spans="1:201">
      <c r="A132" s="35" t="n">
        <v>43449</v>
      </c>
      <c r="B132" s="89" t="s">
        <v>124</v>
      </c>
      <c r="C132" s="89" t="s">
        <v>113</v>
      </c>
      <c r="D132" s="31" t="n">
        <v>6.12</v>
      </c>
      <c r="E132" s="81" t="n">
        <v>7.62</v>
      </c>
      <c r="F132" s="25" t="n">
        <v>299</v>
      </c>
      <c r="G132" s="80" t="n">
        <v>761</v>
      </c>
      <c r="H132" s="80" t="n">
        <v>221</v>
      </c>
      <c r="I132" s="80" t="n">
        <v>695</v>
      </c>
      <c r="J132" s="80" t="n">
        <v>3</v>
      </c>
      <c r="K132" s="80" t="n">
        <v>22</v>
      </c>
      <c r="L132" s="25" t="n">
        <v>0</v>
      </c>
      <c r="M132" s="80" t="n">
        <v>3</v>
      </c>
      <c r="N132" s="80" t="n">
        <v>0</v>
      </c>
      <c r="O132" s="80" t="n">
        <v>5</v>
      </c>
      <c r="P132" s="80" t="n">
        <v>0</v>
      </c>
      <c r="Q132" s="80" t="n">
        <v>6</v>
      </c>
      <c r="R132" s="16" t="n">
        <v>0</v>
      </c>
      <c r="S132" s="16" t="n">
        <v>14</v>
      </c>
      <c r="T132" s="16" t="n">
        <v>14</v>
      </c>
      <c r="U132" s="10" t="n">
        <v>0</v>
      </c>
      <c r="V132" s="89" t="n">
        <v>4</v>
      </c>
      <c r="W132" s="16" t="n">
        <v>4</v>
      </c>
      <c r="X132" s="25" t="n">
        <v>33</v>
      </c>
      <c r="Y132" s="80" t="n">
        <v>4</v>
      </c>
      <c r="Z132" s="27">
        <f>IF(U132="","",LOOKUP(U132-V132,{-9E+307,0,1},{2,"x",1}))</f>
        <v/>
      </c>
      <c r="AA132" s="14">
        <f>IF(U132="","",U132&amp;"-"&amp;V132)</f>
        <v/>
      </c>
      <c r="AB132" s="63" t="n"/>
      <c r="EP132" s="89" t="n"/>
      <c r="ER132" s="81" t="n"/>
      <c r="ES132" s="89" t="n"/>
      <c r="EU132" s="81" t="n"/>
      <c r="EV132" s="89" t="n"/>
      <c r="EX132" s="81" t="n"/>
      <c r="EY132" s="89" t="n"/>
      <c r="FA132" s="81" t="n"/>
      <c r="FB132" s="89" t="n"/>
      <c r="FD132" s="81" t="n"/>
      <c r="FE132" s="89" t="n"/>
      <c r="FG132" s="81" t="n"/>
      <c r="FH132" s="89" t="n"/>
      <c r="FJ132" s="81" t="n"/>
      <c r="FK132" s="89" t="n"/>
      <c r="FM132" s="81" t="n"/>
    </row>
    <row customHeight="1" ht="12" r="133" spans="1:201">
      <c r="A133" s="35" t="n">
        <v>43449</v>
      </c>
      <c r="B133" s="89" t="s">
        <v>114</v>
      </c>
      <c r="C133" s="89" t="s">
        <v>115</v>
      </c>
      <c r="D133" s="31" t="n">
        <v>6.98</v>
      </c>
      <c r="E133" s="81" t="n">
        <v>6.68</v>
      </c>
      <c r="F133" s="25" t="n">
        <v>572</v>
      </c>
      <c r="G133" s="80" t="n">
        <v>362</v>
      </c>
      <c r="H133" s="80" t="n">
        <v>485</v>
      </c>
      <c r="I133" s="80" t="n">
        <v>257</v>
      </c>
      <c r="J133" s="80" t="n">
        <v>23</v>
      </c>
      <c r="K133" s="80" t="n">
        <v>6</v>
      </c>
      <c r="L133" s="25" t="n">
        <v>0</v>
      </c>
      <c r="M133" s="80" t="n">
        <v>1</v>
      </c>
      <c r="N133" s="80" t="n">
        <v>4</v>
      </c>
      <c r="O133" s="80" t="n">
        <v>0</v>
      </c>
      <c r="P133" s="80" t="n">
        <v>2</v>
      </c>
      <c r="Q133" s="80" t="n">
        <v>0</v>
      </c>
      <c r="R133" s="16" t="n">
        <v>6</v>
      </c>
      <c r="S133" s="16" t="n">
        <v>1</v>
      </c>
      <c r="T133" s="16" t="n">
        <v>7</v>
      </c>
      <c r="U133" s="10" t="n">
        <v>0</v>
      </c>
      <c r="V133" s="89" t="n">
        <v>0</v>
      </c>
      <c r="W133" s="16" t="n">
        <v>1</v>
      </c>
      <c r="X133" s="25" t="n">
        <v>9</v>
      </c>
      <c r="Y133" s="80" t="n">
        <v>21</v>
      </c>
      <c r="Z133" s="27">
        <f>IF(U133="","",LOOKUP(U133-V133,{-9E+307,0,1},{2,"x",1}))</f>
        <v/>
      </c>
      <c r="AA133" s="14">
        <f>IF(U133="","",U133&amp;"-"&amp;V133)</f>
        <v/>
      </c>
      <c r="AB133" s="63" t="n"/>
      <c r="EP133" s="89" t="n"/>
      <c r="ER133" s="81" t="n"/>
      <c r="ES133" s="89" t="n"/>
      <c r="EU133" s="81" t="n"/>
      <c r="EV133" s="89" t="n"/>
      <c r="EX133" s="81" t="n"/>
      <c r="EY133" s="89" t="n"/>
      <c r="FA133" s="81" t="n"/>
      <c r="FB133" s="89" t="n"/>
      <c r="FD133" s="81" t="n"/>
      <c r="FE133" s="89" t="n"/>
      <c r="FG133" s="81" t="n"/>
      <c r="FH133" s="89" t="n"/>
      <c r="FJ133" s="81" t="n"/>
      <c r="FK133" s="89" t="n"/>
      <c r="FM133" s="81" t="n"/>
    </row>
    <row customHeight="1" ht="12" r="134" spans="1:201">
      <c r="A134" s="35" t="n">
        <v>43449</v>
      </c>
      <c r="B134" s="89" t="s">
        <v>130</v>
      </c>
      <c r="C134" s="89" t="s">
        <v>121</v>
      </c>
      <c r="D134" s="31" t="n">
        <v>6.98</v>
      </c>
      <c r="E134" s="81" t="n">
        <v>6.5</v>
      </c>
      <c r="F134" s="25" t="n">
        <v>394</v>
      </c>
      <c r="G134" s="80" t="n">
        <v>445</v>
      </c>
      <c r="H134" s="80" t="n">
        <v>301</v>
      </c>
      <c r="I134" s="80" t="n">
        <v>340</v>
      </c>
      <c r="J134" s="80" t="n">
        <v>6</v>
      </c>
      <c r="K134" s="80" t="n">
        <v>9</v>
      </c>
      <c r="L134" s="25" t="n">
        <v>1</v>
      </c>
      <c r="M134" s="80" t="n">
        <v>0</v>
      </c>
      <c r="N134" s="80" t="n">
        <v>3</v>
      </c>
      <c r="O134" s="80" t="n">
        <v>3</v>
      </c>
      <c r="P134" s="80" t="n">
        <v>0</v>
      </c>
      <c r="Q134" s="80" t="n">
        <v>0</v>
      </c>
      <c r="R134" s="16" t="n">
        <v>4</v>
      </c>
      <c r="S134" s="16" t="n">
        <v>3</v>
      </c>
      <c r="T134" s="16" t="n">
        <v>7</v>
      </c>
      <c r="U134" s="10" t="n">
        <v>2</v>
      </c>
      <c r="V134" s="89" t="n">
        <v>1</v>
      </c>
      <c r="W134" s="16" t="n">
        <v>3</v>
      </c>
      <c r="X134" s="25" t="n">
        <v>27</v>
      </c>
      <c r="Y134" s="80" t="n">
        <v>21</v>
      </c>
      <c r="Z134" s="27">
        <f>IF(U134="","",LOOKUP(U134-V134,{-9E+307,0,1},{2,"x",1}))</f>
        <v/>
      </c>
      <c r="AA134" s="14">
        <f>IF(U134="","",U134&amp;"-"&amp;V134)</f>
        <v/>
      </c>
      <c r="AB134" s="63" t="n"/>
      <c r="EP134" s="89" t="n"/>
      <c r="ER134" s="81" t="n"/>
      <c r="ES134" s="89" t="n"/>
      <c r="EU134" s="81" t="n"/>
      <c r="EV134" s="89" t="n"/>
      <c r="EX134" s="81" t="n"/>
      <c r="EY134" s="89" t="n"/>
      <c r="FA134" s="81" t="n"/>
      <c r="FB134" s="89" t="n"/>
      <c r="FD134" s="81" t="n"/>
      <c r="FE134" s="89" t="n"/>
      <c r="FG134" s="81" t="n"/>
      <c r="FH134" s="89" t="n"/>
      <c r="FJ134" s="81" t="n"/>
      <c r="FK134" s="89" t="n"/>
      <c r="FM134" s="81" t="n"/>
    </row>
    <row customHeight="1" ht="12" r="135" spans="1:201">
      <c r="A135" s="35" t="n">
        <v>43450</v>
      </c>
      <c r="B135" s="89" t="s">
        <v>120</v>
      </c>
      <c r="C135" s="89" t="s">
        <v>116</v>
      </c>
      <c r="D135" s="31" t="n">
        <v>7.2</v>
      </c>
      <c r="E135" s="81" t="n">
        <v>6.56</v>
      </c>
      <c r="F135" s="25" t="n">
        <v>385</v>
      </c>
      <c r="G135" s="80" t="n">
        <v>434</v>
      </c>
      <c r="H135" s="80" t="n">
        <v>288</v>
      </c>
      <c r="I135" s="80" t="n">
        <v>322</v>
      </c>
      <c r="J135" s="80" t="n">
        <v>14</v>
      </c>
      <c r="K135" s="80" t="n">
        <v>8</v>
      </c>
      <c r="L135" s="25" t="n">
        <v>1</v>
      </c>
      <c r="M135" s="80" t="n">
        <v>0</v>
      </c>
      <c r="N135" s="80" t="n">
        <v>4</v>
      </c>
      <c r="O135" s="80" t="n">
        <v>5</v>
      </c>
      <c r="P135" s="80" t="n">
        <v>2</v>
      </c>
      <c r="Q135" s="80" t="n">
        <v>1</v>
      </c>
      <c r="R135" s="16" t="n">
        <v>7</v>
      </c>
      <c r="S135" s="16" t="n">
        <v>6</v>
      </c>
      <c r="T135" s="16" t="n">
        <v>13</v>
      </c>
      <c r="U135" s="10" t="n">
        <v>2</v>
      </c>
      <c r="V135" s="89" t="n">
        <v>1</v>
      </c>
      <c r="W135" s="16" t="n">
        <v>3</v>
      </c>
      <c r="X135" s="25" t="n">
        <v>26</v>
      </c>
      <c r="Y135" s="80" t="n">
        <v>20</v>
      </c>
      <c r="Z135" s="27">
        <f>IF(U135="","",LOOKUP(U135-V135,{-9E+307,0,1},{2,"x",1}))</f>
        <v/>
      </c>
      <c r="AA135" s="14">
        <f>IF(U135="","",U135&amp;"-"&amp;V135)</f>
        <v/>
      </c>
      <c r="AB135" s="63" t="n"/>
      <c r="EP135" s="89" t="n"/>
      <c r="ER135" s="81" t="n"/>
      <c r="ES135" s="89" t="n"/>
      <c r="EU135" s="81" t="n"/>
      <c r="EV135" s="89" t="n"/>
      <c r="EX135" s="81" t="n"/>
      <c r="EY135" s="89" t="n"/>
      <c r="FA135" s="81" t="n"/>
      <c r="FB135" s="89" t="n"/>
      <c r="FD135" s="81" t="n"/>
      <c r="FE135" s="89" t="n"/>
      <c r="FG135" s="81" t="n"/>
      <c r="FH135" s="89" t="n"/>
      <c r="FJ135" s="81" t="n"/>
      <c r="FK135" s="89" t="n"/>
      <c r="FM135" s="81" t="n"/>
    </row>
    <row customHeight="1" ht="12" r="136" spans="1:201">
      <c r="A136" s="35" t="n">
        <v>43450</v>
      </c>
      <c r="B136" s="89" t="s">
        <v>128</v>
      </c>
      <c r="C136" s="89" t="s">
        <v>129</v>
      </c>
      <c r="D136" s="31" t="n">
        <v>7.28</v>
      </c>
      <c r="E136" s="81" t="n">
        <v>6.23</v>
      </c>
      <c r="F136" s="25" t="n">
        <v>350</v>
      </c>
      <c r="G136" s="80" t="n">
        <v>458</v>
      </c>
      <c r="H136" s="80" t="n">
        <v>241</v>
      </c>
      <c r="I136" s="80" t="n">
        <v>360</v>
      </c>
      <c r="J136" s="80" t="n">
        <v>13</v>
      </c>
      <c r="K136" s="80" t="n">
        <v>7</v>
      </c>
      <c r="L136" s="25" t="n">
        <v>1</v>
      </c>
      <c r="M136" s="80" t="n">
        <v>1</v>
      </c>
      <c r="N136" s="80" t="n">
        <v>5</v>
      </c>
      <c r="O136" s="80" t="n">
        <v>3</v>
      </c>
      <c r="P136" s="80" t="n">
        <v>1</v>
      </c>
      <c r="Q136" s="80" t="n">
        <v>1</v>
      </c>
      <c r="R136" s="16" t="n">
        <v>7</v>
      </c>
      <c r="S136" s="16" t="n">
        <v>5</v>
      </c>
      <c r="T136" s="16" t="n">
        <v>12</v>
      </c>
      <c r="U136" s="10" t="n">
        <v>4</v>
      </c>
      <c r="V136" s="89" t="n">
        <v>1</v>
      </c>
      <c r="W136" s="16" t="n">
        <v>5</v>
      </c>
      <c r="X136" s="25" t="n">
        <v>23</v>
      </c>
      <c r="Y136" s="80" t="n">
        <v>13</v>
      </c>
      <c r="Z136" s="27">
        <f>IF(U136="","",LOOKUP(U136-V136,{-9E+307,0,1},{2,"x",1}))</f>
        <v/>
      </c>
      <c r="AA136" s="14">
        <f>IF(U136="","",U136&amp;"-"&amp;V136)</f>
        <v/>
      </c>
      <c r="AB136" s="63" t="n"/>
      <c r="EP136" s="89" t="n"/>
      <c r="ER136" s="81" t="n"/>
      <c r="ES136" s="89" t="n"/>
      <c r="EU136" s="81" t="n"/>
      <c r="EV136" s="89" t="n"/>
      <c r="EX136" s="81" t="n"/>
      <c r="EY136" s="89" t="n"/>
      <c r="FA136" s="81" t="n"/>
      <c r="FB136" s="89" t="n"/>
      <c r="FD136" s="81" t="n"/>
      <c r="FE136" s="89" t="n"/>
      <c r="FG136" s="81" t="n"/>
      <c r="FH136" s="89" t="n"/>
      <c r="FJ136" s="81" t="n"/>
      <c r="FK136" s="89" t="n"/>
      <c r="FM136" s="81" t="n"/>
    </row>
    <row customHeight="1" ht="12" r="137" spans="1:201">
      <c r="A137" s="35" t="n">
        <v>43452</v>
      </c>
      <c r="B137" s="89" t="s">
        <v>115</v>
      </c>
      <c r="C137" s="89" t="s">
        <v>122</v>
      </c>
      <c r="D137" s="31" t="n">
        <v>7.08</v>
      </c>
      <c r="E137" s="81" t="n">
        <v>6.33</v>
      </c>
      <c r="F137" s="25" t="n">
        <v>527</v>
      </c>
      <c r="G137" s="80" t="n">
        <v>453</v>
      </c>
      <c r="H137" s="80" t="n">
        <v>460</v>
      </c>
      <c r="I137" s="80" t="n">
        <v>386</v>
      </c>
      <c r="J137" s="80" t="n">
        <v>13</v>
      </c>
      <c r="K137" s="80" t="n">
        <v>5</v>
      </c>
      <c r="L137" s="25" t="n">
        <v>2</v>
      </c>
      <c r="M137" s="80" t="n">
        <v>2</v>
      </c>
      <c r="N137" s="80" t="n">
        <v>5</v>
      </c>
      <c r="O137" s="80" t="n">
        <v>0</v>
      </c>
      <c r="P137" s="80" t="n">
        <v>0</v>
      </c>
      <c r="Q137" s="80" t="n">
        <v>0</v>
      </c>
      <c r="R137" s="16" t="n">
        <v>7</v>
      </c>
      <c r="S137" s="16" t="n">
        <v>2</v>
      </c>
      <c r="T137" s="16" t="n">
        <v>9</v>
      </c>
      <c r="U137" s="10" t="n">
        <v>2</v>
      </c>
      <c r="V137" s="89" t="n">
        <v>0</v>
      </c>
      <c r="W137" s="16" t="n">
        <v>2</v>
      </c>
      <c r="X137" s="25" t="n">
        <v>18</v>
      </c>
      <c r="Y137" s="80" t="n">
        <v>19</v>
      </c>
      <c r="Z137" s="27">
        <f>IF(U137="","",LOOKUP(U137-V137,{-9E+307,0,1},{2,"x",1}))</f>
        <v/>
      </c>
      <c r="AA137" s="14">
        <f>IF(U137="","",U137&amp;"-"&amp;V137)</f>
        <v/>
      </c>
      <c r="AB137" s="63" t="n"/>
      <c r="EP137" s="89" t="n"/>
      <c r="ER137" s="81" t="n"/>
      <c r="ES137" s="89" t="n"/>
      <c r="EU137" s="81" t="n"/>
      <c r="EV137" s="89" t="n"/>
      <c r="EX137" s="81" t="n"/>
      <c r="EY137" s="89" t="n"/>
      <c r="FA137" s="81" t="n"/>
      <c r="FB137" s="89" t="n"/>
      <c r="FD137" s="81" t="n"/>
      <c r="FE137" s="89" t="n"/>
      <c r="FG137" s="81" t="n"/>
      <c r="FH137" s="89" t="n"/>
      <c r="FJ137" s="81" t="n"/>
      <c r="FK137" s="89" t="n"/>
      <c r="FM137" s="81" t="n"/>
    </row>
    <row customHeight="1" ht="12" r="138" spans="1:201">
      <c r="A138" s="35" t="n">
        <v>43452</v>
      </c>
      <c r="B138" s="89" t="s">
        <v>118</v>
      </c>
      <c r="C138" s="89" t="s">
        <v>125</v>
      </c>
      <c r="D138" s="31" t="n">
        <v>6.83</v>
      </c>
      <c r="E138" s="81" t="n">
        <v>6.47</v>
      </c>
      <c r="F138" s="25" t="n">
        <v>296</v>
      </c>
      <c r="G138" s="80" t="n">
        <v>794</v>
      </c>
      <c r="H138" s="80" t="n">
        <v>204</v>
      </c>
      <c r="I138" s="80" t="n">
        <v>699</v>
      </c>
      <c r="J138" s="80" t="n">
        <v>8</v>
      </c>
      <c r="K138" s="80" t="n">
        <v>8</v>
      </c>
      <c r="L138" s="25" t="n">
        <v>0</v>
      </c>
      <c r="M138" s="80" t="n">
        <v>1</v>
      </c>
      <c r="N138" s="80" t="n">
        <v>0</v>
      </c>
      <c r="O138" s="80" t="n">
        <v>2</v>
      </c>
      <c r="P138" s="80" t="n">
        <v>3</v>
      </c>
      <c r="Q138" s="80" t="n">
        <v>0</v>
      </c>
      <c r="R138" s="16" t="n">
        <v>3</v>
      </c>
      <c r="S138" s="16" t="n">
        <v>3</v>
      </c>
      <c r="T138" s="16" t="n">
        <v>6</v>
      </c>
      <c r="U138" s="10" t="n">
        <v>2</v>
      </c>
      <c r="V138" s="89" t="n">
        <v>1</v>
      </c>
      <c r="W138" s="16" t="n">
        <v>3</v>
      </c>
      <c r="X138" s="25" t="n">
        <v>28</v>
      </c>
      <c r="Y138" s="80" t="n">
        <v>5</v>
      </c>
      <c r="Z138" s="27">
        <f>IF(U138="","",LOOKUP(U138-V138,{-9E+307,0,1},{2,"x",1}))</f>
        <v/>
      </c>
      <c r="AA138" s="14">
        <f>IF(U138="","",U138&amp;"-"&amp;V138)</f>
        <v/>
      </c>
      <c r="AB138" s="63" t="n"/>
      <c r="EP138" s="89" t="n"/>
      <c r="ER138" s="81" t="n"/>
      <c r="ES138" s="89" t="n"/>
      <c r="EU138" s="81" t="n"/>
      <c r="EV138" s="89" t="n"/>
      <c r="EX138" s="81" t="n"/>
      <c r="EY138" s="89" t="n"/>
      <c r="FA138" s="81" t="n"/>
      <c r="FB138" s="89" t="n"/>
      <c r="FD138" s="81" t="n"/>
      <c r="FE138" s="89" t="n"/>
      <c r="FG138" s="81" t="n"/>
      <c r="FH138" s="89" t="n"/>
      <c r="FJ138" s="81" t="n"/>
      <c r="FK138" s="89" t="n"/>
      <c r="FM138" s="81" t="n"/>
    </row>
    <row customHeight="1" ht="12" r="139" spans="1:201">
      <c r="A139" s="35" t="n">
        <v>43452</v>
      </c>
      <c r="B139" s="89" t="s">
        <v>121</v>
      </c>
      <c r="C139" s="89" t="s">
        <v>117</v>
      </c>
      <c r="D139" s="31" t="n">
        <v>6.73</v>
      </c>
      <c r="E139" s="81" t="n">
        <v>6.76</v>
      </c>
      <c r="F139" s="25" t="n">
        <v>391</v>
      </c>
      <c r="G139" s="80" t="n">
        <v>472</v>
      </c>
      <c r="H139" s="80" t="n">
        <v>282</v>
      </c>
      <c r="I139" s="80" t="n">
        <v>345</v>
      </c>
      <c r="J139" s="80" t="n">
        <v>12</v>
      </c>
      <c r="K139" s="80" t="n">
        <v>6</v>
      </c>
      <c r="L139" s="25" t="n">
        <v>1</v>
      </c>
      <c r="M139" s="80" t="n">
        <v>0</v>
      </c>
      <c r="N139" s="80" t="n">
        <v>5</v>
      </c>
      <c r="O139" s="80" t="n">
        <v>2</v>
      </c>
      <c r="P139" s="80" t="n">
        <v>1</v>
      </c>
      <c r="Q139" s="80" t="n">
        <v>0</v>
      </c>
      <c r="R139" s="16" t="n">
        <v>7</v>
      </c>
      <c r="S139" s="16" t="n">
        <v>2</v>
      </c>
      <c r="T139" s="16" t="n">
        <v>9</v>
      </c>
      <c r="U139" s="10" t="n">
        <v>2</v>
      </c>
      <c r="V139" s="89" t="n">
        <v>2</v>
      </c>
      <c r="W139" s="16" t="n">
        <v>4</v>
      </c>
      <c r="X139" s="25" t="n">
        <v>22</v>
      </c>
      <c r="Y139" s="80" t="n">
        <v>27</v>
      </c>
      <c r="Z139" s="27">
        <f>IF(U139="","",LOOKUP(U139-V139,{-9E+307,0,1},{2,"x",1}))</f>
        <v/>
      </c>
      <c r="AA139" s="14">
        <f>IF(U139="","",U139&amp;"-"&amp;V139)</f>
        <v/>
      </c>
      <c r="AB139" s="63" t="n"/>
      <c r="EP139" s="89" t="n"/>
      <c r="ER139" s="81" t="n"/>
      <c r="ES139" s="89" t="n"/>
      <c r="EU139" s="81" t="n"/>
      <c r="EV139" s="89" t="n"/>
      <c r="EX139" s="81" t="n"/>
      <c r="EY139" s="89" t="n"/>
      <c r="FA139" s="81" t="n"/>
      <c r="FB139" s="89" t="n"/>
      <c r="FD139" s="81" t="n"/>
      <c r="FE139" s="89" t="n"/>
      <c r="FG139" s="81" t="n"/>
      <c r="FH139" s="89" t="n"/>
      <c r="FJ139" s="81" t="n"/>
      <c r="FK139" s="89" t="n"/>
      <c r="FM139" s="81" t="n"/>
    </row>
    <row customHeight="1" ht="12" r="140" spans="1:201">
      <c r="A140" s="35" t="n">
        <v>43452</v>
      </c>
      <c r="B140" s="89" t="s">
        <v>126</v>
      </c>
      <c r="C140" s="89" t="s">
        <v>130</v>
      </c>
      <c r="D140" s="31" t="n">
        <v>7.31</v>
      </c>
      <c r="E140" s="81" t="n">
        <v>6.35</v>
      </c>
      <c r="F140" s="25" t="n">
        <v>470</v>
      </c>
      <c r="G140" s="80" t="n">
        <v>341</v>
      </c>
      <c r="H140" s="80" t="n">
        <v>360</v>
      </c>
      <c r="I140" s="80" t="n">
        <v>248</v>
      </c>
      <c r="J140" s="80" t="n">
        <v>13</v>
      </c>
      <c r="K140" s="80" t="n">
        <v>9</v>
      </c>
      <c r="L140" s="25" t="n">
        <v>0</v>
      </c>
      <c r="M140" s="80" t="n">
        <v>0</v>
      </c>
      <c r="N140" s="80" t="n">
        <v>4</v>
      </c>
      <c r="O140" s="80" t="n">
        <v>0</v>
      </c>
      <c r="P140" s="80" t="n">
        <v>1</v>
      </c>
      <c r="Q140" s="80" t="n">
        <v>1</v>
      </c>
      <c r="R140" s="16" t="n">
        <v>5</v>
      </c>
      <c r="S140" s="16" t="n">
        <v>1</v>
      </c>
      <c r="T140" s="16" t="n">
        <v>6</v>
      </c>
      <c r="U140" s="10" t="n">
        <v>2</v>
      </c>
      <c r="V140" s="89" t="n">
        <v>0</v>
      </c>
      <c r="W140" s="16" t="n">
        <v>2</v>
      </c>
      <c r="X140" s="25" t="n">
        <v>33</v>
      </c>
      <c r="Y140" s="80" t="n">
        <v>21</v>
      </c>
      <c r="Z140" s="27">
        <f>IF(U140="","",LOOKUP(U140-V140,{-9E+307,0,1},{2,"x",1}))</f>
        <v/>
      </c>
      <c r="AA140" s="14">
        <f>IF(U140="","",U140&amp;"-"&amp;V140)</f>
        <v/>
      </c>
      <c r="AB140" s="63" t="n"/>
      <c r="EP140" s="89" t="n"/>
      <c r="ER140" s="81" t="n"/>
      <c r="ES140" s="89" t="n"/>
      <c r="EU140" s="81" t="n"/>
      <c r="EV140" s="89" t="n"/>
      <c r="EX140" s="81" t="n"/>
      <c r="EY140" s="89" t="n"/>
      <c r="FA140" s="81" t="n"/>
      <c r="FB140" s="89" t="n"/>
      <c r="FD140" s="81" t="n"/>
      <c r="FE140" s="89" t="n"/>
      <c r="FG140" s="81" t="n"/>
      <c r="FH140" s="89" t="n"/>
      <c r="FJ140" s="81" t="n"/>
      <c r="FK140" s="89" t="n"/>
      <c r="FM140" s="81" t="n"/>
    </row>
    <row customHeight="1" ht="12" r="141" spans="1:201">
      <c r="A141" s="35" t="n">
        <v>43453</v>
      </c>
      <c r="B141" s="89" t="s">
        <v>113</v>
      </c>
      <c r="C141" s="89" t="s">
        <v>128</v>
      </c>
      <c r="D141" s="31" t="n">
        <v>6.78</v>
      </c>
      <c r="E141" s="81" t="n">
        <v>6.6</v>
      </c>
      <c r="F141" s="25" t="n">
        <v>594</v>
      </c>
      <c r="G141" s="80" t="n">
        <v>389</v>
      </c>
      <c r="H141" s="80" t="n">
        <v>470</v>
      </c>
      <c r="I141" s="80" t="n">
        <v>266</v>
      </c>
      <c r="J141" s="80" t="n">
        <v>8</v>
      </c>
      <c r="K141" s="80" t="n">
        <v>7</v>
      </c>
      <c r="L141" s="25" t="n">
        <v>1</v>
      </c>
      <c r="M141" s="80" t="n">
        <v>0</v>
      </c>
      <c r="N141" s="80" t="n">
        <v>3</v>
      </c>
      <c r="O141" s="80" t="n">
        <v>0</v>
      </c>
      <c r="P141" s="80" t="n">
        <v>0</v>
      </c>
      <c r="Q141" s="80" t="n">
        <v>2</v>
      </c>
      <c r="R141" s="16" t="n">
        <v>4</v>
      </c>
      <c r="S141" s="16" t="n">
        <v>2</v>
      </c>
      <c r="T141" s="16" t="n">
        <v>6</v>
      </c>
      <c r="U141" s="10" t="n">
        <v>1</v>
      </c>
      <c r="V141" s="89" t="n">
        <v>0</v>
      </c>
      <c r="W141" s="16" t="n">
        <v>1</v>
      </c>
      <c r="X141" s="25" t="n">
        <v>19</v>
      </c>
      <c r="Y141" s="80" t="n">
        <v>18</v>
      </c>
      <c r="Z141" s="27">
        <f>IF(U141="","",LOOKUP(U141-V141,{-9E+307,0,1},{2,"x",1}))</f>
        <v/>
      </c>
      <c r="AA141" s="14">
        <f>IF(U141="","",U141&amp;"-"&amp;V141)</f>
        <v/>
      </c>
      <c r="AB141" s="63" t="n"/>
      <c r="EP141" s="89" t="n"/>
      <c r="ER141" s="81" t="n"/>
      <c r="ES141" s="89" t="n"/>
      <c r="EU141" s="81" t="n"/>
      <c r="EV141" s="89" t="n"/>
      <c r="EX141" s="81" t="n"/>
      <c r="EY141" s="89" t="n"/>
      <c r="FA141" s="81" t="n"/>
      <c r="FB141" s="89" t="n"/>
      <c r="FD141" s="81" t="n"/>
      <c r="FE141" s="89" t="n"/>
      <c r="FG141" s="81" t="n"/>
      <c r="FH141" s="89" t="n"/>
      <c r="FJ141" s="81" t="n"/>
      <c r="FK141" s="89" t="n"/>
      <c r="FM141" s="81" t="n"/>
    </row>
    <row customHeight="1" ht="12" r="142" spans="1:201">
      <c r="A142" s="35" t="n">
        <v>43453</v>
      </c>
      <c r="B142" s="89" t="s">
        <v>119</v>
      </c>
      <c r="C142" s="89" t="s">
        <v>124</v>
      </c>
      <c r="D142" s="31" t="n">
        <v>6.58</v>
      </c>
      <c r="E142" s="81" t="n">
        <v>6.77</v>
      </c>
      <c r="F142" s="25" t="n">
        <v>378</v>
      </c>
      <c r="G142" s="80" t="n">
        <v>444</v>
      </c>
      <c r="H142" s="80" t="n">
        <v>279</v>
      </c>
      <c r="I142" s="80" t="n">
        <v>354</v>
      </c>
      <c r="J142" s="80" t="n">
        <v>9</v>
      </c>
      <c r="K142" s="80" t="n">
        <v>16</v>
      </c>
      <c r="L142" s="25" t="n">
        <v>0</v>
      </c>
      <c r="M142" s="80" t="n">
        <v>2</v>
      </c>
      <c r="N142" s="80" t="n">
        <v>3</v>
      </c>
      <c r="O142" s="80" t="n">
        <v>0</v>
      </c>
      <c r="P142" s="80" t="n">
        <v>4</v>
      </c>
      <c r="Q142" s="80" t="n">
        <v>1</v>
      </c>
      <c r="R142" s="16" t="n">
        <v>7</v>
      </c>
      <c r="S142" s="16" t="n">
        <v>3</v>
      </c>
      <c r="T142" s="16" t="n">
        <v>10</v>
      </c>
      <c r="U142" s="10" t="n">
        <v>1</v>
      </c>
      <c r="V142" s="89" t="n">
        <v>1</v>
      </c>
      <c r="W142" s="16" t="n">
        <v>1</v>
      </c>
      <c r="X142" s="25" t="n">
        <v>14</v>
      </c>
      <c r="Y142" s="80" t="n">
        <v>19</v>
      </c>
      <c r="Z142" s="27">
        <f>IF(U142="","",LOOKUP(U142-V142,{-9E+307,0,1},{2,"x",1}))</f>
        <v/>
      </c>
      <c r="AA142" s="14">
        <f>IF(U142="","",U142&amp;"-"&amp;V142)</f>
        <v/>
      </c>
      <c r="AB142" s="63" t="n"/>
      <c r="EP142" s="89" t="n"/>
      <c r="ER142" s="81" t="n"/>
      <c r="ES142" s="89" t="n"/>
      <c r="EU142" s="81" t="n"/>
      <c r="EV142" s="89" t="n"/>
      <c r="EX142" s="81" t="n"/>
      <c r="EY142" s="89" t="n"/>
      <c r="FA142" s="81" t="n"/>
      <c r="FB142" s="89" t="n"/>
      <c r="FD142" s="81" t="n"/>
      <c r="FE142" s="89" t="n"/>
      <c r="FG142" s="81" t="n"/>
      <c r="FH142" s="89" t="n"/>
      <c r="FJ142" s="81" t="n"/>
      <c r="FK142" s="89" t="n"/>
      <c r="FM142" s="81" t="n"/>
    </row>
    <row customHeight="1" ht="12" r="143" spans="1:201">
      <c r="A143" s="35" t="n">
        <v>43453</v>
      </c>
      <c r="B143" s="89" t="s">
        <v>129</v>
      </c>
      <c r="C143" s="89" t="s">
        <v>120</v>
      </c>
      <c r="D143" s="31" t="n">
        <v>6.8</v>
      </c>
      <c r="E143" s="81" t="n">
        <v>6.86</v>
      </c>
      <c r="F143" s="25" t="n">
        <v>383</v>
      </c>
      <c r="G143" s="80" t="n">
        <v>385</v>
      </c>
      <c r="H143" s="80" t="n">
        <v>275</v>
      </c>
      <c r="I143" s="80" t="n">
        <v>274</v>
      </c>
      <c r="J143" s="80" t="n">
        <v>14</v>
      </c>
      <c r="K143" s="80" t="n">
        <v>9</v>
      </c>
      <c r="L143" s="25" t="n">
        <v>0</v>
      </c>
      <c r="M143" s="80" t="n">
        <v>0</v>
      </c>
      <c r="N143" s="80" t="n">
        <v>5</v>
      </c>
      <c r="O143" s="80" t="n">
        <v>4</v>
      </c>
      <c r="P143" s="80" t="n">
        <v>1</v>
      </c>
      <c r="Q143" s="80" t="n">
        <v>0</v>
      </c>
      <c r="R143" s="16" t="n">
        <v>6</v>
      </c>
      <c r="S143" s="16" t="n">
        <v>4</v>
      </c>
      <c r="T143" s="16" t="n">
        <v>10</v>
      </c>
      <c r="U143" s="10" t="n">
        <v>2</v>
      </c>
      <c r="V143" s="89" t="n">
        <v>2</v>
      </c>
      <c r="W143" s="16" t="n">
        <v>4</v>
      </c>
      <c r="X143" s="25" t="n">
        <v>18</v>
      </c>
      <c r="Y143" s="80" t="n">
        <v>25</v>
      </c>
      <c r="Z143" s="27">
        <f>IF(U143="","",LOOKUP(U143-V143,{-9E+307,0,1},{2,"x",1}))</f>
        <v/>
      </c>
      <c r="AA143" s="14">
        <f>IF(U143="","",U143&amp;"-"&amp;V143)</f>
        <v/>
      </c>
      <c r="AB143" s="63" t="n"/>
      <c r="EP143" s="89" t="n"/>
      <c r="ER143" s="81" t="n"/>
      <c r="ES143" s="89" t="n"/>
      <c r="EU143" s="81" t="n"/>
      <c r="EV143" s="89" t="n"/>
      <c r="EX143" s="81" t="n"/>
      <c r="EY143" s="89" t="n"/>
      <c r="FA143" s="81" t="n"/>
      <c r="FB143" s="89" t="n"/>
      <c r="FD143" s="81" t="n"/>
      <c r="FE143" s="89" t="n"/>
      <c r="FG143" s="81" t="n"/>
      <c r="FH143" s="89" t="n"/>
      <c r="FJ143" s="81" t="n"/>
      <c r="FK143" s="89" t="n"/>
      <c r="FM143" s="81" t="n"/>
    </row>
    <row customHeight="1" ht="12" r="144" spans="1:201">
      <c r="A144" s="35" t="n">
        <v>43453</v>
      </c>
      <c r="B144" s="89" t="s">
        <v>127</v>
      </c>
      <c r="C144" s="89" t="s">
        <v>116</v>
      </c>
      <c r="D144" s="31" t="n">
        <v>6.63</v>
      </c>
      <c r="E144" s="81" t="n">
        <v>6.89</v>
      </c>
      <c r="F144" s="25" t="n">
        <v>486</v>
      </c>
      <c r="G144" s="80" t="n">
        <v>409</v>
      </c>
      <c r="H144" s="80" t="n">
        <v>385</v>
      </c>
      <c r="I144" s="80" t="n">
        <v>304</v>
      </c>
      <c r="J144" s="80" t="n">
        <v>15</v>
      </c>
      <c r="K144" s="80" t="n">
        <v>4</v>
      </c>
      <c r="L144" s="25" t="n">
        <v>1</v>
      </c>
      <c r="M144" s="80" t="n">
        <v>0</v>
      </c>
      <c r="N144" s="80" t="n">
        <v>2</v>
      </c>
      <c r="O144" s="80" t="n">
        <v>3</v>
      </c>
      <c r="P144" s="80" t="n">
        <v>1</v>
      </c>
      <c r="Q144" s="80" t="n">
        <v>2</v>
      </c>
      <c r="R144" s="16" t="n">
        <v>4</v>
      </c>
      <c r="S144" s="16" t="n">
        <v>5</v>
      </c>
      <c r="T144" s="16" t="n">
        <v>9</v>
      </c>
      <c r="U144" s="10" t="n">
        <v>1</v>
      </c>
      <c r="V144" s="89" t="n">
        <v>2</v>
      </c>
      <c r="W144" s="16" t="n">
        <v>3</v>
      </c>
      <c r="X144" s="25" t="n">
        <v>9</v>
      </c>
      <c r="Y144" s="80" t="n">
        <v>37</v>
      </c>
      <c r="Z144" s="27">
        <f>IF(U144="","",LOOKUP(U144-V144,{-9E+307,0,1},{2,"x",1}))</f>
        <v/>
      </c>
      <c r="AA144" s="14">
        <f>IF(U144="","",U144&amp;"-"&amp;V144)</f>
        <v/>
      </c>
      <c r="AB144" s="63" t="n"/>
      <c r="EP144" s="89" t="n"/>
      <c r="ER144" s="81" t="n"/>
      <c r="ES144" s="89" t="n"/>
      <c r="EU144" s="81" t="n"/>
      <c r="EV144" s="89" t="n"/>
      <c r="EX144" s="81" t="n"/>
      <c r="EY144" s="89" t="n"/>
      <c r="FA144" s="81" t="n"/>
      <c r="FB144" s="89" t="n"/>
      <c r="FD144" s="81" t="n"/>
      <c r="FE144" s="89" t="n"/>
      <c r="FG144" s="81" t="n"/>
      <c r="FH144" s="89" t="n"/>
      <c r="FJ144" s="81" t="n"/>
      <c r="FK144" s="89" t="n"/>
      <c r="FM144" s="81" t="n"/>
    </row>
    <row customHeight="1" ht="12" r="145" spans="1:201">
      <c r="A145" s="35" t="n">
        <v>43453</v>
      </c>
      <c r="B145" s="89" t="s">
        <v>123</v>
      </c>
      <c r="C145" s="89" t="s">
        <v>114</v>
      </c>
      <c r="D145" s="31" t="n">
        <v>6.85</v>
      </c>
      <c r="E145" s="81" t="n">
        <v>7.11</v>
      </c>
      <c r="F145" s="25" t="n">
        <v>511</v>
      </c>
      <c r="G145" s="80" t="n">
        <v>484</v>
      </c>
      <c r="H145" s="80" t="n">
        <v>387</v>
      </c>
      <c r="I145" s="80" t="n">
        <v>375</v>
      </c>
      <c r="J145" s="80" t="n">
        <v>17</v>
      </c>
      <c r="K145" s="80" t="n">
        <v>8</v>
      </c>
      <c r="L145" s="25" t="n">
        <v>1</v>
      </c>
      <c r="M145" s="80" t="n">
        <v>1</v>
      </c>
      <c r="N145" s="80" t="n">
        <v>2</v>
      </c>
      <c r="O145" s="80" t="n">
        <v>2</v>
      </c>
      <c r="P145" s="80" t="n">
        <v>2</v>
      </c>
      <c r="Q145" s="80" t="n">
        <v>1</v>
      </c>
      <c r="R145" s="16" t="n">
        <v>5</v>
      </c>
      <c r="S145" s="16" t="n">
        <v>4</v>
      </c>
      <c r="T145" s="16" t="n">
        <v>9</v>
      </c>
      <c r="U145" s="10" t="n">
        <v>1</v>
      </c>
      <c r="V145" s="89" t="n">
        <v>1</v>
      </c>
      <c r="W145" s="16" t="n">
        <v>2</v>
      </c>
      <c r="X145" s="25" t="n">
        <v>21</v>
      </c>
      <c r="Y145" s="80" t="n">
        <v>23</v>
      </c>
      <c r="Z145" s="27">
        <f>IF(U145="","",LOOKUP(U145-V145,{-9E+307,0,1},{2,"x",1}))</f>
        <v/>
      </c>
      <c r="AA145" s="14">
        <f>IF(U145="","",U145&amp;"-"&amp;V145)</f>
        <v/>
      </c>
      <c r="AB145" s="63" t="n"/>
      <c r="EP145" s="89" t="n"/>
      <c r="ER145" s="81" t="n"/>
      <c r="ES145" s="89" t="n"/>
      <c r="EU145" s="81" t="n"/>
      <c r="EV145" s="89" t="n"/>
      <c r="EX145" s="81" t="n"/>
      <c r="EY145" s="89" t="n"/>
      <c r="FA145" s="81" t="n"/>
      <c r="FB145" s="89" t="n"/>
      <c r="FD145" s="81" t="n"/>
      <c r="FE145" s="89" t="n"/>
      <c r="FG145" s="81" t="n"/>
      <c r="FH145" s="89" t="n"/>
      <c r="FJ145" s="81" t="n"/>
      <c r="FK145" s="89" t="n"/>
      <c r="FM145" s="81" t="n"/>
    </row>
    <row customHeight="1" ht="12" r="146" spans="1:201">
      <c r="U146" s="10" t="n"/>
      <c r="V146" s="89" t="n"/>
      <c r="W146" s="16" t="n"/>
      <c r="X146" s="25" t="n"/>
      <c r="Y146" s="80" t="n"/>
      <c r="Z146" s="27">
        <f>IF(U146="","",LOOKUP(U146-V146,{-9E+307,0,1},{2,"x",1}))</f>
        <v/>
      </c>
      <c r="AA146" s="14">
        <f>IF(U146="","",U146&amp;"-"&amp;V146)</f>
        <v/>
      </c>
      <c r="AB146" s="63" t="n"/>
      <c r="EP146" s="89" t="n"/>
      <c r="ER146" s="81" t="n"/>
      <c r="ES146" s="89" t="n"/>
      <c r="EU146" s="81" t="n"/>
      <c r="EV146" s="89" t="n"/>
      <c r="EX146" s="81" t="n"/>
      <c r="EY146" s="89" t="n"/>
      <c r="FA146" s="81" t="n"/>
      <c r="FB146" s="89" t="n"/>
      <c r="FD146" s="81" t="n"/>
      <c r="FE146" s="89" t="n"/>
      <c r="FG146" s="81" t="n"/>
      <c r="FH146" s="89" t="n"/>
      <c r="FJ146" s="81" t="n"/>
      <c r="FK146" s="89" t="n"/>
      <c r="FM146" s="81" t="n"/>
    </row>
    <row customHeight="1" ht="12" r="147" spans="1:201">
      <c r="U147" s="10" t="n"/>
      <c r="V147" s="89" t="n"/>
      <c r="W147" s="16" t="n"/>
      <c r="X147" s="25" t="n"/>
      <c r="Y147" s="80" t="n"/>
      <c r="Z147" s="27">
        <f>IF(U147="","",LOOKUP(U147-V147,{-9E+307,0,1},{2,"x",1}))</f>
        <v/>
      </c>
      <c r="AA147" s="14">
        <f>IF(U147="","",U147&amp;"-"&amp;V147)</f>
        <v/>
      </c>
      <c r="AB147" s="63" t="n"/>
      <c r="EP147" s="89" t="n"/>
      <c r="ER147" s="81" t="n"/>
      <c r="ES147" s="89" t="n"/>
      <c r="EU147" s="81" t="n"/>
      <c r="EV147" s="89" t="n"/>
      <c r="EX147" s="81" t="n"/>
      <c r="EY147" s="89" t="n"/>
      <c r="FA147" s="81" t="n"/>
      <c r="FB147" s="89" t="n"/>
      <c r="FD147" s="81" t="n"/>
      <c r="FE147" s="89" t="n"/>
      <c r="FG147" s="81" t="n"/>
      <c r="FH147" s="89" t="n"/>
      <c r="FJ147" s="81" t="n"/>
      <c r="FK147" s="89" t="n"/>
      <c r="FM147" s="81" t="n"/>
    </row>
    <row customHeight="1" ht="12" r="148" spans="1:201">
      <c r="U148" s="10" t="n"/>
      <c r="V148" s="89" t="n"/>
      <c r="W148" s="16" t="n"/>
      <c r="X148" s="25" t="n"/>
      <c r="Y148" s="80" t="n"/>
      <c r="Z148" s="27">
        <f>IF(U148="","",LOOKUP(U148-V148,{-9E+307,0,1},{2,"x",1}))</f>
        <v/>
      </c>
      <c r="AA148" s="14">
        <f>IF(U148="","",U148&amp;"-"&amp;V148)</f>
        <v/>
      </c>
      <c r="AB148" s="63" t="n"/>
      <c r="EP148" s="89" t="n"/>
      <c r="ER148" s="81" t="n"/>
      <c r="ES148" s="89" t="n"/>
      <c r="EU148" s="81" t="n"/>
      <c r="EV148" s="89" t="n"/>
      <c r="EX148" s="81" t="n"/>
      <c r="EY148" s="89" t="n"/>
      <c r="FA148" s="81" t="n"/>
      <c r="FB148" s="89" t="n"/>
      <c r="FD148" s="81" t="n"/>
      <c r="FE148" s="89" t="n"/>
      <c r="FG148" s="81" t="n"/>
      <c r="FH148" s="89" t="n"/>
      <c r="FJ148" s="81" t="n"/>
      <c r="FK148" s="89" t="n"/>
      <c r="FM148" s="81" t="n"/>
    </row>
    <row customHeight="1" ht="12" r="149" spans="1:201">
      <c r="U149" s="10" t="n"/>
      <c r="V149" s="89" t="n"/>
      <c r="W149" s="16" t="n"/>
      <c r="X149" s="25" t="n"/>
      <c r="Y149" s="80" t="n"/>
      <c r="Z149" s="27">
        <f>IF(U149="","",LOOKUP(U149-V149,{-9E+307,0,1},{2,"x",1}))</f>
        <v/>
      </c>
      <c r="AA149" s="14">
        <f>IF(U149="","",U149&amp;"-"&amp;V149)</f>
        <v/>
      </c>
      <c r="AB149" s="63" t="n"/>
      <c r="EP149" s="89" t="n"/>
      <c r="ER149" s="81" t="n"/>
      <c r="ES149" s="89" t="n"/>
      <c r="EU149" s="81" t="n"/>
      <c r="EV149" s="89" t="n"/>
      <c r="EX149" s="81" t="n"/>
      <c r="EY149" s="89" t="n"/>
      <c r="FA149" s="81" t="n"/>
      <c r="FB149" s="89" t="n"/>
      <c r="FD149" s="81" t="n"/>
      <c r="FE149" s="89" t="n"/>
      <c r="FG149" s="81" t="n"/>
      <c r="FH149" s="89" t="n"/>
      <c r="FJ149" s="81" t="n"/>
      <c r="FK149" s="89" t="n"/>
      <c r="FM149" s="81" t="n"/>
    </row>
    <row customHeight="1" ht="12" r="150" spans="1:201">
      <c r="U150" s="10" t="n"/>
      <c r="V150" s="89" t="n"/>
      <c r="W150" s="16" t="n"/>
      <c r="X150" s="25" t="n"/>
      <c r="Y150" s="80" t="n"/>
      <c r="Z150" s="27">
        <f>IF(U150="","",LOOKUP(U150-V150,{-9E+307,0,1},{2,"x",1}))</f>
        <v/>
      </c>
      <c r="AA150" s="14">
        <f>IF(U150="","",U150&amp;"-"&amp;V150)</f>
        <v/>
      </c>
      <c r="AB150" s="63" t="n"/>
      <c r="EP150" s="89" t="n"/>
      <c r="ER150" s="81" t="n"/>
      <c r="ES150" s="89" t="n"/>
      <c r="EU150" s="81" t="n"/>
      <c r="EV150" s="89" t="n"/>
      <c r="EX150" s="81" t="n"/>
      <c r="EY150" s="89" t="n"/>
      <c r="FA150" s="81" t="n"/>
      <c r="FB150" s="89" t="n"/>
      <c r="FD150" s="81" t="n"/>
      <c r="FE150" s="89" t="n"/>
      <c r="FG150" s="81" t="n"/>
      <c r="FH150" s="89" t="n"/>
      <c r="FJ150" s="81" t="n"/>
      <c r="FK150" s="89" t="n"/>
      <c r="FM150" s="81" t="n"/>
    </row>
    <row customHeight="1" ht="12" r="151" spans="1:201">
      <c r="U151" s="10" t="n"/>
      <c r="V151" s="89" t="n"/>
      <c r="W151" s="16" t="n"/>
      <c r="X151" s="25" t="n"/>
      <c r="Y151" s="80" t="n"/>
      <c r="Z151" s="27">
        <f>IF(U151="","",LOOKUP(U151-V151,{-9E+307,0,1},{2,"x",1}))</f>
        <v/>
      </c>
      <c r="AA151" s="14">
        <f>IF(U151="","",U151&amp;"-"&amp;V151)</f>
        <v/>
      </c>
      <c r="AB151" s="63" t="n"/>
      <c r="EP151" s="89" t="n"/>
      <c r="ER151" s="81" t="n"/>
      <c r="ES151" s="89" t="n"/>
      <c r="EU151" s="81" t="n"/>
      <c r="EV151" s="89" t="n"/>
      <c r="EX151" s="81" t="n"/>
      <c r="EY151" s="89" t="n"/>
      <c r="FA151" s="81" t="n"/>
      <c r="FB151" s="89" t="n"/>
      <c r="FD151" s="81" t="n"/>
      <c r="FE151" s="89" t="n"/>
      <c r="FG151" s="81" t="n"/>
      <c r="FH151" s="89" t="n"/>
      <c r="FJ151" s="81" t="n"/>
      <c r="FK151" s="89" t="n"/>
      <c r="FM151" s="81" t="n"/>
    </row>
    <row customHeight="1" ht="12" r="152" spans="1:201">
      <c r="U152" s="10" t="n"/>
      <c r="V152" s="89" t="n"/>
      <c r="W152" s="16" t="n"/>
      <c r="X152" s="25" t="n"/>
      <c r="Y152" s="80" t="n"/>
      <c r="Z152" s="27">
        <f>IF(U152="","",LOOKUP(U152-V152,{-9E+307,0,1},{2,"x",1}))</f>
        <v/>
      </c>
      <c r="AA152" s="14">
        <f>IF(U152="","",U152&amp;"-"&amp;V152)</f>
        <v/>
      </c>
      <c r="AB152" s="63" t="n"/>
      <c r="EP152" s="89" t="n"/>
      <c r="ER152" s="81" t="n"/>
      <c r="ES152" s="89" t="n"/>
      <c r="EU152" s="81" t="n"/>
      <c r="EV152" s="89" t="n"/>
      <c r="EX152" s="81" t="n"/>
      <c r="EY152" s="89" t="n"/>
      <c r="FA152" s="81" t="n"/>
      <c r="FB152" s="89" t="n"/>
      <c r="FD152" s="81" t="n"/>
      <c r="FE152" s="89" t="n"/>
      <c r="FG152" s="81" t="n"/>
      <c r="FH152" s="89" t="n"/>
      <c r="FJ152" s="81" t="n"/>
      <c r="FK152" s="89" t="n"/>
      <c r="FM152" s="81" t="n"/>
    </row>
    <row customHeight="1" ht="12" r="153" spans="1:201">
      <c r="U153" s="10" t="n"/>
      <c r="V153" s="89" t="n"/>
      <c r="W153" s="16" t="n"/>
      <c r="X153" s="25" t="n"/>
      <c r="Y153" s="80" t="n"/>
      <c r="Z153" s="27">
        <f>IF(U153="","",LOOKUP(U153-V153,{-9E+307,0,1},{2,"x",1}))</f>
        <v/>
      </c>
      <c r="AA153" s="14">
        <f>IF(U153="","",U153&amp;"-"&amp;V153)</f>
        <v/>
      </c>
      <c r="AB153" s="63" t="n"/>
      <c r="EP153" s="89" t="n"/>
      <c r="ER153" s="81" t="n"/>
      <c r="ES153" s="89" t="n"/>
      <c r="EU153" s="81" t="n"/>
      <c r="EV153" s="89" t="n"/>
      <c r="EX153" s="81" t="n"/>
      <c r="EY153" s="89" t="n"/>
      <c r="FA153" s="81" t="n"/>
      <c r="FB153" s="89" t="n"/>
      <c r="FD153" s="81" t="n"/>
      <c r="FE153" s="89" t="n"/>
      <c r="FG153" s="81" t="n"/>
      <c r="FH153" s="89" t="n"/>
      <c r="FJ153" s="81" t="n"/>
      <c r="FK153" s="89" t="n"/>
      <c r="FM153" s="81" t="n"/>
    </row>
    <row customHeight="1" ht="12" r="154" spans="1:201">
      <c r="U154" s="10" t="n"/>
      <c r="V154" s="89" t="n"/>
      <c r="W154" s="16" t="n"/>
      <c r="X154" s="25" t="n"/>
      <c r="Y154" s="80" t="n"/>
      <c r="Z154" s="27">
        <f>IF(U154="","",LOOKUP(U154-V154,{-9E+307,0,1},{2,"x",1}))</f>
        <v/>
      </c>
      <c r="AA154" s="14">
        <f>IF(U154="","",U154&amp;"-"&amp;V154)</f>
        <v/>
      </c>
      <c r="AB154" s="63" t="n"/>
      <c r="EP154" s="89" t="n"/>
      <c r="ER154" s="81" t="n"/>
      <c r="ES154" s="89" t="n"/>
      <c r="EU154" s="81" t="n"/>
      <c r="EV154" s="89" t="n"/>
      <c r="EX154" s="81" t="n"/>
      <c r="EY154" s="89" t="n"/>
      <c r="FA154" s="81" t="n"/>
      <c r="FB154" s="89" t="n"/>
      <c r="FD154" s="81" t="n"/>
      <c r="FE154" s="89" t="n"/>
      <c r="FG154" s="81" t="n"/>
      <c r="FH154" s="89" t="n"/>
      <c r="FJ154" s="81" t="n"/>
      <c r="FK154" s="89" t="n"/>
      <c r="FM154" s="81" t="n"/>
    </row>
    <row customHeight="1" ht="12" r="155" spans="1:201">
      <c r="U155" s="10" t="n"/>
      <c r="V155" s="89" t="n"/>
      <c r="W155" s="16" t="n"/>
      <c r="X155" s="25" t="n"/>
      <c r="Y155" s="80" t="n"/>
      <c r="Z155" s="27">
        <f>IF(U155="","",LOOKUP(U155-V155,{-9E+307,0,1},{2,"x",1}))</f>
        <v/>
      </c>
      <c r="AA155" s="14">
        <f>IF(U155="","",U155&amp;"-"&amp;V155)</f>
        <v/>
      </c>
      <c r="AB155" s="63" t="n"/>
      <c r="EP155" s="89" t="n"/>
      <c r="ER155" s="81" t="n"/>
      <c r="ES155" s="89" t="n"/>
      <c r="EU155" s="81" t="n"/>
      <c r="EV155" s="89" t="n"/>
      <c r="EX155" s="81" t="n"/>
      <c r="EY155" s="89" t="n"/>
      <c r="FA155" s="81" t="n"/>
      <c r="FB155" s="89" t="n"/>
      <c r="FD155" s="81" t="n"/>
      <c r="FE155" s="89" t="n"/>
      <c r="FG155" s="81" t="n"/>
      <c r="FH155" s="89" t="n"/>
      <c r="FJ155" s="81" t="n"/>
      <c r="FK155" s="89" t="n"/>
      <c r="FM155" s="81" t="n"/>
    </row>
    <row customHeight="1" ht="12" r="156" spans="1:201">
      <c r="U156" s="10" t="n"/>
      <c r="V156" s="89" t="n"/>
      <c r="W156" s="16" t="n"/>
      <c r="X156" s="25" t="n"/>
      <c r="Y156" s="80" t="n"/>
      <c r="Z156" s="27">
        <f>IF(U156="","",LOOKUP(U156-V156,{-9E+307,0,1},{2,"x",1}))</f>
        <v/>
      </c>
      <c r="AA156" s="14">
        <f>IF(U156="","",U156&amp;"-"&amp;V156)</f>
        <v/>
      </c>
      <c r="AB156" s="63" t="n"/>
      <c r="EP156" s="89" t="n"/>
      <c r="ER156" s="81" t="n"/>
      <c r="ES156" s="89" t="n"/>
      <c r="EU156" s="81" t="n"/>
      <c r="EV156" s="89" t="n"/>
      <c r="EX156" s="81" t="n"/>
      <c r="EY156" s="89" t="n"/>
      <c r="FA156" s="81" t="n"/>
      <c r="FB156" s="89" t="n"/>
      <c r="FD156" s="81" t="n"/>
      <c r="FE156" s="89" t="n"/>
      <c r="FG156" s="81" t="n"/>
      <c r="FH156" s="89" t="n"/>
      <c r="FJ156" s="81" t="n"/>
      <c r="FK156" s="89" t="n"/>
      <c r="FM156" s="81" t="n"/>
    </row>
    <row customHeight="1" ht="12" r="157" spans="1:201">
      <c r="U157" s="10" t="n"/>
      <c r="V157" s="89" t="n"/>
      <c r="W157" s="16" t="n"/>
      <c r="X157" s="25" t="n"/>
      <c r="Y157" s="80" t="n"/>
      <c r="Z157" s="27">
        <f>IF(U157="","",LOOKUP(U157-V157,{-9E+307,0,1},{2,"x",1}))</f>
        <v/>
      </c>
      <c r="AA157" s="14">
        <f>IF(U157="","",U157&amp;"-"&amp;V157)</f>
        <v/>
      </c>
      <c r="AB157" s="63" t="n"/>
      <c r="EP157" s="89" t="n"/>
      <c r="ER157" s="81" t="n"/>
      <c r="ES157" s="89" t="n"/>
      <c r="EU157" s="81" t="n"/>
      <c r="EV157" s="89" t="n"/>
      <c r="EX157" s="81" t="n"/>
      <c r="EY157" s="89" t="n"/>
      <c r="FA157" s="81" t="n"/>
      <c r="FB157" s="89" t="n"/>
      <c r="FD157" s="81" t="n"/>
      <c r="FE157" s="89" t="n"/>
      <c r="FG157" s="81" t="n"/>
      <c r="FH157" s="89" t="n"/>
      <c r="FJ157" s="81" t="n"/>
      <c r="FK157" s="89" t="n"/>
      <c r="FM157" s="81" t="n"/>
    </row>
    <row customHeight="1" ht="12" r="158" spans="1:201">
      <c r="U158" s="10" t="n"/>
      <c r="V158" s="89" t="n"/>
      <c r="W158" s="16" t="n"/>
      <c r="X158" s="25" t="n"/>
      <c r="Y158" s="80" t="n"/>
      <c r="Z158" s="27">
        <f>IF(U158="","",LOOKUP(U158-V158,{-9E+307,0,1},{2,"x",1}))</f>
        <v/>
      </c>
      <c r="AA158" s="14">
        <f>IF(U158="","",U158&amp;"-"&amp;V158)</f>
        <v/>
      </c>
      <c r="AB158" s="63" t="n"/>
      <c r="EP158" s="89" t="n"/>
      <c r="ER158" s="81" t="n"/>
      <c r="ES158" s="89" t="n"/>
      <c r="EU158" s="81" t="n"/>
      <c r="EV158" s="89" t="n"/>
      <c r="EX158" s="81" t="n"/>
      <c r="EY158" s="89" t="n"/>
      <c r="FA158" s="81" t="n"/>
      <c r="FB158" s="89" t="n"/>
      <c r="FD158" s="81" t="n"/>
      <c r="FE158" s="89" t="n"/>
      <c r="FG158" s="81" t="n"/>
      <c r="FH158" s="89" t="n"/>
      <c r="FJ158" s="81" t="n"/>
      <c r="FK158" s="89" t="n"/>
      <c r="FM158" s="81" t="n"/>
    </row>
    <row customHeight="1" ht="12" r="159" spans="1:201">
      <c r="U159" s="10" t="n"/>
      <c r="V159" s="89" t="n"/>
      <c r="W159" s="16" t="n"/>
      <c r="X159" s="25" t="n"/>
      <c r="Y159" s="80" t="n"/>
      <c r="Z159" s="27">
        <f>IF(U159="","",LOOKUP(U159-V159,{-9E+307,0,1},{2,"x",1}))</f>
        <v/>
      </c>
      <c r="AA159" s="14">
        <f>IF(U159="","",U159&amp;"-"&amp;V159)</f>
        <v/>
      </c>
      <c r="AB159" s="63" t="n"/>
      <c r="EP159" s="89" t="n"/>
      <c r="ER159" s="81" t="n"/>
      <c r="ES159" s="89" t="n"/>
      <c r="EU159" s="81" t="n"/>
      <c r="EV159" s="89" t="n"/>
      <c r="EX159" s="81" t="n"/>
      <c r="EY159" s="89" t="n"/>
      <c r="FA159" s="81" t="n"/>
      <c r="FB159" s="89" t="n"/>
      <c r="FD159" s="81" t="n"/>
      <c r="FE159" s="89" t="n"/>
      <c r="FG159" s="81" t="n"/>
      <c r="FH159" s="89" t="n"/>
      <c r="FJ159" s="81" t="n"/>
      <c r="FK159" s="89" t="n"/>
      <c r="FM159" s="81" t="n"/>
    </row>
    <row customHeight="1" ht="12" r="160" spans="1:201">
      <c r="U160" s="10" t="n"/>
      <c r="V160" s="89" t="n"/>
      <c r="W160" s="16" t="n"/>
      <c r="X160" s="25" t="n"/>
      <c r="Y160" s="80" t="n"/>
      <c r="Z160" s="27">
        <f>IF(U160="","",LOOKUP(U160-V160,{-9E+307,0,1},{2,"x",1}))</f>
        <v/>
      </c>
      <c r="AA160" s="14">
        <f>IF(U160="","",U160&amp;"-"&amp;V160)</f>
        <v/>
      </c>
      <c r="AB160" s="63" t="n"/>
      <c r="EP160" s="89" t="n"/>
      <c r="ER160" s="81" t="n"/>
      <c r="ES160" s="89" t="n"/>
      <c r="EU160" s="81" t="n"/>
      <c r="EV160" s="89" t="n"/>
      <c r="EX160" s="81" t="n"/>
      <c r="EY160" s="89" t="n"/>
      <c r="FA160" s="81" t="n"/>
      <c r="FB160" s="89" t="n"/>
      <c r="FD160" s="81" t="n"/>
      <c r="FE160" s="89" t="n"/>
      <c r="FG160" s="81" t="n"/>
      <c r="FH160" s="89" t="n"/>
      <c r="FJ160" s="81" t="n"/>
      <c r="FK160" s="89" t="n"/>
      <c r="FM160" s="81" t="n"/>
    </row>
    <row r="161" spans="1:201">
      <c r="U161" s="10" t="n"/>
      <c r="V161" s="89" t="n"/>
      <c r="W161" s="16" t="n"/>
      <c r="X161" s="25" t="n"/>
      <c r="Y161" s="80" t="n"/>
      <c r="Z161" s="27">
        <f>IF(U161="","",LOOKUP(U161-V161,{-9E+307,0,1},{2,"x",1}))</f>
        <v/>
      </c>
      <c r="AA161" s="14">
        <f>IF(U161="","",U161&amp;"-"&amp;V161)</f>
        <v/>
      </c>
      <c r="AB161" s="63" t="n"/>
      <c r="EP161" s="89" t="n"/>
      <c r="ER161" s="81" t="n"/>
      <c r="ES161" s="89" t="n"/>
      <c r="EU161" s="81" t="n"/>
      <c r="EV161" s="89" t="n"/>
      <c r="EX161" s="81" t="n"/>
      <c r="EY161" s="89" t="n"/>
      <c r="FA161" s="81" t="n"/>
      <c r="FB161" s="89" t="n"/>
      <c r="FD161" s="81" t="n"/>
      <c r="FE161" s="89" t="n"/>
      <c r="FG161" s="81" t="n"/>
      <c r="FH161" s="89" t="n"/>
      <c r="FJ161" s="81" t="n"/>
      <c r="FK161" s="89" t="n"/>
      <c r="FM161" s="81" t="n"/>
    </row>
    <row customHeight="1" ht="12" r="162" spans="1:201">
      <c r="U162" s="10" t="n"/>
      <c r="V162" s="89" t="n"/>
      <c r="W162" s="16" t="n"/>
      <c r="X162" s="25" t="n"/>
      <c r="Y162" s="80" t="n"/>
      <c r="Z162" s="27">
        <f>IF(U162="","",LOOKUP(U162-V162,{-9E+307,0,1},{2,"x",1}))</f>
        <v/>
      </c>
      <c r="AA162" s="14">
        <f>IF(U162="","",U162&amp;"-"&amp;V162)</f>
        <v/>
      </c>
      <c r="AB162" s="63" t="n"/>
      <c r="EP162" s="89" t="n"/>
      <c r="ER162" s="81" t="n"/>
      <c r="ES162" s="89" t="n"/>
      <c r="EU162" s="81" t="n"/>
      <c r="EV162" s="89" t="n"/>
      <c r="EX162" s="81" t="n"/>
      <c r="EY162" s="89" t="n"/>
      <c r="FA162" s="81" t="n"/>
      <c r="FB162" s="89" t="n"/>
      <c r="FD162" s="81" t="n"/>
      <c r="FE162" s="89" t="n"/>
      <c r="FG162" s="81" t="n"/>
      <c r="FH162" s="89" t="n"/>
      <c r="FJ162" s="81" t="n"/>
      <c r="FK162" s="89" t="n"/>
      <c r="FM162" s="81" t="n"/>
    </row>
    <row customHeight="1" ht="12" r="163" spans="1:201">
      <c r="U163" s="10" t="n"/>
      <c r="V163" s="89" t="n"/>
      <c r="W163" s="16" t="n"/>
      <c r="X163" s="25" t="n"/>
      <c r="Y163" s="80" t="n"/>
      <c r="Z163" s="27">
        <f>IF(U163="","",LOOKUP(U163-V163,{-9E+307,0,1},{2,"x",1}))</f>
        <v/>
      </c>
      <c r="AA163" s="14">
        <f>IF(U163="","",U163&amp;"-"&amp;V163)</f>
        <v/>
      </c>
      <c r="AB163" s="63" t="n"/>
      <c r="EP163" s="89" t="n"/>
      <c r="ER163" s="81" t="n"/>
      <c r="ES163" s="89" t="n"/>
      <c r="EU163" s="81" t="n"/>
      <c r="EV163" s="89" t="n"/>
      <c r="EX163" s="81" t="n"/>
      <c r="EY163" s="89" t="n"/>
      <c r="FA163" s="81" t="n"/>
      <c r="FB163" s="89" t="n"/>
      <c r="FD163" s="81" t="n"/>
      <c r="FE163" s="89" t="n"/>
      <c r="FG163" s="81" t="n"/>
      <c r="FH163" s="89" t="n"/>
      <c r="FJ163" s="81" t="n"/>
      <c r="FK163" s="89" t="n"/>
      <c r="FM163" s="81" t="n"/>
    </row>
    <row customHeight="1" ht="12" r="164" spans="1:201">
      <c r="U164" s="10" t="n"/>
      <c r="V164" s="89" t="n"/>
      <c r="W164" s="16" t="n"/>
      <c r="X164" s="25" t="n"/>
      <c r="Y164" s="80" t="n"/>
      <c r="Z164" s="27">
        <f>IF(U164="","",LOOKUP(U164-V164,{-9E+307,0,1},{2,"x",1}))</f>
        <v/>
      </c>
      <c r="AA164" s="14">
        <f>IF(U164="","",U164&amp;"-"&amp;V164)</f>
        <v/>
      </c>
      <c r="AB164" s="63" t="n"/>
      <c r="EP164" s="89" t="n"/>
      <c r="ER164" s="81" t="n"/>
      <c r="ES164" s="89" t="n"/>
      <c r="EU164" s="81" t="n"/>
      <c r="EV164" s="89" t="n"/>
      <c r="EX164" s="81" t="n"/>
      <c r="EY164" s="89" t="n"/>
      <c r="FA164" s="81" t="n"/>
      <c r="FB164" s="89" t="n"/>
      <c r="FD164" s="81" t="n"/>
      <c r="FE164" s="89" t="n"/>
      <c r="FG164" s="81" t="n"/>
      <c r="FH164" s="89" t="n"/>
      <c r="FJ164" s="81" t="n"/>
      <c r="FK164" s="89" t="n"/>
      <c r="FM164" s="81" t="n"/>
    </row>
    <row customHeight="1" ht="12" r="165" spans="1:201">
      <c r="U165" s="10" t="n"/>
      <c r="V165" s="89" t="n"/>
      <c r="W165" s="16" t="n"/>
      <c r="X165" s="25" t="n"/>
      <c r="Y165" s="80" t="n"/>
      <c r="Z165" s="27">
        <f>IF(U165="","",LOOKUP(U165-V165,{-9E+307,0,1},{2,"x",1}))</f>
        <v/>
      </c>
      <c r="AA165" s="14">
        <f>IF(U165="","",U165&amp;"-"&amp;V165)</f>
        <v/>
      </c>
      <c r="AB165" s="63" t="n"/>
      <c r="EP165" s="89" t="n"/>
      <c r="ER165" s="81" t="n"/>
      <c r="ES165" s="89" t="n"/>
      <c r="EU165" s="81" t="n"/>
      <c r="EV165" s="89" t="n"/>
      <c r="EX165" s="81" t="n"/>
      <c r="EY165" s="89" t="n"/>
      <c r="FA165" s="81" t="n"/>
      <c r="FB165" s="89" t="n"/>
      <c r="FD165" s="81" t="n"/>
      <c r="FE165" s="89" t="n"/>
      <c r="FG165" s="81" t="n"/>
      <c r="FH165" s="89" t="n"/>
      <c r="FJ165" s="81" t="n"/>
      <c r="FK165" s="89" t="n"/>
      <c r="FM165" s="81" t="n"/>
    </row>
    <row customHeight="1" ht="12" r="166" spans="1:201">
      <c r="U166" s="10" t="n"/>
      <c r="V166" s="89" t="n"/>
      <c r="W166" s="16" t="n"/>
      <c r="X166" s="25" t="n"/>
      <c r="Y166" s="80" t="n"/>
      <c r="Z166" s="27">
        <f>IF(U166="","",LOOKUP(U166-V166,{-9E+307,0,1},{2,"x",1}))</f>
        <v/>
      </c>
      <c r="AA166" s="14">
        <f>IF(U166="","",U166&amp;"-"&amp;V166)</f>
        <v/>
      </c>
      <c r="AB166" s="63" t="n"/>
      <c r="EP166" s="89" t="n"/>
      <c r="ER166" s="81" t="n"/>
      <c r="ES166" s="89" t="n"/>
      <c r="EU166" s="81" t="n"/>
      <c r="EV166" s="89" t="n"/>
      <c r="EX166" s="81" t="n"/>
      <c r="EY166" s="89" t="n"/>
      <c r="FA166" s="81" t="n"/>
      <c r="FB166" s="89" t="n"/>
      <c r="FD166" s="81" t="n"/>
      <c r="FE166" s="89" t="n"/>
      <c r="FG166" s="81" t="n"/>
      <c r="FH166" s="89" t="n"/>
      <c r="FJ166" s="81" t="n"/>
      <c r="FK166" s="89" t="n"/>
      <c r="FM166" s="81" t="n"/>
    </row>
    <row customHeight="1" ht="12" r="167" spans="1:201">
      <c r="U167" s="10" t="n"/>
      <c r="V167" s="89" t="n"/>
      <c r="W167" s="16" t="n"/>
      <c r="X167" s="25" t="n"/>
      <c r="Y167" s="80" t="n"/>
      <c r="Z167" s="27">
        <f>IF(U167="","",LOOKUP(U167-V167,{-9E+307,0,1},{2,"x",1}))</f>
        <v/>
      </c>
      <c r="AA167" s="14">
        <f>IF(U167="","",U167&amp;"-"&amp;V167)</f>
        <v/>
      </c>
      <c r="AB167" s="63" t="n"/>
      <c r="EP167" s="89" t="n"/>
      <c r="ER167" s="81" t="n"/>
      <c r="ES167" s="89" t="n"/>
      <c r="EU167" s="81" t="n"/>
      <c r="EV167" s="89" t="n"/>
      <c r="EX167" s="81" t="n"/>
      <c r="EY167" s="89" t="n"/>
      <c r="FA167" s="81" t="n"/>
      <c r="FB167" s="89" t="n"/>
      <c r="FD167" s="81" t="n"/>
      <c r="FE167" s="89" t="n"/>
      <c r="FG167" s="81" t="n"/>
      <c r="FH167" s="89" t="n"/>
      <c r="FJ167" s="81" t="n"/>
      <c r="FK167" s="89" t="n"/>
      <c r="FM167" s="81" t="n"/>
    </row>
    <row customHeight="1" ht="12" r="168" spans="1:201">
      <c r="U168" s="10" t="n"/>
      <c r="V168" s="89" t="n"/>
      <c r="W168" s="16" t="n"/>
      <c r="X168" s="25" t="n"/>
      <c r="Y168" s="80" t="n"/>
      <c r="Z168" s="27">
        <f>IF(U168="","",LOOKUP(U168-V168,{-9E+307,0,1},{2,"x",1}))</f>
        <v/>
      </c>
      <c r="AA168" s="14">
        <f>IF(U168="","",U168&amp;"-"&amp;V168)</f>
        <v/>
      </c>
      <c r="AB168" s="63" t="n"/>
      <c r="EP168" s="89" t="n"/>
      <c r="ER168" s="81" t="n"/>
      <c r="ES168" s="89" t="n"/>
      <c r="EU168" s="81" t="n"/>
      <c r="EV168" s="89" t="n"/>
      <c r="EX168" s="81" t="n"/>
      <c r="EY168" s="89" t="n"/>
      <c r="FA168" s="81" t="n"/>
      <c r="FB168" s="89" t="n"/>
      <c r="FD168" s="81" t="n"/>
      <c r="FE168" s="89" t="n"/>
      <c r="FG168" s="81" t="n"/>
      <c r="FH168" s="89" t="n"/>
      <c r="FJ168" s="81" t="n"/>
      <c r="FK168" s="89" t="n"/>
      <c r="FM168" s="81" t="n"/>
    </row>
    <row customHeight="1" ht="12" r="169" spans="1:201">
      <c r="U169" s="10" t="n"/>
      <c r="V169" s="89" t="n"/>
      <c r="W169" s="16" t="n"/>
      <c r="X169" s="25" t="n"/>
      <c r="Y169" s="80" t="n"/>
      <c r="Z169" s="27">
        <f>IF(U169="","",LOOKUP(U169-V169,{-9E+307,0,1},{2,"x",1}))</f>
        <v/>
      </c>
      <c r="AA169" s="14">
        <f>IF(U169="","",U169&amp;"-"&amp;V169)</f>
        <v/>
      </c>
      <c r="AB169" s="63" t="n"/>
      <c r="EP169" s="89" t="n"/>
      <c r="ER169" s="81" t="n"/>
      <c r="ES169" s="89" t="n"/>
      <c r="EU169" s="81" t="n"/>
      <c r="EV169" s="89" t="n"/>
      <c r="EX169" s="81" t="n"/>
      <c r="EY169" s="89" t="n"/>
      <c r="FA169" s="81" t="n"/>
      <c r="FB169" s="89" t="n"/>
      <c r="FD169" s="81" t="n"/>
      <c r="FE169" s="89" t="n"/>
      <c r="FG169" s="81" t="n"/>
      <c r="FH169" s="89" t="n"/>
      <c r="FJ169" s="81" t="n"/>
      <c r="FK169" s="89" t="n"/>
      <c r="FM169" s="81" t="n"/>
    </row>
    <row customHeight="1" ht="12" r="170" spans="1:201">
      <c r="U170" s="10" t="n"/>
      <c r="V170" s="89" t="n"/>
      <c r="W170" s="16" t="n"/>
      <c r="X170" s="25" t="n"/>
      <c r="Y170" s="80" t="n"/>
      <c r="Z170" s="27">
        <f>IF(U170="","",LOOKUP(U170-V170,{-9E+307,0,1},{2,"x",1}))</f>
        <v/>
      </c>
      <c r="AA170" s="14">
        <f>IF(U170="","",U170&amp;"-"&amp;V170)</f>
        <v/>
      </c>
      <c r="AB170" s="63" t="n"/>
      <c r="EP170" s="89" t="n"/>
      <c r="ER170" s="81" t="n"/>
      <c r="ES170" s="89" t="n"/>
      <c r="EU170" s="81" t="n"/>
      <c r="EV170" s="89" t="n"/>
      <c r="EX170" s="81" t="n"/>
      <c r="EY170" s="89" t="n"/>
      <c r="FA170" s="81" t="n"/>
      <c r="FB170" s="89" t="n"/>
      <c r="FD170" s="81" t="n"/>
      <c r="FE170" s="89" t="n"/>
      <c r="FG170" s="81" t="n"/>
      <c r="FH170" s="89" t="n"/>
      <c r="FJ170" s="81" t="n"/>
      <c r="FK170" s="89" t="n"/>
      <c r="FM170" s="81" t="n"/>
    </row>
    <row r="171" spans="1:201">
      <c r="U171" s="10" t="n"/>
      <c r="V171" s="89" t="n"/>
      <c r="W171" s="16" t="n"/>
      <c r="X171" s="25" t="n"/>
      <c r="Y171" s="80" t="n"/>
      <c r="Z171" s="27">
        <f>IF(U171="","",LOOKUP(U171-V171,{-9E+307,0,1},{2,"x",1}))</f>
        <v/>
      </c>
      <c r="AA171" s="14">
        <f>IF(U171="","",U171&amp;"-"&amp;V171)</f>
        <v/>
      </c>
      <c r="AB171" s="63" t="n"/>
      <c r="EP171" s="89" t="n"/>
      <c r="ER171" s="81" t="n"/>
      <c r="ES171" s="89" t="n"/>
      <c r="EU171" s="81" t="n"/>
      <c r="EV171" s="89" t="n"/>
      <c r="EX171" s="81" t="n"/>
      <c r="EY171" s="89" t="n"/>
      <c r="FA171" s="81" t="n"/>
      <c r="FB171" s="89" t="n"/>
      <c r="FD171" s="81" t="n"/>
      <c r="FE171" s="89" t="n"/>
      <c r="FG171" s="81" t="n"/>
      <c r="FH171" s="89" t="n"/>
      <c r="FJ171" s="81" t="n"/>
      <c r="FK171" s="89" t="n"/>
      <c r="FM171" s="81" t="n"/>
    </row>
    <row customHeight="1" ht="12" r="172" spans="1:201">
      <c r="U172" s="10" t="n"/>
      <c r="V172" s="89" t="n"/>
      <c r="W172" s="16" t="n"/>
      <c r="X172" s="25" t="n"/>
      <c r="Y172" s="80" t="n"/>
      <c r="Z172" s="27">
        <f>IF(U172="","",LOOKUP(U172-V172,{-9E+307,0,1},{2,"x",1}))</f>
        <v/>
      </c>
      <c r="AA172" s="14">
        <f>IF(U172="","",U172&amp;"-"&amp;V172)</f>
        <v/>
      </c>
      <c r="AB172" s="63" t="n"/>
      <c r="EP172" s="89" t="n"/>
      <c r="ER172" s="81" t="n"/>
      <c r="ES172" s="89" t="n"/>
      <c r="EU172" s="81" t="n"/>
      <c r="EV172" s="89" t="n"/>
      <c r="EX172" s="81" t="n"/>
      <c r="EY172" s="89" t="n"/>
      <c r="FA172" s="81" t="n"/>
      <c r="FB172" s="89" t="n"/>
      <c r="FD172" s="81" t="n"/>
      <c r="FE172" s="89" t="n"/>
      <c r="FG172" s="81" t="n"/>
      <c r="FH172" s="89" t="n"/>
      <c r="FJ172" s="81" t="n"/>
      <c r="FK172" s="89" t="n"/>
      <c r="FM172" s="81" t="n"/>
    </row>
    <row customHeight="1" ht="12" r="173" spans="1:201">
      <c r="U173" s="10" t="n"/>
      <c r="V173" s="89" t="n"/>
      <c r="W173" s="16" t="n"/>
      <c r="X173" s="25" t="n"/>
      <c r="Y173" s="80" t="n"/>
      <c r="Z173" s="27">
        <f>IF(U173="","",LOOKUP(U173-V173,{-9E+307,0,1},{2,"x",1}))</f>
        <v/>
      </c>
      <c r="AA173" s="14">
        <f>IF(U173="","",U173&amp;"-"&amp;V173)</f>
        <v/>
      </c>
      <c r="AB173" s="63" t="n"/>
      <c r="EP173" s="89" t="n"/>
      <c r="ER173" s="81" t="n"/>
      <c r="ES173" s="89" t="n"/>
      <c r="EU173" s="81" t="n"/>
      <c r="EV173" s="89" t="n"/>
      <c r="EX173" s="81" t="n"/>
      <c r="EY173" s="89" t="n"/>
      <c r="FA173" s="81" t="n"/>
      <c r="FB173" s="89" t="n"/>
      <c r="FD173" s="81" t="n"/>
      <c r="FE173" s="89" t="n"/>
      <c r="FG173" s="81" t="n"/>
      <c r="FH173" s="89" t="n"/>
      <c r="FJ173" s="81" t="n"/>
      <c r="FK173" s="89" t="n"/>
      <c r="FM173" s="81" t="n"/>
    </row>
    <row customHeight="1" ht="12" r="174" spans="1:201">
      <c r="U174" s="10" t="n"/>
      <c r="V174" s="89" t="n"/>
      <c r="W174" s="16" t="n"/>
      <c r="X174" s="25" t="n"/>
      <c r="Y174" s="80" t="n"/>
      <c r="Z174" s="27">
        <f>IF(U174="","",LOOKUP(U174-V174,{-9E+307,0,1},{2,"x",1}))</f>
        <v/>
      </c>
      <c r="AA174" s="14">
        <f>IF(U174="","",U174&amp;"-"&amp;V174)</f>
        <v/>
      </c>
      <c r="AB174" s="63" t="n"/>
      <c r="EP174" s="89" t="n"/>
      <c r="ER174" s="81" t="n"/>
      <c r="ES174" s="89" t="n"/>
      <c r="EU174" s="81" t="n"/>
      <c r="EV174" s="89" t="n"/>
      <c r="EX174" s="81" t="n"/>
      <c r="EY174" s="89" t="n"/>
      <c r="FA174" s="81" t="n"/>
      <c r="FB174" s="89" t="n"/>
      <c r="FD174" s="81" t="n"/>
      <c r="FE174" s="89" t="n"/>
      <c r="FG174" s="81" t="n"/>
      <c r="FH174" s="89" t="n"/>
      <c r="FJ174" s="81" t="n"/>
      <c r="FK174" s="89" t="n"/>
      <c r="FM174" s="81" t="n"/>
    </row>
    <row customHeight="1" ht="12" r="175" spans="1:201">
      <c r="U175" s="10" t="n"/>
      <c r="V175" s="89" t="n"/>
      <c r="W175" s="16" t="n"/>
      <c r="X175" s="25" t="n"/>
      <c r="Y175" s="80" t="n"/>
      <c r="Z175" s="27">
        <f>IF(U175="","",LOOKUP(U175-V175,{-9E+307,0,1},{2,"x",1}))</f>
        <v/>
      </c>
      <c r="AA175" s="14">
        <f>IF(U175="","",U175&amp;"-"&amp;V175)</f>
        <v/>
      </c>
      <c r="AB175" s="63" t="n"/>
      <c r="EP175" s="89" t="n"/>
      <c r="ER175" s="81" t="n"/>
      <c r="ES175" s="89" t="n"/>
      <c r="EU175" s="81" t="n"/>
      <c r="EV175" s="89" t="n"/>
      <c r="EX175" s="81" t="n"/>
      <c r="EY175" s="89" t="n"/>
      <c r="FA175" s="81" t="n"/>
      <c r="FB175" s="89" t="n"/>
      <c r="FD175" s="81" t="n"/>
      <c r="FE175" s="89" t="n"/>
      <c r="FG175" s="81" t="n"/>
      <c r="FH175" s="89" t="n"/>
      <c r="FJ175" s="81" t="n"/>
      <c r="FK175" s="89" t="n"/>
      <c r="FM175" s="81" t="n"/>
    </row>
    <row customHeight="1" ht="12" r="176" spans="1:201">
      <c r="U176" s="10" t="n"/>
      <c r="V176" s="89" t="n"/>
      <c r="W176" s="16" t="n"/>
      <c r="X176" s="25" t="n"/>
      <c r="Y176" s="80" t="n"/>
      <c r="Z176" s="27">
        <f>IF(U176="","",LOOKUP(U176-V176,{-9E+307,0,1},{2,"x",1}))</f>
        <v/>
      </c>
      <c r="AA176" s="14">
        <f>IF(U176="","",U176&amp;"-"&amp;V176)</f>
        <v/>
      </c>
      <c r="AB176" s="63" t="n"/>
      <c r="EP176" s="89" t="n"/>
      <c r="ER176" s="81" t="n"/>
      <c r="ES176" s="89" t="n"/>
      <c r="EU176" s="81" t="n"/>
      <c r="EV176" s="89" t="n"/>
      <c r="EX176" s="81" t="n"/>
      <c r="EY176" s="89" t="n"/>
      <c r="FA176" s="81" t="n"/>
      <c r="FB176" s="89" t="n"/>
      <c r="FD176" s="81" t="n"/>
      <c r="FE176" s="89" t="n"/>
      <c r="FG176" s="81" t="n"/>
      <c r="FH176" s="89" t="n"/>
      <c r="FJ176" s="81" t="n"/>
      <c r="FK176" s="89" t="n"/>
      <c r="FM176" s="81" t="n"/>
    </row>
    <row customHeight="1" ht="12" r="177" spans="1:201">
      <c r="U177" s="10" t="n"/>
      <c r="V177" s="89" t="n"/>
      <c r="W177" s="16" t="n"/>
      <c r="X177" s="25" t="n"/>
      <c r="Y177" s="80" t="n"/>
      <c r="Z177" s="27">
        <f>IF(U177="","",LOOKUP(U177-V177,{-9E+307,0,1},{2,"x",1}))</f>
        <v/>
      </c>
      <c r="AA177" s="14">
        <f>IF(U177="","",U177&amp;"-"&amp;V177)</f>
        <v/>
      </c>
      <c r="AB177" s="63" t="n"/>
      <c r="EP177" s="89" t="n"/>
      <c r="ER177" s="81" t="n"/>
      <c r="ES177" s="89" t="n"/>
      <c r="EU177" s="81" t="n"/>
      <c r="EV177" s="89" t="n"/>
      <c r="EX177" s="81" t="n"/>
      <c r="EY177" s="89" t="n"/>
      <c r="FA177" s="81" t="n"/>
      <c r="FB177" s="89" t="n"/>
      <c r="FD177" s="81" t="n"/>
      <c r="FE177" s="89" t="n"/>
      <c r="FG177" s="81" t="n"/>
      <c r="FH177" s="89" t="n"/>
      <c r="FJ177" s="81" t="n"/>
      <c r="FK177" s="89" t="n"/>
      <c r="FM177" s="81" t="n"/>
    </row>
    <row customHeight="1" ht="12" r="178" spans="1:201">
      <c r="U178" s="10" t="n"/>
      <c r="V178" s="89" t="n"/>
      <c r="W178" s="16" t="n"/>
      <c r="X178" s="25" t="n"/>
      <c r="Y178" s="80" t="n"/>
      <c r="Z178" s="27">
        <f>IF(U178="","",LOOKUP(U178-V178,{-9E+307,0,1},{2,"x",1}))</f>
        <v/>
      </c>
      <c r="AA178" s="14">
        <f>IF(U178="","",U178&amp;"-"&amp;V178)</f>
        <v/>
      </c>
      <c r="AB178" s="63" t="n"/>
      <c r="EP178" s="89" t="n"/>
      <c r="ER178" s="81" t="n"/>
      <c r="ES178" s="89" t="n"/>
      <c r="EU178" s="81" t="n"/>
      <c r="EV178" s="89" t="n"/>
      <c r="EX178" s="81" t="n"/>
      <c r="EY178" s="89" t="n"/>
      <c r="FA178" s="81" t="n"/>
      <c r="FB178" s="89" t="n"/>
      <c r="FD178" s="81" t="n"/>
      <c r="FE178" s="89" t="n"/>
      <c r="FG178" s="81" t="n"/>
      <c r="FH178" s="89" t="n"/>
      <c r="FJ178" s="81" t="n"/>
      <c r="FK178" s="89" t="n"/>
      <c r="FM178" s="81" t="n"/>
    </row>
    <row customHeight="1" ht="12" r="179" spans="1:201">
      <c r="U179" s="10" t="n"/>
      <c r="V179" s="89" t="n"/>
      <c r="W179" s="16" t="n"/>
      <c r="X179" s="25" t="n"/>
      <c r="Y179" s="80" t="n"/>
      <c r="Z179" s="27">
        <f>IF(U179="","",LOOKUP(U179-V179,{-9E+307,0,1},{2,"x",1}))</f>
        <v/>
      </c>
      <c r="AA179" s="14">
        <f>IF(U179="","",U179&amp;"-"&amp;V179)</f>
        <v/>
      </c>
      <c r="AB179" s="63" t="n"/>
      <c r="EP179" s="89" t="n"/>
      <c r="ER179" s="81" t="n"/>
      <c r="ES179" s="89" t="n"/>
      <c r="EU179" s="81" t="n"/>
      <c r="EV179" s="89" t="n"/>
      <c r="EX179" s="81" t="n"/>
      <c r="EY179" s="89" t="n"/>
      <c r="FA179" s="81" t="n"/>
      <c r="FB179" s="89" t="n"/>
      <c r="FD179" s="81" t="n"/>
      <c r="FE179" s="89" t="n"/>
      <c r="FG179" s="81" t="n"/>
      <c r="FH179" s="89" t="n"/>
      <c r="FJ179" s="81" t="n"/>
      <c r="FK179" s="89" t="n"/>
      <c r="FM179" s="81" t="n"/>
    </row>
    <row customHeight="1" ht="12" r="180" spans="1:201">
      <c r="U180" s="10" t="n"/>
      <c r="V180" s="89" t="n"/>
      <c r="W180" s="16" t="n"/>
      <c r="X180" s="25" t="n"/>
      <c r="Y180" s="80" t="n"/>
      <c r="Z180" s="27">
        <f>IF(U180="","",LOOKUP(U180-V180,{-9E+307,0,1},{2,"x",1}))</f>
        <v/>
      </c>
      <c r="AA180" s="14">
        <f>IF(U180="","",U180&amp;"-"&amp;V180)</f>
        <v/>
      </c>
      <c r="AB180" s="63" t="n"/>
      <c r="EP180" s="89" t="n"/>
      <c r="ER180" s="81" t="n"/>
      <c r="ES180" s="89" t="n"/>
      <c r="EU180" s="81" t="n"/>
      <c r="EV180" s="89" t="n"/>
      <c r="EX180" s="81" t="n"/>
      <c r="EY180" s="89" t="n"/>
      <c r="FA180" s="81" t="n"/>
      <c r="FB180" s="89" t="n"/>
      <c r="FD180" s="81" t="n"/>
      <c r="FE180" s="89" t="n"/>
      <c r="FG180" s="81" t="n"/>
      <c r="FH180" s="89" t="n"/>
      <c r="FJ180" s="81" t="n"/>
      <c r="FK180" s="89" t="n"/>
      <c r="FM180" s="81" t="n"/>
    </row>
    <row customHeight="1" ht="12" r="181" spans="1:201">
      <c r="U181" s="10" t="n"/>
      <c r="V181" s="89" t="n"/>
      <c r="W181" s="16" t="n"/>
      <c r="X181" s="25" t="n"/>
      <c r="Y181" s="80" t="n"/>
      <c r="Z181" s="27">
        <f>IF(U181="","",LOOKUP(U181-V181,{-9E+307,0,1},{2,"x",1}))</f>
        <v/>
      </c>
      <c r="AA181" s="14">
        <f>IF(U181="","",U181&amp;"-"&amp;V181)</f>
        <v/>
      </c>
      <c r="AB181" s="63" t="n"/>
      <c r="EP181" s="89" t="n"/>
      <c r="ER181" s="81" t="n"/>
      <c r="ES181" s="89" t="n"/>
      <c r="EU181" s="81" t="n"/>
      <c r="EV181" s="89" t="n"/>
      <c r="EX181" s="81" t="n"/>
      <c r="EY181" s="89" t="n"/>
      <c r="FA181" s="81" t="n"/>
      <c r="FB181" s="89" t="n"/>
      <c r="FD181" s="81" t="n"/>
      <c r="FE181" s="89" t="n"/>
      <c r="FG181" s="81" t="n"/>
      <c r="FH181" s="89" t="n"/>
      <c r="FJ181" s="81" t="n"/>
      <c r="FK181" s="89" t="n"/>
      <c r="FM181" s="81" t="n"/>
    </row>
    <row customHeight="1" ht="12" r="182" spans="1:201">
      <c r="U182" s="10" t="n"/>
      <c r="V182" s="89" t="n"/>
      <c r="W182" s="16" t="n"/>
      <c r="X182" s="25" t="n"/>
      <c r="Y182" s="80" t="n"/>
      <c r="Z182" s="27">
        <f>IF(U182="","",LOOKUP(U182-V182,{-9E+307,0,1},{2,"x",1}))</f>
        <v/>
      </c>
      <c r="AA182" s="14">
        <f>IF(U182="","",U182&amp;"-"&amp;V182)</f>
        <v/>
      </c>
      <c r="AB182" s="63" t="n"/>
      <c r="EP182" s="89" t="n"/>
      <c r="ER182" s="81" t="n"/>
      <c r="ES182" s="89" t="n"/>
      <c r="EU182" s="81" t="n"/>
      <c r="EV182" s="89" t="n"/>
      <c r="EX182" s="81" t="n"/>
      <c r="EY182" s="89" t="n"/>
      <c r="FA182" s="81" t="n"/>
      <c r="FB182" s="89" t="n"/>
      <c r="FD182" s="81" t="n"/>
      <c r="FE182" s="89" t="n"/>
      <c r="FG182" s="81" t="n"/>
      <c r="FH182" s="89" t="n"/>
      <c r="FJ182" s="81" t="n"/>
      <c r="FK182" s="89" t="n"/>
      <c r="FM182" s="81" t="n"/>
    </row>
    <row customHeight="1" ht="12" r="183" spans="1:201">
      <c r="U183" s="10" t="n"/>
      <c r="V183" s="89" t="n"/>
      <c r="W183" s="16" t="n"/>
      <c r="X183" s="25" t="n"/>
      <c r="Y183" s="80" t="n"/>
      <c r="Z183" s="27">
        <f>IF(U183="","",LOOKUP(U183-V183,{-9E+307,0,1},{2,"x",1}))</f>
        <v/>
      </c>
      <c r="AA183" s="14">
        <f>IF(U183="","",U183&amp;"-"&amp;V183)</f>
        <v/>
      </c>
      <c r="AB183" s="63" t="n"/>
      <c r="EP183" s="89" t="n"/>
      <c r="ER183" s="81" t="n"/>
      <c r="ES183" s="89" t="n"/>
      <c r="EU183" s="81" t="n"/>
      <c r="EV183" s="89" t="n"/>
      <c r="EX183" s="81" t="n"/>
      <c r="EY183" s="89" t="n"/>
      <c r="FA183" s="81" t="n"/>
      <c r="FB183" s="89" t="n"/>
      <c r="FD183" s="81" t="n"/>
      <c r="FE183" s="89" t="n"/>
      <c r="FG183" s="81" t="n"/>
      <c r="FH183" s="89" t="n"/>
      <c r="FJ183" s="81" t="n"/>
      <c r="FK183" s="89" t="n"/>
      <c r="FM183" s="81" t="n"/>
    </row>
    <row customHeight="1" ht="12" r="184" spans="1:201">
      <c r="U184" s="10" t="n"/>
      <c r="V184" s="89" t="n"/>
      <c r="W184" s="16" t="n"/>
      <c r="X184" s="25" t="n"/>
      <c r="Y184" s="80" t="n"/>
      <c r="Z184" s="27">
        <f>IF(U184="","",LOOKUP(U184-V184,{-9E+307,0,1},{2,"x",1}))</f>
        <v/>
      </c>
      <c r="AA184" s="14">
        <f>IF(U184="","",U184&amp;"-"&amp;V184)</f>
        <v/>
      </c>
      <c r="AB184" s="63" t="n"/>
      <c r="EP184" s="89" t="n"/>
      <c r="ER184" s="81" t="n"/>
      <c r="ES184" s="89" t="n"/>
      <c r="EU184" s="81" t="n"/>
      <c r="EV184" s="89" t="n"/>
      <c r="EX184" s="81" t="n"/>
      <c r="EY184" s="89" t="n"/>
      <c r="FA184" s="81" t="n"/>
      <c r="FB184" s="89" t="n"/>
      <c r="FD184" s="81" t="n"/>
      <c r="FE184" s="89" t="n"/>
      <c r="FG184" s="81" t="n"/>
      <c r="FH184" s="89" t="n"/>
      <c r="FJ184" s="81" t="n"/>
      <c r="FK184" s="89" t="n"/>
      <c r="FM184" s="81" t="n"/>
    </row>
    <row customHeight="1" ht="12" r="185" spans="1:201">
      <c r="U185" s="10" t="n"/>
      <c r="V185" s="89" t="n"/>
      <c r="W185" s="16" t="n"/>
      <c r="X185" s="25" t="n"/>
      <c r="Y185" s="80" t="n"/>
      <c r="Z185" s="27">
        <f>IF(U185="","",LOOKUP(U185-V185,{-9E+307,0,1},{2,"x",1}))</f>
        <v/>
      </c>
      <c r="AA185" s="14">
        <f>IF(U185="","",U185&amp;"-"&amp;V185)</f>
        <v/>
      </c>
      <c r="AB185" s="63" t="n"/>
      <c r="EP185" s="89" t="n"/>
      <c r="ER185" s="81" t="n"/>
      <c r="ES185" s="89" t="n"/>
      <c r="EU185" s="81" t="n"/>
      <c r="EV185" s="89" t="n"/>
      <c r="EX185" s="81" t="n"/>
      <c r="EY185" s="89" t="n"/>
      <c r="FA185" s="81" t="n"/>
      <c r="FB185" s="89" t="n"/>
      <c r="FD185" s="81" t="n"/>
      <c r="FE185" s="89" t="n"/>
      <c r="FG185" s="81" t="n"/>
      <c r="FH185" s="89" t="n"/>
      <c r="FJ185" s="81" t="n"/>
      <c r="FK185" s="89" t="n"/>
      <c r="FM185" s="81" t="n"/>
    </row>
    <row customHeight="1" ht="12" r="186" spans="1:201">
      <c r="U186" s="10" t="n"/>
      <c r="V186" s="89" t="n"/>
      <c r="W186" s="16" t="n"/>
      <c r="X186" s="25" t="n"/>
      <c r="Y186" s="80" t="n"/>
      <c r="Z186" s="27">
        <f>IF(U186="","",LOOKUP(U186-V186,{-9E+307,0,1},{2,"x",1}))</f>
        <v/>
      </c>
      <c r="AA186" s="14">
        <f>IF(U186="","",U186&amp;"-"&amp;V186)</f>
        <v/>
      </c>
      <c r="AB186" s="63" t="n"/>
      <c r="EP186" s="89" t="n"/>
      <c r="ER186" s="81" t="n"/>
      <c r="ES186" s="89" t="n"/>
      <c r="EU186" s="81" t="n"/>
      <c r="EV186" s="89" t="n"/>
      <c r="EX186" s="81" t="n"/>
      <c r="EY186" s="89" t="n"/>
      <c r="FA186" s="81" t="n"/>
      <c r="FB186" s="89" t="n"/>
      <c r="FD186" s="81" t="n"/>
      <c r="FE186" s="89" t="n"/>
      <c r="FG186" s="81" t="n"/>
      <c r="FH186" s="89" t="n"/>
      <c r="FJ186" s="81" t="n"/>
      <c r="FK186" s="89" t="n"/>
      <c r="FM186" s="81" t="n"/>
    </row>
    <row customHeight="1" ht="12" r="187" spans="1:201">
      <c r="U187" s="10" t="n"/>
      <c r="V187" s="89" t="n"/>
      <c r="W187" s="16" t="n"/>
      <c r="X187" s="25" t="n"/>
      <c r="Y187" s="80" t="n"/>
      <c r="Z187" s="27">
        <f>IF(U187="","",LOOKUP(U187-V187,{-9E+307,0,1},{2,"x",1}))</f>
        <v/>
      </c>
      <c r="AA187" s="14">
        <f>IF(U187="","",U187&amp;"-"&amp;V187)</f>
        <v/>
      </c>
      <c r="AB187" s="63" t="n"/>
      <c r="EP187" s="89" t="n"/>
      <c r="ER187" s="81" t="n"/>
      <c r="ES187" s="89" t="n"/>
      <c r="EU187" s="81" t="n"/>
      <c r="EV187" s="89" t="n"/>
      <c r="EX187" s="81" t="n"/>
      <c r="EY187" s="89" t="n"/>
      <c r="FA187" s="81" t="n"/>
      <c r="FB187" s="89" t="n"/>
      <c r="FD187" s="81" t="n"/>
      <c r="FE187" s="89" t="n"/>
      <c r="FG187" s="81" t="n"/>
      <c r="FH187" s="89" t="n"/>
      <c r="FJ187" s="81" t="n"/>
      <c r="FK187" s="89" t="n"/>
      <c r="FM187" s="81" t="n"/>
    </row>
    <row customHeight="1" ht="12" r="188" spans="1:201">
      <c r="U188" s="10" t="n"/>
      <c r="V188" s="89" t="n"/>
      <c r="W188" s="16" t="n"/>
      <c r="X188" s="25" t="n"/>
      <c r="Y188" s="80" t="n"/>
      <c r="Z188" s="27">
        <f>IF(U188="","",LOOKUP(U188-V188,{-9E+307,0,1},{2,"x",1}))</f>
        <v/>
      </c>
      <c r="AA188" s="14">
        <f>IF(U188="","",U188&amp;"-"&amp;V188)</f>
        <v/>
      </c>
      <c r="AB188" s="63" t="n"/>
      <c r="EP188" s="89" t="n"/>
      <c r="ER188" s="81" t="n"/>
      <c r="ES188" s="89" t="n"/>
      <c r="EU188" s="81" t="n"/>
      <c r="EV188" s="89" t="n"/>
      <c r="EX188" s="81" t="n"/>
      <c r="EY188" s="89" t="n"/>
      <c r="FA188" s="81" t="n"/>
      <c r="FB188" s="89" t="n"/>
      <c r="FD188" s="81" t="n"/>
      <c r="FE188" s="89" t="n"/>
      <c r="FG188" s="81" t="n"/>
      <c r="FH188" s="89" t="n"/>
      <c r="FJ188" s="81" t="n"/>
      <c r="FK188" s="89" t="n"/>
      <c r="FM188" s="81" t="n"/>
    </row>
    <row customHeight="1" ht="12" r="189" spans="1:201">
      <c r="U189" s="10" t="n"/>
      <c r="V189" s="89" t="n"/>
      <c r="W189" s="16" t="n"/>
      <c r="X189" s="25" t="n"/>
      <c r="Y189" s="80" t="n"/>
      <c r="Z189" s="27">
        <f>IF(U189="","",LOOKUP(U189-V189,{-9E+307,0,1},{2,"x",1}))</f>
        <v/>
      </c>
      <c r="AA189" s="14">
        <f>IF(U189="","",U189&amp;"-"&amp;V189)</f>
        <v/>
      </c>
      <c r="AB189" s="63" t="n"/>
      <c r="EP189" s="89" t="n"/>
      <c r="ER189" s="81" t="n"/>
      <c r="ES189" s="89" t="n"/>
      <c r="EU189" s="81" t="n"/>
      <c r="EV189" s="89" t="n"/>
      <c r="EX189" s="81" t="n"/>
      <c r="EY189" s="89" t="n"/>
      <c r="FA189" s="81" t="n"/>
      <c r="FB189" s="89" t="n"/>
      <c r="FD189" s="81" t="n"/>
      <c r="FE189" s="89" t="n"/>
      <c r="FG189" s="81" t="n"/>
      <c r="FH189" s="89" t="n"/>
      <c r="FJ189" s="81" t="n"/>
      <c r="FK189" s="89" t="n"/>
      <c r="FM189" s="81" t="n"/>
    </row>
    <row customHeight="1" ht="12" r="190" spans="1:201">
      <c r="U190" s="10" t="n"/>
      <c r="V190" s="89" t="n"/>
      <c r="W190" s="16" t="n"/>
      <c r="X190" s="25" t="n"/>
      <c r="Y190" s="80" t="n"/>
      <c r="Z190" s="27">
        <f>IF(U190="","",LOOKUP(U190-V190,{-9E+307,0,1},{2,"x",1}))</f>
        <v/>
      </c>
      <c r="AA190" s="14">
        <f>IF(U190="","",U190&amp;"-"&amp;V190)</f>
        <v/>
      </c>
      <c r="AB190" s="63" t="n"/>
      <c r="EP190" s="89" t="n"/>
      <c r="ER190" s="81" t="n"/>
      <c r="ES190" s="89" t="n"/>
      <c r="EU190" s="81" t="n"/>
      <c r="EV190" s="89" t="n"/>
      <c r="EX190" s="81" t="n"/>
      <c r="EY190" s="89" t="n"/>
      <c r="FA190" s="81" t="n"/>
      <c r="FB190" s="89" t="n"/>
      <c r="FD190" s="81" t="n"/>
      <c r="FE190" s="89" t="n"/>
      <c r="FG190" s="81" t="n"/>
      <c r="FH190" s="89" t="n"/>
      <c r="FJ190" s="81" t="n"/>
      <c r="FK190" s="89" t="n"/>
      <c r="FM190" s="81" t="n"/>
    </row>
    <row customHeight="1" ht="12" r="191" spans="1:201">
      <c r="U191" s="10" t="n"/>
      <c r="V191" s="89" t="n"/>
      <c r="W191" s="16" t="n"/>
      <c r="X191" s="25" t="n"/>
      <c r="Y191" s="80" t="n"/>
      <c r="Z191" s="27">
        <f>IF(U191="","",LOOKUP(U191-V191,{-9E+307,0,1},{2,"x",1}))</f>
        <v/>
      </c>
      <c r="AA191" s="14">
        <f>IF(U191="","",U191&amp;"-"&amp;V191)</f>
        <v/>
      </c>
      <c r="AB191" s="63" t="n"/>
      <c r="EP191" s="89" t="n"/>
      <c r="ER191" s="81" t="n"/>
      <c r="ES191" s="89" t="n"/>
      <c r="EU191" s="81" t="n"/>
      <c r="EV191" s="89" t="n"/>
      <c r="EX191" s="81" t="n"/>
      <c r="EY191" s="89" t="n"/>
      <c r="FA191" s="81" t="n"/>
      <c r="FB191" s="89" t="n"/>
      <c r="FD191" s="81" t="n"/>
      <c r="FE191" s="89" t="n"/>
      <c r="FG191" s="81" t="n"/>
      <c r="FH191" s="89" t="n"/>
      <c r="FJ191" s="81" t="n"/>
      <c r="FK191" s="89" t="n"/>
      <c r="FM191" s="81" t="n"/>
    </row>
    <row customHeight="1" ht="12" r="192" spans="1:201">
      <c r="U192" s="10" t="n"/>
      <c r="V192" s="89" t="n"/>
      <c r="W192" s="16" t="n"/>
      <c r="X192" s="25" t="n"/>
      <c r="Y192" s="80" t="n"/>
      <c r="Z192" s="27">
        <f>IF(U192="","",LOOKUP(U192-V192,{-9E+307,0,1},{2,"x",1}))</f>
        <v/>
      </c>
      <c r="AA192" s="14">
        <f>IF(U192="","",U192&amp;"-"&amp;V192)</f>
        <v/>
      </c>
      <c r="AB192" s="63" t="n"/>
      <c r="EP192" s="89" t="n"/>
      <c r="ER192" s="81" t="n"/>
      <c r="ES192" s="89" t="n"/>
      <c r="EU192" s="81" t="n"/>
      <c r="EV192" s="89" t="n"/>
      <c r="EX192" s="81" t="n"/>
      <c r="EY192" s="89" t="n"/>
      <c r="FA192" s="81" t="n"/>
      <c r="FB192" s="89" t="n"/>
      <c r="FD192" s="81" t="n"/>
      <c r="FE192" s="89" t="n"/>
      <c r="FG192" s="81" t="n"/>
      <c r="FH192" s="89" t="n"/>
      <c r="FJ192" s="81" t="n"/>
      <c r="FK192" s="89" t="n"/>
      <c r="FM192" s="81" t="n"/>
    </row>
    <row customHeight="1" ht="12" r="193" spans="1:201">
      <c r="U193" s="10" t="n"/>
      <c r="V193" s="89" t="n"/>
      <c r="W193" s="16" t="n"/>
      <c r="X193" s="25" t="n"/>
      <c r="Y193" s="80" t="n"/>
      <c r="Z193" s="27">
        <f>IF(U193="","",LOOKUP(U193-V193,{-9E+307,0,1},{2,"x",1}))</f>
        <v/>
      </c>
      <c r="AA193" s="14">
        <f>IF(U193="","",U193&amp;"-"&amp;V193)</f>
        <v/>
      </c>
      <c r="AB193" s="63" t="n"/>
      <c r="EP193" s="89" t="n"/>
      <c r="ER193" s="81" t="n"/>
      <c r="ES193" s="89" t="n"/>
      <c r="EU193" s="81" t="n"/>
      <c r="EV193" s="89" t="n"/>
      <c r="EX193" s="81" t="n"/>
      <c r="EY193" s="89" t="n"/>
      <c r="FA193" s="81" t="n"/>
      <c r="FB193" s="89" t="n"/>
      <c r="FD193" s="81" t="n"/>
      <c r="FE193" s="89" t="n"/>
      <c r="FG193" s="81" t="n"/>
      <c r="FH193" s="89" t="n"/>
      <c r="FJ193" s="81" t="n"/>
      <c r="FK193" s="89" t="n"/>
      <c r="FM193" s="81" t="n"/>
    </row>
    <row customHeight="1" ht="12" r="194" spans="1:201">
      <c r="U194" s="10" t="n"/>
      <c r="V194" s="89" t="n"/>
      <c r="W194" s="16" t="n"/>
      <c r="X194" s="25" t="n"/>
      <c r="Y194" s="80" t="n"/>
      <c r="Z194" s="27">
        <f>IF(U194="","",LOOKUP(U194-V194,{-9E+307,0,1},{2,"x",1}))</f>
        <v/>
      </c>
      <c r="AA194" s="14">
        <f>IF(U194="","",U194&amp;"-"&amp;V194)</f>
        <v/>
      </c>
      <c r="AB194" s="63" t="n"/>
      <c r="EP194" s="89" t="n"/>
      <c r="ER194" s="81" t="n"/>
      <c r="ES194" s="89" t="n"/>
      <c r="EU194" s="81" t="n"/>
      <c r="EV194" s="89" t="n"/>
      <c r="EX194" s="81" t="n"/>
      <c r="EY194" s="89" t="n"/>
      <c r="FA194" s="81" t="n"/>
      <c r="FB194" s="89" t="n"/>
      <c r="FD194" s="81" t="n"/>
      <c r="FE194" s="89" t="n"/>
      <c r="FG194" s="81" t="n"/>
      <c r="FH194" s="89" t="n"/>
      <c r="FJ194" s="81" t="n"/>
      <c r="FK194" s="89" t="n"/>
      <c r="FM194" s="81" t="n"/>
    </row>
    <row customHeight="1" ht="12" r="195" spans="1:201">
      <c r="U195" s="10" t="n"/>
      <c r="V195" s="89" t="n"/>
      <c r="W195" s="16" t="n"/>
      <c r="X195" s="25" t="n"/>
      <c r="Y195" s="80" t="n"/>
      <c r="Z195" s="27">
        <f>IF(U195="","",LOOKUP(U195-V195,{-9E+307,0,1},{2,"x",1}))</f>
        <v/>
      </c>
      <c r="AA195" s="14">
        <f>IF(U195="","",U195&amp;"-"&amp;V195)</f>
        <v/>
      </c>
      <c r="AB195" s="63" t="n"/>
      <c r="EP195" s="89" t="n"/>
      <c r="ER195" s="81" t="n"/>
      <c r="ES195" s="89" t="n"/>
      <c r="EU195" s="81" t="n"/>
      <c r="EV195" s="89" t="n"/>
      <c r="EX195" s="81" t="n"/>
      <c r="EY195" s="89" t="n"/>
      <c r="FA195" s="81" t="n"/>
      <c r="FB195" s="89" t="n"/>
      <c r="FD195" s="81" t="n"/>
      <c r="FE195" s="89" t="n"/>
      <c r="FG195" s="81" t="n"/>
      <c r="FH195" s="89" t="n"/>
      <c r="FJ195" s="81" t="n"/>
      <c r="FK195" s="89" t="n"/>
      <c r="FM195" s="81" t="n"/>
    </row>
    <row customHeight="1" ht="12" r="196" spans="1:201">
      <c r="U196" s="10" t="n"/>
      <c r="V196" s="89" t="n"/>
      <c r="W196" s="16" t="n"/>
      <c r="X196" s="25" t="n"/>
      <c r="Y196" s="80" t="n"/>
      <c r="Z196" s="27">
        <f>IF(U196="","",LOOKUP(U196-V196,{-9E+307,0,1},{2,"x",1}))</f>
        <v/>
      </c>
      <c r="AA196" s="14">
        <f>IF(U196="","",U196&amp;"-"&amp;V196)</f>
        <v/>
      </c>
      <c r="AB196" s="63" t="n"/>
      <c r="EP196" s="89" t="n"/>
      <c r="ER196" s="81" t="n"/>
      <c r="ES196" s="89" t="n"/>
      <c r="EU196" s="81" t="n"/>
      <c r="EV196" s="89" t="n"/>
      <c r="EX196" s="81" t="n"/>
      <c r="EY196" s="89" t="n"/>
      <c r="FA196" s="81" t="n"/>
      <c r="FB196" s="89" t="n"/>
      <c r="FD196" s="81" t="n"/>
      <c r="FE196" s="89" t="n"/>
      <c r="FG196" s="81" t="n"/>
      <c r="FH196" s="89" t="n"/>
      <c r="FJ196" s="81" t="n"/>
      <c r="FK196" s="89" t="n"/>
      <c r="FM196" s="81" t="n"/>
    </row>
    <row customHeight="1" ht="12" r="197" spans="1:201">
      <c r="U197" s="10" t="n"/>
      <c r="V197" s="89" t="n"/>
      <c r="W197" s="16" t="n"/>
      <c r="X197" s="25" t="n"/>
      <c r="Y197" s="80" t="n"/>
      <c r="Z197" s="27">
        <f>IF(U197="","",LOOKUP(U197-V197,{-9E+307,0,1},{2,"x",1}))</f>
        <v/>
      </c>
      <c r="AA197" s="14">
        <f>IF(U197="","",U197&amp;"-"&amp;V197)</f>
        <v/>
      </c>
      <c r="AB197" s="63" t="n"/>
      <c r="EP197" s="89" t="n"/>
      <c r="ER197" s="81" t="n"/>
      <c r="ES197" s="89" t="n"/>
      <c r="EU197" s="81" t="n"/>
      <c r="EV197" s="89" t="n"/>
      <c r="EX197" s="81" t="n"/>
      <c r="EY197" s="89" t="n"/>
      <c r="FA197" s="81" t="n"/>
      <c r="FB197" s="89" t="n"/>
      <c r="FD197" s="81" t="n"/>
      <c r="FE197" s="89" t="n"/>
      <c r="FG197" s="81" t="n"/>
      <c r="FH197" s="89" t="n"/>
      <c r="FJ197" s="81" t="n"/>
      <c r="FK197" s="89" t="n"/>
      <c r="FM197" s="81" t="n"/>
    </row>
    <row customHeight="1" ht="12" r="198" spans="1:201">
      <c r="U198" s="10" t="n"/>
      <c r="V198" s="89" t="n"/>
      <c r="W198" s="16" t="n"/>
      <c r="X198" s="25" t="n"/>
      <c r="Y198" s="80" t="n"/>
      <c r="Z198" s="27">
        <f>IF(U198="","",LOOKUP(U198-V198,{-9E+307,0,1},{2,"x",1}))</f>
        <v/>
      </c>
      <c r="AA198" s="14">
        <f>IF(U198="","",U198&amp;"-"&amp;V198)</f>
        <v/>
      </c>
      <c r="AB198" s="63" t="n"/>
      <c r="EP198" s="89" t="n"/>
      <c r="ER198" s="81" t="n"/>
      <c r="ES198" s="89" t="n"/>
      <c r="EU198" s="81" t="n"/>
      <c r="EV198" s="89" t="n"/>
      <c r="EX198" s="81" t="n"/>
      <c r="EY198" s="89" t="n"/>
      <c r="FA198" s="81" t="n"/>
      <c r="FB198" s="89" t="n"/>
      <c r="FD198" s="81" t="n"/>
      <c r="FE198" s="89" t="n"/>
      <c r="FG198" s="81" t="n"/>
      <c r="FH198" s="89" t="n"/>
      <c r="FJ198" s="81" t="n"/>
      <c r="FK198" s="89" t="n"/>
      <c r="FM198" s="81" t="n"/>
    </row>
    <row customHeight="1" ht="12" r="199" spans="1:201">
      <c r="U199" s="10" t="n"/>
      <c r="V199" s="89" t="n"/>
      <c r="W199" s="16" t="n"/>
      <c r="X199" s="25" t="n"/>
      <c r="Y199" s="80" t="n"/>
      <c r="Z199" s="27">
        <f>IF(U199="","",LOOKUP(U199-V199,{-9E+307,0,1},{2,"x",1}))</f>
        <v/>
      </c>
      <c r="AA199" s="14">
        <f>IF(U199="","",U199&amp;"-"&amp;V199)</f>
        <v/>
      </c>
      <c r="AB199" s="63" t="n"/>
      <c r="EP199" s="89" t="n"/>
      <c r="ER199" s="81" t="n"/>
      <c r="ES199" s="89" t="n"/>
      <c r="EU199" s="81" t="n"/>
      <c r="EV199" s="89" t="n"/>
      <c r="EX199" s="81" t="n"/>
      <c r="EY199" s="89" t="n"/>
      <c r="FA199" s="81" t="n"/>
      <c r="FB199" s="89" t="n"/>
      <c r="FD199" s="81" t="n"/>
      <c r="FE199" s="89" t="n"/>
      <c r="FG199" s="81" t="n"/>
      <c r="FH199" s="89" t="n"/>
      <c r="FJ199" s="81" t="n"/>
      <c r="FK199" s="89" t="n"/>
      <c r="FM199" s="81" t="n"/>
    </row>
    <row customHeight="1" ht="12" r="200" spans="1:201">
      <c r="U200" s="10" t="n"/>
      <c r="V200" s="89" t="n"/>
      <c r="W200" s="16" t="n"/>
      <c r="X200" s="25" t="n"/>
      <c r="Y200" s="80" t="n"/>
      <c r="Z200" s="27">
        <f>IF(U200="","",LOOKUP(U200-V200,{-9E+307,0,1},{2,"x",1}))</f>
        <v/>
      </c>
      <c r="AA200" s="14">
        <f>IF(U200="","",U200&amp;"-"&amp;V200)</f>
        <v/>
      </c>
      <c r="AB200" s="63" t="n"/>
      <c r="EP200" s="89" t="n"/>
      <c r="ER200" s="81" t="n"/>
      <c r="ES200" s="89" t="n"/>
      <c r="EU200" s="81" t="n"/>
      <c r="EV200" s="89" t="n"/>
      <c r="EX200" s="81" t="n"/>
      <c r="EY200" s="89" t="n"/>
      <c r="FA200" s="81" t="n"/>
      <c r="FB200" s="89" t="n"/>
      <c r="FD200" s="81" t="n"/>
      <c r="FE200" s="89" t="n"/>
      <c r="FG200" s="81" t="n"/>
      <c r="FH200" s="89" t="n"/>
      <c r="FJ200" s="81" t="n"/>
      <c r="FK200" s="89" t="n"/>
      <c r="FM200" s="81" t="n"/>
    </row>
    <row r="201" spans="1:201">
      <c r="U201" s="10" t="n"/>
      <c r="V201" s="89" t="n"/>
      <c r="W201" s="16" t="n"/>
      <c r="X201" s="25" t="n"/>
      <c r="Y201" s="80" t="n"/>
      <c r="Z201" s="27">
        <f>IF(U201="","",LOOKUP(U201-V201,{-9E+307,0,1},{2,"x",1}))</f>
        <v/>
      </c>
      <c r="AA201" s="14">
        <f>IF(U201="","",U201&amp;"-"&amp;V201)</f>
        <v/>
      </c>
      <c r="AB201" s="63" t="n"/>
      <c r="EP201" s="89" t="n"/>
      <c r="ER201" s="81" t="n"/>
      <c r="ES201" s="89" t="n"/>
      <c r="EU201" s="81" t="n"/>
      <c r="EV201" s="89" t="n"/>
      <c r="EX201" s="81" t="n"/>
      <c r="EY201" s="89" t="n"/>
      <c r="FA201" s="81" t="n"/>
      <c r="FB201" s="89" t="n"/>
      <c r="FD201" s="81" t="n"/>
      <c r="FE201" s="89" t="n"/>
      <c r="FG201" s="81" t="n"/>
      <c r="FH201" s="89" t="n"/>
      <c r="FJ201" s="81" t="n"/>
      <c r="FK201" s="89" t="n"/>
      <c r="FM201" s="81" t="n"/>
    </row>
    <row customHeight="1" ht="12" r="202" spans="1:201">
      <c r="U202" s="10" t="n"/>
      <c r="V202" s="89" t="n"/>
      <c r="W202" s="16" t="n"/>
      <c r="X202" s="25" t="n"/>
      <c r="Y202" s="80" t="n"/>
      <c r="Z202" s="27">
        <f>IF(U202="","",LOOKUP(U202-V202,{-9E+307,0,1},{2,"x",1}))</f>
        <v/>
      </c>
      <c r="AA202" s="14">
        <f>IF(U202="","",U202&amp;"-"&amp;V202)</f>
        <v/>
      </c>
      <c r="AB202" s="63" t="n"/>
      <c r="EP202" s="89" t="n"/>
      <c r="ER202" s="81" t="n"/>
      <c r="ES202" s="89" t="n"/>
      <c r="EU202" s="81" t="n"/>
      <c r="EV202" s="89" t="n"/>
      <c r="EX202" s="81" t="n"/>
      <c r="EY202" s="89" t="n"/>
      <c r="FA202" s="81" t="n"/>
      <c r="FB202" s="89" t="n"/>
      <c r="FD202" s="81" t="n"/>
      <c r="FE202" s="89" t="n"/>
      <c r="FG202" s="81" t="n"/>
      <c r="FH202" s="89" t="n"/>
      <c r="FJ202" s="81" t="n"/>
      <c r="FK202" s="89" t="n"/>
      <c r="FM202" s="81" t="n"/>
    </row>
    <row customHeight="1" ht="12" r="203" spans="1:201">
      <c r="U203" s="10" t="n"/>
      <c r="V203" s="89" t="n"/>
      <c r="W203" s="16" t="n"/>
      <c r="X203" s="25" t="n"/>
      <c r="Y203" s="80" t="n"/>
      <c r="Z203" s="27">
        <f>IF(U203="","",LOOKUP(U203-V203,{-9E+307,0,1},{2,"x",1}))</f>
        <v/>
      </c>
      <c r="AA203" s="14">
        <f>IF(U203="","",U203&amp;"-"&amp;V203)</f>
        <v/>
      </c>
      <c r="AB203" s="63" t="n"/>
      <c r="EP203" s="89" t="n"/>
      <c r="ER203" s="81" t="n"/>
      <c r="ES203" s="89" t="n"/>
      <c r="EU203" s="81" t="n"/>
      <c r="EV203" s="89" t="n"/>
      <c r="EX203" s="81" t="n"/>
      <c r="EY203" s="89" t="n"/>
      <c r="FA203" s="81" t="n"/>
      <c r="FB203" s="89" t="n"/>
      <c r="FD203" s="81" t="n"/>
      <c r="FE203" s="89" t="n"/>
      <c r="FG203" s="81" t="n"/>
      <c r="FH203" s="89" t="n"/>
      <c r="FJ203" s="81" t="n"/>
      <c r="FK203" s="89" t="n"/>
      <c r="FM203" s="81" t="n"/>
    </row>
    <row customHeight="1" ht="12" r="204" spans="1:201">
      <c r="U204" s="10" t="n"/>
      <c r="V204" s="89" t="n"/>
      <c r="W204" s="16" t="n"/>
      <c r="X204" s="25" t="n"/>
      <c r="Y204" s="80" t="n"/>
      <c r="Z204" s="27">
        <f>IF(U204="","",LOOKUP(U204-V204,{-9E+307,0,1},{2,"x",1}))</f>
        <v/>
      </c>
      <c r="AA204" s="14">
        <f>IF(U204="","",U204&amp;"-"&amp;V204)</f>
        <v/>
      </c>
      <c r="AB204" s="63" t="n"/>
      <c r="EP204" s="89" t="n"/>
      <c r="ER204" s="81" t="n"/>
      <c r="ES204" s="89" t="n"/>
      <c r="EU204" s="81" t="n"/>
      <c r="EV204" s="89" t="n"/>
      <c r="EX204" s="81" t="n"/>
      <c r="EY204" s="89" t="n"/>
      <c r="FA204" s="81" t="n"/>
      <c r="FB204" s="89" t="n"/>
      <c r="FD204" s="81" t="n"/>
      <c r="FE204" s="89" t="n"/>
      <c r="FG204" s="81" t="n"/>
      <c r="FH204" s="89" t="n"/>
      <c r="FJ204" s="81" t="n"/>
      <c r="FK204" s="89" t="n"/>
      <c r="FM204" s="81" t="n"/>
    </row>
    <row customHeight="1" ht="12" r="205" spans="1:201">
      <c r="U205" s="10" t="n"/>
      <c r="V205" s="89" t="n"/>
      <c r="W205" s="16" t="n"/>
      <c r="X205" s="25" t="n"/>
      <c r="Y205" s="80" t="n"/>
      <c r="Z205" s="27">
        <f>IF(U205="","",LOOKUP(U205-V205,{-9E+307,0,1},{2,"x",1}))</f>
        <v/>
      </c>
      <c r="AA205" s="14">
        <f>IF(U205="","",U205&amp;"-"&amp;V205)</f>
        <v/>
      </c>
      <c r="AB205" s="63" t="n"/>
      <c r="EP205" s="89" t="n"/>
      <c r="ER205" s="81" t="n"/>
      <c r="ES205" s="89" t="n"/>
      <c r="EU205" s="81" t="n"/>
      <c r="EV205" s="89" t="n"/>
      <c r="EX205" s="81" t="n"/>
      <c r="EY205" s="89" t="n"/>
      <c r="FA205" s="81" t="n"/>
      <c r="FB205" s="89" t="n"/>
      <c r="FD205" s="81" t="n"/>
      <c r="FE205" s="89" t="n"/>
      <c r="FG205" s="81" t="n"/>
      <c r="FH205" s="89" t="n"/>
      <c r="FJ205" s="81" t="n"/>
      <c r="FK205" s="89" t="n"/>
      <c r="FM205" s="81" t="n"/>
    </row>
    <row customHeight="1" ht="12" r="206" spans="1:201">
      <c r="U206" s="10" t="n"/>
      <c r="V206" s="89" t="n"/>
      <c r="W206" s="16" t="n"/>
      <c r="X206" s="25" t="n"/>
      <c r="Y206" s="80" t="n"/>
      <c r="Z206" s="27">
        <f>IF(U206="","",LOOKUP(U206-V206,{-9E+307,0,1},{2,"x",1}))</f>
        <v/>
      </c>
      <c r="AA206" s="14">
        <f>IF(U206="","",U206&amp;"-"&amp;V206)</f>
        <v/>
      </c>
      <c r="AB206" s="63" t="n"/>
      <c r="EP206" s="89" t="n"/>
      <c r="ER206" s="81" t="n"/>
      <c r="ES206" s="89" t="n"/>
      <c r="EU206" s="81" t="n"/>
      <c r="EV206" s="89" t="n"/>
      <c r="EX206" s="81" t="n"/>
      <c r="EY206" s="89" t="n"/>
      <c r="FA206" s="81" t="n"/>
      <c r="FB206" s="89" t="n"/>
      <c r="FD206" s="81" t="n"/>
      <c r="FE206" s="89" t="n"/>
      <c r="FG206" s="81" t="n"/>
      <c r="FH206" s="89" t="n"/>
      <c r="FJ206" s="81" t="n"/>
      <c r="FK206" s="89" t="n"/>
      <c r="FM206" s="81" t="n"/>
    </row>
    <row customHeight="1" ht="12" r="207" spans="1:201">
      <c r="U207" s="10" t="n"/>
      <c r="V207" s="89" t="n"/>
      <c r="W207" s="16" t="n"/>
      <c r="X207" s="25" t="n"/>
      <c r="Y207" s="80" t="n"/>
      <c r="Z207" s="27">
        <f>IF(U207="","",LOOKUP(U207-V207,{-9E+307,0,1},{2,"x",1}))</f>
        <v/>
      </c>
      <c r="AA207" s="14">
        <f>IF(U207="","",U207&amp;"-"&amp;V207)</f>
        <v/>
      </c>
      <c r="AB207" s="63" t="n"/>
      <c r="EP207" s="89" t="n"/>
      <c r="ER207" s="81" t="n"/>
      <c r="ES207" s="89" t="n"/>
      <c r="EU207" s="81" t="n"/>
      <c r="EV207" s="89" t="n"/>
      <c r="EX207" s="81" t="n"/>
      <c r="EY207" s="89" t="n"/>
      <c r="FA207" s="81" t="n"/>
      <c r="FB207" s="89" t="n"/>
      <c r="FD207" s="81" t="n"/>
      <c r="FE207" s="89" t="n"/>
      <c r="FG207" s="81" t="n"/>
      <c r="FH207" s="89" t="n"/>
      <c r="FJ207" s="81" t="n"/>
      <c r="FK207" s="89" t="n"/>
      <c r="FM207" s="81" t="n"/>
    </row>
    <row customHeight="1" ht="12" r="208" spans="1:201">
      <c r="U208" s="10" t="n"/>
      <c r="V208" s="89" t="n"/>
      <c r="W208" s="16" t="n"/>
      <c r="X208" s="25" t="n"/>
      <c r="Y208" s="80" t="n"/>
      <c r="Z208" s="27">
        <f>IF(U208="","",LOOKUP(U208-V208,{-9E+307,0,1},{2,"x",1}))</f>
        <v/>
      </c>
      <c r="AA208" s="14">
        <f>IF(U208="","",U208&amp;"-"&amp;V208)</f>
        <v/>
      </c>
      <c r="AB208" s="63" t="n"/>
      <c r="EP208" s="89" t="n"/>
      <c r="ER208" s="81" t="n"/>
      <c r="ES208" s="89" t="n"/>
      <c r="EU208" s="81" t="n"/>
      <c r="EV208" s="89" t="n"/>
      <c r="EX208" s="81" t="n"/>
      <c r="EY208" s="89" t="n"/>
      <c r="FA208" s="81" t="n"/>
      <c r="FB208" s="89" t="n"/>
      <c r="FD208" s="81" t="n"/>
      <c r="FE208" s="89" t="n"/>
      <c r="FG208" s="81" t="n"/>
      <c r="FH208" s="89" t="n"/>
      <c r="FJ208" s="81" t="n"/>
      <c r="FK208" s="89" t="n"/>
      <c r="FM208" s="81" t="n"/>
    </row>
    <row customHeight="1" ht="12" r="209" spans="1:201">
      <c r="U209" s="10" t="n"/>
      <c r="V209" s="89" t="n"/>
      <c r="W209" s="16" t="n"/>
      <c r="X209" s="25" t="n"/>
      <c r="Y209" s="80" t="n"/>
      <c r="Z209" s="27">
        <f>IF(U209="","",LOOKUP(U209-V209,{-9E+307,0,1},{2,"x",1}))</f>
        <v/>
      </c>
      <c r="AA209" s="14">
        <f>IF(U209="","",U209&amp;"-"&amp;V209)</f>
        <v/>
      </c>
      <c r="AB209" s="63" t="n"/>
      <c r="EP209" s="89" t="n"/>
      <c r="ER209" s="81" t="n"/>
      <c r="ES209" s="89" t="n"/>
      <c r="EU209" s="81" t="n"/>
      <c r="EV209" s="89" t="n"/>
      <c r="EX209" s="81" t="n"/>
      <c r="EY209" s="89" t="n"/>
      <c r="FA209" s="81" t="n"/>
      <c r="FB209" s="89" t="n"/>
      <c r="FD209" s="81" t="n"/>
      <c r="FE209" s="89" t="n"/>
      <c r="FG209" s="81" t="n"/>
      <c r="FH209" s="89" t="n"/>
      <c r="FJ209" s="81" t="n"/>
      <c r="FK209" s="89" t="n"/>
      <c r="FM209" s="81" t="n"/>
    </row>
    <row r="210" spans="1:201">
      <c r="U210" s="10" t="n"/>
      <c r="V210" s="89" t="n"/>
      <c r="W210" s="16" t="n"/>
      <c r="X210" s="25" t="n"/>
      <c r="Y210" s="80" t="n"/>
      <c r="Z210" s="27">
        <f>IF(U210="","",LOOKUP(U210-V210,{-9E+307,0,1},{2,"x",1}))</f>
        <v/>
      </c>
      <c r="AA210" s="14">
        <f>IF(U210="","",U210&amp;"-"&amp;V210)</f>
        <v/>
      </c>
      <c r="AB210" s="63" t="n"/>
      <c r="EP210" s="89" t="n"/>
      <c r="ER210" s="81" t="n"/>
      <c r="ES210" s="89" t="n"/>
      <c r="EU210" s="81" t="n"/>
      <c r="EV210" s="89" t="n"/>
      <c r="EX210" s="81" t="n"/>
      <c r="EY210" s="89" t="n"/>
      <c r="FA210" s="81" t="n"/>
      <c r="FB210" s="89" t="n"/>
      <c r="FD210" s="81" t="n"/>
      <c r="FE210" s="89" t="n"/>
      <c r="FG210" s="81" t="n"/>
      <c r="FH210" s="89" t="n"/>
      <c r="FJ210" s="81" t="n"/>
      <c r="FK210" s="89" t="n"/>
      <c r="FM210" s="81" t="n"/>
    </row>
    <row customHeight="1" ht="12" r="211" spans="1:201">
      <c r="U211" s="10" t="n"/>
      <c r="V211" s="89" t="n"/>
      <c r="W211" s="16" t="n"/>
      <c r="X211" s="25" t="n"/>
      <c r="Y211" s="80" t="n"/>
      <c r="Z211" s="27">
        <f>IF(U211="","",LOOKUP(U211-V211,{-9E+307,0,1},{2,"x",1}))</f>
        <v/>
      </c>
      <c r="AA211" s="14">
        <f>IF(U211="","",U211&amp;"-"&amp;V211)</f>
        <v/>
      </c>
      <c r="AB211" s="63" t="n"/>
      <c r="EP211" s="89" t="n"/>
      <c r="ER211" s="81" t="n"/>
      <c r="ES211" s="89" t="n"/>
      <c r="EU211" s="81" t="n"/>
      <c r="EV211" s="89" t="n"/>
      <c r="EX211" s="81" t="n"/>
      <c r="EY211" s="89" t="n"/>
      <c r="FA211" s="81" t="n"/>
      <c r="FB211" s="89" t="n"/>
      <c r="FD211" s="81" t="n"/>
      <c r="FE211" s="89" t="n"/>
      <c r="FG211" s="81" t="n"/>
      <c r="FH211" s="89" t="n"/>
      <c r="FJ211" s="81" t="n"/>
      <c r="FK211" s="89" t="n"/>
      <c r="FM211" s="81" t="n"/>
    </row>
    <row customHeight="1" ht="12" r="212" spans="1:201">
      <c r="U212" s="10" t="n"/>
      <c r="V212" s="89" t="n"/>
      <c r="W212" s="16" t="n"/>
      <c r="X212" s="25" t="n"/>
      <c r="Y212" s="80" t="n"/>
      <c r="Z212" s="27">
        <f>IF(U212="","",LOOKUP(U212-V212,{-9E+307,0,1},{2,"x",1}))</f>
        <v/>
      </c>
      <c r="AA212" s="14">
        <f>IF(U212="","",U212&amp;"-"&amp;V212)</f>
        <v/>
      </c>
      <c r="AB212" s="63" t="n"/>
      <c r="EP212" s="89" t="n"/>
      <c r="ER212" s="81" t="n"/>
      <c r="ES212" s="89" t="n"/>
      <c r="EU212" s="81" t="n"/>
      <c r="EV212" s="89" t="n"/>
      <c r="EX212" s="81" t="n"/>
      <c r="EY212" s="89" t="n"/>
      <c r="FA212" s="81" t="n"/>
      <c r="FB212" s="89" t="n"/>
      <c r="FD212" s="81" t="n"/>
      <c r="FE212" s="89" t="n"/>
      <c r="FG212" s="81" t="n"/>
      <c r="FH212" s="89" t="n"/>
      <c r="FJ212" s="81" t="n"/>
      <c r="FK212" s="89" t="n"/>
      <c r="FM212" s="81" t="n"/>
    </row>
    <row customHeight="1" ht="12" r="213" spans="1:201">
      <c r="U213" s="10" t="n"/>
      <c r="V213" s="89" t="n"/>
      <c r="W213" s="16" t="n"/>
      <c r="X213" s="25" t="n"/>
      <c r="Y213" s="80" t="n"/>
      <c r="Z213" s="27">
        <f>IF(U213="","",LOOKUP(U213-V213,{-9E+307,0,1},{2,"x",1}))</f>
        <v/>
      </c>
      <c r="AA213" s="14">
        <f>IF(U213="","",U213&amp;"-"&amp;V213)</f>
        <v/>
      </c>
      <c r="AB213" s="63" t="n"/>
      <c r="EP213" s="89" t="n"/>
      <c r="ER213" s="81" t="n"/>
      <c r="ES213" s="89" t="n"/>
      <c r="EU213" s="81" t="n"/>
      <c r="EV213" s="89" t="n"/>
      <c r="EX213" s="81" t="n"/>
      <c r="EY213" s="89" t="n"/>
      <c r="FA213" s="81" t="n"/>
      <c r="FB213" s="89" t="n"/>
      <c r="FD213" s="81" t="n"/>
      <c r="FE213" s="89" t="n"/>
      <c r="FG213" s="81" t="n"/>
      <c r="FH213" s="89" t="n"/>
      <c r="FJ213" s="81" t="n"/>
      <c r="FK213" s="89" t="n"/>
      <c r="FM213" s="81" t="n"/>
    </row>
    <row customHeight="1" ht="12" r="214" spans="1:201">
      <c r="U214" s="10" t="n"/>
      <c r="V214" s="89" t="n"/>
      <c r="W214" s="16" t="n"/>
      <c r="X214" s="25" t="n"/>
      <c r="Y214" s="80" t="n"/>
      <c r="Z214" s="27">
        <f>IF(U214="","",LOOKUP(U214-V214,{-9E+307,0,1},{2,"x",1}))</f>
        <v/>
      </c>
      <c r="AA214" s="14">
        <f>IF(U214="","",U214&amp;"-"&amp;V214)</f>
        <v/>
      </c>
      <c r="AB214" s="63" t="n"/>
      <c r="EP214" s="89" t="n"/>
      <c r="ER214" s="81" t="n"/>
      <c r="ES214" s="89" t="n"/>
      <c r="EU214" s="81" t="n"/>
      <c r="EV214" s="89" t="n"/>
      <c r="EX214" s="81" t="n"/>
      <c r="EY214" s="89" t="n"/>
      <c r="FA214" s="81" t="n"/>
      <c r="FB214" s="89" t="n"/>
      <c r="FD214" s="81" t="n"/>
      <c r="FE214" s="89" t="n"/>
      <c r="FG214" s="81" t="n"/>
      <c r="FH214" s="89" t="n"/>
      <c r="FJ214" s="81" t="n"/>
      <c r="FK214" s="89" t="n"/>
      <c r="FM214" s="81" t="n"/>
    </row>
    <row customHeight="1" ht="12" r="215" spans="1:201">
      <c r="U215" s="10" t="n"/>
      <c r="V215" s="89" t="n"/>
      <c r="W215" s="16" t="n"/>
      <c r="X215" s="25" t="n"/>
      <c r="Y215" s="80" t="n"/>
      <c r="Z215" s="27">
        <f>IF(U215="","",LOOKUP(U215-V215,{-9E+307,0,1},{2,"x",1}))</f>
        <v/>
      </c>
      <c r="AA215" s="14">
        <f>IF(U215="","",U215&amp;"-"&amp;V215)</f>
        <v/>
      </c>
      <c r="AB215" s="63" t="n"/>
      <c r="EP215" s="89" t="n"/>
      <c r="ER215" s="81" t="n"/>
      <c r="ES215" s="89" t="n"/>
      <c r="EU215" s="81" t="n"/>
      <c r="EV215" s="89" t="n"/>
      <c r="EX215" s="81" t="n"/>
      <c r="EY215" s="89" t="n"/>
      <c r="FA215" s="81" t="n"/>
      <c r="FB215" s="89" t="n"/>
      <c r="FD215" s="81" t="n"/>
      <c r="FE215" s="89" t="n"/>
      <c r="FG215" s="81" t="n"/>
      <c r="FH215" s="89" t="n"/>
      <c r="FJ215" s="81" t="n"/>
      <c r="FK215" s="89" t="n"/>
      <c r="FM215" s="81" t="n"/>
    </row>
    <row customHeight="1" ht="12" r="216" spans="1:201">
      <c r="U216" s="10" t="n"/>
      <c r="V216" s="89" t="n"/>
      <c r="W216" s="16" t="n"/>
      <c r="X216" s="25" t="n"/>
      <c r="Y216" s="80" t="n"/>
      <c r="Z216" s="27">
        <f>IF(U216="","",LOOKUP(U216-V216,{-9E+307,0,1},{2,"x",1}))</f>
        <v/>
      </c>
      <c r="AA216" s="14">
        <f>IF(U216="","",U216&amp;"-"&amp;V216)</f>
        <v/>
      </c>
      <c r="AB216" s="63" t="n"/>
      <c r="EP216" s="89" t="n"/>
      <c r="ER216" s="81" t="n"/>
      <c r="ES216" s="89" t="n"/>
      <c r="EU216" s="81" t="n"/>
      <c r="EV216" s="89" t="n"/>
      <c r="EX216" s="81" t="n"/>
      <c r="EY216" s="89" t="n"/>
      <c r="FA216" s="81" t="n"/>
      <c r="FB216" s="89" t="n"/>
      <c r="FD216" s="81" t="n"/>
      <c r="FE216" s="89" t="n"/>
      <c r="FG216" s="81" t="n"/>
      <c r="FH216" s="89" t="n"/>
      <c r="FJ216" s="81" t="n"/>
      <c r="FK216" s="89" t="n"/>
      <c r="FM216" s="81" t="n"/>
    </row>
    <row customHeight="1" ht="12" r="217" spans="1:201">
      <c r="U217" s="10" t="n"/>
      <c r="V217" s="89" t="n"/>
      <c r="W217" s="16" t="n"/>
      <c r="X217" s="25" t="n"/>
      <c r="Y217" s="80" t="n"/>
      <c r="Z217" s="27">
        <f>IF(U217="","",LOOKUP(U217-V217,{-9E+307,0,1},{2,"x",1}))</f>
        <v/>
      </c>
      <c r="AA217" s="14">
        <f>IF(U217="","",U217&amp;"-"&amp;V217)</f>
        <v/>
      </c>
      <c r="AB217" s="63" t="n"/>
      <c r="EP217" s="89" t="n"/>
      <c r="ER217" s="81" t="n"/>
      <c r="ES217" s="89" t="n"/>
      <c r="EU217" s="81" t="n"/>
      <c r="EV217" s="89" t="n"/>
      <c r="EX217" s="81" t="n"/>
      <c r="EY217" s="89" t="n"/>
      <c r="FA217" s="81" t="n"/>
      <c r="FB217" s="89" t="n"/>
      <c r="FD217" s="81" t="n"/>
      <c r="FE217" s="89" t="n"/>
      <c r="FG217" s="81" t="n"/>
      <c r="FH217" s="89" t="n"/>
      <c r="FJ217" s="81" t="n"/>
      <c r="FK217" s="89" t="n"/>
      <c r="FM217" s="81" t="n"/>
    </row>
    <row customHeight="1" ht="12" r="218" spans="1:201">
      <c r="U218" s="10" t="n"/>
      <c r="V218" s="89" t="n"/>
      <c r="W218" s="16" t="n"/>
      <c r="X218" s="25" t="n"/>
      <c r="Y218" s="80" t="n"/>
      <c r="Z218" s="27">
        <f>IF(U218="","",LOOKUP(U218-V218,{-9E+307,0,1},{2,"x",1}))</f>
        <v/>
      </c>
      <c r="AA218" s="14">
        <f>IF(U218="","",U218&amp;"-"&amp;V218)</f>
        <v/>
      </c>
      <c r="AB218" s="63" t="n"/>
      <c r="EP218" s="89" t="n"/>
      <c r="ER218" s="81" t="n"/>
      <c r="ES218" s="89" t="n"/>
      <c r="EU218" s="81" t="n"/>
      <c r="EV218" s="89" t="n"/>
      <c r="EX218" s="81" t="n"/>
      <c r="EY218" s="89" t="n"/>
      <c r="FA218" s="81" t="n"/>
      <c r="FB218" s="89" t="n"/>
      <c r="FD218" s="81" t="n"/>
      <c r="FE218" s="89" t="n"/>
      <c r="FG218" s="81" t="n"/>
      <c r="FH218" s="89" t="n"/>
      <c r="FJ218" s="81" t="n"/>
      <c r="FK218" s="89" t="n"/>
      <c r="FM218" s="81" t="n"/>
    </row>
    <row customHeight="1" ht="12" r="219" spans="1:201">
      <c r="U219" s="10" t="n"/>
      <c r="V219" s="89" t="n"/>
      <c r="W219" s="16" t="n"/>
      <c r="X219" s="25" t="n"/>
      <c r="Y219" s="80" t="n"/>
      <c r="Z219" s="27">
        <f>IF(U219="","",LOOKUP(U219-V219,{-9E+307,0,1},{2,"x",1}))</f>
        <v/>
      </c>
      <c r="AA219" s="14">
        <f>IF(U219="","",U219&amp;"-"&amp;V219)</f>
        <v/>
      </c>
      <c r="AB219" s="63" t="n"/>
      <c r="EP219" s="89" t="n"/>
      <c r="ER219" s="81" t="n"/>
      <c r="ES219" s="89" t="n"/>
      <c r="EU219" s="81" t="n"/>
      <c r="EV219" s="89" t="n"/>
      <c r="EX219" s="81" t="n"/>
      <c r="EY219" s="89" t="n"/>
      <c r="FA219" s="81" t="n"/>
      <c r="FB219" s="89" t="n"/>
      <c r="FD219" s="81" t="n"/>
      <c r="FE219" s="89" t="n"/>
      <c r="FG219" s="81" t="n"/>
      <c r="FH219" s="89" t="n"/>
      <c r="FJ219" s="81" t="n"/>
      <c r="FK219" s="89" t="n"/>
      <c r="FM219" s="81" t="n"/>
    </row>
    <row customHeight="1" ht="12" r="220" spans="1:201">
      <c r="U220" s="10" t="n"/>
      <c r="V220" s="89" t="n"/>
      <c r="W220" s="16" t="n"/>
      <c r="X220" s="25" t="n"/>
      <c r="Y220" s="80" t="n"/>
      <c r="Z220" s="27">
        <f>IF(U220="","",LOOKUP(U220-V220,{-9E+307,0,1},{2,"x",1}))</f>
        <v/>
      </c>
      <c r="AA220" s="14">
        <f>IF(U220="","",U220&amp;"-"&amp;V220)</f>
        <v/>
      </c>
      <c r="AB220" s="63" t="n"/>
      <c r="EP220" s="89" t="n"/>
      <c r="ER220" s="81" t="n"/>
      <c r="ES220" s="89" t="n"/>
      <c r="EU220" s="81" t="n"/>
      <c r="EV220" s="89" t="n"/>
      <c r="EX220" s="81" t="n"/>
      <c r="EY220" s="89" t="n"/>
      <c r="FA220" s="81" t="n"/>
      <c r="FB220" s="89" t="n"/>
      <c r="FD220" s="81" t="n"/>
      <c r="FE220" s="89" t="n"/>
      <c r="FG220" s="81" t="n"/>
      <c r="FH220" s="89" t="n"/>
      <c r="FJ220" s="81" t="n"/>
      <c r="FK220" s="89" t="n"/>
      <c r="FM220" s="81" t="n"/>
    </row>
    <row customHeight="1" ht="12" r="221" spans="1:201">
      <c r="U221" s="10" t="n"/>
      <c r="V221" s="89" t="n"/>
      <c r="W221" s="16" t="n"/>
      <c r="X221" s="25" t="n"/>
      <c r="Y221" s="80" t="n"/>
      <c r="Z221" s="27">
        <f>IF(U221="","",LOOKUP(U221-V221,{-9E+307,0,1},{2,"x",1}))</f>
        <v/>
      </c>
      <c r="AA221" s="14">
        <f>IF(U221="","",U221&amp;"-"&amp;V221)</f>
        <v/>
      </c>
      <c r="AB221" s="63" t="n"/>
      <c r="EP221" s="89" t="n"/>
      <c r="ER221" s="81" t="n"/>
      <c r="ES221" s="89" t="n"/>
      <c r="EU221" s="81" t="n"/>
      <c r="EV221" s="89" t="n"/>
      <c r="EX221" s="81" t="n"/>
      <c r="EY221" s="89" t="n"/>
      <c r="FA221" s="81" t="n"/>
      <c r="FB221" s="89" t="n"/>
      <c r="FD221" s="81" t="n"/>
      <c r="FE221" s="89" t="n"/>
      <c r="FG221" s="81" t="n"/>
      <c r="FH221" s="89" t="n"/>
      <c r="FJ221" s="81" t="n"/>
      <c r="FK221" s="89" t="n"/>
      <c r="FM221" s="81" t="n"/>
    </row>
    <row customHeight="1" ht="12" r="222" spans="1:201">
      <c r="U222" s="10" t="n"/>
      <c r="V222" s="89" t="n"/>
      <c r="W222" s="16" t="n"/>
      <c r="X222" s="25" t="n"/>
      <c r="Y222" s="80" t="n"/>
      <c r="Z222" s="27">
        <f>IF(U222="","",LOOKUP(U222-V222,{-9E+307,0,1},{2,"x",1}))</f>
        <v/>
      </c>
      <c r="AA222" s="14">
        <f>IF(U222="","",U222&amp;"-"&amp;V222)</f>
        <v/>
      </c>
      <c r="AB222" s="63" t="n"/>
      <c r="EP222" s="89" t="n"/>
      <c r="ER222" s="81" t="n"/>
      <c r="ES222" s="89" t="n"/>
      <c r="EU222" s="81" t="n"/>
      <c r="EV222" s="89" t="n"/>
      <c r="EX222" s="81" t="n"/>
      <c r="EY222" s="89" t="n"/>
      <c r="FA222" s="81" t="n"/>
      <c r="FB222" s="89" t="n"/>
      <c r="FD222" s="81" t="n"/>
      <c r="FE222" s="89" t="n"/>
      <c r="FG222" s="81" t="n"/>
      <c r="FH222" s="89" t="n"/>
      <c r="FJ222" s="81" t="n"/>
      <c r="FK222" s="89" t="n"/>
      <c r="FM222" s="81" t="n"/>
    </row>
    <row customHeight="1" ht="12" r="223" spans="1:201">
      <c r="U223" s="10" t="n"/>
      <c r="V223" s="89" t="n"/>
      <c r="W223" s="16" t="n"/>
      <c r="X223" s="25" t="n"/>
      <c r="Y223" s="80" t="n"/>
      <c r="Z223" s="27">
        <f>IF(U223="","",LOOKUP(U223-V223,{-9E+307,0,1},{2,"x",1}))</f>
        <v/>
      </c>
      <c r="AA223" s="14">
        <f>IF(U223="","",U223&amp;"-"&amp;V223)</f>
        <v/>
      </c>
      <c r="AB223" s="63" t="n"/>
      <c r="EP223" s="89" t="n"/>
      <c r="ER223" s="81" t="n"/>
      <c r="ES223" s="89" t="n"/>
      <c r="EU223" s="81" t="n"/>
      <c r="EV223" s="89" t="n"/>
      <c r="EX223" s="81" t="n"/>
      <c r="EY223" s="89" t="n"/>
      <c r="FA223" s="81" t="n"/>
      <c r="FB223" s="89" t="n"/>
      <c r="FD223" s="81" t="n"/>
      <c r="FE223" s="89" t="n"/>
      <c r="FG223" s="81" t="n"/>
      <c r="FH223" s="89" t="n"/>
      <c r="FJ223" s="81" t="n"/>
      <c r="FK223" s="89" t="n"/>
      <c r="FM223" s="81" t="n"/>
    </row>
    <row customHeight="1" ht="12" r="224" spans="1:201">
      <c r="U224" s="10" t="n"/>
      <c r="V224" s="89" t="n"/>
      <c r="W224" s="16" t="n"/>
      <c r="X224" s="25" t="n"/>
      <c r="Y224" s="80" t="n"/>
      <c r="Z224" s="27">
        <f>IF(U224="","",LOOKUP(U224-V224,{-9E+307,0,1},{2,"x",1}))</f>
        <v/>
      </c>
      <c r="AA224" s="14">
        <f>IF(U224="","",U224&amp;"-"&amp;V224)</f>
        <v/>
      </c>
      <c r="AB224" s="63" t="n"/>
      <c r="EP224" s="89" t="n"/>
      <c r="ER224" s="81" t="n"/>
      <c r="ES224" s="89" t="n"/>
      <c r="EU224" s="81" t="n"/>
      <c r="EV224" s="89" t="n"/>
      <c r="EX224" s="81" t="n"/>
      <c r="EY224" s="89" t="n"/>
      <c r="FA224" s="81" t="n"/>
      <c r="FB224" s="89" t="n"/>
      <c r="FD224" s="81" t="n"/>
      <c r="FE224" s="89" t="n"/>
      <c r="FG224" s="81" t="n"/>
      <c r="FH224" s="89" t="n"/>
      <c r="FJ224" s="81" t="n"/>
      <c r="FK224" s="89" t="n"/>
      <c r="FM224" s="81" t="n"/>
    </row>
    <row customHeight="1" ht="12" r="225" spans="1:201">
      <c r="U225" s="10" t="n"/>
      <c r="V225" s="89" t="n"/>
      <c r="W225" s="16" t="n"/>
      <c r="X225" s="25" t="n"/>
      <c r="Y225" s="80" t="n"/>
      <c r="Z225" s="27">
        <f>IF(U225="","",LOOKUP(U225-V225,{-9E+307,0,1},{2,"x",1}))</f>
        <v/>
      </c>
      <c r="AA225" s="14">
        <f>IF(U225="","",U225&amp;"-"&amp;V225)</f>
        <v/>
      </c>
      <c r="AB225" s="63" t="n"/>
      <c r="EP225" s="89" t="n"/>
      <c r="ER225" s="81" t="n"/>
      <c r="ES225" s="89" t="n"/>
      <c r="EU225" s="81" t="n"/>
      <c r="EV225" s="89" t="n"/>
      <c r="EX225" s="81" t="n"/>
      <c r="EY225" s="89" t="n"/>
      <c r="FA225" s="81" t="n"/>
      <c r="FB225" s="89" t="n"/>
      <c r="FD225" s="81" t="n"/>
      <c r="FE225" s="89" t="n"/>
      <c r="FG225" s="81" t="n"/>
      <c r="FH225" s="89" t="n"/>
      <c r="FJ225" s="81" t="n"/>
      <c r="FK225" s="89" t="n"/>
      <c r="FM225" s="81" t="n"/>
    </row>
    <row customHeight="1" ht="12" r="226" spans="1:201">
      <c r="U226" s="10" t="n"/>
      <c r="V226" s="89" t="n"/>
      <c r="W226" s="16" t="n"/>
      <c r="X226" s="25" t="n"/>
      <c r="Y226" s="80" t="n"/>
      <c r="Z226" s="27">
        <f>IF(U226="","",LOOKUP(U226-V226,{-9E+307,0,1},{2,"x",1}))</f>
        <v/>
      </c>
      <c r="AA226" s="14">
        <f>IF(U226="","",U226&amp;"-"&amp;V226)</f>
        <v/>
      </c>
      <c r="AB226" s="63" t="n"/>
      <c r="EP226" s="89" t="n"/>
      <c r="ER226" s="81" t="n"/>
      <c r="ES226" s="89" t="n"/>
      <c r="EU226" s="81" t="n"/>
      <c r="EV226" s="89" t="n"/>
      <c r="EX226" s="81" t="n"/>
      <c r="EY226" s="89" t="n"/>
      <c r="FA226" s="81" t="n"/>
      <c r="FB226" s="89" t="n"/>
      <c r="FD226" s="81" t="n"/>
      <c r="FE226" s="89" t="n"/>
      <c r="FG226" s="81" t="n"/>
      <c r="FH226" s="89" t="n"/>
      <c r="FJ226" s="81" t="n"/>
      <c r="FK226" s="89" t="n"/>
      <c r="FM226" s="81" t="n"/>
    </row>
    <row customHeight="1" ht="12" r="227" spans="1:201">
      <c r="U227" s="10" t="n"/>
      <c r="V227" s="89" t="n"/>
      <c r="W227" s="16" t="n"/>
      <c r="X227" s="25" t="n"/>
      <c r="Y227" s="80" t="n"/>
      <c r="Z227" s="27">
        <f>IF(U227="","",LOOKUP(U227-V227,{-9E+307,0,1},{2,"x",1}))</f>
        <v/>
      </c>
      <c r="AA227" s="14">
        <f>IF(U227="","",U227&amp;"-"&amp;V227)</f>
        <v/>
      </c>
      <c r="AB227" s="63" t="n"/>
      <c r="EP227" s="89" t="n"/>
      <c r="ER227" s="81" t="n"/>
      <c r="ES227" s="89" t="n"/>
      <c r="EU227" s="81" t="n"/>
      <c r="EV227" s="89" t="n"/>
      <c r="EX227" s="81" t="n"/>
      <c r="EY227" s="89" t="n"/>
      <c r="FA227" s="81" t="n"/>
      <c r="FB227" s="89" t="n"/>
      <c r="FD227" s="81" t="n"/>
      <c r="FE227" s="89" t="n"/>
      <c r="FG227" s="81" t="n"/>
      <c r="FH227" s="89" t="n"/>
      <c r="FJ227" s="81" t="n"/>
      <c r="FK227" s="89" t="n"/>
      <c r="FM227" s="81" t="n"/>
    </row>
    <row customHeight="1" ht="12" r="228" spans="1:201">
      <c r="U228" s="10" t="n"/>
      <c r="V228" s="89" t="n"/>
      <c r="W228" s="16" t="n"/>
      <c r="X228" s="25" t="n"/>
      <c r="Y228" s="80" t="n"/>
      <c r="Z228" s="27">
        <f>IF(U228="","",LOOKUP(U228-V228,{-9E+307,0,1},{2,"x",1}))</f>
        <v/>
      </c>
      <c r="AA228" s="14">
        <f>IF(U228="","",U228&amp;"-"&amp;V228)</f>
        <v/>
      </c>
      <c r="AB228" s="63" t="n"/>
      <c r="EP228" s="89" t="n"/>
      <c r="ER228" s="81" t="n"/>
      <c r="ES228" s="89" t="n"/>
      <c r="EU228" s="81" t="n"/>
      <c r="EV228" s="89" t="n"/>
      <c r="EX228" s="81" t="n"/>
      <c r="EY228" s="89" t="n"/>
      <c r="FA228" s="81" t="n"/>
      <c r="FB228" s="89" t="n"/>
      <c r="FD228" s="81" t="n"/>
      <c r="FE228" s="89" t="n"/>
      <c r="FG228" s="81" t="n"/>
      <c r="FH228" s="89" t="n"/>
      <c r="FJ228" s="81" t="n"/>
      <c r="FK228" s="89" t="n"/>
      <c r="FM228" s="81" t="n"/>
    </row>
    <row r="229" spans="1:201">
      <c r="U229" s="10" t="n"/>
      <c r="V229" s="89" t="n"/>
      <c r="W229" s="16" t="n"/>
      <c r="X229" s="25" t="n"/>
      <c r="Y229" s="80" t="n"/>
      <c r="Z229" s="27">
        <f>IF(U229="","",LOOKUP(U229-V229,{-9E+307,0,1},{2,"x",1}))</f>
        <v/>
      </c>
      <c r="AA229" s="14">
        <f>IF(U229="","",U229&amp;"-"&amp;V229)</f>
        <v/>
      </c>
      <c r="AB229" s="63" t="n"/>
      <c r="EP229" s="89" t="n"/>
      <c r="ER229" s="81" t="n"/>
      <c r="ES229" s="89" t="n"/>
      <c r="EU229" s="81" t="n"/>
      <c r="EV229" s="89" t="n"/>
      <c r="EX229" s="81" t="n"/>
      <c r="EY229" s="89" t="n"/>
      <c r="FA229" s="81" t="n"/>
      <c r="FB229" s="89" t="n"/>
      <c r="FD229" s="81" t="n"/>
      <c r="FE229" s="89" t="n"/>
      <c r="FG229" s="81" t="n"/>
      <c r="FH229" s="89" t="n"/>
      <c r="FJ229" s="81" t="n"/>
      <c r="FK229" s="89" t="n"/>
      <c r="FM229" s="81" t="n"/>
    </row>
    <row customHeight="1" ht="12" r="230" spans="1:201">
      <c r="U230" s="10" t="n"/>
      <c r="V230" s="89" t="n"/>
      <c r="W230" s="16" t="n"/>
      <c r="X230" s="25" t="n"/>
      <c r="Y230" s="80" t="n"/>
      <c r="Z230" s="27">
        <f>IF(U230="","",LOOKUP(U230-V230,{-9E+307,0,1},{2,"x",1}))</f>
        <v/>
      </c>
      <c r="AA230" s="14">
        <f>IF(U230="","",U230&amp;"-"&amp;V230)</f>
        <v/>
      </c>
      <c r="AB230" s="63" t="n"/>
      <c r="EP230" s="89" t="n"/>
      <c r="ER230" s="81" t="n"/>
      <c r="ES230" s="89" t="n"/>
      <c r="EU230" s="81" t="n"/>
      <c r="EV230" s="89" t="n"/>
      <c r="EX230" s="81" t="n"/>
      <c r="EY230" s="89" t="n"/>
      <c r="FA230" s="81" t="n"/>
      <c r="FB230" s="89" t="n"/>
      <c r="FD230" s="81" t="n"/>
      <c r="FE230" s="89" t="n"/>
      <c r="FG230" s="81" t="n"/>
      <c r="FH230" s="89" t="n"/>
      <c r="FJ230" s="81" t="n"/>
      <c r="FK230" s="89" t="n"/>
      <c r="FM230" s="81" t="n"/>
    </row>
    <row customHeight="1" ht="12" r="231" spans="1:201">
      <c r="U231" s="10" t="n"/>
      <c r="V231" s="89" t="n"/>
      <c r="W231" s="16" t="n"/>
      <c r="X231" s="25" t="n"/>
      <c r="Y231" s="80" t="n"/>
      <c r="Z231" s="27">
        <f>IF(U231="","",LOOKUP(U231-V231,{-9E+307,0,1},{2,"x",1}))</f>
        <v/>
      </c>
      <c r="AA231" s="14">
        <f>IF(U231="","",U231&amp;"-"&amp;V231)</f>
        <v/>
      </c>
      <c r="AB231" s="63" t="n"/>
      <c r="EP231" s="89" t="n"/>
      <c r="ER231" s="81" t="n"/>
      <c r="ES231" s="89" t="n"/>
      <c r="EU231" s="81" t="n"/>
      <c r="EV231" s="89" t="n"/>
      <c r="EX231" s="81" t="n"/>
      <c r="EY231" s="89" t="n"/>
      <c r="FA231" s="81" t="n"/>
      <c r="FB231" s="89" t="n"/>
      <c r="FD231" s="81" t="n"/>
      <c r="FE231" s="89" t="n"/>
      <c r="FG231" s="81" t="n"/>
      <c r="FH231" s="89" t="n"/>
      <c r="FJ231" s="81" t="n"/>
      <c r="FK231" s="89" t="n"/>
      <c r="FM231" s="81" t="n"/>
    </row>
    <row customHeight="1" ht="12" r="232" spans="1:201">
      <c r="U232" s="10" t="n"/>
      <c r="V232" s="89" t="n"/>
      <c r="W232" s="16" t="n"/>
      <c r="X232" s="25" t="n"/>
      <c r="Y232" s="80" t="n"/>
      <c r="Z232" s="27">
        <f>IF(U232="","",LOOKUP(U232-V232,{-9E+307,0,1},{2,"x",1}))</f>
        <v/>
      </c>
      <c r="AA232" s="14">
        <f>IF(U232="","",U232&amp;"-"&amp;V232)</f>
        <v/>
      </c>
      <c r="AB232" s="63" t="n"/>
      <c r="EP232" s="89" t="n"/>
      <c r="ER232" s="81" t="n"/>
      <c r="ES232" s="89" t="n"/>
      <c r="EU232" s="81" t="n"/>
      <c r="EV232" s="89" t="n"/>
      <c r="EX232" s="81" t="n"/>
      <c r="EY232" s="89" t="n"/>
      <c r="FA232" s="81" t="n"/>
      <c r="FB232" s="89" t="n"/>
      <c r="FD232" s="81" t="n"/>
      <c r="FE232" s="89" t="n"/>
      <c r="FG232" s="81" t="n"/>
      <c r="FH232" s="89" t="n"/>
      <c r="FJ232" s="81" t="n"/>
      <c r="FK232" s="89" t="n"/>
      <c r="FM232" s="81" t="n"/>
    </row>
    <row customHeight="1" ht="12" r="233" spans="1:201">
      <c r="U233" s="10" t="n"/>
      <c r="V233" s="89" t="n"/>
      <c r="W233" s="16" t="n"/>
      <c r="X233" s="25" t="n"/>
      <c r="Y233" s="80" t="n"/>
      <c r="Z233" s="27">
        <f>IF(U233="","",LOOKUP(U233-V233,{-9E+307,0,1},{2,"x",1}))</f>
        <v/>
      </c>
      <c r="AA233" s="14">
        <f>IF(U233="","",U233&amp;"-"&amp;V233)</f>
        <v/>
      </c>
      <c r="AB233" s="63" t="n"/>
      <c r="EP233" s="89" t="n"/>
      <c r="ER233" s="81" t="n"/>
      <c r="ES233" s="89" t="n"/>
      <c r="EU233" s="81" t="n"/>
      <c r="EV233" s="89" t="n"/>
      <c r="EX233" s="81" t="n"/>
      <c r="EY233" s="89" t="n"/>
      <c r="FA233" s="81" t="n"/>
      <c r="FB233" s="89" t="n"/>
      <c r="FD233" s="81" t="n"/>
      <c r="FE233" s="89" t="n"/>
      <c r="FG233" s="81" t="n"/>
      <c r="FH233" s="89" t="n"/>
      <c r="FJ233" s="81" t="n"/>
      <c r="FK233" s="89" t="n"/>
      <c r="FM233" s="81" t="n"/>
    </row>
    <row customHeight="1" ht="12" r="234" spans="1:201">
      <c r="U234" s="10" t="n"/>
      <c r="V234" s="89" t="n"/>
      <c r="W234" s="16" t="n"/>
      <c r="X234" s="25" t="n"/>
      <c r="Y234" s="80" t="n"/>
      <c r="Z234" s="27">
        <f>IF(U234="","",LOOKUP(U234-V234,{-9E+307,0,1},{2,"x",1}))</f>
        <v/>
      </c>
      <c r="AA234" s="14">
        <f>IF(U234="","",U234&amp;"-"&amp;V234)</f>
        <v/>
      </c>
      <c r="AB234" s="63" t="n"/>
      <c r="EP234" s="89" t="n"/>
      <c r="ER234" s="81" t="n"/>
      <c r="ES234" s="89" t="n"/>
      <c r="EU234" s="81" t="n"/>
      <c r="EV234" s="89" t="n"/>
      <c r="EX234" s="81" t="n"/>
      <c r="EY234" s="89" t="n"/>
      <c r="FA234" s="81" t="n"/>
      <c r="FB234" s="89" t="n"/>
      <c r="FD234" s="81" t="n"/>
      <c r="FE234" s="89" t="n"/>
      <c r="FG234" s="81" t="n"/>
      <c r="FH234" s="89" t="n"/>
      <c r="FJ234" s="81" t="n"/>
      <c r="FK234" s="89" t="n"/>
      <c r="FM234" s="81" t="n"/>
    </row>
    <row customHeight="1" ht="12" r="235" spans="1:201">
      <c r="U235" s="10" t="n"/>
      <c r="V235" s="89" t="n"/>
      <c r="W235" s="16" t="n"/>
      <c r="X235" s="25" t="n"/>
      <c r="Y235" s="80" t="n"/>
      <c r="Z235" s="27">
        <f>IF(U235="","",LOOKUP(U235-V235,{-9E+307,0,1},{2,"x",1}))</f>
        <v/>
      </c>
      <c r="AA235" s="14">
        <f>IF(U235="","",U235&amp;"-"&amp;V235)</f>
        <v/>
      </c>
      <c r="AB235" s="63" t="n"/>
      <c r="EP235" s="89" t="n"/>
      <c r="ER235" s="81" t="n"/>
      <c r="ES235" s="89" t="n"/>
      <c r="EU235" s="81" t="n"/>
      <c r="EV235" s="89" t="n"/>
      <c r="EX235" s="81" t="n"/>
      <c r="EY235" s="89" t="n"/>
      <c r="FA235" s="81" t="n"/>
      <c r="FB235" s="89" t="n"/>
      <c r="FD235" s="81" t="n"/>
      <c r="FE235" s="89" t="n"/>
      <c r="FG235" s="81" t="n"/>
      <c r="FH235" s="89" t="n"/>
      <c r="FJ235" s="81" t="n"/>
      <c r="FK235" s="89" t="n"/>
      <c r="FM235" s="81" t="n"/>
    </row>
    <row customHeight="1" ht="12" r="236" spans="1:201">
      <c r="U236" s="10" t="n"/>
      <c r="V236" s="89" t="n"/>
      <c r="W236" s="16" t="n"/>
      <c r="X236" s="25" t="n"/>
      <c r="Y236" s="80" t="n"/>
      <c r="Z236" s="27">
        <f>IF(U236="","",LOOKUP(U236-V236,{-9E+307,0,1},{2,"x",1}))</f>
        <v/>
      </c>
      <c r="AA236" s="14">
        <f>IF(U236="","",U236&amp;"-"&amp;V236)</f>
        <v/>
      </c>
      <c r="AB236" s="63" t="n"/>
      <c r="EP236" s="89" t="n"/>
      <c r="ER236" s="81" t="n"/>
      <c r="ES236" s="89" t="n"/>
      <c r="EU236" s="81" t="n"/>
      <c r="EV236" s="89" t="n"/>
      <c r="EX236" s="81" t="n"/>
      <c r="EY236" s="89" t="n"/>
      <c r="FA236" s="81" t="n"/>
      <c r="FB236" s="89" t="n"/>
      <c r="FD236" s="81" t="n"/>
      <c r="FE236" s="89" t="n"/>
      <c r="FG236" s="81" t="n"/>
      <c r="FH236" s="89" t="n"/>
      <c r="FJ236" s="81" t="n"/>
      <c r="FK236" s="89" t="n"/>
      <c r="FM236" s="81" t="n"/>
    </row>
    <row customHeight="1" ht="12" r="237" spans="1:201">
      <c r="U237" s="10" t="n"/>
      <c r="V237" s="89" t="n"/>
      <c r="W237" s="16" t="n"/>
      <c r="X237" s="25" t="n"/>
      <c r="Y237" s="80" t="n"/>
      <c r="Z237" s="27">
        <f>IF(U237="","",LOOKUP(U237-V237,{-9E+307,0,1},{2,"x",1}))</f>
        <v/>
      </c>
      <c r="AA237" s="14">
        <f>IF(U237="","",U237&amp;"-"&amp;V237)</f>
        <v/>
      </c>
      <c r="AB237" s="63" t="n"/>
      <c r="EP237" s="89" t="n"/>
      <c r="ER237" s="81" t="n"/>
      <c r="ES237" s="89" t="n"/>
      <c r="EU237" s="81" t="n"/>
      <c r="EV237" s="89" t="n"/>
      <c r="EX237" s="81" t="n"/>
      <c r="EY237" s="89" t="n"/>
      <c r="FA237" s="81" t="n"/>
      <c r="FB237" s="89" t="n"/>
      <c r="FD237" s="81" t="n"/>
      <c r="FE237" s="89" t="n"/>
      <c r="FG237" s="81" t="n"/>
      <c r="FH237" s="89" t="n"/>
      <c r="FJ237" s="81" t="n"/>
      <c r="FK237" s="89" t="n"/>
      <c r="FM237" s="81" t="n"/>
    </row>
    <row customHeight="1" ht="12" r="238" spans="1:201">
      <c r="U238" s="10" t="n"/>
      <c r="V238" s="89" t="n"/>
      <c r="W238" s="16" t="n"/>
      <c r="X238" s="25" t="n"/>
      <c r="Y238" s="80" t="n"/>
      <c r="Z238" s="27">
        <f>IF(U238="","",LOOKUP(U238-V238,{-9E+307,0,1},{2,"x",1}))</f>
        <v/>
      </c>
      <c r="AA238" s="14">
        <f>IF(U238="","",U238&amp;"-"&amp;V238)</f>
        <v/>
      </c>
      <c r="AB238" s="63" t="n"/>
      <c r="EP238" s="89" t="n"/>
      <c r="ER238" s="81" t="n"/>
      <c r="ES238" s="89" t="n"/>
      <c r="EU238" s="81" t="n"/>
      <c r="EV238" s="89" t="n"/>
      <c r="EX238" s="81" t="n"/>
      <c r="EY238" s="89" t="n"/>
      <c r="FA238" s="81" t="n"/>
      <c r="FB238" s="89" t="n"/>
      <c r="FD238" s="81" t="n"/>
      <c r="FE238" s="89" t="n"/>
      <c r="FG238" s="81" t="n"/>
      <c r="FH238" s="89" t="n"/>
      <c r="FJ238" s="81" t="n"/>
      <c r="FK238" s="89" t="n"/>
      <c r="FM238" s="81" t="n"/>
    </row>
    <row customHeight="1" ht="12" r="239" spans="1:201">
      <c r="U239" s="10" t="n"/>
      <c r="V239" s="89" t="n"/>
      <c r="W239" s="16" t="n"/>
      <c r="X239" s="25" t="n"/>
      <c r="Y239" s="80" t="n"/>
      <c r="Z239" s="27">
        <f>IF(U239="","",LOOKUP(U239-V239,{-9E+307,0,1},{2,"x",1}))</f>
        <v/>
      </c>
      <c r="AA239" s="14">
        <f>IF(U239="","",U239&amp;"-"&amp;V239)</f>
        <v/>
      </c>
      <c r="AB239" s="63" t="n"/>
      <c r="EP239" s="89" t="n"/>
      <c r="ER239" s="81" t="n"/>
      <c r="ES239" s="89" t="n"/>
      <c r="EU239" s="81" t="n"/>
      <c r="EV239" s="89" t="n"/>
      <c r="EX239" s="81" t="n"/>
      <c r="EY239" s="89" t="n"/>
      <c r="FA239" s="81" t="n"/>
      <c r="FB239" s="89" t="n"/>
      <c r="FD239" s="81" t="n"/>
      <c r="FE239" s="89" t="n"/>
      <c r="FG239" s="81" t="n"/>
      <c r="FH239" s="89" t="n"/>
      <c r="FJ239" s="81" t="n"/>
      <c r="FK239" s="89" t="n"/>
      <c r="FM239" s="81" t="n"/>
    </row>
    <row customHeight="1" ht="12" r="240" spans="1:201">
      <c r="U240" s="10" t="n"/>
      <c r="V240" s="89" t="n"/>
      <c r="W240" s="16" t="n"/>
      <c r="X240" s="25" t="n"/>
      <c r="Y240" s="80" t="n"/>
      <c r="Z240" s="27">
        <f>IF(U240="","",LOOKUP(U240-V240,{-9E+307,0,1},{2,"x",1}))</f>
        <v/>
      </c>
      <c r="AA240" s="14">
        <f>IF(U240="","",U240&amp;"-"&amp;V240)</f>
        <v/>
      </c>
      <c r="AB240" s="63" t="n"/>
      <c r="EP240" s="89" t="n"/>
      <c r="ER240" s="81" t="n"/>
      <c r="ES240" s="89" t="n"/>
      <c r="EU240" s="81" t="n"/>
      <c r="EV240" s="89" t="n"/>
      <c r="EX240" s="81" t="n"/>
      <c r="EY240" s="89" t="n"/>
      <c r="FA240" s="81" t="n"/>
      <c r="FB240" s="89" t="n"/>
      <c r="FD240" s="81" t="n"/>
      <c r="FE240" s="89" t="n"/>
      <c r="FG240" s="81" t="n"/>
      <c r="FH240" s="89" t="n"/>
      <c r="FJ240" s="81" t="n"/>
      <c r="FK240" s="89" t="n"/>
      <c r="FM240" s="81" t="n"/>
    </row>
    <row customHeight="1" ht="12" r="241" spans="1:201">
      <c r="U241" s="10" t="n"/>
      <c r="V241" s="89" t="n"/>
      <c r="W241" s="16" t="n"/>
      <c r="X241" s="25" t="n"/>
      <c r="Y241" s="80" t="n"/>
      <c r="Z241" s="27">
        <f>IF(U241="","",LOOKUP(U241-V241,{-9E+307,0,1},{2,"x",1}))</f>
        <v/>
      </c>
      <c r="AA241" s="14">
        <f>IF(U241="","",U241&amp;"-"&amp;V241)</f>
        <v/>
      </c>
      <c r="AB241" s="63" t="n"/>
      <c r="EP241" s="89" t="n"/>
      <c r="ER241" s="81" t="n"/>
      <c r="ES241" s="89" t="n"/>
      <c r="EU241" s="81" t="n"/>
      <c r="EV241" s="89" t="n"/>
      <c r="EX241" s="81" t="n"/>
      <c r="EY241" s="89" t="n"/>
      <c r="FA241" s="81" t="n"/>
      <c r="FB241" s="89" t="n"/>
      <c r="FD241" s="81" t="n"/>
      <c r="FE241" s="89" t="n"/>
      <c r="FG241" s="81" t="n"/>
      <c r="FH241" s="89" t="n"/>
      <c r="FJ241" s="81" t="n"/>
      <c r="FK241" s="89" t="n"/>
      <c r="FM241" s="81" t="n"/>
    </row>
    <row customHeight="1" ht="12" r="242" spans="1:201">
      <c r="U242" s="10" t="n"/>
      <c r="V242" s="89" t="n"/>
      <c r="W242" s="16" t="n"/>
      <c r="X242" s="25" t="n"/>
      <c r="Y242" s="80" t="n"/>
      <c r="Z242" s="27">
        <f>IF(U242="","",LOOKUP(U242-V242,{-9E+307,0,1},{2,"x",1}))</f>
        <v/>
      </c>
      <c r="AA242" s="14">
        <f>IF(U242="","",U242&amp;"-"&amp;V242)</f>
        <v/>
      </c>
      <c r="AB242" s="63" t="n"/>
      <c r="EP242" s="89" t="n"/>
      <c r="ER242" s="81" t="n"/>
      <c r="ES242" s="89" t="n"/>
      <c r="EU242" s="81" t="n"/>
      <c r="EV242" s="89" t="n"/>
      <c r="EX242" s="81" t="n"/>
      <c r="EY242" s="89" t="n"/>
      <c r="FA242" s="81" t="n"/>
      <c r="FB242" s="89" t="n"/>
      <c r="FD242" s="81" t="n"/>
      <c r="FE242" s="89" t="n"/>
      <c r="FG242" s="81" t="n"/>
      <c r="FH242" s="89" t="n"/>
      <c r="FJ242" s="81" t="n"/>
      <c r="FK242" s="89" t="n"/>
      <c r="FM242" s="81" t="n"/>
    </row>
    <row r="243" spans="1:201">
      <c r="U243" s="10" t="n"/>
      <c r="V243" s="89" t="n"/>
      <c r="W243" s="16" t="n"/>
      <c r="X243" s="25" t="n"/>
      <c r="Y243" s="80" t="n"/>
      <c r="Z243" s="27">
        <f>IF(U243="","",LOOKUP(U243-V243,{-9E+307,0,1},{2,"x",1}))</f>
        <v/>
      </c>
      <c r="AA243" s="14">
        <f>IF(U243="","",U243&amp;"-"&amp;V243)</f>
        <v/>
      </c>
      <c r="AB243" s="63" t="n"/>
      <c r="EP243" s="89" t="n"/>
      <c r="ER243" s="81" t="n"/>
      <c r="ES243" s="89" t="n"/>
      <c r="EU243" s="81" t="n"/>
      <c r="EV243" s="89" t="n"/>
      <c r="EX243" s="81" t="n"/>
      <c r="EY243" s="89" t="n"/>
      <c r="FA243" s="81" t="n"/>
      <c r="FB243" s="89" t="n"/>
      <c r="FD243" s="81" t="n"/>
      <c r="FE243" s="89" t="n"/>
      <c r="FG243" s="81" t="n"/>
      <c r="FH243" s="89" t="n"/>
      <c r="FJ243" s="81" t="n"/>
      <c r="FK243" s="89" t="n"/>
      <c r="FM243" s="81" t="n"/>
    </row>
    <row customHeight="1" ht="12" r="244" spans="1:201">
      <c r="U244" s="10" t="n"/>
      <c r="V244" s="89" t="n"/>
      <c r="W244" s="16" t="n"/>
      <c r="X244" s="25" t="n"/>
      <c r="Y244" s="80" t="n"/>
      <c r="Z244" s="27">
        <f>IF(U244="","",LOOKUP(U244-V244,{-9E+307,0,1},{2,"x",1}))</f>
        <v/>
      </c>
      <c r="AA244" s="14">
        <f>IF(U244="","",U244&amp;"-"&amp;V244)</f>
        <v/>
      </c>
      <c r="AB244" s="63" t="n"/>
      <c r="EP244" s="89" t="n"/>
      <c r="ER244" s="81" t="n"/>
      <c r="ES244" s="89" t="n"/>
      <c r="EU244" s="81" t="n"/>
      <c r="EV244" s="89" t="n"/>
      <c r="EX244" s="81" t="n"/>
      <c r="EY244" s="89" t="n"/>
      <c r="FA244" s="81" t="n"/>
      <c r="FB244" s="89" t="n"/>
      <c r="FD244" s="81" t="n"/>
      <c r="FE244" s="89" t="n"/>
      <c r="FG244" s="81" t="n"/>
      <c r="FH244" s="89" t="n"/>
      <c r="FJ244" s="81" t="n"/>
      <c r="FK244" s="89" t="n"/>
      <c r="FM244" s="81" t="n"/>
    </row>
    <row customHeight="1" ht="12" r="245" spans="1:201">
      <c r="U245" s="10" t="n"/>
      <c r="V245" s="89" t="n"/>
      <c r="W245" s="16" t="n"/>
      <c r="X245" s="25" t="n"/>
      <c r="Y245" s="80" t="n"/>
      <c r="Z245" s="27">
        <f>IF(U245="","",LOOKUP(U245-V245,{-9E+307,0,1},{2,"x",1}))</f>
        <v/>
      </c>
      <c r="AA245" s="14">
        <f>IF(U245="","",U245&amp;"-"&amp;V245)</f>
        <v/>
      </c>
      <c r="AB245" s="63" t="n"/>
      <c r="EP245" s="89" t="n"/>
      <c r="ER245" s="81" t="n"/>
      <c r="ES245" s="89" t="n"/>
      <c r="EU245" s="81" t="n"/>
      <c r="EV245" s="89" t="n"/>
      <c r="EX245" s="81" t="n"/>
      <c r="EY245" s="89" t="n"/>
      <c r="FA245" s="81" t="n"/>
      <c r="FB245" s="89" t="n"/>
      <c r="FD245" s="81" t="n"/>
      <c r="FE245" s="89" t="n"/>
      <c r="FG245" s="81" t="n"/>
      <c r="FH245" s="89" t="n"/>
      <c r="FJ245" s="81" t="n"/>
      <c r="FK245" s="89" t="n"/>
      <c r="FM245" s="81" t="n"/>
    </row>
    <row customHeight="1" ht="12" r="246" spans="1:201">
      <c r="U246" s="10" t="n"/>
      <c r="V246" s="89" t="n"/>
      <c r="W246" s="16" t="n"/>
      <c r="X246" s="25" t="n"/>
      <c r="Y246" s="80" t="n"/>
      <c r="Z246" s="27">
        <f>IF(U246="","",LOOKUP(U246-V246,{-9E+307,0,1},{2,"x",1}))</f>
        <v/>
      </c>
      <c r="AA246" s="14">
        <f>IF(U246="","",U246&amp;"-"&amp;V246)</f>
        <v/>
      </c>
      <c r="AB246" s="63" t="n"/>
      <c r="EP246" s="89" t="n"/>
      <c r="ER246" s="81" t="n"/>
      <c r="ES246" s="89" t="n"/>
      <c r="EU246" s="81" t="n"/>
      <c r="EV246" s="89" t="n"/>
      <c r="EX246" s="81" t="n"/>
      <c r="EY246" s="89" t="n"/>
      <c r="FA246" s="81" t="n"/>
      <c r="FB246" s="89" t="n"/>
      <c r="FD246" s="81" t="n"/>
      <c r="FE246" s="89" t="n"/>
      <c r="FG246" s="81" t="n"/>
      <c r="FH246" s="89" t="n"/>
      <c r="FJ246" s="81" t="n"/>
      <c r="FK246" s="89" t="n"/>
      <c r="FM246" s="81" t="n"/>
    </row>
    <row customHeight="1" ht="12" r="247" spans="1:201">
      <c r="U247" s="10" t="n"/>
      <c r="V247" s="89" t="n"/>
      <c r="W247" s="16" t="n"/>
      <c r="X247" s="25" t="n"/>
      <c r="Y247" s="80" t="n"/>
      <c r="Z247" s="27">
        <f>IF(U247="","",LOOKUP(U247-V247,{-9E+307,0,1},{2,"x",1}))</f>
        <v/>
      </c>
      <c r="AA247" s="14">
        <f>IF(U247="","",U247&amp;"-"&amp;V247)</f>
        <v/>
      </c>
      <c r="AB247" s="63" t="n"/>
      <c r="EP247" s="89" t="n"/>
      <c r="ER247" s="81" t="n"/>
      <c r="ES247" s="89" t="n"/>
      <c r="EU247" s="81" t="n"/>
      <c r="EV247" s="89" t="n"/>
      <c r="EX247" s="81" t="n"/>
      <c r="EY247" s="89" t="n"/>
      <c r="FA247" s="81" t="n"/>
      <c r="FB247" s="89" t="n"/>
      <c r="FD247" s="81" t="n"/>
      <c r="FE247" s="89" t="n"/>
      <c r="FG247" s="81" t="n"/>
      <c r="FH247" s="89" t="n"/>
      <c r="FJ247" s="81" t="n"/>
      <c r="FK247" s="89" t="n"/>
      <c r="FM247" s="81" t="n"/>
    </row>
    <row customHeight="1" ht="12" r="248" spans="1:201">
      <c r="U248" s="10" t="n"/>
      <c r="V248" s="89" t="n"/>
      <c r="W248" s="16" t="n"/>
      <c r="X248" s="25" t="n"/>
      <c r="Y248" s="80" t="n"/>
      <c r="Z248" s="27">
        <f>IF(U248="","",LOOKUP(U248-V248,{-9E+307,0,1},{2,"x",1}))</f>
        <v/>
      </c>
      <c r="AA248" s="14">
        <f>IF(U248="","",U248&amp;"-"&amp;V248)</f>
        <v/>
      </c>
      <c r="AB248" s="63" t="n"/>
      <c r="EP248" s="89" t="n"/>
      <c r="ER248" s="81" t="n"/>
      <c r="ES248" s="89" t="n"/>
      <c r="EU248" s="81" t="n"/>
      <c r="EV248" s="89" t="n"/>
      <c r="EX248" s="81" t="n"/>
      <c r="EY248" s="89" t="n"/>
      <c r="FA248" s="81" t="n"/>
      <c r="FB248" s="89" t="n"/>
      <c r="FD248" s="81" t="n"/>
      <c r="FE248" s="89" t="n"/>
      <c r="FG248" s="81" t="n"/>
      <c r="FH248" s="89" t="n"/>
      <c r="FJ248" s="81" t="n"/>
      <c r="FK248" s="89" t="n"/>
      <c r="FM248" s="81" t="n"/>
    </row>
    <row customHeight="1" ht="12" r="249" spans="1:201">
      <c r="U249" s="10" t="n"/>
      <c r="V249" s="89" t="n"/>
      <c r="W249" s="16" t="n"/>
      <c r="X249" s="25" t="n"/>
      <c r="Y249" s="80" t="n"/>
      <c r="Z249" s="27">
        <f>IF(U249="","",LOOKUP(U249-V249,{-9E+307,0,1},{2,"x",1}))</f>
        <v/>
      </c>
      <c r="AA249" s="14">
        <f>IF(U249="","",U249&amp;"-"&amp;V249)</f>
        <v/>
      </c>
      <c r="AB249" s="63" t="n"/>
      <c r="EP249" s="89" t="n"/>
      <c r="ER249" s="81" t="n"/>
      <c r="ES249" s="89" t="n"/>
      <c r="EU249" s="81" t="n"/>
      <c r="EV249" s="89" t="n"/>
      <c r="EX249" s="81" t="n"/>
      <c r="EY249" s="89" t="n"/>
      <c r="FA249" s="81" t="n"/>
      <c r="FB249" s="89" t="n"/>
      <c r="FD249" s="81" t="n"/>
      <c r="FE249" s="89" t="n"/>
      <c r="FG249" s="81" t="n"/>
      <c r="FH249" s="89" t="n"/>
      <c r="FJ249" s="81" t="n"/>
      <c r="FK249" s="89" t="n"/>
      <c r="FM249" s="81" t="n"/>
    </row>
    <row customHeight="1" ht="12" r="250" spans="1:201">
      <c r="U250" s="10" t="n"/>
      <c r="V250" s="89" t="n"/>
      <c r="W250" s="16" t="n"/>
      <c r="X250" s="25" t="n"/>
      <c r="Y250" s="80" t="n"/>
      <c r="Z250" s="27">
        <f>IF(U250="","",LOOKUP(U250-V250,{-9E+307,0,1},{2,"x",1}))</f>
        <v/>
      </c>
      <c r="AA250" s="14">
        <f>IF(U250="","",U250&amp;"-"&amp;V250)</f>
        <v/>
      </c>
      <c r="AB250" s="63" t="n"/>
      <c r="EP250" s="89" t="n"/>
      <c r="ER250" s="81" t="n"/>
      <c r="ES250" s="89" t="n"/>
      <c r="EU250" s="81" t="n"/>
      <c r="EV250" s="89" t="n"/>
      <c r="EX250" s="81" t="n"/>
      <c r="EY250" s="89" t="n"/>
      <c r="FA250" s="81" t="n"/>
      <c r="FB250" s="89" t="n"/>
      <c r="FD250" s="81" t="n"/>
      <c r="FE250" s="89" t="n"/>
      <c r="FG250" s="81" t="n"/>
      <c r="FH250" s="89" t="n"/>
      <c r="FJ250" s="81" t="n"/>
      <c r="FK250" s="89" t="n"/>
      <c r="FM250" s="81" t="n"/>
    </row>
    <row customHeight="1" ht="12" r="251" spans="1:201">
      <c r="U251" s="10" t="n"/>
      <c r="V251" s="89" t="n"/>
      <c r="W251" s="16" t="n"/>
      <c r="X251" s="25" t="n"/>
      <c r="Y251" s="80" t="n"/>
      <c r="Z251" s="27">
        <f>IF(U251="","",LOOKUP(U251-V251,{-9E+307,0,1},{2,"x",1}))</f>
        <v/>
      </c>
      <c r="AA251" s="14">
        <f>IF(U251="","",U251&amp;"-"&amp;V251)</f>
        <v/>
      </c>
      <c r="AB251" s="63" t="n"/>
      <c r="EP251" s="89" t="n"/>
      <c r="ER251" s="81" t="n"/>
      <c r="ES251" s="89" t="n"/>
      <c r="EU251" s="81" t="n"/>
      <c r="EV251" s="89" t="n"/>
      <c r="EX251" s="81" t="n"/>
      <c r="EY251" s="89" t="n"/>
      <c r="FA251" s="81" t="n"/>
      <c r="FB251" s="89" t="n"/>
      <c r="FD251" s="81" t="n"/>
      <c r="FE251" s="89" t="n"/>
      <c r="FG251" s="81" t="n"/>
      <c r="FH251" s="89" t="n"/>
      <c r="FJ251" s="81" t="n"/>
      <c r="FK251" s="89" t="n"/>
      <c r="FM251" s="81" t="n"/>
    </row>
    <row customHeight="1" ht="12" r="252" spans="1:201">
      <c r="U252" s="10" t="n"/>
      <c r="V252" s="89" t="n"/>
      <c r="W252" s="16" t="n"/>
      <c r="X252" s="25" t="n"/>
      <c r="Y252" s="80" t="n"/>
      <c r="Z252" s="27">
        <f>IF(U252="","",LOOKUP(U252-V252,{-9E+307,0,1},{2,"x",1}))</f>
        <v/>
      </c>
      <c r="AA252" s="14">
        <f>IF(U252="","",U252&amp;"-"&amp;V252)</f>
        <v/>
      </c>
      <c r="AB252" s="63" t="n"/>
      <c r="EP252" s="89" t="n"/>
      <c r="ER252" s="81" t="n"/>
      <c r="ES252" s="89" t="n"/>
      <c r="EU252" s="81" t="n"/>
      <c r="EV252" s="89" t="n"/>
      <c r="EX252" s="81" t="n"/>
      <c r="EY252" s="89" t="n"/>
      <c r="FA252" s="81" t="n"/>
      <c r="FB252" s="89" t="n"/>
      <c r="FD252" s="81" t="n"/>
      <c r="FE252" s="89" t="n"/>
      <c r="FG252" s="81" t="n"/>
      <c r="FH252" s="89" t="n"/>
      <c r="FJ252" s="81" t="n"/>
      <c r="FK252" s="89" t="n"/>
      <c r="FM252" s="81" t="n"/>
    </row>
    <row customHeight="1" ht="12" r="253" spans="1:201">
      <c r="U253" s="10" t="n"/>
      <c r="V253" s="89" t="n"/>
      <c r="W253" s="16" t="n"/>
      <c r="X253" s="25" t="n"/>
      <c r="Y253" s="80" t="n"/>
      <c r="Z253" s="27">
        <f>IF(U253="","",LOOKUP(U253-V253,{-9E+307,0,1},{2,"x",1}))</f>
        <v/>
      </c>
      <c r="AA253" s="14">
        <f>IF(U253="","",U253&amp;"-"&amp;V253)</f>
        <v/>
      </c>
      <c r="AB253" s="63" t="n"/>
      <c r="EP253" s="89" t="n"/>
      <c r="ER253" s="81" t="n"/>
      <c r="ES253" s="89" t="n"/>
      <c r="EU253" s="81" t="n"/>
      <c r="EV253" s="89" t="n"/>
      <c r="EX253" s="81" t="n"/>
      <c r="EY253" s="89" t="n"/>
      <c r="FA253" s="81" t="n"/>
      <c r="FB253" s="89" t="n"/>
      <c r="FD253" s="81" t="n"/>
      <c r="FE253" s="89" t="n"/>
      <c r="FG253" s="81" t="n"/>
      <c r="FH253" s="89" t="n"/>
      <c r="FJ253" s="81" t="n"/>
      <c r="FK253" s="89" t="n"/>
      <c r="FM253" s="81" t="n"/>
    </row>
    <row customHeight="1" ht="12" r="254" spans="1:201">
      <c r="U254" s="10" t="n"/>
      <c r="V254" s="89" t="n"/>
      <c r="W254" s="16" t="n"/>
      <c r="X254" s="25" t="n"/>
      <c r="Y254" s="80" t="n"/>
      <c r="Z254" s="27">
        <f>IF(U254="","",LOOKUP(U254-V254,{-9E+307,0,1},{2,"x",1}))</f>
        <v/>
      </c>
      <c r="AA254" s="14">
        <f>IF(U254="","",U254&amp;"-"&amp;V254)</f>
        <v/>
      </c>
      <c r="AB254" s="63" t="n"/>
      <c r="EP254" s="89" t="n"/>
      <c r="ER254" s="81" t="n"/>
      <c r="ES254" s="89" t="n"/>
      <c r="EU254" s="81" t="n"/>
      <c r="EV254" s="89" t="n"/>
      <c r="EX254" s="81" t="n"/>
      <c r="EY254" s="89" t="n"/>
      <c r="FA254" s="81" t="n"/>
      <c r="FB254" s="89" t="n"/>
      <c r="FD254" s="81" t="n"/>
      <c r="FE254" s="89" t="n"/>
      <c r="FG254" s="81" t="n"/>
      <c r="FH254" s="89" t="n"/>
      <c r="FJ254" s="81" t="n"/>
      <c r="FK254" s="89" t="n"/>
      <c r="FM254" s="81" t="n"/>
    </row>
    <row customHeight="1" ht="12" r="255" spans="1:201">
      <c r="U255" s="10" t="n"/>
      <c r="V255" s="89" t="n"/>
      <c r="W255" s="16" t="n"/>
      <c r="X255" s="25" t="n"/>
      <c r="Y255" s="80" t="n"/>
      <c r="Z255" s="27">
        <f>IF(U255="","",LOOKUP(U255-V255,{-9E+307,0,1},{2,"x",1}))</f>
        <v/>
      </c>
      <c r="AA255" s="14">
        <f>IF(U255="","",U255&amp;"-"&amp;V255)</f>
        <v/>
      </c>
      <c r="AB255" s="63" t="n"/>
      <c r="EP255" s="89" t="n"/>
      <c r="ER255" s="81" t="n"/>
      <c r="ES255" s="89" t="n"/>
      <c r="EU255" s="81" t="n"/>
      <c r="EV255" s="89" t="n"/>
      <c r="EX255" s="81" t="n"/>
      <c r="EY255" s="89" t="n"/>
      <c r="FA255" s="81" t="n"/>
      <c r="FB255" s="89" t="n"/>
      <c r="FD255" s="81" t="n"/>
      <c r="FE255" s="89" t="n"/>
      <c r="FG255" s="81" t="n"/>
      <c r="FH255" s="89" t="n"/>
      <c r="FJ255" s="81" t="n"/>
      <c r="FK255" s="89" t="n"/>
      <c r="FM255" s="81" t="n"/>
    </row>
    <row customHeight="1" ht="12" r="256" spans="1:201">
      <c r="U256" s="10" t="n"/>
      <c r="V256" s="89" t="n"/>
      <c r="W256" s="16" t="n"/>
      <c r="X256" s="25" t="n"/>
      <c r="Y256" s="80" t="n"/>
      <c r="Z256" s="27">
        <f>IF(U256="","",LOOKUP(U256-V256,{-9E+307,0,1},{2,"x",1}))</f>
        <v/>
      </c>
      <c r="AA256" s="14">
        <f>IF(U256="","",U256&amp;"-"&amp;V256)</f>
        <v/>
      </c>
      <c r="AB256" s="63" t="n"/>
      <c r="EP256" s="89" t="n"/>
      <c r="ER256" s="81" t="n"/>
      <c r="ES256" s="89" t="n"/>
      <c r="EU256" s="81" t="n"/>
      <c r="EV256" s="89" t="n"/>
      <c r="EX256" s="81" t="n"/>
      <c r="EY256" s="89" t="n"/>
      <c r="FA256" s="81" t="n"/>
      <c r="FB256" s="89" t="n"/>
      <c r="FD256" s="81" t="n"/>
      <c r="FE256" s="89" t="n"/>
      <c r="FG256" s="81" t="n"/>
      <c r="FH256" s="89" t="n"/>
      <c r="FJ256" s="81" t="n"/>
      <c r="FK256" s="89" t="n"/>
      <c r="FM256" s="81" t="n"/>
    </row>
    <row customHeight="1" ht="12" r="257" spans="1:201">
      <c r="U257" s="10" t="n"/>
      <c r="V257" s="89" t="n"/>
      <c r="W257" s="16" t="n"/>
      <c r="X257" s="25" t="n"/>
      <c r="Y257" s="80" t="n"/>
      <c r="Z257" s="27">
        <f>IF(U257="","",LOOKUP(U257-V257,{-9E+307,0,1},{2,"x",1}))</f>
        <v/>
      </c>
      <c r="AA257" s="14">
        <f>IF(U257="","",U257&amp;"-"&amp;V257)</f>
        <v/>
      </c>
      <c r="AB257" s="63" t="n"/>
      <c r="EP257" s="89" t="n"/>
      <c r="ER257" s="81" t="n"/>
      <c r="ES257" s="89" t="n"/>
      <c r="EU257" s="81" t="n"/>
      <c r="EV257" s="89" t="n"/>
      <c r="EX257" s="81" t="n"/>
      <c r="EY257" s="89" t="n"/>
      <c r="FA257" s="81" t="n"/>
      <c r="FB257" s="89" t="n"/>
      <c r="FD257" s="81" t="n"/>
      <c r="FE257" s="89" t="n"/>
      <c r="FG257" s="81" t="n"/>
      <c r="FH257" s="89" t="n"/>
      <c r="FJ257" s="81" t="n"/>
      <c r="FK257" s="89" t="n"/>
      <c r="FM257" s="81" t="n"/>
    </row>
    <row customHeight="1" ht="12" r="258" spans="1:201">
      <c r="U258" s="10" t="n"/>
      <c r="V258" s="89" t="n"/>
      <c r="W258" s="16" t="n"/>
      <c r="X258" s="25" t="n"/>
      <c r="Y258" s="80" t="n"/>
      <c r="Z258" s="27">
        <f>IF(U258="","",LOOKUP(U258-V258,{-9E+307,0,1},{2,"x",1}))</f>
        <v/>
      </c>
      <c r="AA258" s="14">
        <f>IF(U258="","",U258&amp;"-"&amp;V258)</f>
        <v/>
      </c>
      <c r="AB258" s="63" t="n"/>
      <c r="EP258" s="89" t="n"/>
      <c r="ER258" s="81" t="n"/>
      <c r="ES258" s="89" t="n"/>
      <c r="EU258" s="81" t="n"/>
      <c r="EV258" s="89" t="n"/>
      <c r="EX258" s="81" t="n"/>
      <c r="EY258" s="89" t="n"/>
      <c r="FA258" s="81" t="n"/>
      <c r="FB258" s="89" t="n"/>
      <c r="FD258" s="81" t="n"/>
      <c r="FE258" s="89" t="n"/>
      <c r="FG258" s="81" t="n"/>
      <c r="FH258" s="89" t="n"/>
      <c r="FJ258" s="81" t="n"/>
      <c r="FK258" s="89" t="n"/>
      <c r="FM258" s="81" t="n"/>
    </row>
    <row customHeight="1" ht="12" r="259" spans="1:201">
      <c r="U259" s="10" t="n"/>
      <c r="V259" s="89" t="n"/>
      <c r="W259" s="16" t="n"/>
      <c r="X259" s="25" t="n"/>
      <c r="Y259" s="80" t="n"/>
      <c r="Z259" s="27">
        <f>IF(U259="","",LOOKUP(U259-V259,{-9E+307,0,1},{2,"x",1}))</f>
        <v/>
      </c>
      <c r="AA259" s="14">
        <f>IF(U259="","",U259&amp;"-"&amp;V259)</f>
        <v/>
      </c>
      <c r="AB259" s="63" t="n"/>
      <c r="EP259" s="89" t="n"/>
      <c r="ER259" s="81" t="n"/>
      <c r="ES259" s="89" t="n"/>
      <c r="EU259" s="81" t="n"/>
      <c r="EV259" s="89" t="n"/>
      <c r="EX259" s="81" t="n"/>
      <c r="EY259" s="89" t="n"/>
      <c r="FA259" s="81" t="n"/>
      <c r="FB259" s="89" t="n"/>
      <c r="FD259" s="81" t="n"/>
      <c r="FE259" s="89" t="n"/>
      <c r="FG259" s="81" t="n"/>
      <c r="FH259" s="89" t="n"/>
      <c r="FJ259" s="81" t="n"/>
      <c r="FK259" s="89" t="n"/>
      <c r="FM259" s="81" t="n"/>
    </row>
    <row customHeight="1" ht="12" r="260" spans="1:201">
      <c r="U260" s="10" t="n"/>
      <c r="V260" s="89" t="n"/>
      <c r="W260" s="16" t="n"/>
      <c r="X260" s="25" t="n"/>
      <c r="Y260" s="80" t="n"/>
      <c r="Z260" s="27">
        <f>IF(U260="","",LOOKUP(U260-V260,{-9E+307,0,1},{2,"x",1}))</f>
        <v/>
      </c>
      <c r="AA260" s="14">
        <f>IF(U260="","",U260&amp;"-"&amp;V260)</f>
        <v/>
      </c>
      <c r="AB260" s="63" t="n"/>
      <c r="EP260" s="89" t="n"/>
      <c r="ER260" s="81" t="n"/>
      <c r="ES260" s="89" t="n"/>
      <c r="EU260" s="81" t="n"/>
      <c r="EV260" s="89" t="n"/>
      <c r="EX260" s="81" t="n"/>
      <c r="EY260" s="89" t="n"/>
      <c r="FA260" s="81" t="n"/>
      <c r="FB260" s="89" t="n"/>
      <c r="FD260" s="81" t="n"/>
      <c r="FE260" s="89" t="n"/>
      <c r="FG260" s="81" t="n"/>
      <c r="FH260" s="89" t="n"/>
      <c r="FJ260" s="81" t="n"/>
      <c r="FK260" s="89" t="n"/>
      <c r="FM260" s="81" t="n"/>
    </row>
    <row customHeight="1" ht="12" r="261" spans="1:201">
      <c r="U261" s="10" t="n"/>
      <c r="V261" s="89" t="n"/>
      <c r="W261" s="16" t="n"/>
      <c r="X261" s="25" t="n"/>
      <c r="Y261" s="80" t="n"/>
      <c r="Z261" s="27">
        <f>IF(U261="","",LOOKUP(U261-V261,{-9E+307,0,1},{2,"x",1}))</f>
        <v/>
      </c>
      <c r="AA261" s="14">
        <f>IF(U261="","",U261&amp;"-"&amp;V261)</f>
        <v/>
      </c>
      <c r="AB261" s="63" t="n"/>
      <c r="EP261" s="89" t="n"/>
      <c r="ER261" s="81" t="n"/>
      <c r="ES261" s="89" t="n"/>
      <c r="EU261" s="81" t="n"/>
      <c r="EV261" s="89" t="n"/>
      <c r="EX261" s="81" t="n"/>
      <c r="EY261" s="89" t="n"/>
      <c r="FA261" s="81" t="n"/>
      <c r="FB261" s="89" t="n"/>
      <c r="FD261" s="81" t="n"/>
      <c r="FE261" s="89" t="n"/>
      <c r="FG261" s="81" t="n"/>
      <c r="FH261" s="89" t="n"/>
      <c r="FJ261" s="81" t="n"/>
      <c r="FK261" s="89" t="n"/>
      <c r="FM261" s="81" t="n"/>
    </row>
    <row customHeight="1" ht="12" r="262" spans="1:201">
      <c r="U262" s="10" t="n"/>
      <c r="V262" s="89" t="n"/>
      <c r="W262" s="16" t="n"/>
      <c r="X262" s="25" t="n"/>
      <c r="Y262" s="80" t="n"/>
      <c r="Z262" s="27">
        <f>IF(U262="","",LOOKUP(U262-V262,{-9E+307,0,1},{2,"x",1}))</f>
        <v/>
      </c>
      <c r="AA262" s="14">
        <f>IF(U262="","",U262&amp;"-"&amp;V262)</f>
        <v/>
      </c>
      <c r="AB262" s="63" t="n"/>
      <c r="EP262" s="89" t="n"/>
      <c r="ER262" s="81" t="n"/>
      <c r="ES262" s="89" t="n"/>
      <c r="EU262" s="81" t="n"/>
      <c r="EV262" s="89" t="n"/>
      <c r="EX262" s="81" t="n"/>
      <c r="EY262" s="89" t="n"/>
      <c r="FA262" s="81" t="n"/>
      <c r="FB262" s="89" t="n"/>
      <c r="FD262" s="81" t="n"/>
      <c r="FE262" s="89" t="n"/>
      <c r="FG262" s="81" t="n"/>
      <c r="FH262" s="89" t="n"/>
      <c r="FJ262" s="81" t="n"/>
      <c r="FK262" s="89" t="n"/>
      <c r="FM262" s="81" t="n"/>
    </row>
    <row customHeight="1" ht="12" r="263" spans="1:201">
      <c r="U263" s="10" t="n"/>
      <c r="V263" s="89" t="n"/>
      <c r="W263" s="16" t="n"/>
      <c r="X263" s="25" t="n"/>
      <c r="Y263" s="80" t="n"/>
      <c r="Z263" s="27">
        <f>IF(U263="","",LOOKUP(U263-V263,{-9E+307,0,1},{2,"x",1}))</f>
        <v/>
      </c>
      <c r="AA263" s="14">
        <f>IF(U263="","",U263&amp;"-"&amp;V263)</f>
        <v/>
      </c>
      <c r="AB263" s="63" t="n"/>
      <c r="EP263" s="89" t="n"/>
      <c r="ER263" s="81" t="n"/>
      <c r="ES263" s="89" t="n"/>
      <c r="EU263" s="81" t="n"/>
      <c r="EV263" s="89" t="n"/>
      <c r="EX263" s="81" t="n"/>
      <c r="EY263" s="89" t="n"/>
      <c r="FA263" s="81" t="n"/>
      <c r="FB263" s="89" t="n"/>
      <c r="FD263" s="81" t="n"/>
      <c r="FE263" s="89" t="n"/>
      <c r="FG263" s="81" t="n"/>
      <c r="FH263" s="89" t="n"/>
      <c r="FJ263" s="81" t="n"/>
      <c r="FK263" s="89" t="n"/>
      <c r="FM263" s="81" t="n"/>
    </row>
    <row customHeight="1" ht="12" r="264" spans="1:201">
      <c r="U264" s="10" t="n"/>
      <c r="V264" s="89" t="n"/>
      <c r="W264" s="16" t="n"/>
      <c r="X264" s="25" t="n"/>
      <c r="Y264" s="80" t="n"/>
      <c r="Z264" s="27">
        <f>IF(U264="","",LOOKUP(U264-V264,{-9E+307,0,1},{2,"x",1}))</f>
        <v/>
      </c>
      <c r="AA264" s="14">
        <f>IF(U264="","",U264&amp;"-"&amp;V264)</f>
        <v/>
      </c>
      <c r="AB264" s="63" t="n"/>
      <c r="EP264" s="89" t="n"/>
      <c r="ER264" s="81" t="n"/>
      <c r="ES264" s="89" t="n"/>
      <c r="EU264" s="81" t="n"/>
      <c r="EV264" s="89" t="n"/>
      <c r="EX264" s="81" t="n"/>
      <c r="EY264" s="89" t="n"/>
      <c r="FA264" s="81" t="n"/>
      <c r="FB264" s="89" t="n"/>
      <c r="FD264" s="81" t="n"/>
      <c r="FE264" s="89" t="n"/>
      <c r="FG264" s="81" t="n"/>
      <c r="FH264" s="89" t="n"/>
      <c r="FJ264" s="81" t="n"/>
      <c r="FK264" s="89" t="n"/>
      <c r="FM264" s="81" t="n"/>
    </row>
    <row customHeight="1" ht="12" r="265" spans="1:201">
      <c r="U265" s="10" t="n"/>
      <c r="V265" s="89" t="n"/>
      <c r="W265" s="16" t="n"/>
      <c r="X265" s="25" t="n"/>
      <c r="Y265" s="80" t="n"/>
      <c r="Z265" s="27">
        <f>IF(U265="","",LOOKUP(U265-V265,{-9E+307,0,1},{2,"x",1}))</f>
        <v/>
      </c>
      <c r="AA265" s="14">
        <f>IF(U265="","",U265&amp;"-"&amp;V265)</f>
        <v/>
      </c>
      <c r="AB265" s="63" t="n"/>
      <c r="EP265" s="89" t="n"/>
      <c r="ER265" s="81" t="n"/>
      <c r="ES265" s="89" t="n"/>
      <c r="EU265" s="81" t="n"/>
      <c r="EV265" s="89" t="n"/>
      <c r="EX265" s="81" t="n"/>
      <c r="EY265" s="89" t="n"/>
      <c r="FA265" s="81" t="n"/>
      <c r="FB265" s="89" t="n"/>
      <c r="FD265" s="81" t="n"/>
      <c r="FE265" s="89" t="n"/>
      <c r="FG265" s="81" t="n"/>
      <c r="FH265" s="89" t="n"/>
      <c r="FJ265" s="81" t="n"/>
      <c r="FK265" s="89" t="n"/>
      <c r="FM265" s="81" t="n"/>
    </row>
    <row r="266" spans="1:201">
      <c r="U266" s="10" t="n"/>
      <c r="V266" s="89" t="n"/>
      <c r="W266" s="16" t="n"/>
      <c r="X266" s="25" t="n"/>
      <c r="Y266" s="80" t="n"/>
      <c r="Z266" s="27">
        <f>IF(U266="","",LOOKUP(U266-V266,{-9E+307,0,1},{2,"x",1}))</f>
        <v/>
      </c>
      <c r="AA266" s="14">
        <f>IF(U266="","",U266&amp;"-"&amp;V266)</f>
        <v/>
      </c>
      <c r="AB266" s="63" t="n"/>
      <c r="EP266" s="89" t="n"/>
      <c r="ER266" s="81" t="n"/>
      <c r="ES266" s="89" t="n"/>
      <c r="EU266" s="81" t="n"/>
      <c r="EV266" s="89" t="n"/>
      <c r="EX266" s="81" t="n"/>
      <c r="EY266" s="89" t="n"/>
      <c r="FA266" s="81" t="n"/>
      <c r="FB266" s="89" t="n"/>
      <c r="FD266" s="81" t="n"/>
      <c r="FE266" s="89" t="n"/>
      <c r="FG266" s="81" t="n"/>
      <c r="FH266" s="89" t="n"/>
      <c r="FJ266" s="81" t="n"/>
      <c r="FK266" s="89" t="n"/>
      <c r="FM266" s="81" t="n"/>
    </row>
    <row customHeight="1" ht="12" r="267" spans="1:201">
      <c r="U267" s="10" t="n"/>
      <c r="V267" s="89" t="n"/>
      <c r="W267" s="16" t="n"/>
      <c r="X267" s="25" t="n"/>
      <c r="Y267" s="80" t="n"/>
      <c r="Z267" s="27">
        <f>IF(U267="","",LOOKUP(U267-V267,{-9E+307,0,1},{2,"x",1}))</f>
        <v/>
      </c>
      <c r="AA267" s="14">
        <f>IF(U267="","",U267&amp;"-"&amp;V267)</f>
        <v/>
      </c>
      <c r="AB267" s="63" t="n"/>
      <c r="EP267" s="89" t="n"/>
      <c r="ER267" s="81" t="n"/>
      <c r="ES267" s="89" t="n"/>
      <c r="EU267" s="81" t="n"/>
      <c r="EV267" s="89" t="n"/>
      <c r="EX267" s="81" t="n"/>
      <c r="EY267" s="89" t="n"/>
      <c r="FA267" s="81" t="n"/>
      <c r="FB267" s="89" t="n"/>
      <c r="FD267" s="81" t="n"/>
      <c r="FE267" s="89" t="n"/>
      <c r="FG267" s="81" t="n"/>
      <c r="FH267" s="89" t="n"/>
      <c r="FJ267" s="81" t="n"/>
      <c r="FK267" s="89" t="n"/>
      <c r="FM267" s="81" t="n"/>
    </row>
    <row customHeight="1" ht="12" r="268" spans="1:201">
      <c r="U268" s="10" t="n"/>
      <c r="V268" s="89" t="n"/>
      <c r="W268" s="16" t="n"/>
      <c r="X268" s="25" t="n"/>
      <c r="Y268" s="80" t="n"/>
      <c r="Z268" s="27">
        <f>IF(U268="","",LOOKUP(U268-V268,{-9E+307,0,1},{2,"x",1}))</f>
        <v/>
      </c>
      <c r="AA268" s="14">
        <f>IF(U268="","",U268&amp;"-"&amp;V268)</f>
        <v/>
      </c>
      <c r="AB268" s="63" t="n"/>
      <c r="EP268" s="89" t="n"/>
      <c r="ER268" s="81" t="n"/>
      <c r="ES268" s="89" t="n"/>
      <c r="EU268" s="81" t="n"/>
      <c r="EV268" s="89" t="n"/>
      <c r="EX268" s="81" t="n"/>
      <c r="EY268" s="89" t="n"/>
      <c r="FA268" s="81" t="n"/>
      <c r="FB268" s="89" t="n"/>
      <c r="FD268" s="81" t="n"/>
      <c r="FE268" s="89" t="n"/>
      <c r="FG268" s="81" t="n"/>
      <c r="FH268" s="89" t="n"/>
      <c r="FJ268" s="81" t="n"/>
      <c r="FK268" s="89" t="n"/>
      <c r="FM268" s="81" t="n"/>
    </row>
    <row customHeight="1" ht="12" r="269" spans="1:201">
      <c r="U269" s="10" t="n"/>
      <c r="V269" s="89" t="n"/>
      <c r="W269" s="16" t="n"/>
      <c r="X269" s="25" t="n"/>
      <c r="Y269" s="80" t="n"/>
      <c r="Z269" s="27">
        <f>IF(U269="","",LOOKUP(U269-V269,{-9E+307,0,1},{2,"x",1}))</f>
        <v/>
      </c>
      <c r="AA269" s="14">
        <f>IF(U269="","",U269&amp;"-"&amp;V269)</f>
        <v/>
      </c>
      <c r="AB269" s="63" t="n"/>
      <c r="EP269" s="89" t="n"/>
      <c r="ER269" s="81" t="n"/>
      <c r="ES269" s="89" t="n"/>
      <c r="EU269" s="81" t="n"/>
      <c r="EV269" s="89" t="n"/>
      <c r="EX269" s="81" t="n"/>
      <c r="EY269" s="89" t="n"/>
      <c r="FA269" s="81" t="n"/>
      <c r="FB269" s="89" t="n"/>
      <c r="FD269" s="81" t="n"/>
      <c r="FE269" s="89" t="n"/>
      <c r="FG269" s="81" t="n"/>
      <c r="FH269" s="89" t="n"/>
      <c r="FJ269" s="81" t="n"/>
      <c r="FK269" s="89" t="n"/>
      <c r="FM269" s="81" t="n"/>
    </row>
    <row customHeight="1" ht="12" r="270" spans="1:201">
      <c r="U270" s="10" t="n"/>
      <c r="V270" s="89" t="n"/>
      <c r="W270" s="16" t="n"/>
      <c r="X270" s="25" t="n"/>
      <c r="Y270" s="80" t="n"/>
      <c r="Z270" s="27">
        <f>IF(U270="","",LOOKUP(U270-V270,{-9E+307,0,1},{2,"x",1}))</f>
        <v/>
      </c>
      <c r="AA270" s="14">
        <f>IF(U270="","",U270&amp;"-"&amp;V270)</f>
        <v/>
      </c>
      <c r="AB270" s="63" t="n"/>
      <c r="EP270" s="89" t="n"/>
      <c r="ER270" s="81" t="n"/>
      <c r="ES270" s="89" t="n"/>
      <c r="EU270" s="81" t="n"/>
      <c r="EV270" s="89" t="n"/>
      <c r="EX270" s="81" t="n"/>
      <c r="EY270" s="89" t="n"/>
      <c r="FA270" s="81" t="n"/>
      <c r="FB270" s="89" t="n"/>
      <c r="FD270" s="81" t="n"/>
      <c r="FE270" s="89" t="n"/>
      <c r="FG270" s="81" t="n"/>
      <c r="FH270" s="89" t="n"/>
      <c r="FJ270" s="81" t="n"/>
      <c r="FK270" s="89" t="n"/>
      <c r="FM270" s="81" t="n"/>
    </row>
    <row customHeight="1" ht="12" r="271" spans="1:201">
      <c r="U271" s="10" t="n"/>
      <c r="V271" s="89" t="n"/>
      <c r="W271" s="16" t="n"/>
      <c r="X271" s="25" t="n"/>
      <c r="Y271" s="80" t="n"/>
      <c r="Z271" s="27">
        <f>IF(U271="","",LOOKUP(U271-V271,{-9E+307,0,1},{2,"x",1}))</f>
        <v/>
      </c>
      <c r="AA271" s="14">
        <f>IF(U271="","",U271&amp;"-"&amp;V271)</f>
        <v/>
      </c>
      <c r="AB271" s="63" t="n"/>
      <c r="EP271" s="89" t="n"/>
      <c r="ER271" s="81" t="n"/>
      <c r="ES271" s="89" t="n"/>
      <c r="EU271" s="81" t="n"/>
      <c r="EV271" s="89" t="n"/>
      <c r="EX271" s="81" t="n"/>
      <c r="EY271" s="89" t="n"/>
      <c r="FA271" s="81" t="n"/>
      <c r="FB271" s="89" t="n"/>
      <c r="FD271" s="81" t="n"/>
      <c r="FE271" s="89" t="n"/>
      <c r="FG271" s="81" t="n"/>
      <c r="FH271" s="89" t="n"/>
      <c r="FJ271" s="81" t="n"/>
      <c r="FK271" s="89" t="n"/>
      <c r="FM271" s="81" t="n"/>
    </row>
    <row customHeight="1" ht="12" r="272" spans="1:201">
      <c r="U272" s="10" t="n"/>
      <c r="V272" s="89" t="n"/>
      <c r="W272" s="16" t="n"/>
      <c r="X272" s="25" t="n"/>
      <c r="Y272" s="80" t="n"/>
      <c r="Z272" s="27">
        <f>IF(U272="","",LOOKUP(U272-V272,{-9E+307,0,1},{2,"x",1}))</f>
        <v/>
      </c>
      <c r="AA272" s="14">
        <f>IF(U272="","",U272&amp;"-"&amp;V272)</f>
        <v/>
      </c>
      <c r="AB272" s="63" t="n"/>
      <c r="EP272" s="89" t="n"/>
      <c r="ER272" s="81" t="n"/>
      <c r="ES272" s="89" t="n"/>
      <c r="EU272" s="81" t="n"/>
      <c r="EV272" s="89" t="n"/>
      <c r="EX272" s="81" t="n"/>
      <c r="EY272" s="89" t="n"/>
      <c r="FA272" s="81" t="n"/>
      <c r="FB272" s="89" t="n"/>
      <c r="FD272" s="81" t="n"/>
      <c r="FE272" s="89" t="n"/>
      <c r="FG272" s="81" t="n"/>
      <c r="FH272" s="89" t="n"/>
      <c r="FJ272" s="81" t="n"/>
      <c r="FK272" s="89" t="n"/>
      <c r="FM272" s="81" t="n"/>
    </row>
    <row customHeight="1" ht="12" r="273" spans="1:201">
      <c r="U273" s="10" t="n"/>
      <c r="V273" s="89" t="n"/>
      <c r="W273" s="16" t="n"/>
      <c r="X273" s="25" t="n"/>
      <c r="Y273" s="80" t="n"/>
      <c r="Z273" s="27">
        <f>IF(U273="","",LOOKUP(U273-V273,{-9E+307,0,1},{2,"x",1}))</f>
        <v/>
      </c>
      <c r="AA273" s="14">
        <f>IF(U273="","",U273&amp;"-"&amp;V273)</f>
        <v/>
      </c>
      <c r="AB273" s="63" t="n"/>
      <c r="EP273" s="89" t="n"/>
      <c r="ER273" s="81" t="n"/>
      <c r="ES273" s="89" t="n"/>
      <c r="EU273" s="81" t="n"/>
      <c r="EV273" s="89" t="n"/>
      <c r="EX273" s="81" t="n"/>
      <c r="EY273" s="89" t="n"/>
      <c r="FA273" s="81" t="n"/>
      <c r="FB273" s="89" t="n"/>
      <c r="FD273" s="81" t="n"/>
      <c r="FE273" s="89" t="n"/>
      <c r="FG273" s="81" t="n"/>
      <c r="FH273" s="89" t="n"/>
      <c r="FJ273" s="81" t="n"/>
      <c r="FK273" s="89" t="n"/>
      <c r="FM273" s="81" t="n"/>
    </row>
    <row customHeight="1" ht="12" r="274" spans="1:201">
      <c r="U274" s="10" t="n"/>
      <c r="V274" s="89" t="n"/>
      <c r="W274" s="16" t="n"/>
      <c r="X274" s="25" t="n"/>
      <c r="Y274" s="80" t="n"/>
      <c r="Z274" s="27">
        <f>IF(U274="","",LOOKUP(U274-V274,{-9E+307,0,1},{2,"x",1}))</f>
        <v/>
      </c>
      <c r="AA274" s="14">
        <f>IF(U274="","",U274&amp;"-"&amp;V274)</f>
        <v/>
      </c>
      <c r="AB274" s="63" t="n"/>
      <c r="EP274" s="89" t="n"/>
      <c r="ER274" s="81" t="n"/>
      <c r="ES274" s="89" t="n"/>
      <c r="EU274" s="81" t="n"/>
      <c r="EV274" s="89" t="n"/>
      <c r="EX274" s="81" t="n"/>
      <c r="EY274" s="89" t="n"/>
      <c r="FA274" s="81" t="n"/>
      <c r="FB274" s="89" t="n"/>
      <c r="FD274" s="81" t="n"/>
      <c r="FE274" s="89" t="n"/>
      <c r="FG274" s="81" t="n"/>
      <c r="FH274" s="89" t="n"/>
      <c r="FJ274" s="81" t="n"/>
      <c r="FK274" s="89" t="n"/>
      <c r="FM274" s="81" t="n"/>
    </row>
    <row customHeight="1" ht="12" r="275" spans="1:201">
      <c r="U275" s="10" t="n"/>
      <c r="V275" s="89" t="n"/>
      <c r="W275" s="16" t="n"/>
      <c r="X275" s="25" t="n"/>
      <c r="Y275" s="80" t="n"/>
      <c r="Z275" s="27">
        <f>IF(U275="","",LOOKUP(U275-V275,{-9E+307,0,1},{2,"x",1}))</f>
        <v/>
      </c>
      <c r="AA275" s="14">
        <f>IF(U275="","",U275&amp;"-"&amp;V275)</f>
        <v/>
      </c>
      <c r="AB275" s="63" t="n"/>
      <c r="EP275" s="89" t="n"/>
      <c r="ER275" s="81" t="n"/>
      <c r="ES275" s="89" t="n"/>
      <c r="EU275" s="81" t="n"/>
      <c r="EV275" s="89" t="n"/>
      <c r="EX275" s="81" t="n"/>
      <c r="EY275" s="89" t="n"/>
      <c r="FA275" s="81" t="n"/>
      <c r="FB275" s="89" t="n"/>
      <c r="FD275" s="81" t="n"/>
      <c r="FE275" s="89" t="n"/>
      <c r="FG275" s="81" t="n"/>
      <c r="FH275" s="89" t="n"/>
      <c r="FJ275" s="81" t="n"/>
      <c r="FK275" s="89" t="n"/>
      <c r="FM275" s="81" t="n"/>
    </row>
    <row customHeight="1" ht="12" r="276" spans="1:201">
      <c r="U276" s="10" t="n"/>
      <c r="V276" s="89" t="n"/>
      <c r="W276" s="16" t="n"/>
      <c r="X276" s="25" t="n"/>
      <c r="Y276" s="80" t="n"/>
      <c r="Z276" s="27">
        <f>IF(U276="","",LOOKUP(U276-V276,{-9E+307,0,1},{2,"x",1}))</f>
        <v/>
      </c>
      <c r="AA276" s="14">
        <f>IF(U276="","",U276&amp;"-"&amp;V276)</f>
        <v/>
      </c>
      <c r="AB276" s="63" t="n"/>
      <c r="EP276" s="89" t="n"/>
      <c r="ER276" s="81" t="n"/>
      <c r="ES276" s="89" t="n"/>
      <c r="EU276" s="81" t="n"/>
      <c r="EV276" s="89" t="n"/>
      <c r="EX276" s="81" t="n"/>
      <c r="EY276" s="89" t="n"/>
      <c r="FA276" s="81" t="n"/>
      <c r="FB276" s="89" t="n"/>
      <c r="FD276" s="81" t="n"/>
      <c r="FE276" s="89" t="n"/>
      <c r="FG276" s="81" t="n"/>
      <c r="FH276" s="89" t="n"/>
      <c r="FJ276" s="81" t="n"/>
      <c r="FK276" s="89" t="n"/>
      <c r="FM276" s="81" t="n"/>
    </row>
    <row customHeight="1" ht="12" r="277" spans="1:201">
      <c r="U277" s="10" t="n"/>
      <c r="V277" s="89" t="n"/>
      <c r="W277" s="16" t="n"/>
      <c r="X277" s="25" t="n"/>
      <c r="Y277" s="80" t="n"/>
      <c r="Z277" s="27">
        <f>IF(U277="","",LOOKUP(U277-V277,{-9E+307,0,1},{2,"x",1}))</f>
        <v/>
      </c>
      <c r="AA277" s="14">
        <f>IF(U277="","",U277&amp;"-"&amp;V277)</f>
        <v/>
      </c>
      <c r="AB277" s="63" t="n"/>
      <c r="EP277" s="89" t="n"/>
      <c r="ER277" s="81" t="n"/>
      <c r="ES277" s="89" t="n"/>
      <c r="EU277" s="81" t="n"/>
      <c r="EV277" s="89" t="n"/>
      <c r="EX277" s="81" t="n"/>
      <c r="EY277" s="89" t="n"/>
      <c r="FA277" s="81" t="n"/>
      <c r="FB277" s="89" t="n"/>
      <c r="FD277" s="81" t="n"/>
      <c r="FE277" s="89" t="n"/>
      <c r="FG277" s="81" t="n"/>
      <c r="FH277" s="89" t="n"/>
      <c r="FJ277" s="81" t="n"/>
      <c r="FK277" s="89" t="n"/>
      <c r="FM277" s="81" t="n"/>
    </row>
    <row customHeight="1" ht="12" r="278" spans="1:201">
      <c r="U278" s="10" t="n"/>
      <c r="V278" s="89" t="n"/>
      <c r="W278" s="16" t="n"/>
      <c r="X278" s="25" t="n"/>
      <c r="Y278" s="80" t="n"/>
      <c r="Z278" s="27">
        <f>IF(U278="","",LOOKUP(U278-V278,{-9E+307,0,1},{2,"x",1}))</f>
        <v/>
      </c>
      <c r="AA278" s="14">
        <f>IF(U278="","",U278&amp;"-"&amp;V278)</f>
        <v/>
      </c>
      <c r="AB278" s="63" t="n"/>
      <c r="EP278" s="89" t="n"/>
      <c r="ER278" s="81" t="n"/>
      <c r="ES278" s="89" t="n"/>
      <c r="EU278" s="81" t="n"/>
      <c r="EV278" s="89" t="n"/>
      <c r="EX278" s="81" t="n"/>
      <c r="EY278" s="89" t="n"/>
      <c r="FA278" s="81" t="n"/>
      <c r="FB278" s="89" t="n"/>
      <c r="FD278" s="81" t="n"/>
      <c r="FE278" s="89" t="n"/>
      <c r="FG278" s="81" t="n"/>
      <c r="FH278" s="89" t="n"/>
      <c r="FJ278" s="81" t="n"/>
      <c r="FK278" s="89" t="n"/>
      <c r="FM278" s="81" t="n"/>
    </row>
    <row customHeight="1" ht="12" r="279" spans="1:201">
      <c r="U279" s="10" t="n"/>
      <c r="V279" s="89" t="n"/>
      <c r="W279" s="16" t="n"/>
      <c r="X279" s="25" t="n"/>
      <c r="Y279" s="80" t="n"/>
      <c r="Z279" s="27">
        <f>IF(U279="","",LOOKUP(U279-V279,{-9E+307,0,1},{2,"x",1}))</f>
        <v/>
      </c>
      <c r="AA279" s="14">
        <f>IF(U279="","",U279&amp;"-"&amp;V279)</f>
        <v/>
      </c>
      <c r="AB279" s="63" t="n"/>
      <c r="EP279" s="89" t="n"/>
      <c r="ER279" s="81" t="n"/>
      <c r="ES279" s="89" t="n"/>
      <c r="EU279" s="81" t="n"/>
      <c r="EV279" s="89" t="n"/>
      <c r="EX279" s="81" t="n"/>
      <c r="EY279" s="89" t="n"/>
      <c r="FA279" s="81" t="n"/>
      <c r="FB279" s="89" t="n"/>
      <c r="FD279" s="81" t="n"/>
      <c r="FE279" s="89" t="n"/>
      <c r="FG279" s="81" t="n"/>
      <c r="FH279" s="89" t="n"/>
      <c r="FJ279" s="81" t="n"/>
      <c r="FK279" s="89" t="n"/>
      <c r="FM279" s="81" t="n"/>
    </row>
    <row customHeight="1" ht="12" r="280" spans="1:201">
      <c r="U280" s="10" t="n"/>
      <c r="V280" s="89" t="n"/>
      <c r="W280" s="16" t="n"/>
      <c r="X280" s="25" t="n"/>
      <c r="Y280" s="80" t="n"/>
      <c r="Z280" s="27">
        <f>IF(U280="","",LOOKUP(U280-V280,{-9E+307,0,1},{2,"x",1}))</f>
        <v/>
      </c>
      <c r="AA280" s="14">
        <f>IF(U280="","",U280&amp;"-"&amp;V280)</f>
        <v/>
      </c>
      <c r="AB280" s="63" t="n"/>
      <c r="EP280" s="89" t="n"/>
      <c r="ER280" s="81" t="n"/>
      <c r="ES280" s="89" t="n"/>
      <c r="EU280" s="81" t="n"/>
      <c r="EV280" s="89" t="n"/>
      <c r="EX280" s="81" t="n"/>
      <c r="EY280" s="89" t="n"/>
      <c r="FA280" s="81" t="n"/>
      <c r="FB280" s="89" t="n"/>
      <c r="FD280" s="81" t="n"/>
      <c r="FE280" s="89" t="n"/>
      <c r="FG280" s="81" t="n"/>
      <c r="FH280" s="89" t="n"/>
      <c r="FJ280" s="81" t="n"/>
      <c r="FK280" s="89" t="n"/>
      <c r="FM280" s="81" t="n"/>
    </row>
    <row customHeight="1" ht="12" r="281" spans="1:201">
      <c r="U281" s="10" t="n"/>
      <c r="V281" s="89" t="n"/>
      <c r="W281" s="16" t="n"/>
      <c r="X281" s="25" t="n"/>
      <c r="Y281" s="80" t="n"/>
      <c r="Z281" s="27">
        <f>IF(U281="","",LOOKUP(U281-V281,{-9E+307,0,1},{2,"x",1}))</f>
        <v/>
      </c>
      <c r="AA281" s="14">
        <f>IF(U281="","",U281&amp;"-"&amp;V281)</f>
        <v/>
      </c>
      <c r="AB281" s="63" t="n"/>
      <c r="EP281" s="89" t="n"/>
      <c r="ER281" s="81" t="n"/>
      <c r="ES281" s="89" t="n"/>
      <c r="EU281" s="81" t="n"/>
      <c r="EV281" s="89" t="n"/>
      <c r="EX281" s="81" t="n"/>
      <c r="EY281" s="89" t="n"/>
      <c r="FA281" s="81" t="n"/>
      <c r="FB281" s="89" t="n"/>
      <c r="FD281" s="81" t="n"/>
      <c r="FE281" s="89" t="n"/>
      <c r="FG281" s="81" t="n"/>
      <c r="FH281" s="89" t="n"/>
      <c r="FJ281" s="81" t="n"/>
      <c r="FK281" s="89" t="n"/>
      <c r="FM281" s="81" t="n"/>
    </row>
    <row customHeight="1" ht="12" r="282" spans="1:201">
      <c r="U282" s="10" t="n"/>
      <c r="V282" s="89" t="n"/>
      <c r="W282" s="16" t="n"/>
      <c r="X282" s="25" t="n"/>
      <c r="Y282" s="80" t="n"/>
      <c r="Z282" s="27">
        <f>IF(U282="","",LOOKUP(U282-V282,{-9E+307,0,1},{2,"x",1}))</f>
        <v/>
      </c>
      <c r="AA282" s="14">
        <f>IF(U282="","",U282&amp;"-"&amp;V282)</f>
        <v/>
      </c>
      <c r="AB282" s="63" t="n"/>
      <c r="EP282" s="89" t="n"/>
      <c r="ER282" s="81" t="n"/>
      <c r="ES282" s="89" t="n"/>
      <c r="EU282" s="81" t="n"/>
      <c r="EV282" s="89" t="n"/>
      <c r="EX282" s="81" t="n"/>
      <c r="EY282" s="89" t="n"/>
      <c r="FA282" s="81" t="n"/>
      <c r="FB282" s="89" t="n"/>
      <c r="FD282" s="81" t="n"/>
      <c r="FE282" s="89" t="n"/>
      <c r="FG282" s="81" t="n"/>
      <c r="FH282" s="89" t="n"/>
      <c r="FJ282" s="81" t="n"/>
      <c r="FK282" s="89" t="n"/>
      <c r="FM282" s="81" t="n"/>
    </row>
    <row customHeight="1" ht="12" r="283" spans="1:201">
      <c r="U283" s="10" t="n"/>
      <c r="V283" s="89" t="n"/>
      <c r="W283" s="16" t="n"/>
      <c r="X283" s="25" t="n"/>
      <c r="Y283" s="80" t="n"/>
      <c r="Z283" s="27">
        <f>IF(U283="","",LOOKUP(U283-V283,{-9E+307,0,1},{2,"x",1}))</f>
        <v/>
      </c>
      <c r="AA283" s="14">
        <f>IF(U283="","",U283&amp;"-"&amp;V283)</f>
        <v/>
      </c>
      <c r="AB283" s="63" t="n"/>
      <c r="EP283" s="89" t="n"/>
      <c r="ER283" s="81" t="n"/>
      <c r="ES283" s="89" t="n"/>
      <c r="EU283" s="81" t="n"/>
      <c r="EV283" s="89" t="n"/>
      <c r="EX283" s="81" t="n"/>
      <c r="EY283" s="89" t="n"/>
      <c r="FA283" s="81" t="n"/>
      <c r="FB283" s="89" t="n"/>
      <c r="FD283" s="81" t="n"/>
      <c r="FE283" s="89" t="n"/>
      <c r="FG283" s="81" t="n"/>
      <c r="FH283" s="89" t="n"/>
      <c r="FJ283" s="81" t="n"/>
      <c r="FK283" s="89" t="n"/>
      <c r="FM283" s="81" t="n"/>
    </row>
    <row customHeight="1" ht="12" r="284" spans="1:201">
      <c r="U284" s="10" t="n"/>
      <c r="V284" s="89" t="n"/>
      <c r="W284" s="16" t="n"/>
      <c r="X284" s="25" t="n"/>
      <c r="Y284" s="80" t="n"/>
      <c r="Z284" s="27">
        <f>IF(U284="","",LOOKUP(U284-V284,{-9E+307,0,1},{2,"x",1}))</f>
        <v/>
      </c>
      <c r="AA284" s="14">
        <f>IF(U284="","",U284&amp;"-"&amp;V284)</f>
        <v/>
      </c>
      <c r="AB284" s="63" t="n"/>
      <c r="EP284" s="89" t="n"/>
      <c r="ER284" s="81" t="n"/>
      <c r="ES284" s="89" t="n"/>
      <c r="EU284" s="81" t="n"/>
      <c r="EV284" s="89" t="n"/>
      <c r="EX284" s="81" t="n"/>
      <c r="EY284" s="89" t="n"/>
      <c r="FA284" s="81" t="n"/>
      <c r="FB284" s="89" t="n"/>
      <c r="FD284" s="81" t="n"/>
      <c r="FE284" s="89" t="n"/>
      <c r="FG284" s="81" t="n"/>
      <c r="FH284" s="89" t="n"/>
      <c r="FJ284" s="81" t="n"/>
      <c r="FK284" s="89" t="n"/>
      <c r="FM284" s="81" t="n"/>
    </row>
    <row customHeight="1" ht="12" r="285" spans="1:201">
      <c r="U285" s="10" t="n"/>
      <c r="V285" s="89" t="n"/>
      <c r="W285" s="16" t="n"/>
      <c r="X285" s="25" t="n"/>
      <c r="Y285" s="80" t="n"/>
      <c r="Z285" s="27">
        <f>IF(U285="","",LOOKUP(U285-V285,{-9E+307,0,1},{2,"x",1}))</f>
        <v/>
      </c>
      <c r="AA285" s="14">
        <f>IF(U285="","",U285&amp;"-"&amp;V285)</f>
        <v/>
      </c>
      <c r="AB285" s="63" t="n"/>
      <c r="EP285" s="89" t="n"/>
      <c r="ER285" s="81" t="n"/>
      <c r="ES285" s="89" t="n"/>
      <c r="EU285" s="81" t="n"/>
      <c r="EV285" s="89" t="n"/>
      <c r="EX285" s="81" t="n"/>
      <c r="EY285" s="89" t="n"/>
      <c r="FA285" s="81" t="n"/>
      <c r="FB285" s="89" t="n"/>
      <c r="FD285" s="81" t="n"/>
      <c r="FE285" s="89" t="n"/>
      <c r="FG285" s="81" t="n"/>
      <c r="FH285" s="89" t="n"/>
      <c r="FJ285" s="81" t="n"/>
      <c r="FK285" s="89" t="n"/>
      <c r="FM285" s="81" t="n"/>
    </row>
    <row customHeight="1" ht="12" r="286" spans="1:201">
      <c r="U286" s="10" t="n"/>
      <c r="V286" s="89" t="n"/>
      <c r="W286" s="16" t="n"/>
      <c r="X286" s="25" t="n"/>
      <c r="Y286" s="80" t="n"/>
      <c r="Z286" s="27">
        <f>IF(U286="","",LOOKUP(U286-V286,{-9E+307,0,1},{2,"x",1}))</f>
        <v/>
      </c>
      <c r="AA286" s="14">
        <f>IF(U286="","",U286&amp;"-"&amp;V286)</f>
        <v/>
      </c>
      <c r="AB286" s="63" t="n"/>
      <c r="EP286" s="89" t="n"/>
      <c r="ER286" s="81" t="n"/>
      <c r="ES286" s="89" t="n"/>
      <c r="EU286" s="81" t="n"/>
      <c r="EV286" s="89" t="n"/>
      <c r="EX286" s="81" t="n"/>
      <c r="EY286" s="89" t="n"/>
      <c r="FA286" s="81" t="n"/>
      <c r="FB286" s="89" t="n"/>
      <c r="FD286" s="81" t="n"/>
      <c r="FE286" s="89" t="n"/>
      <c r="FG286" s="81" t="n"/>
      <c r="FH286" s="89" t="n"/>
      <c r="FJ286" s="81" t="n"/>
      <c r="FK286" s="89" t="n"/>
      <c r="FM286" s="81" t="n"/>
    </row>
    <row customHeight="1" ht="12" r="287" spans="1:201">
      <c r="U287" s="10" t="n"/>
      <c r="V287" s="89" t="n"/>
      <c r="W287" s="16" t="n"/>
      <c r="X287" s="25" t="n"/>
      <c r="Y287" s="80" t="n"/>
      <c r="Z287" s="27">
        <f>IF(U287="","",LOOKUP(U287-V287,{-9E+307,0,1},{2,"x",1}))</f>
        <v/>
      </c>
      <c r="AA287" s="14">
        <f>IF(U287="","",U287&amp;"-"&amp;V287)</f>
        <v/>
      </c>
      <c r="AB287" s="63" t="n"/>
      <c r="EP287" s="89" t="n"/>
      <c r="ER287" s="81" t="n"/>
      <c r="ES287" s="89" t="n"/>
      <c r="EU287" s="81" t="n"/>
      <c r="EV287" s="89" t="n"/>
      <c r="EX287" s="81" t="n"/>
      <c r="EY287" s="89" t="n"/>
      <c r="FA287" s="81" t="n"/>
      <c r="FB287" s="89" t="n"/>
      <c r="FD287" s="81" t="n"/>
      <c r="FE287" s="89" t="n"/>
      <c r="FG287" s="81" t="n"/>
      <c r="FH287" s="89" t="n"/>
      <c r="FJ287" s="81" t="n"/>
      <c r="FK287" s="89" t="n"/>
      <c r="FM287" s="81" t="n"/>
    </row>
    <row customHeight="1" ht="12" r="288" spans="1:201">
      <c r="U288" s="10" t="n"/>
      <c r="V288" s="89" t="n"/>
      <c r="W288" s="16" t="n"/>
      <c r="X288" s="25" t="n"/>
      <c r="Y288" s="80" t="n"/>
      <c r="Z288" s="27">
        <f>IF(U288="","",LOOKUP(U288-V288,{-9E+307,0,1},{2,"x",1}))</f>
        <v/>
      </c>
      <c r="AA288" s="14">
        <f>IF(U288="","",U288&amp;"-"&amp;V288)</f>
        <v/>
      </c>
      <c r="AB288" s="63" t="n"/>
      <c r="EP288" s="89" t="n"/>
      <c r="ER288" s="81" t="n"/>
      <c r="ES288" s="89" t="n"/>
      <c r="EU288" s="81" t="n"/>
      <c r="EV288" s="89" t="n"/>
      <c r="EX288" s="81" t="n"/>
      <c r="EY288" s="89" t="n"/>
      <c r="FA288" s="81" t="n"/>
      <c r="FB288" s="89" t="n"/>
      <c r="FD288" s="81" t="n"/>
      <c r="FE288" s="89" t="n"/>
      <c r="FG288" s="81" t="n"/>
      <c r="FH288" s="89" t="n"/>
      <c r="FJ288" s="81" t="n"/>
      <c r="FK288" s="89" t="n"/>
      <c r="FM288" s="81" t="n"/>
    </row>
    <row r="289" spans="1:201">
      <c r="U289" s="10" t="n"/>
      <c r="V289" s="89" t="n"/>
      <c r="W289" s="16" t="n"/>
      <c r="X289" s="25" t="n"/>
      <c r="Y289" s="80" t="n"/>
      <c r="Z289" s="27">
        <f>IF(U289="","",LOOKUP(U289-V289,{-9E+307,0,1},{2,"x",1}))</f>
        <v/>
      </c>
      <c r="AA289" s="14">
        <f>IF(U289="","",U289&amp;"-"&amp;V289)</f>
        <v/>
      </c>
      <c r="AB289" s="63" t="n"/>
      <c r="EP289" s="89" t="n"/>
      <c r="ER289" s="81" t="n"/>
      <c r="ES289" s="89" t="n"/>
      <c r="EU289" s="81" t="n"/>
      <c r="EV289" s="89" t="n"/>
      <c r="EX289" s="81" t="n"/>
      <c r="EY289" s="89" t="n"/>
      <c r="FA289" s="81" t="n"/>
      <c r="FB289" s="89" t="n"/>
      <c r="FD289" s="81" t="n"/>
      <c r="FE289" s="89" t="n"/>
      <c r="FG289" s="81" t="n"/>
      <c r="FH289" s="89" t="n"/>
      <c r="FJ289" s="81" t="n"/>
      <c r="FK289" s="89" t="n"/>
      <c r="FM289" s="81" t="n"/>
    </row>
    <row customHeight="1" ht="12" r="290" spans="1:201">
      <c r="U290" s="10" t="n"/>
      <c r="V290" s="89" t="n"/>
      <c r="W290" s="16" t="n"/>
      <c r="X290" s="25" t="n"/>
      <c r="Y290" s="80" t="n"/>
      <c r="Z290" s="27">
        <f>IF(U290="","",LOOKUP(U290-V290,{-9E+307,0,1},{2,"x",1}))</f>
        <v/>
      </c>
      <c r="AA290" s="14">
        <f>IF(U290="","",U290&amp;"-"&amp;V290)</f>
        <v/>
      </c>
      <c r="AB290" s="63" t="n"/>
      <c r="EP290" s="89" t="n"/>
      <c r="ER290" s="81" t="n"/>
      <c r="ES290" s="89" t="n"/>
      <c r="EU290" s="81" t="n"/>
      <c r="EV290" s="89" t="n"/>
      <c r="EX290" s="81" t="n"/>
      <c r="EY290" s="89" t="n"/>
      <c r="FA290" s="81" t="n"/>
      <c r="FB290" s="89" t="n"/>
      <c r="FD290" s="81" t="n"/>
      <c r="FE290" s="89" t="n"/>
      <c r="FG290" s="81" t="n"/>
      <c r="FH290" s="89" t="n"/>
      <c r="FJ290" s="81" t="n"/>
      <c r="FK290" s="89" t="n"/>
      <c r="FM290" s="81" t="n"/>
    </row>
    <row customHeight="1" ht="12" r="291" spans="1:201">
      <c r="U291" s="10" t="n"/>
      <c r="V291" s="89" t="n"/>
      <c r="W291" s="16" t="n"/>
      <c r="X291" s="25" t="n"/>
      <c r="Y291" s="80" t="n"/>
      <c r="Z291" s="27">
        <f>IF(U291="","",LOOKUP(U291-V291,{-9E+307,0,1},{2,"x",1}))</f>
        <v/>
      </c>
      <c r="AA291" s="14">
        <f>IF(U291="","",U291&amp;"-"&amp;V291)</f>
        <v/>
      </c>
      <c r="AB291" s="63" t="n"/>
      <c r="EP291" s="89" t="n"/>
      <c r="ER291" s="81" t="n"/>
      <c r="ES291" s="89" t="n"/>
      <c r="EU291" s="81" t="n"/>
      <c r="EV291" s="89" t="n"/>
      <c r="EX291" s="81" t="n"/>
      <c r="EY291" s="89" t="n"/>
      <c r="FA291" s="81" t="n"/>
      <c r="FB291" s="89" t="n"/>
      <c r="FD291" s="81" t="n"/>
      <c r="FE291" s="89" t="n"/>
      <c r="FG291" s="81" t="n"/>
      <c r="FH291" s="89" t="n"/>
      <c r="FJ291" s="81" t="n"/>
      <c r="FK291" s="89" t="n"/>
      <c r="FM291" s="81" t="n"/>
    </row>
    <row customHeight="1" ht="12" r="292" spans="1:201">
      <c r="U292" s="10" t="n"/>
      <c r="V292" s="89" t="n"/>
      <c r="W292" s="16" t="n"/>
      <c r="X292" s="25" t="n"/>
      <c r="Y292" s="80" t="n"/>
      <c r="Z292" s="27">
        <f>IF(U292="","",LOOKUP(U292-V292,{-9E+307,0,1},{2,"x",1}))</f>
        <v/>
      </c>
      <c r="AA292" s="14">
        <f>IF(U292="","",U292&amp;"-"&amp;V292)</f>
        <v/>
      </c>
      <c r="AB292" s="63" t="n"/>
      <c r="EP292" s="89" t="n"/>
      <c r="ER292" s="81" t="n"/>
      <c r="ES292" s="89" t="n"/>
      <c r="EU292" s="81" t="n"/>
      <c r="EV292" s="89" t="n"/>
      <c r="EX292" s="81" t="n"/>
      <c r="EY292" s="89" t="n"/>
      <c r="FA292" s="81" t="n"/>
      <c r="FB292" s="89" t="n"/>
      <c r="FD292" s="81" t="n"/>
      <c r="FE292" s="89" t="n"/>
      <c r="FG292" s="81" t="n"/>
      <c r="FH292" s="89" t="n"/>
      <c r="FJ292" s="81" t="n"/>
      <c r="FK292" s="89" t="n"/>
      <c r="FM292" s="81" t="n"/>
    </row>
    <row customHeight="1" ht="12" r="293" spans="1:201">
      <c r="U293" s="10" t="n"/>
      <c r="V293" s="89" t="n"/>
      <c r="W293" s="16" t="n"/>
      <c r="X293" s="25" t="n"/>
      <c r="Y293" s="80" t="n"/>
      <c r="Z293" s="27">
        <f>IF(U293="","",LOOKUP(U293-V293,{-9E+307,0,1},{2,"x",1}))</f>
        <v/>
      </c>
      <c r="AA293" s="14">
        <f>IF(U293="","",U293&amp;"-"&amp;V293)</f>
        <v/>
      </c>
      <c r="AB293" s="63" t="n"/>
      <c r="EP293" s="89" t="n"/>
      <c r="ER293" s="81" t="n"/>
      <c r="ES293" s="89" t="n"/>
      <c r="EU293" s="81" t="n"/>
      <c r="EV293" s="89" t="n"/>
      <c r="EX293" s="81" t="n"/>
      <c r="EY293" s="89" t="n"/>
      <c r="FA293" s="81" t="n"/>
      <c r="FB293" s="89" t="n"/>
      <c r="FD293" s="81" t="n"/>
      <c r="FE293" s="89" t="n"/>
      <c r="FG293" s="81" t="n"/>
      <c r="FH293" s="89" t="n"/>
      <c r="FJ293" s="81" t="n"/>
      <c r="FK293" s="89" t="n"/>
      <c r="FM293" s="81" t="n"/>
    </row>
    <row customHeight="1" ht="12" r="294" spans="1:201">
      <c r="U294" s="10" t="n"/>
      <c r="V294" s="89" t="n"/>
      <c r="W294" s="16" t="n"/>
      <c r="X294" s="25" t="n"/>
      <c r="Y294" s="80" t="n"/>
      <c r="Z294" s="27">
        <f>IF(U294="","",LOOKUP(U294-V294,{-9E+307,0,1},{2,"x",1}))</f>
        <v/>
      </c>
      <c r="AA294" s="14">
        <f>IF(U294="","",U294&amp;"-"&amp;V294)</f>
        <v/>
      </c>
      <c r="AB294" s="63" t="n"/>
      <c r="EP294" s="89" t="n"/>
      <c r="ER294" s="81" t="n"/>
      <c r="ES294" s="89" t="n"/>
      <c r="EU294" s="81" t="n"/>
      <c r="EV294" s="89" t="n"/>
      <c r="EX294" s="81" t="n"/>
      <c r="EY294" s="89" t="n"/>
      <c r="FA294" s="81" t="n"/>
      <c r="FB294" s="89" t="n"/>
      <c r="FD294" s="81" t="n"/>
      <c r="FE294" s="89" t="n"/>
      <c r="FG294" s="81" t="n"/>
      <c r="FH294" s="89" t="n"/>
      <c r="FJ294" s="81" t="n"/>
      <c r="FK294" s="89" t="n"/>
      <c r="FM294" s="81" t="n"/>
    </row>
    <row customHeight="1" ht="12" r="295" spans="1:201">
      <c r="U295" s="10" t="n"/>
      <c r="V295" s="89" t="n"/>
      <c r="W295" s="16" t="n"/>
      <c r="X295" s="25" t="n"/>
      <c r="Y295" s="80" t="n"/>
      <c r="Z295" s="27">
        <f>IF(U295="","",LOOKUP(U295-V295,{-9E+307,0,1},{2,"x",1}))</f>
        <v/>
      </c>
      <c r="AA295" s="14">
        <f>IF(U295="","",U295&amp;"-"&amp;V295)</f>
        <v/>
      </c>
      <c r="AB295" s="63" t="n"/>
      <c r="EP295" s="89" t="n"/>
      <c r="ER295" s="81" t="n"/>
      <c r="ES295" s="89" t="n"/>
      <c r="EU295" s="81" t="n"/>
      <c r="EV295" s="89" t="n"/>
      <c r="EX295" s="81" t="n"/>
      <c r="EY295" s="89" t="n"/>
      <c r="FA295" s="81" t="n"/>
      <c r="FB295" s="89" t="n"/>
      <c r="FD295" s="81" t="n"/>
      <c r="FE295" s="89" t="n"/>
      <c r="FG295" s="81" t="n"/>
      <c r="FH295" s="89" t="n"/>
      <c r="FJ295" s="81" t="n"/>
      <c r="FK295" s="89" t="n"/>
      <c r="FM295" s="81" t="n"/>
    </row>
    <row customHeight="1" ht="12" r="296" spans="1:201">
      <c r="U296" s="10" t="n"/>
      <c r="V296" s="89" t="n"/>
      <c r="W296" s="16" t="n"/>
      <c r="X296" s="25" t="n"/>
      <c r="Y296" s="80" t="n"/>
      <c r="Z296" s="27">
        <f>IF(U296="","",LOOKUP(U296-V296,{-9E+307,0,1},{2,"x",1}))</f>
        <v/>
      </c>
      <c r="AA296" s="14">
        <f>IF(U296="","",U296&amp;"-"&amp;V296)</f>
        <v/>
      </c>
      <c r="AB296" s="63" t="n"/>
      <c r="EP296" s="89" t="n"/>
      <c r="ER296" s="81" t="n"/>
      <c r="ES296" s="89" t="n"/>
      <c r="EU296" s="81" t="n"/>
      <c r="EV296" s="89" t="n"/>
      <c r="EX296" s="81" t="n"/>
      <c r="EY296" s="89" t="n"/>
      <c r="FA296" s="81" t="n"/>
      <c r="FB296" s="89" t="n"/>
      <c r="FD296" s="81" t="n"/>
      <c r="FE296" s="89" t="n"/>
      <c r="FG296" s="81" t="n"/>
      <c r="FH296" s="89" t="n"/>
      <c r="FJ296" s="81" t="n"/>
      <c r="FK296" s="89" t="n"/>
      <c r="FM296" s="81" t="n"/>
    </row>
    <row customHeight="1" ht="12" r="297" spans="1:201">
      <c r="U297" s="10" t="n"/>
      <c r="V297" s="89" t="n"/>
      <c r="W297" s="16" t="n"/>
      <c r="X297" s="25" t="n"/>
      <c r="Y297" s="80" t="n"/>
      <c r="Z297" s="27">
        <f>IF(U297="","",LOOKUP(U297-V297,{-9E+307,0,1},{2,"x",1}))</f>
        <v/>
      </c>
      <c r="AA297" s="14">
        <f>IF(U297="","",U297&amp;"-"&amp;V297)</f>
        <v/>
      </c>
      <c r="AB297" s="63" t="n"/>
      <c r="EP297" s="89" t="n"/>
      <c r="ER297" s="81" t="n"/>
      <c r="ES297" s="89" t="n"/>
      <c r="EU297" s="81" t="n"/>
      <c r="EV297" s="89" t="n"/>
      <c r="EX297" s="81" t="n"/>
      <c r="EY297" s="89" t="n"/>
      <c r="FA297" s="81" t="n"/>
      <c r="FB297" s="89" t="n"/>
      <c r="FD297" s="81" t="n"/>
      <c r="FE297" s="89" t="n"/>
      <c r="FG297" s="81" t="n"/>
      <c r="FH297" s="89" t="n"/>
      <c r="FJ297" s="81" t="n"/>
      <c r="FK297" s="89" t="n"/>
      <c r="FM297" s="81" t="n"/>
    </row>
    <row customHeight="1" ht="12" r="298" spans="1:201">
      <c r="U298" s="10" t="n"/>
      <c r="V298" s="89" t="n"/>
      <c r="W298" s="16" t="n"/>
      <c r="X298" s="25" t="n"/>
      <c r="Y298" s="80" t="n"/>
      <c r="Z298" s="27">
        <f>IF(U298="","",LOOKUP(U298-V298,{-9E+307,0,1},{2,"x",1}))</f>
        <v/>
      </c>
      <c r="AA298" s="14">
        <f>IF(U298="","",U298&amp;"-"&amp;V298)</f>
        <v/>
      </c>
      <c r="AB298" s="63" t="n"/>
      <c r="EP298" s="89" t="n"/>
      <c r="ER298" s="81" t="n"/>
      <c r="ES298" s="89" t="n"/>
      <c r="EU298" s="81" t="n"/>
      <c r="EV298" s="89" t="n"/>
      <c r="EX298" s="81" t="n"/>
      <c r="EY298" s="89" t="n"/>
      <c r="FA298" s="81" t="n"/>
      <c r="FB298" s="89" t="n"/>
      <c r="FD298" s="81" t="n"/>
      <c r="FE298" s="89" t="n"/>
      <c r="FG298" s="81" t="n"/>
      <c r="FH298" s="89" t="n"/>
      <c r="FJ298" s="81" t="n"/>
      <c r="FK298" s="89" t="n"/>
      <c r="FM298" s="81" t="n"/>
    </row>
    <row customHeight="1" ht="12" r="299" spans="1:201">
      <c r="U299" s="10" t="n"/>
      <c r="V299" s="89" t="n"/>
      <c r="W299" s="16" t="n"/>
      <c r="X299" s="25" t="n"/>
      <c r="Y299" s="80" t="n"/>
      <c r="Z299" s="27">
        <f>IF(U299="","",LOOKUP(U299-V299,{-9E+307,0,1},{2,"x",1}))</f>
        <v/>
      </c>
      <c r="AA299" s="14">
        <f>IF(U299="","",U299&amp;"-"&amp;V299)</f>
        <v/>
      </c>
      <c r="AB299" s="63" t="n"/>
      <c r="EP299" s="89" t="n"/>
      <c r="ER299" s="81" t="n"/>
      <c r="ES299" s="89" t="n"/>
      <c r="EU299" s="81" t="n"/>
      <c r="EV299" s="89" t="n"/>
      <c r="EX299" s="81" t="n"/>
      <c r="EY299" s="89" t="n"/>
      <c r="FA299" s="81" t="n"/>
      <c r="FB299" s="89" t="n"/>
      <c r="FD299" s="81" t="n"/>
      <c r="FE299" s="89" t="n"/>
      <c r="FG299" s="81" t="n"/>
      <c r="FH299" s="89" t="n"/>
      <c r="FJ299" s="81" t="n"/>
      <c r="FK299" s="89" t="n"/>
      <c r="FM299" s="81" t="n"/>
    </row>
    <row customHeight="1" ht="12" r="300" spans="1:201">
      <c r="U300" s="10" t="n"/>
      <c r="V300" s="89" t="n"/>
      <c r="W300" s="16" t="n"/>
      <c r="X300" s="25" t="n"/>
      <c r="Y300" s="80" t="n"/>
      <c r="Z300" s="27">
        <f>IF(U300="","",LOOKUP(U300-V300,{-9E+307,0,1},{2,"x",1}))</f>
        <v/>
      </c>
      <c r="AA300" s="14">
        <f>IF(U300="","",U300&amp;"-"&amp;V300)</f>
        <v/>
      </c>
      <c r="AB300" s="63" t="n"/>
      <c r="EP300" s="89" t="n"/>
      <c r="ER300" s="81" t="n"/>
      <c r="ES300" s="89" t="n"/>
      <c r="EU300" s="81" t="n"/>
      <c r="EV300" s="89" t="n"/>
      <c r="EX300" s="81" t="n"/>
      <c r="EY300" s="89" t="n"/>
      <c r="FA300" s="81" t="n"/>
      <c r="FB300" s="89" t="n"/>
      <c r="FD300" s="81" t="n"/>
      <c r="FE300" s="89" t="n"/>
      <c r="FG300" s="81" t="n"/>
      <c r="FH300" s="89" t="n"/>
      <c r="FJ300" s="81" t="n"/>
      <c r="FK300" s="89" t="n"/>
      <c r="FM300" s="81" t="n"/>
    </row>
    <row customHeight="1" ht="12" r="301" spans="1:201">
      <c r="U301" s="10" t="n"/>
      <c r="V301" s="89" t="n"/>
      <c r="W301" s="16" t="n"/>
      <c r="X301" s="25" t="n"/>
      <c r="Y301" s="80" t="n"/>
      <c r="Z301" s="27">
        <f>IF(U301="","",LOOKUP(U301-V301,{-9E+307,0,1},{2,"x",1}))</f>
        <v/>
      </c>
      <c r="AA301" s="14">
        <f>IF(U301="","",U301&amp;"-"&amp;V301)</f>
        <v/>
      </c>
      <c r="AB301" s="63" t="n"/>
      <c r="EP301" s="89" t="n"/>
      <c r="ER301" s="81" t="n"/>
      <c r="ES301" s="89" t="n"/>
      <c r="EU301" s="81" t="n"/>
      <c r="EV301" s="89" t="n"/>
      <c r="EX301" s="81" t="n"/>
      <c r="EY301" s="89" t="n"/>
      <c r="FA301" s="81" t="n"/>
      <c r="FB301" s="89" t="n"/>
      <c r="FD301" s="81" t="n"/>
      <c r="FE301" s="89" t="n"/>
      <c r="FG301" s="81" t="n"/>
      <c r="FH301" s="89" t="n"/>
      <c r="FJ301" s="81" t="n"/>
      <c r="FK301" s="89" t="n"/>
      <c r="FM301" s="81" t="n"/>
    </row>
    <row customHeight="1" ht="12" r="302" spans="1:201">
      <c r="U302" s="10" t="n"/>
      <c r="V302" s="89" t="n"/>
      <c r="W302" s="16" t="n"/>
      <c r="X302" s="25" t="n"/>
      <c r="Y302" s="80" t="n"/>
      <c r="Z302" s="27">
        <f>IF(U302="","",LOOKUP(U302-V302,{-9E+307,0,1},{2,"x",1}))</f>
        <v/>
      </c>
      <c r="AA302" s="14">
        <f>IF(U302="","",U302&amp;"-"&amp;V302)</f>
        <v/>
      </c>
      <c r="AB302" s="63" t="n"/>
      <c r="EP302" s="89" t="n"/>
      <c r="ER302" s="81" t="n"/>
      <c r="ES302" s="89" t="n"/>
      <c r="EU302" s="81" t="n"/>
      <c r="EV302" s="89" t="n"/>
      <c r="EX302" s="81" t="n"/>
      <c r="EY302" s="89" t="n"/>
      <c r="FA302" s="81" t="n"/>
      <c r="FB302" s="89" t="n"/>
      <c r="FD302" s="81" t="n"/>
      <c r="FE302" s="89" t="n"/>
      <c r="FG302" s="81" t="n"/>
      <c r="FH302" s="89" t="n"/>
      <c r="FJ302" s="81" t="n"/>
      <c r="FK302" s="89" t="n"/>
      <c r="FM302" s="81" t="n"/>
    </row>
    <row customHeight="1" ht="12" r="303" spans="1:201">
      <c r="U303" s="10" t="n"/>
      <c r="V303" s="89" t="n"/>
      <c r="W303" s="16" t="n"/>
      <c r="X303" s="25" t="n"/>
      <c r="Y303" s="80" t="n"/>
      <c r="Z303" s="27">
        <f>IF(U303="","",LOOKUP(U303-V303,{-9E+307,0,1},{2,"x",1}))</f>
        <v/>
      </c>
      <c r="AA303" s="14">
        <f>IF(U303="","",U303&amp;"-"&amp;V303)</f>
        <v/>
      </c>
      <c r="AB303" s="63" t="n"/>
      <c r="EP303" s="89" t="n"/>
      <c r="ES303" s="89" t="n"/>
      <c r="ET303" s="81" t="n"/>
      <c r="EV303" s="89" t="n"/>
      <c r="EW303" s="81" t="n"/>
      <c r="EY303" s="89" t="n"/>
      <c r="EZ303" s="81" t="n"/>
      <c r="FB303" s="89" t="n"/>
      <c r="FC303" s="81" t="n"/>
      <c r="FE303" s="89" t="n"/>
      <c r="FF303" s="81" t="n"/>
      <c r="FH303" s="89" t="n"/>
      <c r="FI303" s="81" t="n"/>
      <c r="FK303" s="89" t="n"/>
      <c r="FL303" s="81" t="n"/>
      <c r="FO303" s="81" t="n"/>
    </row>
    <row customHeight="1" ht="12" r="304" spans="1:201">
      <c r="U304" s="10" t="n"/>
      <c r="V304" s="89" t="n"/>
      <c r="W304" s="16" t="n"/>
      <c r="X304" s="25" t="n"/>
      <c r="Y304" s="80" t="n"/>
      <c r="Z304" s="27">
        <f>IF(U304="","",LOOKUP(U304-V304,{-9E+307,0,1},{2,"x",1}))</f>
        <v/>
      </c>
      <c r="AA304" s="14">
        <f>IF(U304="","",U304&amp;"-"&amp;V304)</f>
        <v/>
      </c>
      <c r="AB304" s="63" t="n"/>
      <c r="EP304" s="89" t="n"/>
      <c r="ES304" s="89" t="n"/>
      <c r="ET304" s="81" t="n"/>
      <c r="EV304" s="89" t="n"/>
      <c r="EW304" s="81" t="n"/>
      <c r="EY304" s="89" t="n"/>
      <c r="EZ304" s="81" t="n"/>
      <c r="FB304" s="89" t="n"/>
      <c r="FC304" s="81" t="n"/>
      <c r="FE304" s="89" t="n"/>
      <c r="FF304" s="81" t="n"/>
      <c r="FH304" s="89" t="n"/>
      <c r="FI304" s="81" t="n"/>
      <c r="FK304" s="89" t="n"/>
      <c r="FL304" s="81" t="n"/>
      <c r="FO304" s="81" t="n"/>
    </row>
    <row customHeight="1" ht="12" r="305" spans="1:201">
      <c r="U305" s="10" t="n"/>
      <c r="V305" s="89" t="n"/>
      <c r="W305" s="16" t="n"/>
      <c r="X305" s="25" t="n"/>
      <c r="Y305" s="80" t="n"/>
      <c r="Z305" s="27">
        <f>IF(U305="","",LOOKUP(U305-V305,{-9E+307,0,1},{2,"x",1}))</f>
        <v/>
      </c>
      <c r="AA305" s="14">
        <f>IF(U305="","",U305&amp;"-"&amp;V305)</f>
        <v/>
      </c>
      <c r="AB305" s="63" t="n"/>
      <c r="EP305" s="89" t="n"/>
      <c r="ES305" s="89" t="n"/>
      <c r="ET305" s="81" t="n"/>
      <c r="EV305" s="89" t="n"/>
      <c r="EW305" s="81" t="n"/>
      <c r="EY305" s="89" t="n"/>
      <c r="EZ305" s="81" t="n"/>
      <c r="FB305" s="89" t="n"/>
      <c r="FC305" s="81" t="n"/>
      <c r="FE305" s="89" t="n"/>
      <c r="FF305" s="81" t="n"/>
      <c r="FH305" s="89" t="n"/>
      <c r="FI305" s="81" t="n"/>
      <c r="FK305" s="89" t="n"/>
      <c r="FL305" s="81" t="n"/>
      <c r="FO305" s="81" t="n"/>
    </row>
    <row customHeight="1" ht="12" r="306" spans="1:201">
      <c r="U306" s="10" t="n"/>
      <c r="V306" s="89" t="n"/>
      <c r="W306" s="16" t="n"/>
      <c r="X306" s="25" t="n"/>
      <c r="Y306" s="80" t="n"/>
      <c r="Z306" s="27">
        <f>IF(U306="","",LOOKUP(U306-V306,{-9E+307,0,1},{2,"x",1}))</f>
        <v/>
      </c>
      <c r="AA306" s="14">
        <f>IF(U306="","",U306&amp;"-"&amp;V306)</f>
        <v/>
      </c>
      <c r="AB306" s="63" t="n"/>
      <c r="EP306" s="89" t="n"/>
      <c r="ES306" s="89" t="n"/>
      <c r="ET306" s="81" t="n"/>
      <c r="EV306" s="89" t="n"/>
      <c r="EW306" s="81" t="n"/>
      <c r="EY306" s="89" t="n"/>
      <c r="EZ306" s="81" t="n"/>
      <c r="FB306" s="89" t="n"/>
      <c r="FC306" s="81" t="n"/>
      <c r="FE306" s="89" t="n"/>
      <c r="FF306" s="81" t="n"/>
      <c r="FH306" s="89" t="n"/>
      <c r="FI306" s="81" t="n"/>
      <c r="FK306" s="89" t="n"/>
      <c r="FL306" s="81" t="n"/>
      <c r="FO306" s="81" t="n"/>
    </row>
    <row customHeight="1" ht="12" r="307" spans="1:201">
      <c r="U307" s="10" t="n"/>
      <c r="V307" s="89" t="n"/>
      <c r="W307" s="16" t="n"/>
      <c r="X307" s="25" t="n"/>
      <c r="Y307" s="80" t="n"/>
      <c r="Z307" s="27" t="n"/>
      <c r="AA307" s="14" t="n"/>
      <c r="AB307" s="63" t="n"/>
      <c r="EP307" s="89" t="n"/>
      <c r="ES307" s="89" t="n"/>
      <c r="ET307" s="81" t="n"/>
      <c r="EV307" s="89" t="n"/>
      <c r="EW307" s="81" t="n"/>
      <c r="EY307" s="89" t="n"/>
      <c r="EZ307" s="81" t="n"/>
      <c r="FB307" s="89" t="n"/>
      <c r="FC307" s="81" t="n"/>
      <c r="FE307" s="89" t="n"/>
      <c r="FF307" s="81" t="n"/>
      <c r="FH307" s="89" t="n"/>
      <c r="FI307" s="81" t="n"/>
      <c r="FK307" s="89" t="n"/>
      <c r="FL307" s="81" t="n"/>
      <c r="FO307" s="81" t="n"/>
    </row>
    <row customHeight="1" ht="12" r="308" spans="1:201">
      <c r="U308" s="10" t="n"/>
      <c r="V308" s="89" t="n"/>
      <c r="W308" s="16" t="n"/>
      <c r="X308" s="25" t="n"/>
      <c r="Y308" s="80" t="n"/>
      <c r="Z308" s="27">
        <f>IF(U308="","",LOOKUP(U308-V308,{-9E+307,0,1},{2,"x",1}))</f>
        <v/>
      </c>
      <c r="AA308" s="14">
        <f>IF(U308="","",U308&amp;"-"&amp;V308)</f>
        <v/>
      </c>
      <c r="AB308" s="63" t="n"/>
      <c r="EP308" s="89" t="n"/>
      <c r="ES308" s="89" t="n"/>
      <c r="ET308" s="81" t="n"/>
      <c r="EV308" s="89" t="n"/>
      <c r="EW308" s="81" t="n"/>
      <c r="EY308" s="89" t="n"/>
      <c r="EZ308" s="81" t="n"/>
      <c r="FB308" s="89" t="n"/>
      <c r="FC308" s="81" t="n"/>
      <c r="FE308" s="89" t="n"/>
      <c r="FF308" s="81" t="n"/>
      <c r="FH308" s="89" t="n"/>
      <c r="FI308" s="81" t="n"/>
      <c r="FK308" s="89" t="n"/>
      <c r="FL308" s="81" t="n"/>
      <c r="FO308" s="81" t="n"/>
    </row>
    <row customHeight="1" ht="12" r="309" spans="1:201">
      <c r="U309" s="10" t="n"/>
      <c r="V309" s="89" t="n"/>
      <c r="W309" s="16" t="n"/>
      <c r="X309" s="25" t="n"/>
      <c r="Y309" s="80" t="n"/>
      <c r="Z309" s="27">
        <f>IF(U309="","",LOOKUP(U309-V309,{-9E+307,0,1},{2,"x",1}))</f>
        <v/>
      </c>
      <c r="AA309" s="14">
        <f>IF(U309="","",U309&amp;"-"&amp;V309)</f>
        <v/>
      </c>
      <c r="AB309" s="63" t="n"/>
      <c r="EP309" s="89" t="n"/>
      <c r="ES309" s="89" t="n"/>
      <c r="ET309" s="81" t="n"/>
      <c r="EV309" s="89" t="n"/>
      <c r="EW309" s="81" t="n"/>
      <c r="EY309" s="89" t="n"/>
      <c r="EZ309" s="81" t="n"/>
      <c r="FB309" s="89" t="n"/>
      <c r="FC309" s="81" t="n"/>
      <c r="FE309" s="89" t="n"/>
      <c r="FF309" s="81" t="n"/>
      <c r="FH309" s="89" t="n"/>
      <c r="FI309" s="81" t="n"/>
      <c r="FK309" s="89" t="n"/>
      <c r="FL309" s="81" t="n"/>
      <c r="FO309" s="81" t="n"/>
    </row>
    <row customHeight="1" ht="12" r="310" spans="1:201">
      <c r="U310" s="10" t="n"/>
      <c r="V310" s="89" t="n"/>
      <c r="W310" s="16" t="n"/>
      <c r="X310" s="25" t="n"/>
      <c r="Y310" s="80" t="n"/>
      <c r="Z310" s="27">
        <f>IF(U310="","",LOOKUP(U310-V310,{-9E+307,0,1},{2,"x",1}))</f>
        <v/>
      </c>
      <c r="AA310" s="14">
        <f>IF(U310="","",U310&amp;"-"&amp;V310)</f>
        <v/>
      </c>
      <c r="AB310" s="63" t="n"/>
      <c r="EP310" s="89" t="n"/>
      <c r="ES310" s="89" t="n"/>
      <c r="ET310" s="81" t="n"/>
      <c r="EV310" s="89" t="n"/>
      <c r="EW310" s="81" t="n"/>
      <c r="EY310" s="89" t="n"/>
      <c r="EZ310" s="81" t="n"/>
      <c r="FB310" s="89" t="n"/>
      <c r="FC310" s="81" t="n"/>
      <c r="FE310" s="89" t="n"/>
      <c r="FF310" s="81" t="n"/>
      <c r="FH310" s="89" t="n"/>
      <c r="FI310" s="81" t="n"/>
      <c r="FK310" s="89" t="n"/>
      <c r="FL310" s="81" t="n"/>
      <c r="FO310" s="81" t="n"/>
    </row>
    <row customHeight="1" ht="12" r="311" spans="1:201">
      <c r="U311" s="10" t="n"/>
      <c r="V311" s="89" t="n"/>
      <c r="W311" s="16" t="n"/>
      <c r="X311" s="25" t="n"/>
      <c r="Y311" s="80" t="n"/>
      <c r="Z311" s="27">
        <f>IF(U311="","",LOOKUP(U311-V311,{-9E+307,0,1},{2,"x",1}))</f>
        <v/>
      </c>
      <c r="AA311" s="14">
        <f>IF(U311="","",U311&amp;"-"&amp;V311)</f>
        <v/>
      </c>
      <c r="AB311" s="63" t="n"/>
      <c r="EP311" s="89" t="n"/>
      <c r="ES311" s="89" t="n"/>
      <c r="ET311" s="81" t="n"/>
      <c r="EV311" s="89" t="n"/>
      <c r="EW311" s="81" t="n"/>
      <c r="EY311" s="89" t="n"/>
      <c r="EZ311" s="81" t="n"/>
      <c r="FB311" s="89" t="n"/>
      <c r="FC311" s="81" t="n"/>
      <c r="FE311" s="89" t="n"/>
      <c r="FF311" s="81" t="n"/>
      <c r="FH311" s="89" t="n"/>
      <c r="FI311" s="81" t="n"/>
      <c r="FK311" s="89" t="n"/>
      <c r="FL311" s="81" t="n"/>
      <c r="FO311" s="81" t="n"/>
    </row>
    <row customHeight="1" ht="12" r="312" spans="1:201">
      <c r="U312" s="10" t="n"/>
      <c r="V312" s="89" t="n"/>
      <c r="W312" s="16" t="n"/>
      <c r="X312" s="25" t="n"/>
      <c r="Y312" s="80" t="n"/>
      <c r="Z312" s="27">
        <f>IF(U312="","",LOOKUP(U312-V312,{-9E+307,0,1},{2,"x",1}))</f>
        <v/>
      </c>
      <c r="AA312" s="14">
        <f>IF(U312="","",U312&amp;"-"&amp;V312)</f>
        <v/>
      </c>
      <c r="AB312" s="63" t="n"/>
      <c r="EP312" s="89" t="n"/>
      <c r="ES312" s="89" t="n"/>
      <c r="ET312" s="81" t="n"/>
      <c r="EV312" s="89" t="n"/>
      <c r="EW312" s="81" t="n"/>
      <c r="EY312" s="89" t="n"/>
      <c r="EZ312" s="81" t="n"/>
      <c r="FB312" s="89" t="n"/>
      <c r="FC312" s="81" t="n"/>
      <c r="FE312" s="89" t="n"/>
      <c r="FF312" s="81" t="n"/>
      <c r="FH312" s="89" t="n"/>
      <c r="FI312" s="81" t="n"/>
      <c r="FK312" s="89" t="n"/>
      <c r="FL312" s="81" t="n"/>
      <c r="FO312" s="81" t="n"/>
    </row>
    <row customHeight="1" ht="12" r="313" spans="1:201">
      <c r="U313" s="10" t="n"/>
      <c r="V313" s="89" t="n"/>
      <c r="W313" s="16" t="n"/>
      <c r="X313" s="25" t="n"/>
      <c r="Y313" s="80" t="n"/>
      <c r="Z313" s="27">
        <f>IF(U313="","",LOOKUP(U313-V313,{-9E+307,0,1},{2,"x",1}))</f>
        <v/>
      </c>
      <c r="AA313" s="14">
        <f>IF(U313="","",U313&amp;"-"&amp;V313)</f>
        <v/>
      </c>
      <c r="AB313" s="63" t="n"/>
      <c r="EP313" s="89" t="n"/>
      <c r="ES313" s="89" t="n"/>
      <c r="ET313" s="81" t="n"/>
      <c r="EV313" s="89" t="n"/>
      <c r="EW313" s="81" t="n"/>
      <c r="EY313" s="89" t="n"/>
      <c r="EZ313" s="81" t="n"/>
      <c r="FB313" s="89" t="n"/>
      <c r="FC313" s="81" t="n"/>
      <c r="FE313" s="89" t="n"/>
      <c r="FF313" s="81" t="n"/>
      <c r="FH313" s="89" t="n"/>
      <c r="FI313" s="81" t="n"/>
      <c r="FK313" s="89" t="n"/>
      <c r="FL313" s="81" t="n"/>
      <c r="FO313" s="81" t="n"/>
    </row>
    <row customHeight="1" ht="12" r="314" spans="1:201">
      <c r="U314" s="10" t="n"/>
      <c r="V314" s="89" t="n"/>
      <c r="W314" s="16" t="n"/>
      <c r="X314" s="25" t="n"/>
      <c r="Y314" s="80" t="n"/>
      <c r="Z314" s="27">
        <f>IF(U314="","",LOOKUP(U314-V314,{-9E+307,0,1},{2,"x",1}))</f>
        <v/>
      </c>
      <c r="AA314" s="14">
        <f>IF(U314="","",U314&amp;"-"&amp;V314)</f>
        <v/>
      </c>
      <c r="AB314" s="63" t="n"/>
      <c r="EP314" s="89" t="n"/>
      <c r="ES314" s="89" t="n"/>
      <c r="ET314" s="81" t="n"/>
      <c r="EV314" s="89" t="n"/>
      <c r="EW314" s="81" t="n"/>
      <c r="EY314" s="89" t="n"/>
      <c r="EZ314" s="81" t="n"/>
      <c r="FB314" s="89" t="n"/>
      <c r="FC314" s="81" t="n"/>
      <c r="FE314" s="89" t="n"/>
      <c r="FF314" s="81" t="n"/>
      <c r="FH314" s="89" t="n"/>
      <c r="FI314" s="81" t="n"/>
      <c r="FK314" s="89" t="n"/>
      <c r="FL314" s="81" t="n"/>
      <c r="FO314" s="81" t="n"/>
    </row>
    <row customHeight="1" ht="12" r="315" spans="1:201">
      <c r="U315" s="10" t="n"/>
      <c r="V315" s="89" t="n"/>
      <c r="W315" s="16" t="n"/>
      <c r="X315" s="25" t="n"/>
      <c r="Y315" s="80" t="n"/>
      <c r="Z315" s="27">
        <f>IF(U315="","",LOOKUP(U315-V315,{-9E+307,0,1},{2,"x",1}))</f>
        <v/>
      </c>
      <c r="AA315" s="14">
        <f>IF(U315="","",U315&amp;"-"&amp;V315)</f>
        <v/>
      </c>
      <c r="AB315" s="63" t="n"/>
      <c r="EP315" s="89" t="n"/>
      <c r="ES315" s="89" t="n"/>
      <c r="ET315" s="81" t="n"/>
      <c r="EV315" s="89" t="n"/>
      <c r="EW315" s="81" t="n"/>
      <c r="EY315" s="89" t="n"/>
      <c r="EZ315" s="81" t="n"/>
      <c r="FB315" s="89" t="n"/>
      <c r="FC315" s="81" t="n"/>
      <c r="FE315" s="89" t="n"/>
      <c r="FF315" s="81" t="n"/>
      <c r="FH315" s="89" t="n"/>
      <c r="FI315" s="81" t="n"/>
      <c r="FK315" s="89" t="n"/>
      <c r="FL315" s="81" t="n"/>
      <c r="FO315" s="81" t="n"/>
    </row>
    <row customHeight="1" ht="12" r="316" spans="1:201">
      <c r="U316" s="10" t="n"/>
      <c r="V316" s="89" t="n"/>
      <c r="W316" s="16" t="n"/>
      <c r="X316" s="25" t="n"/>
      <c r="Y316" s="80" t="n"/>
      <c r="Z316" s="27">
        <f>IF(U316="","",LOOKUP(U316-V316,{-9E+307,0,1},{2,"x",1}))</f>
        <v/>
      </c>
      <c r="AA316" s="14">
        <f>IF(U316="","",U316&amp;"-"&amp;V316)</f>
        <v/>
      </c>
      <c r="AB316" s="63" t="n"/>
      <c r="EP316" s="89" t="n"/>
      <c r="ES316" s="89" t="n"/>
      <c r="ET316" s="81" t="n"/>
      <c r="EV316" s="89" t="n"/>
      <c r="EW316" s="81" t="n"/>
      <c r="EY316" s="89" t="n"/>
      <c r="EZ316" s="81" t="n"/>
      <c r="FB316" s="89" t="n"/>
      <c r="FC316" s="81" t="n"/>
      <c r="FE316" s="89" t="n"/>
      <c r="FF316" s="81" t="n"/>
      <c r="FH316" s="89" t="n"/>
      <c r="FI316" s="81" t="n"/>
      <c r="FK316" s="89" t="n"/>
      <c r="FL316" s="81" t="n"/>
      <c r="FO316" s="81" t="n"/>
    </row>
    <row customHeight="1" ht="12" r="317" spans="1:201">
      <c r="U317" s="10" t="n"/>
      <c r="V317" s="89" t="n"/>
      <c r="W317" s="16" t="n"/>
      <c r="X317" s="25" t="n"/>
      <c r="Y317" s="80" t="n"/>
      <c r="Z317" s="27">
        <f>IF(U317="","",LOOKUP(U317-V317,{-9E+307,0,1},{2,"x",1}))</f>
        <v/>
      </c>
      <c r="AA317" s="14">
        <f>IF(U317="","",U317&amp;"-"&amp;V317)</f>
        <v/>
      </c>
      <c r="AB317" s="63" t="n"/>
      <c r="EP317" s="89" t="n"/>
      <c r="ES317" s="89" t="n"/>
      <c r="ET317" s="81" t="n"/>
      <c r="EV317" s="89" t="n"/>
      <c r="EW317" s="81" t="n"/>
      <c r="EY317" s="89" t="n"/>
      <c r="EZ317" s="81" t="n"/>
      <c r="FB317" s="89" t="n"/>
      <c r="FC317" s="81" t="n"/>
      <c r="FE317" s="89" t="n"/>
      <c r="FF317" s="81" t="n"/>
      <c r="FH317" s="89" t="n"/>
      <c r="FI317" s="81" t="n"/>
      <c r="FK317" s="89" t="n"/>
      <c r="FL317" s="81" t="n"/>
      <c r="FO317" s="81" t="n"/>
    </row>
    <row customHeight="1" ht="12" r="318" spans="1:201">
      <c r="U318" s="10" t="n"/>
      <c r="V318" s="89" t="n"/>
      <c r="W318" s="16" t="n"/>
      <c r="X318" s="25" t="n"/>
      <c r="Y318" s="80" t="n"/>
      <c r="Z318" s="27">
        <f>IF(U318="","",LOOKUP(U318-V318,{-9E+307,0,1},{2,"x",1}))</f>
        <v/>
      </c>
      <c r="AA318" s="14">
        <f>IF(U318="","",U318&amp;"-"&amp;V318)</f>
        <v/>
      </c>
      <c r="AB318" s="63" t="n"/>
      <c r="EP318" s="89" t="n"/>
      <c r="ES318" s="89" t="n"/>
      <c r="ET318" s="81" t="n"/>
      <c r="EV318" s="89" t="n"/>
      <c r="EW318" s="81" t="n"/>
      <c r="EY318" s="89" t="n"/>
      <c r="EZ318" s="81" t="n"/>
      <c r="FB318" s="89" t="n"/>
      <c r="FC318" s="81" t="n"/>
      <c r="FE318" s="89" t="n"/>
      <c r="FF318" s="81" t="n"/>
      <c r="FH318" s="89" t="n"/>
      <c r="FI318" s="81" t="n"/>
      <c r="FK318" s="89" t="n"/>
      <c r="FL318" s="81" t="n"/>
      <c r="FO318" s="81" t="n"/>
    </row>
    <row customHeight="1" ht="12" r="319" spans="1:201">
      <c r="U319" s="10" t="n"/>
      <c r="V319" s="89" t="n"/>
      <c r="W319" s="16" t="n"/>
      <c r="X319" s="25" t="n"/>
      <c r="Y319" s="80" t="n"/>
      <c r="Z319" s="27">
        <f>IF(U319="","",LOOKUP(U319-V319,{-9E+307,0,1},{2,"x",1}))</f>
        <v/>
      </c>
      <c r="AA319" s="14">
        <f>IF(U319="","",U319&amp;"-"&amp;V319)</f>
        <v/>
      </c>
      <c r="AB319" s="63" t="n"/>
      <c r="EP319" s="89" t="n"/>
      <c r="ES319" s="89" t="n"/>
      <c r="ET319" s="81" t="n"/>
      <c r="EV319" s="89" t="n"/>
      <c r="EW319" s="81" t="n"/>
      <c r="EY319" s="89" t="n"/>
      <c r="EZ319" s="81" t="n"/>
      <c r="FB319" s="89" t="n"/>
      <c r="FC319" s="81" t="n"/>
      <c r="FE319" s="89" t="n"/>
      <c r="FF319" s="81" t="n"/>
      <c r="FH319" s="89" t="n"/>
      <c r="FI319" s="81" t="n"/>
      <c r="FK319" s="89" t="n"/>
      <c r="FL319" s="81" t="n"/>
      <c r="FO319" s="81" t="n"/>
    </row>
    <row customHeight="1" ht="12" r="320" spans="1:201">
      <c r="U320" s="10" t="n"/>
      <c r="V320" s="89" t="n"/>
      <c r="W320" s="16" t="n"/>
      <c r="X320" s="25" t="n"/>
      <c r="Y320" s="80" t="n"/>
      <c r="Z320" s="27">
        <f>IF(U320="","",LOOKUP(U320-V320,{-9E+307,0,1},{2,"x",1}))</f>
        <v/>
      </c>
      <c r="AA320" s="14">
        <f>IF(U320="","",U320&amp;"-"&amp;V320)</f>
        <v/>
      </c>
      <c r="AB320" s="63" t="n"/>
      <c r="EP320" s="89" t="n"/>
      <c r="ES320" s="89" t="n"/>
      <c r="ET320" s="81" t="n"/>
      <c r="EV320" s="89" t="n"/>
      <c r="EW320" s="81" t="n"/>
      <c r="EY320" s="89" t="n"/>
      <c r="EZ320" s="81" t="n"/>
      <c r="FB320" s="89" t="n"/>
      <c r="FC320" s="81" t="n"/>
      <c r="FE320" s="89" t="n"/>
      <c r="FF320" s="81" t="n"/>
      <c r="FH320" s="89" t="n"/>
      <c r="FI320" s="81" t="n"/>
      <c r="FK320" s="89" t="n"/>
      <c r="FL320" s="81" t="n"/>
      <c r="FO320" s="81" t="n"/>
    </row>
    <row customHeight="1" ht="12" r="321" spans="1:201">
      <c r="U321" s="10" t="n"/>
      <c r="V321" s="89" t="n"/>
      <c r="W321" s="16" t="n"/>
      <c r="X321" s="25" t="n"/>
      <c r="Y321" s="80" t="n"/>
      <c r="Z321" s="27">
        <f>IF(U321="","",LOOKUP(U321-V321,{-9E+307,0,1},{2,"x",1}))</f>
        <v/>
      </c>
      <c r="AA321" s="14">
        <f>IF(U321="","",U321&amp;"-"&amp;V321)</f>
        <v/>
      </c>
      <c r="AB321" s="63" t="n"/>
      <c r="EP321" s="89" t="n"/>
      <c r="ES321" s="89" t="n"/>
      <c r="ET321" s="81" t="n"/>
      <c r="EV321" s="89" t="n"/>
      <c r="EW321" s="81" t="n"/>
      <c r="EY321" s="89" t="n"/>
      <c r="EZ321" s="81" t="n"/>
      <c r="FB321" s="89" t="n"/>
      <c r="FC321" s="81" t="n"/>
      <c r="FE321" s="89" t="n"/>
      <c r="FF321" s="81" t="n"/>
      <c r="FH321" s="89" t="n"/>
      <c r="FI321" s="81" t="n"/>
      <c r="FK321" s="89" t="n"/>
      <c r="FL321" s="81" t="n"/>
      <c r="FO321" s="81" t="n"/>
    </row>
    <row customHeight="1" ht="12" r="322" spans="1:201">
      <c r="U322" s="10" t="n"/>
      <c r="V322" s="89" t="n"/>
      <c r="W322" s="16" t="n"/>
      <c r="X322" s="25" t="n"/>
      <c r="Y322" s="80" t="n"/>
      <c r="Z322" s="27">
        <f>IF(U322="","",LOOKUP(U322-V322,{-9E+307,0,1},{2,"x",1}))</f>
        <v/>
      </c>
      <c r="AA322" s="14">
        <f>IF(U322="","",U322&amp;"-"&amp;V322)</f>
        <v/>
      </c>
      <c r="AB322" s="63" t="n"/>
      <c r="EP322" s="89" t="n"/>
      <c r="ES322" s="89" t="n"/>
      <c r="ET322" s="81" t="n"/>
      <c r="EV322" s="89" t="n"/>
      <c r="EW322" s="81" t="n"/>
      <c r="EY322" s="89" t="n"/>
      <c r="EZ322" s="81" t="n"/>
      <c r="FB322" s="89" t="n"/>
      <c r="FC322" s="81" t="n"/>
      <c r="FE322" s="89" t="n"/>
      <c r="FF322" s="81" t="n"/>
      <c r="FH322" s="89" t="n"/>
      <c r="FI322" s="81" t="n"/>
      <c r="FK322" s="89" t="n"/>
      <c r="FL322" s="81" t="n"/>
      <c r="FO322" s="81" t="n"/>
    </row>
    <row customHeight="1" ht="12" r="323" spans="1:201">
      <c r="U323" s="10" t="n"/>
      <c r="V323" s="89" t="n"/>
      <c r="W323" s="16" t="n"/>
      <c r="X323" s="25" t="n"/>
      <c r="Y323" s="80" t="n"/>
      <c r="Z323" s="27">
        <f>IF(U323="","",LOOKUP(U323-V323,{-9E+307,0,1},{2,"x",1}))</f>
        <v/>
      </c>
      <c r="AA323" s="14">
        <f>IF(U323="","",U323&amp;"-"&amp;V323)</f>
        <v/>
      </c>
      <c r="AB323" s="63" t="n"/>
      <c r="EP323" s="89" t="n"/>
      <c r="ES323" s="89" t="n"/>
      <c r="ET323" s="81" t="n"/>
      <c r="EV323" s="89" t="n"/>
      <c r="EW323" s="81" t="n"/>
      <c r="EY323" s="89" t="n"/>
      <c r="EZ323" s="81" t="n"/>
      <c r="FB323" s="89" t="n"/>
      <c r="FC323" s="81" t="n"/>
      <c r="FE323" s="89" t="n"/>
      <c r="FF323" s="81" t="n"/>
      <c r="FH323" s="89" t="n"/>
      <c r="FI323" s="81" t="n"/>
      <c r="FK323" s="89" t="n"/>
      <c r="FL323" s="81" t="n"/>
      <c r="FO323" s="81" t="n"/>
    </row>
    <row customHeight="1" ht="12" r="324" spans="1:201">
      <c r="U324" s="10" t="n"/>
      <c r="V324" s="89" t="n"/>
      <c r="W324" s="16" t="n"/>
      <c r="X324" s="25" t="n"/>
      <c r="Y324" s="80" t="n"/>
      <c r="Z324" s="27">
        <f>IF(U324="","",LOOKUP(U324-V324,{-9E+307,0,1},{2,"x",1}))</f>
        <v/>
      </c>
      <c r="AA324" s="14">
        <f>IF(U324="","",U324&amp;"-"&amp;V324)</f>
        <v/>
      </c>
      <c r="AB324" s="63" t="n"/>
      <c r="EP324" s="89" t="n"/>
      <c r="ER324" s="81" t="n"/>
      <c r="ES324" s="89" t="n"/>
      <c r="EU324" s="81" t="n"/>
      <c r="EV324" s="89" t="n"/>
      <c r="EX324" s="81" t="n"/>
      <c r="EY324" s="89" t="n"/>
      <c r="FA324" s="81" t="n"/>
      <c r="FB324" s="89" t="n"/>
      <c r="FD324" s="81" t="n"/>
      <c r="FE324" s="89" t="n"/>
      <c r="FG324" s="81" t="n"/>
      <c r="FH324" s="89" t="n"/>
      <c r="FJ324" s="81" t="n"/>
      <c r="FK324" s="89" t="n"/>
      <c r="FM324" s="81" t="n"/>
    </row>
    <row customHeight="1" ht="12" r="325" spans="1:201">
      <c r="U325" s="10" t="n"/>
      <c r="V325" s="89" t="n"/>
      <c r="W325" s="16" t="n"/>
      <c r="X325" s="25" t="n"/>
      <c r="Y325" s="80" t="n"/>
      <c r="Z325" s="27">
        <f>IF(U325="","",LOOKUP(U325-V325,{-9E+307,0,1},{2,"x",1}))</f>
        <v/>
      </c>
      <c r="AA325" s="14">
        <f>IF(U325="","",U325&amp;"-"&amp;V325)</f>
        <v/>
      </c>
      <c r="AB325" s="63" t="n"/>
      <c r="EP325" s="89" t="n"/>
      <c r="ER325" s="81" t="n"/>
      <c r="ES325" s="89" t="n"/>
      <c r="EU325" s="81" t="n"/>
      <c r="EV325" s="89" t="n"/>
      <c r="EX325" s="81" t="n"/>
      <c r="EY325" s="89" t="n"/>
      <c r="FA325" s="81" t="n"/>
      <c r="FB325" s="89" t="n"/>
      <c r="FD325" s="81" t="n"/>
      <c r="FE325" s="89" t="n"/>
      <c r="FG325" s="81" t="n"/>
      <c r="FH325" s="89" t="n"/>
      <c r="FJ325" s="81" t="n"/>
      <c r="FK325" s="89" t="n"/>
      <c r="FM325" s="81" t="n"/>
    </row>
    <row customHeight="1" ht="12" r="326" spans="1:201">
      <c r="U326" s="10" t="n"/>
      <c r="V326" s="89" t="n"/>
      <c r="W326" s="16" t="n"/>
      <c r="X326" s="25" t="n"/>
      <c r="Y326" s="80" t="n"/>
      <c r="Z326" s="27">
        <f>IF(U326="","",LOOKUP(U326-V326,{-9E+307,0,1},{2,"x",1}))</f>
        <v/>
      </c>
      <c r="AA326" s="14">
        <f>IF(U326="","",U326&amp;"-"&amp;V326)</f>
        <v/>
      </c>
      <c r="AB326" s="63" t="n"/>
      <c r="EP326" s="89" t="n"/>
      <c r="ER326" s="81" t="n"/>
      <c r="ES326" s="89" t="n"/>
      <c r="EU326" s="81" t="n"/>
      <c r="EV326" s="89" t="n"/>
      <c r="EX326" s="81" t="n"/>
      <c r="EY326" s="89" t="n"/>
      <c r="FA326" s="81" t="n"/>
      <c r="FB326" s="89" t="n"/>
      <c r="FD326" s="81" t="n"/>
      <c r="FE326" s="89" t="n"/>
      <c r="FG326" s="81" t="n"/>
      <c r="FH326" s="89" t="n"/>
      <c r="FJ326" s="81" t="n"/>
      <c r="FK326" s="89" t="n"/>
      <c r="FM326" s="81" t="n"/>
    </row>
    <row customHeight="1" ht="12" r="327" spans="1:201">
      <c r="U327" s="10" t="n"/>
      <c r="V327" s="89" t="n"/>
      <c r="W327" s="16" t="n"/>
      <c r="X327" s="25" t="n"/>
      <c r="Y327" s="80" t="n"/>
      <c r="Z327" s="27">
        <f>IF(U327="","",LOOKUP(U327-V327,{-9E+307,0,1},{2,"x",1}))</f>
        <v/>
      </c>
      <c r="AA327" s="14">
        <f>IF(U327="","",U327&amp;"-"&amp;V327)</f>
        <v/>
      </c>
      <c r="AB327" s="63" t="n"/>
      <c r="EP327" s="89" t="n"/>
      <c r="ER327" s="81" t="n"/>
      <c r="ES327" s="89" t="n"/>
      <c r="EU327" s="81" t="n"/>
      <c r="EV327" s="89" t="n"/>
      <c r="EX327" s="81" t="n"/>
      <c r="EY327" s="89" t="n"/>
      <c r="FA327" s="81" t="n"/>
      <c r="FB327" s="89" t="n"/>
      <c r="FD327" s="81" t="n"/>
      <c r="FE327" s="89" t="n"/>
      <c r="FG327" s="81" t="n"/>
      <c r="FH327" s="89" t="n"/>
      <c r="FJ327" s="81" t="n"/>
      <c r="FK327" s="89" t="n"/>
      <c r="FM327" s="81" t="n"/>
    </row>
    <row customHeight="1" ht="12" r="328" spans="1:201">
      <c r="U328" s="10" t="n"/>
      <c r="V328" s="89" t="n"/>
      <c r="W328" s="16" t="n"/>
      <c r="X328" s="25" t="n"/>
      <c r="Y328" s="80" t="n"/>
      <c r="Z328" s="27">
        <f>IF(U328="","",LOOKUP(U328-V328,{-9E+307,0,1},{2,"x",1}))</f>
        <v/>
      </c>
      <c r="AA328" s="14">
        <f>IF(U328="","",U328&amp;"-"&amp;V328)</f>
        <v/>
      </c>
      <c r="AB328" s="63" t="n"/>
      <c r="EP328" s="89" t="n"/>
      <c r="ER328" s="81" t="n"/>
      <c r="ES328" s="89" t="n"/>
      <c r="EU328" s="81" t="n"/>
      <c r="EV328" s="89" t="n"/>
      <c r="EX328" s="81" t="n"/>
      <c r="EY328" s="89" t="n"/>
      <c r="FA328" s="81" t="n"/>
      <c r="FB328" s="89" t="n"/>
      <c r="FD328" s="81" t="n"/>
      <c r="FE328" s="89" t="n"/>
      <c r="FG328" s="81" t="n"/>
      <c r="FH328" s="89" t="n"/>
      <c r="FJ328" s="81" t="n"/>
      <c r="FK328" s="89" t="n"/>
      <c r="FM328" s="81" t="n"/>
    </row>
    <row customHeight="1" ht="12" r="329" spans="1:201">
      <c r="U329" s="10" t="n"/>
      <c r="V329" s="89" t="n"/>
      <c r="W329" s="16" t="n"/>
      <c r="X329" s="25" t="n"/>
      <c r="Y329" s="80" t="n"/>
      <c r="Z329" s="27">
        <f>IF(U329="","",LOOKUP(U329-V329,{-9E+307,0,1},{2,"x",1}))</f>
        <v/>
      </c>
      <c r="AA329" s="14">
        <f>IF(U329="","",U329&amp;"-"&amp;V329)</f>
        <v/>
      </c>
      <c r="AB329" s="63" t="n"/>
      <c r="EP329" s="89" t="n"/>
      <c r="ER329" s="81" t="n"/>
      <c r="ES329" s="89" t="n"/>
      <c r="EU329" s="81" t="n"/>
      <c r="EV329" s="89" t="n"/>
      <c r="EX329" s="81" t="n"/>
      <c r="EY329" s="89" t="n"/>
      <c r="FA329" s="81" t="n"/>
      <c r="FB329" s="89" t="n"/>
      <c r="FD329" s="81" t="n"/>
      <c r="FE329" s="89" t="n"/>
      <c r="FG329" s="81" t="n"/>
      <c r="FH329" s="89" t="n"/>
      <c r="FJ329" s="81" t="n"/>
      <c r="FK329" s="89" t="n"/>
      <c r="FM329" s="81" t="n"/>
    </row>
    <row customHeight="1" ht="12" r="330" spans="1:201">
      <c r="U330" s="10" t="n"/>
      <c r="V330" s="89" t="n"/>
      <c r="W330" s="16" t="n"/>
      <c r="X330" s="25" t="n"/>
      <c r="Y330" s="80" t="n"/>
      <c r="Z330" s="27">
        <f>IF(U330="","",LOOKUP(U330-V330,{-9E+307,0,1},{2,"x",1}))</f>
        <v/>
      </c>
      <c r="AA330" s="14">
        <f>IF(U330="","",U330&amp;"-"&amp;V330)</f>
        <v/>
      </c>
      <c r="AB330" s="63" t="n"/>
      <c r="EP330" s="89" t="n"/>
      <c r="ER330" s="81" t="n"/>
      <c r="ES330" s="89" t="n"/>
      <c r="EU330" s="81" t="n"/>
      <c r="EV330" s="89" t="n"/>
      <c r="EX330" s="81" t="n"/>
      <c r="EY330" s="89" t="n"/>
      <c r="FA330" s="81" t="n"/>
      <c r="FB330" s="89" t="n"/>
      <c r="FD330" s="81" t="n"/>
      <c r="FE330" s="89" t="n"/>
      <c r="FG330" s="81" t="n"/>
      <c r="FH330" s="89" t="n"/>
      <c r="FJ330" s="81" t="n"/>
      <c r="FK330" s="89" t="n"/>
      <c r="FM330" s="81" t="n"/>
    </row>
    <row customHeight="1" ht="12" r="331" spans="1:201">
      <c r="U331" s="10" t="n"/>
      <c r="V331" s="89" t="n"/>
      <c r="W331" s="16" t="n"/>
      <c r="X331" s="25" t="n"/>
      <c r="Y331" s="80" t="n"/>
      <c r="Z331" s="27">
        <f>IF(U331="","",LOOKUP(U331-V331,{-9E+307,0,1},{2,"x",1}))</f>
        <v/>
      </c>
      <c r="AA331" s="14">
        <f>IF(U331="","",U331&amp;"-"&amp;V331)</f>
        <v/>
      </c>
      <c r="AB331" s="63" t="n"/>
      <c r="EP331" s="89" t="n"/>
      <c r="ER331" s="81" t="n"/>
      <c r="ES331" s="89" t="n"/>
      <c r="EU331" s="81" t="n"/>
      <c r="EV331" s="89" t="n"/>
      <c r="EX331" s="81" t="n"/>
      <c r="EY331" s="89" t="n"/>
      <c r="FA331" s="81" t="n"/>
      <c r="FB331" s="89" t="n"/>
      <c r="FD331" s="81" t="n"/>
      <c r="FE331" s="89" t="n"/>
      <c r="FG331" s="81" t="n"/>
      <c r="FH331" s="89" t="n"/>
      <c r="FJ331" s="81" t="n"/>
      <c r="FK331" s="89" t="n"/>
      <c r="FM331" s="81" t="n"/>
    </row>
    <row customHeight="1" ht="12" r="332" spans="1:201">
      <c r="U332" s="10" t="n"/>
      <c r="V332" s="89" t="n"/>
      <c r="W332" s="16" t="n"/>
      <c r="X332" s="25" t="n"/>
      <c r="Y332" s="80" t="n"/>
      <c r="Z332" s="27">
        <f>IF(U332="","",LOOKUP(U332-V332,{-9E+307,0,1},{2,"x",1}))</f>
        <v/>
      </c>
      <c r="AA332" s="14">
        <f>IF(U332="","",U332&amp;"-"&amp;V332)</f>
        <v/>
      </c>
      <c r="AB332" s="63" t="n"/>
      <c r="EP332" s="89" t="n"/>
      <c r="ER332" s="81" t="n"/>
      <c r="ES332" s="89" t="n"/>
      <c r="EU332" s="81" t="n"/>
      <c r="EV332" s="89" t="n"/>
      <c r="EX332" s="81" t="n"/>
      <c r="EY332" s="89" t="n"/>
      <c r="FA332" s="81" t="n"/>
      <c r="FB332" s="89" t="n"/>
      <c r="FD332" s="81" t="n"/>
      <c r="FE332" s="89" t="n"/>
      <c r="FG332" s="81" t="n"/>
      <c r="FH332" s="89" t="n"/>
      <c r="FJ332" s="81" t="n"/>
      <c r="FK332" s="89" t="n"/>
      <c r="FM332" s="81" t="n"/>
    </row>
    <row customHeight="1" ht="12" r="333" spans="1:201">
      <c r="U333" s="10" t="n"/>
      <c r="V333" s="89" t="n"/>
      <c r="W333" s="16" t="n"/>
      <c r="X333" s="25" t="n"/>
      <c r="Y333" s="80" t="n"/>
      <c r="Z333" s="27">
        <f>IF(U333="","",LOOKUP(U333-V333,{-9E+307,0,1},{2,"x",1}))</f>
        <v/>
      </c>
      <c r="AA333" s="14">
        <f>IF(U333="","",U333&amp;"-"&amp;V333)</f>
        <v/>
      </c>
      <c r="AB333" s="63" t="n"/>
      <c r="ER333" s="81" t="n"/>
      <c r="ES333" s="89" t="n"/>
      <c r="EU333" s="81" t="n"/>
      <c r="EV333" s="89" t="n"/>
      <c r="EX333" s="81" t="n"/>
      <c r="EY333" s="89" t="n"/>
      <c r="FA333" s="81" t="n"/>
      <c r="FB333" s="89" t="n"/>
      <c r="FD333" s="81" t="n"/>
      <c r="FE333" s="89" t="n"/>
      <c r="FG333" s="81" t="n"/>
      <c r="FH333" s="89" t="n"/>
      <c r="FJ333" s="81" t="n"/>
      <c r="FK333" s="89" t="n"/>
      <c r="FM333" s="81" t="n"/>
    </row>
    <row r="334" spans="1:201">
      <c r="U334" s="10" t="n"/>
      <c r="V334" s="89" t="n"/>
      <c r="W334" s="16" t="n"/>
      <c r="X334" s="25" t="n"/>
      <c r="Y334" s="80" t="n"/>
      <c r="Z334" s="27">
        <f>IF(U334="","",LOOKUP(U334-V334,{-9E+307,0,1},{2,"x",1}))</f>
        <v/>
      </c>
      <c r="AA334" s="14">
        <f>IF(U334="","",U334&amp;"-"&amp;V334)</f>
        <v/>
      </c>
      <c r="AB334" s="63" t="n"/>
      <c r="ER334" s="81" t="n"/>
      <c r="ES334" s="89" t="n"/>
      <c r="EU334" s="81" t="n"/>
      <c r="EV334" s="89" t="n"/>
      <c r="EX334" s="81" t="n"/>
      <c r="EY334" s="89" t="n"/>
      <c r="FA334" s="81" t="n"/>
      <c r="FB334" s="89" t="n"/>
      <c r="FD334" s="81" t="n"/>
      <c r="FE334" s="89" t="n"/>
      <c r="FG334" s="81" t="n"/>
      <c r="FH334" s="89" t="n"/>
      <c r="FJ334" s="81" t="n"/>
      <c r="FK334" s="89" t="n"/>
      <c r="FM334" s="81" t="n"/>
    </row>
    <row customHeight="1" ht="12" r="335" spans="1:201">
      <c r="U335" s="10" t="n"/>
      <c r="V335" s="89" t="n"/>
      <c r="W335" s="16" t="n"/>
      <c r="X335" s="25" t="n"/>
      <c r="Y335" s="80" t="n"/>
      <c r="Z335" s="27">
        <f>IF(U335="","",LOOKUP(U335-V335,{-9E+307,0,1},{2,"x",1}))</f>
        <v/>
      </c>
      <c r="AA335" s="14">
        <f>IF(U335="","",U335&amp;"-"&amp;V335)</f>
        <v/>
      </c>
      <c r="AB335" s="63" t="n"/>
    </row>
    <row customHeight="1" ht="12" r="336" spans="1:201">
      <c r="U336" s="10" t="n"/>
      <c r="V336" s="89" t="n"/>
      <c r="W336" s="16" t="n"/>
      <c r="X336" s="25" t="n"/>
      <c r="Y336" s="80" t="n"/>
      <c r="Z336" s="27">
        <f>IF(U336="","",LOOKUP(U336-V336,{-9E+307,0,1},{2,"x",1}))</f>
        <v/>
      </c>
      <c r="AA336" s="14">
        <f>IF(U336="","",U336&amp;"-"&amp;V336)</f>
        <v/>
      </c>
      <c r="AB336" s="63" t="n"/>
    </row>
    <row customHeight="1" ht="12" r="337" spans="1:201">
      <c r="U337" s="10" t="n"/>
      <c r="V337" s="89" t="n"/>
      <c r="W337" s="16" t="n"/>
      <c r="X337" s="25" t="n"/>
      <c r="Y337" s="80" t="n"/>
      <c r="Z337" s="27">
        <f>IF(U337="","",LOOKUP(U337-V337,{-9E+307,0,1},{2,"x",1}))</f>
        <v/>
      </c>
      <c r="AA337" s="14">
        <f>IF(U337="","",U337&amp;"-"&amp;V337)</f>
        <v/>
      </c>
      <c r="AB337" s="63" t="n"/>
    </row>
    <row customHeight="1" ht="12" r="338" spans="1:201">
      <c r="U338" s="10" t="n"/>
      <c r="V338" s="89" t="n"/>
      <c r="W338" s="16" t="n"/>
      <c r="X338" s="25" t="n"/>
      <c r="Y338" s="80" t="n"/>
      <c r="Z338" s="27">
        <f>IF(U338="","",LOOKUP(U338-V338,{-9E+307,0,1},{2,"x",1}))</f>
        <v/>
      </c>
      <c r="AA338" s="14">
        <f>IF(U338="","",U338&amp;"-"&amp;V338)</f>
        <v/>
      </c>
      <c r="AB338" s="63" t="n"/>
    </row>
    <row customHeight="1" ht="12" r="339" spans="1:201">
      <c r="U339" s="10" t="n"/>
      <c r="V339" s="89" t="n"/>
      <c r="W339" s="16" t="n"/>
      <c r="X339" s="25" t="n"/>
      <c r="Y339" s="80" t="n"/>
      <c r="Z339" s="27">
        <f>IF(U339="","",LOOKUP(U339-V339,{-9E+307,0,1},{2,"x",1}))</f>
        <v/>
      </c>
      <c r="AA339" s="14">
        <f>IF(U339="","",U339&amp;"-"&amp;V339)</f>
        <v/>
      </c>
      <c r="AB339" s="63" t="n"/>
    </row>
    <row customHeight="1" ht="12" r="340" spans="1:201">
      <c r="U340" s="10" t="n"/>
      <c r="V340" s="89" t="n"/>
      <c r="W340" s="16" t="n"/>
      <c r="X340" s="25" t="n"/>
      <c r="Y340" s="80" t="n"/>
      <c r="Z340" s="27">
        <f>IF(U340="","",LOOKUP(U340-V340,{-9E+307,0,1},{2,"x",1}))</f>
        <v/>
      </c>
      <c r="AA340" s="14">
        <f>IF(U340="","",U340&amp;"-"&amp;V340)</f>
        <v/>
      </c>
      <c r="AB340" s="63" t="n"/>
    </row>
    <row customHeight="1" ht="12" r="341" spans="1:201">
      <c r="U341" s="10" t="n"/>
      <c r="V341" s="89" t="n"/>
      <c r="W341" s="16" t="n"/>
      <c r="X341" s="25" t="n"/>
      <c r="Y341" s="80" t="n"/>
      <c r="Z341" s="27">
        <f>IF(U341="","",LOOKUP(U341-V341,{-9E+307,0,1},{2,"x",1}))</f>
        <v/>
      </c>
      <c r="AA341" s="14">
        <f>IF(U341="","",U341&amp;"-"&amp;V341)</f>
        <v/>
      </c>
      <c r="AB341" s="63" t="n"/>
    </row>
    <row customHeight="1" ht="12" r="342" spans="1:201">
      <c r="U342" s="10" t="n"/>
      <c r="V342" s="89" t="n"/>
      <c r="W342" s="16" t="n"/>
      <c r="X342" s="25" t="n"/>
      <c r="Y342" s="80" t="n"/>
      <c r="Z342" s="27">
        <f>IF(U342="","",LOOKUP(U342-V342,{-9E+307,0,1},{2,"x",1}))</f>
        <v/>
      </c>
      <c r="AA342" s="14">
        <f>IF(U342="","",U342&amp;"-"&amp;V342)</f>
        <v/>
      </c>
      <c r="AB342" s="63" t="n"/>
    </row>
    <row customHeight="1" ht="12" r="343" spans="1:201">
      <c r="U343" s="10" t="n"/>
      <c r="V343" s="89" t="n"/>
      <c r="W343" s="16" t="n"/>
      <c r="X343" s="25" t="n"/>
      <c r="Y343" s="80" t="n"/>
      <c r="Z343" s="27">
        <f>IF(U343="","",LOOKUP(U343-V343,{-9E+307,0,1},{2,"x",1}))</f>
        <v/>
      </c>
      <c r="AA343" s="14">
        <f>IF(U343="","",U343&amp;"-"&amp;V343)</f>
        <v/>
      </c>
      <c r="AB343" s="63" t="n"/>
    </row>
    <row customHeight="1" ht="12" r="344" spans="1:201">
      <c r="U344" s="10" t="n"/>
      <c r="V344" s="89" t="n"/>
      <c r="W344" s="16" t="n"/>
      <c r="X344" s="25" t="n"/>
      <c r="Y344" s="80" t="n"/>
      <c r="Z344" s="27">
        <f>IF(U344="","",LOOKUP(U344-V344,{-9E+307,0,1},{2,"x",1}))</f>
        <v/>
      </c>
      <c r="AA344" s="14">
        <f>IF(U344="","",U344&amp;"-"&amp;V344)</f>
        <v/>
      </c>
      <c r="AB344" s="63" t="n"/>
    </row>
    <row customHeight="1" ht="12" r="345" spans="1:201">
      <c r="U345" s="10" t="n"/>
      <c r="V345" s="89" t="n"/>
      <c r="W345" s="16" t="n"/>
      <c r="X345" s="25" t="n"/>
      <c r="Y345" s="80" t="n"/>
      <c r="Z345" s="27">
        <f>IF(U345="","",LOOKUP(U345-V345,{-9E+307,0,1},{2,"x",1}))</f>
        <v/>
      </c>
      <c r="AA345" s="14">
        <f>IF(U345="","",U345&amp;"-"&amp;V345)</f>
        <v/>
      </c>
      <c r="AB345" s="63" t="n"/>
    </row>
    <row customHeight="1" ht="12" r="346" spans="1:201">
      <c r="U346" s="10" t="n"/>
      <c r="V346" s="89" t="n"/>
      <c r="W346" s="16" t="n"/>
      <c r="X346" s="25" t="n"/>
      <c r="Y346" s="80" t="n"/>
      <c r="Z346" s="27">
        <f>IF(U346="","",LOOKUP(U346-V346,{-9E+307,0,1},{2,"x",1}))</f>
        <v/>
      </c>
      <c r="AA346" s="14">
        <f>IF(U346="","",U346&amp;"-"&amp;V346)</f>
        <v/>
      </c>
      <c r="AB346" s="63" t="n"/>
    </row>
    <row customHeight="1" ht="12" r="347" spans="1:201">
      <c r="U347" s="10" t="n"/>
      <c r="V347" s="89" t="n"/>
      <c r="W347" s="16" t="n"/>
      <c r="X347" s="25" t="n"/>
      <c r="Y347" s="80" t="n"/>
      <c r="Z347" s="27">
        <f>IF(U347="","",LOOKUP(U347-V347,{-9E+307,0,1},{2,"x",1}))</f>
        <v/>
      </c>
      <c r="AA347" s="14">
        <f>IF(U347="","",U347&amp;"-"&amp;V347)</f>
        <v/>
      </c>
      <c r="AB347" s="63" t="n"/>
    </row>
    <row customHeight="1" ht="12" r="348" spans="1:201">
      <c r="U348" s="10" t="n"/>
      <c r="V348" s="89" t="n"/>
      <c r="W348" s="16" t="n"/>
      <c r="X348" s="25" t="n"/>
      <c r="Y348" s="80" t="n"/>
      <c r="Z348" s="27">
        <f>IF(U348="","",LOOKUP(U348-V348,{-9E+307,0,1},{2,"x",1}))</f>
        <v/>
      </c>
      <c r="AA348" s="14">
        <f>IF(U348="","",U348&amp;"-"&amp;V348)</f>
        <v/>
      </c>
      <c r="AB348" s="63" t="n"/>
    </row>
    <row customHeight="1" ht="12" r="349" spans="1:201">
      <c r="U349" s="10" t="n"/>
      <c r="V349" s="89" t="n"/>
      <c r="W349" s="16" t="n"/>
      <c r="X349" s="25" t="n"/>
      <c r="Y349" s="80" t="n"/>
      <c r="Z349" s="27">
        <f>IF(U349="","",LOOKUP(U349-V349,{-9E+307,0,1},{2,"x",1}))</f>
        <v/>
      </c>
      <c r="AA349" s="14">
        <f>IF(U349="","",U349&amp;"-"&amp;V349)</f>
        <v/>
      </c>
      <c r="AB349" s="63" t="n"/>
    </row>
    <row customHeight="1" ht="12" r="350" spans="1:201">
      <c r="U350" s="10" t="n"/>
      <c r="V350" s="89" t="n"/>
      <c r="W350" s="16" t="n"/>
      <c r="X350" s="25" t="n"/>
      <c r="Y350" s="80" t="n"/>
      <c r="Z350" s="27">
        <f>IF(U350="","",LOOKUP(U350-V350,{-9E+307,0,1},{2,"x",1}))</f>
        <v/>
      </c>
      <c r="AA350" s="14">
        <f>IF(U350="","",U350&amp;"-"&amp;V350)</f>
        <v/>
      </c>
      <c r="AB350" s="63" t="n"/>
    </row>
    <row customHeight="1" ht="12" r="351" spans="1:201">
      <c r="U351" s="10" t="n"/>
      <c r="V351" s="89" t="n"/>
      <c r="W351" s="16" t="n"/>
      <c r="X351" s="25" t="n"/>
      <c r="Y351" s="80" t="n"/>
      <c r="Z351" s="27">
        <f>IF(U351="","",LOOKUP(U351-V351,{-9E+307,0,1},{2,"x",1}))</f>
        <v/>
      </c>
      <c r="AA351" s="14">
        <f>IF(U351="","",U351&amp;"-"&amp;V351)</f>
        <v/>
      </c>
      <c r="AB351" s="63" t="n"/>
    </row>
    <row customHeight="1" ht="12" r="352" spans="1:201">
      <c r="U352" s="10" t="n"/>
      <c r="V352" s="89" t="n"/>
      <c r="W352" s="16" t="n"/>
      <c r="X352" s="25" t="n"/>
      <c r="Y352" s="80" t="n"/>
      <c r="Z352" s="27">
        <f>IF(U352="","",LOOKUP(U352-V352,{-9E+307,0,1},{2,"x",1}))</f>
        <v/>
      </c>
      <c r="AA352" s="14">
        <f>IF(U352="","",U352&amp;"-"&amp;V352)</f>
        <v/>
      </c>
      <c r="AB352" s="63" t="n"/>
    </row>
    <row r="353" spans="1:201">
      <c r="U353" s="10" t="n"/>
      <c r="V353" s="89" t="n"/>
      <c r="W353" s="16" t="n"/>
      <c r="X353" s="25" t="n"/>
      <c r="Y353" s="80" t="n"/>
      <c r="Z353" s="27">
        <f>IF(U353="","",LOOKUP(U353-V353,{-9E+307,0,1},{2,"x",1}))</f>
        <v/>
      </c>
      <c r="AA353" s="14">
        <f>IF(U353="","",U353&amp;"-"&amp;V353)</f>
        <v/>
      </c>
      <c r="AB353" s="63" t="n"/>
    </row>
    <row customHeight="1" ht="12" r="354" spans="1:201">
      <c r="U354" s="10" t="n"/>
      <c r="V354" s="89" t="n"/>
      <c r="W354" s="16" t="n"/>
      <c r="X354" s="25" t="n"/>
      <c r="Y354" s="80" t="n"/>
      <c r="Z354" s="27">
        <f>IF(U354="","",LOOKUP(U354-V354,{-9E+307,0,1},{2,"x",1}))</f>
        <v/>
      </c>
      <c r="AA354" s="14">
        <f>IF(U354="","",U354&amp;"-"&amp;V354)</f>
        <v/>
      </c>
      <c r="AB354" s="63" t="n"/>
    </row>
    <row customHeight="1" ht="12" r="355" spans="1:201">
      <c r="U355" s="10" t="n"/>
      <c r="V355" s="89" t="n"/>
      <c r="W355" s="16" t="n"/>
      <c r="X355" s="25" t="n"/>
      <c r="Y355" s="80" t="n"/>
      <c r="Z355" s="27">
        <f>IF(U355="","",LOOKUP(U355-V355,{-9E+307,0,1},{2,"x",1}))</f>
        <v/>
      </c>
      <c r="AA355" s="14">
        <f>IF(U355="","",U355&amp;"-"&amp;V355)</f>
        <v/>
      </c>
      <c r="AB355" s="63" t="n"/>
    </row>
    <row customHeight="1" ht="12" r="356" spans="1:201">
      <c r="U356" s="10" t="n"/>
      <c r="V356" s="89" t="n"/>
      <c r="W356" s="16" t="n"/>
      <c r="X356" s="25" t="n"/>
      <c r="Y356" s="80" t="n"/>
      <c r="Z356" s="27">
        <f>IF(U356="","",LOOKUP(U356-V356,{-9E+307,0,1},{2,"x",1}))</f>
        <v/>
      </c>
      <c r="AA356" s="14">
        <f>IF(U356="","",U356&amp;"-"&amp;V356)</f>
        <v/>
      </c>
      <c r="AB356" s="63" t="n"/>
    </row>
    <row customHeight="1" ht="12" r="357" spans="1:201">
      <c r="U357" s="10" t="n"/>
      <c r="V357" s="89" t="n"/>
      <c r="W357" s="16" t="n"/>
      <c r="X357" s="25" t="n"/>
      <c r="Y357" s="80" t="n"/>
      <c r="Z357" s="27">
        <f>IF(U357="","",LOOKUP(U357-V357,{-9E+307,0,1},{2,"x",1}))</f>
        <v/>
      </c>
      <c r="AA357" s="14">
        <f>IF(U357="","",U357&amp;"-"&amp;V357)</f>
        <v/>
      </c>
      <c r="AB357" s="63" t="n"/>
    </row>
    <row customHeight="1" ht="12" r="358" spans="1:201">
      <c r="U358" s="10" t="n"/>
      <c r="V358" s="89" t="n"/>
      <c r="W358" s="16" t="n"/>
      <c r="X358" s="25" t="n"/>
      <c r="Y358" s="80" t="n"/>
      <c r="Z358" s="27">
        <f>IF(U358="","",LOOKUP(U358-V358,{-9E+307,0,1},{2,"x",1}))</f>
        <v/>
      </c>
      <c r="AA358" s="14">
        <f>IF(U358="","",U358&amp;"-"&amp;V358)</f>
        <v/>
      </c>
      <c r="AB358" s="63" t="n"/>
    </row>
    <row customHeight="1" ht="12" r="359" spans="1:201">
      <c r="U359" s="10" t="n"/>
      <c r="V359" s="89" t="n"/>
      <c r="W359" s="16" t="n"/>
      <c r="X359" s="25" t="n"/>
      <c r="Y359" s="80" t="n"/>
      <c r="Z359" s="27">
        <f>IF(U359="","",LOOKUP(U359-V359,{-9E+307,0,1},{2,"x",1}))</f>
        <v/>
      </c>
      <c r="AA359" s="14">
        <f>IF(U359="","",U359&amp;"-"&amp;V359)</f>
        <v/>
      </c>
      <c r="AB359" s="63" t="n"/>
    </row>
    <row customHeight="1" ht="12" r="360" spans="1:201">
      <c r="U360" s="10" t="n"/>
      <c r="V360" s="89" t="n"/>
      <c r="W360" s="16" t="n"/>
      <c r="X360" s="25" t="n"/>
      <c r="Y360" s="80" t="n"/>
      <c r="Z360" s="27">
        <f>IF(U360="","",LOOKUP(U360-V360,{-9E+307,0,1},{2,"x",1}))</f>
        <v/>
      </c>
      <c r="AA360" s="14">
        <f>IF(U360="","",U360&amp;"-"&amp;V360)</f>
        <v/>
      </c>
      <c r="AB360" s="63" t="n"/>
    </row>
    <row customHeight="1" ht="12" r="361" spans="1:201">
      <c r="W361" s="16" t="n"/>
      <c r="X361" s="25" t="n"/>
      <c r="Y361" s="80" t="n"/>
      <c r="Z361" s="27">
        <f>IF(U361="","",LOOKUP(U361-V361,{-9E+307,0,1},{2,"x",1}))</f>
        <v/>
      </c>
      <c r="AA361" s="14">
        <f>IF(U361="","",U361&amp;"-"&amp;V361)</f>
        <v/>
      </c>
      <c r="AB361" s="63" t="n"/>
    </row>
    <row customHeight="1" ht="12" r="362" spans="1:201">
      <c r="W362" s="16" t="n"/>
      <c r="X362" s="25" t="n"/>
      <c r="Y362" s="80" t="n"/>
      <c r="Z362" s="27">
        <f>IF(U362="","",LOOKUP(U362-V362,{-9E+307,0,1},{2,"x",1}))</f>
        <v/>
      </c>
      <c r="AA362" s="14">
        <f>IF(U362="","",U362&amp;"-"&amp;V362)</f>
        <v/>
      </c>
      <c r="AB362" s="63" t="n"/>
    </row>
    <row customHeight="1" ht="12" r="363" spans="1:201">
      <c r="W363" s="16" t="n"/>
      <c r="X363" s="25" t="n"/>
      <c r="Y363" s="80" t="n"/>
      <c r="Z363" s="27">
        <f>IF(U363="","",LOOKUP(U363-V363,{-9E+307,0,1},{2,"x",1}))</f>
        <v/>
      </c>
      <c r="AA363" s="14">
        <f>IF(U363="","",U363&amp;"-"&amp;V363)</f>
        <v/>
      </c>
      <c r="AB363" s="63" t="n"/>
    </row>
    <row customHeight="1" ht="12" r="364" spans="1:201">
      <c r="W364" s="16" t="n"/>
      <c r="X364" s="25" t="n"/>
      <c r="Y364" s="80" t="n"/>
      <c r="Z364" s="27">
        <f>IF(U364="","",LOOKUP(U364-V364,{-9E+307,0,1},{2,"x",1}))</f>
        <v/>
      </c>
      <c r="AA364" s="14">
        <f>IF(U364="","",U364&amp;"-"&amp;V364)</f>
        <v/>
      </c>
      <c r="AB364" s="63" t="n"/>
    </row>
    <row customHeight="1" ht="12" r="365" spans="1:201">
      <c r="W365" s="16" t="n"/>
      <c r="X365" s="25" t="n"/>
      <c r="Y365" s="80" t="n"/>
      <c r="Z365" s="27">
        <f>IF(U365="","",LOOKUP(U365-V365,{-9E+307,0,1},{2,"x",1}))</f>
        <v/>
      </c>
      <c r="AA365" s="14">
        <f>IF(U365="","",U365&amp;"-"&amp;V365)</f>
        <v/>
      </c>
      <c r="AB365" s="63" t="n"/>
    </row>
    <row customHeight="1" ht="12" r="366" spans="1:201">
      <c r="W366" s="16" t="n"/>
      <c r="X366" s="25" t="n"/>
      <c r="Y366" s="80" t="n"/>
      <c r="Z366" s="27">
        <f>IF(U366="","",LOOKUP(U366-V366,{-9E+307,0,1},{2,"x",1}))</f>
        <v/>
      </c>
      <c r="AA366" s="14">
        <f>IF(U366="","",U366&amp;"-"&amp;V366)</f>
        <v/>
      </c>
      <c r="AB366" s="63" t="n"/>
    </row>
    <row customHeight="1" ht="12" r="367" spans="1:201">
      <c r="W367" s="16" t="n"/>
      <c r="X367" s="25" t="n"/>
      <c r="Y367" s="80" t="n"/>
      <c r="Z367" s="27">
        <f>IF(U367="","",LOOKUP(U367-V367,{-9E+307,0,1},{2,"x",1}))</f>
        <v/>
      </c>
      <c r="AA367" s="14">
        <f>IF(U367="","",U367&amp;"-"&amp;V367)</f>
        <v/>
      </c>
      <c r="AB367" s="63" t="n"/>
    </row>
    <row r="368" spans="1:201">
      <c r="W368" s="16" t="n"/>
      <c r="X368" s="25" t="n"/>
      <c r="Y368" s="80" t="n"/>
      <c r="Z368" s="27">
        <f>IF(U368="","",LOOKUP(U368-V368,{-9E+307,0,1},{2,"x",1}))</f>
        <v/>
      </c>
      <c r="AA368" s="14">
        <f>IF(U368="","",U368&amp;"-"&amp;V368)</f>
        <v/>
      </c>
      <c r="AB368" s="63" t="n"/>
    </row>
    <row customHeight="1" ht="12" r="369" spans="1:201">
      <c r="W369" s="16" t="n"/>
      <c r="X369" s="25" t="n"/>
      <c r="Y369" s="80" t="n"/>
      <c r="Z369" s="27">
        <f>IF(U369="","",LOOKUP(U369-V369,{-9E+307,0,1},{2,"x",1}))</f>
        <v/>
      </c>
      <c r="AA369" s="14">
        <f>IF(U369="","",U369&amp;"-"&amp;V369)</f>
        <v/>
      </c>
      <c r="AB369" s="63" t="n"/>
    </row>
    <row customHeight="1" ht="12" r="370" spans="1:201">
      <c r="W370" s="16" t="n"/>
      <c r="X370" s="25" t="n"/>
      <c r="Y370" s="80" t="n"/>
      <c r="Z370" s="27">
        <f>IF(U370="","",LOOKUP(U370-V370,{-9E+307,0,1},{2,"x",1}))</f>
        <v/>
      </c>
      <c r="AA370" s="14">
        <f>IF(U370="","",U370&amp;"-"&amp;V370)</f>
        <v/>
      </c>
      <c r="AB370" s="63" t="n"/>
    </row>
    <row customHeight="1" ht="12" r="371" spans="1:201">
      <c r="W371" s="16" t="n"/>
      <c r="X371" s="25" t="n"/>
      <c r="Y371" s="80" t="n"/>
      <c r="Z371" s="27">
        <f>IF(U371="","",LOOKUP(U371-V371,{-9E+307,0,1},{2,"x",1}))</f>
        <v/>
      </c>
      <c r="AA371" s="14">
        <f>IF(U371="","",U371&amp;"-"&amp;V371)</f>
        <v/>
      </c>
      <c r="AB371" s="63" t="n"/>
    </row>
    <row customHeight="1" ht="12" r="372" spans="1:201">
      <c r="F372" s="10" t="n"/>
      <c r="G372" s="89" t="n"/>
      <c r="H372" s="89" t="n"/>
      <c r="I372" s="89" t="n"/>
      <c r="L372" s="10" t="n"/>
      <c r="M372" s="89" t="n"/>
      <c r="N372" s="89" t="n"/>
      <c r="O372" s="89" t="n"/>
      <c r="P372" s="89" t="n"/>
      <c r="Q372" s="89" t="n"/>
      <c r="U372" s="10" t="n"/>
      <c r="V372" s="89" t="n"/>
      <c r="W372" s="16" t="n"/>
      <c r="X372" s="25" t="n"/>
      <c r="Y372" s="80" t="n"/>
      <c r="Z372" s="27">
        <f>IF(U372="","",LOOKUP(U372-V372,{-9E+307,0,1},{2,"x",1}))</f>
        <v/>
      </c>
      <c r="AA372" s="14">
        <f>IF(U372="","",U372&amp;"-"&amp;V372)</f>
        <v/>
      </c>
      <c r="AB372" s="63" t="n"/>
    </row>
    <row customHeight="1" ht="12" r="373" spans="1:201">
      <c r="F373" s="10" t="n"/>
      <c r="G373" s="89" t="n"/>
      <c r="H373" s="89" t="n"/>
      <c r="I373" s="89" t="n"/>
      <c r="L373" s="10" t="n"/>
      <c r="M373" s="89" t="n"/>
      <c r="N373" s="89" t="n"/>
      <c r="O373" s="89" t="n"/>
      <c r="P373" s="89" t="n"/>
      <c r="Q373" s="89" t="n"/>
      <c r="U373" s="10" t="n"/>
      <c r="V373" s="89" t="n"/>
      <c r="W373" s="16" t="n"/>
      <c r="X373" s="25" t="n"/>
      <c r="Y373" s="80" t="n"/>
      <c r="Z373" s="27">
        <f>IF(U373="","",LOOKUP(U373-V373,{-9E+307,0,1},{2,"x",1}))</f>
        <v/>
      </c>
      <c r="AA373" s="14">
        <f>IF(U373="","",U373&amp;"-"&amp;V373)</f>
        <v/>
      </c>
      <c r="AB373" s="63" t="n"/>
    </row>
    <row r="374" spans="1:201">
      <c r="F374" s="10" t="n"/>
      <c r="G374" s="89" t="n"/>
      <c r="H374" s="89" t="n"/>
      <c r="I374" s="89" t="n"/>
      <c r="L374" s="10" t="n"/>
      <c r="M374" s="89" t="n"/>
      <c r="N374" s="89" t="n"/>
      <c r="O374" s="89" t="n"/>
      <c r="P374" s="89" t="n"/>
      <c r="Q374" s="89" t="n"/>
      <c r="U374" s="10" t="n"/>
      <c r="V374" s="89" t="n"/>
      <c r="W374" s="16" t="n"/>
      <c r="X374" s="25" t="n"/>
      <c r="Y374" s="80" t="n"/>
      <c r="Z374" s="27">
        <f>IF(U374="","",LOOKUP(U374-V374,{-9E+307,0,1},{2,"x",1}))</f>
        <v/>
      </c>
      <c r="AA374" s="14">
        <f>IF(U374="","",U374&amp;"-"&amp;V374)</f>
        <v/>
      </c>
      <c r="AB374" s="63" t="n"/>
    </row>
    <row customHeight="1" ht="12" r="375" spans="1:201">
      <c r="F375" s="10" t="n"/>
      <c r="G375" s="89" t="n"/>
      <c r="H375" s="89" t="n"/>
      <c r="I375" s="89" t="n"/>
      <c r="L375" s="10" t="n"/>
      <c r="M375" s="89" t="n"/>
      <c r="N375" s="89" t="n"/>
      <c r="O375" s="89" t="n"/>
      <c r="P375" s="89" t="n"/>
      <c r="Q375" s="89" t="n"/>
      <c r="U375" s="10" t="n"/>
      <c r="V375" s="89" t="n"/>
      <c r="W375" s="16" t="n"/>
      <c r="X375" s="25" t="n"/>
      <c r="Y375" s="80" t="n"/>
      <c r="Z375" s="27">
        <f>IF(U375="","",LOOKUP(U375-V375,{-9E+307,0,1},{2,"x",1}))</f>
        <v/>
      </c>
      <c r="AA375" s="14">
        <f>IF(U375="","",U375&amp;"-"&amp;V375)</f>
        <v/>
      </c>
      <c r="AB375" s="63" t="n"/>
    </row>
    <row customHeight="1" ht="12" r="376" spans="1:201">
      <c r="F376" s="10" t="n"/>
      <c r="G376" s="89" t="n"/>
      <c r="H376" s="89" t="n"/>
      <c r="I376" s="89" t="n"/>
      <c r="L376" s="10" t="n"/>
      <c r="M376" s="89" t="n"/>
      <c r="N376" s="89" t="n"/>
      <c r="O376" s="89" t="n"/>
      <c r="P376" s="89" t="n"/>
      <c r="Q376" s="89" t="n"/>
      <c r="U376" s="10" t="n"/>
      <c r="V376" s="89" t="n"/>
      <c r="W376" s="16" t="n"/>
      <c r="X376" s="25" t="n"/>
      <c r="Y376" s="80" t="n"/>
      <c r="Z376" s="27">
        <f>IF(U376="","",LOOKUP(U376-V376,{-9E+307,0,1},{2,"x",1}))</f>
        <v/>
      </c>
      <c r="AA376" s="14">
        <f>IF(U376="","",U376&amp;"-"&amp;V376)</f>
        <v/>
      </c>
      <c r="AB376" s="63" t="n"/>
    </row>
    <row customHeight="1" ht="12" r="377" spans="1:201">
      <c r="F377" s="10" t="n"/>
      <c r="G377" s="89" t="n"/>
      <c r="H377" s="89" t="n"/>
      <c r="I377" s="89" t="n"/>
      <c r="L377" s="10" t="n"/>
      <c r="M377" s="89" t="n"/>
      <c r="N377" s="89" t="n"/>
      <c r="O377" s="89" t="n"/>
      <c r="P377" s="89" t="n"/>
      <c r="Q377" s="89" t="n"/>
      <c r="U377" s="10" t="n"/>
      <c r="V377" s="89" t="n"/>
      <c r="W377" s="16" t="n"/>
      <c r="X377" s="25" t="n"/>
      <c r="Y377" s="80" t="n"/>
      <c r="Z377" s="27">
        <f>IF(U377="","",LOOKUP(U377-V377,{-9E+307,0,1},{2,"x",1}))</f>
        <v/>
      </c>
      <c r="AA377" s="14">
        <f>IF(U377="","",U377&amp;"-"&amp;V377)</f>
        <v/>
      </c>
      <c r="AB377" s="63" t="n"/>
    </row>
    <row customHeight="1" ht="12" r="378" spans="1:201">
      <c r="F378" s="10" t="n"/>
      <c r="G378" s="89" t="n"/>
      <c r="H378" s="89" t="n"/>
      <c r="I378" s="89" t="n"/>
      <c r="L378" s="10" t="n"/>
      <c r="M378" s="89" t="n"/>
      <c r="N378" s="89" t="n"/>
      <c r="O378" s="89" t="n"/>
      <c r="P378" s="89" t="n"/>
      <c r="Q378" s="89" t="n"/>
      <c r="U378" s="10" t="n"/>
      <c r="V378" s="89" t="n"/>
      <c r="W378" s="16" t="n"/>
      <c r="X378" s="25" t="n"/>
      <c r="Y378" s="80" t="n"/>
      <c r="Z378" s="27">
        <f>IF(U378="","",LOOKUP(U378-V378,{-9E+307,0,1},{2,"x",1}))</f>
        <v/>
      </c>
      <c r="AA378" s="14">
        <f>IF(U378="","",U378&amp;"-"&amp;V378)</f>
        <v/>
      </c>
      <c r="AB378" s="63" t="n"/>
    </row>
    <row customHeight="1" ht="12" r="379" spans="1:201">
      <c r="F379" s="10" t="n"/>
      <c r="G379" s="89" t="n"/>
      <c r="H379" s="89" t="n"/>
      <c r="I379" s="89" t="n"/>
      <c r="L379" s="10" t="n"/>
      <c r="M379" s="89" t="n"/>
      <c r="N379" s="89" t="n"/>
      <c r="O379" s="89" t="n"/>
      <c r="P379" s="89" t="n"/>
      <c r="Q379" s="89" t="n"/>
      <c r="U379" s="10" t="n"/>
      <c r="V379" s="89" t="n"/>
      <c r="W379" s="16" t="n"/>
      <c r="X379" s="25" t="n"/>
      <c r="Y379" s="80" t="n"/>
      <c r="Z379" s="27">
        <f>IF(U379="","",LOOKUP(U379-V379,{-9E+307,0,1},{2,"x",1}))</f>
        <v/>
      </c>
      <c r="AA379" s="14">
        <f>IF(U379="","",U379&amp;"-"&amp;V379)</f>
        <v/>
      </c>
      <c r="AB379" s="63" t="n"/>
    </row>
    <row customHeight="1" ht="12" r="380" spans="1:201">
      <c r="F380" s="10" t="n"/>
      <c r="G380" s="89" t="n"/>
      <c r="H380" s="89" t="n"/>
      <c r="I380" s="89" t="n"/>
      <c r="L380" s="10" t="n"/>
      <c r="M380" s="89" t="n"/>
      <c r="N380" s="89" t="n"/>
      <c r="O380" s="89" t="n"/>
      <c r="P380" s="89" t="n"/>
      <c r="Q380" s="89" t="n"/>
      <c r="U380" s="10" t="n"/>
      <c r="V380" s="89" t="n"/>
      <c r="W380" s="16" t="n"/>
      <c r="X380" s="25" t="n"/>
      <c r="Y380" s="80" t="n"/>
      <c r="Z380" s="27">
        <f>IF(U380="","",LOOKUP(U380-V380,{-9E+307,0,1},{2,"x",1}))</f>
        <v/>
      </c>
      <c r="AA380" s="14">
        <f>IF(U380="","",U380&amp;"-"&amp;V380)</f>
        <v/>
      </c>
      <c r="AB380" s="63" t="n"/>
    </row>
    <row customHeight="1" ht="12" r="381" spans="1:201">
      <c r="F381" s="10" t="n"/>
      <c r="G381" s="89" t="n"/>
      <c r="H381" s="89" t="n"/>
      <c r="I381" s="89" t="n"/>
      <c r="L381" s="10" t="n"/>
      <c r="M381" s="89" t="n"/>
      <c r="N381" s="89" t="n"/>
      <c r="O381" s="89" t="n"/>
      <c r="P381" s="89" t="n"/>
      <c r="Q381" s="89" t="n"/>
      <c r="U381" s="10" t="n"/>
      <c r="V381" s="89" t="n"/>
      <c r="W381" s="16" t="n"/>
      <c r="X381" s="25" t="n"/>
      <c r="Y381" s="80" t="n"/>
      <c r="Z381" s="27">
        <f>IF(U381="","",LOOKUP(U381-V381,{-9E+307,0,1},{2,"x",1}))</f>
        <v/>
      </c>
      <c r="AA381" s="14">
        <f>IF(U381="","",U381&amp;"-"&amp;V381)</f>
        <v/>
      </c>
      <c r="AB381" s="63" t="n"/>
    </row>
    <row customHeight="1" ht="12" r="382" spans="1:201">
      <c r="U382" s="10" t="n"/>
      <c r="V382" s="89" t="n"/>
      <c r="W382" s="16" t="n"/>
      <c r="X382" s="25" t="n"/>
      <c r="Y382" s="80" t="n"/>
      <c r="Z382" s="27">
        <f>IF(U382="","",LOOKUP(U382-V382,{-9E+307,0,1},{2,"x",1}))</f>
        <v/>
      </c>
      <c r="AA382" s="14">
        <f>IF(U382="","",U382&amp;"-"&amp;V382)</f>
        <v/>
      </c>
      <c r="AB382" s="63" t="n"/>
    </row>
    <row customHeight="1" ht="12" r="383" spans="1:201">
      <c r="U383" s="10" t="n"/>
      <c r="V383" s="89" t="n"/>
      <c r="W383" s="16" t="n"/>
      <c r="X383" s="25" t="n"/>
      <c r="Y383" s="80" t="n"/>
      <c r="Z383" s="27">
        <f>IF(U383="","",LOOKUP(U383-V383,{-9E+307,0,1},{2,"x",1}))</f>
        <v/>
      </c>
      <c r="AA383" s="14">
        <f>IF(U383="","",U383&amp;"-"&amp;V383)</f>
        <v/>
      </c>
      <c r="AB383" s="63" t="n"/>
    </row>
    <row customHeight="1" ht="12" r="384" spans="1:201">
      <c r="U384" s="10" t="n"/>
      <c r="V384" s="89" t="n"/>
      <c r="W384" s="16" t="n"/>
      <c r="X384" s="25" t="n"/>
      <c r="Y384" s="80" t="n"/>
      <c r="Z384" s="27">
        <f>IF(U384="","",LOOKUP(U384-V384,{-9E+307,0,1},{2,"x",1}))</f>
        <v/>
      </c>
      <c r="AA384" s="14">
        <f>IF(U384="","",U384&amp;"-"&amp;V384)</f>
        <v/>
      </c>
      <c r="AB384" s="63" t="n"/>
    </row>
    <row customHeight="1" ht="12" r="385" spans="1:201">
      <c r="U385" s="10" t="n"/>
      <c r="V385" s="89" t="n"/>
      <c r="W385" s="16" t="n"/>
      <c r="X385" s="25" t="n"/>
      <c r="Y385" s="80" t="n"/>
      <c r="Z385" s="27">
        <f>IF(U385="","",LOOKUP(U385-V385,{-9E+307,0,1},{2,"x",1}))</f>
        <v/>
      </c>
      <c r="AA385" s="14">
        <f>IF(U385="","",U385&amp;"-"&amp;V385)</f>
        <v/>
      </c>
      <c r="AB385" s="63" t="n"/>
    </row>
    <row customHeight="1" ht="12" r="386" spans="1:201">
      <c r="U386" s="10" t="n"/>
      <c r="V386" s="89" t="n"/>
      <c r="W386" s="16" t="n"/>
      <c r="X386" s="25" t="n"/>
      <c r="Y386" s="80" t="n"/>
      <c r="Z386" s="27">
        <f>IF(U386="","",LOOKUP(U386-V386,{-9E+307,0,1},{2,"x",1}))</f>
        <v/>
      </c>
      <c r="AA386" s="14">
        <f>IF(U386="","",U386&amp;"-"&amp;V386)</f>
        <v/>
      </c>
      <c r="AB386" s="63" t="n"/>
    </row>
    <row customHeight="1" ht="12" r="387" spans="1:201">
      <c r="U387" s="10" t="n"/>
      <c r="V387" s="89" t="n"/>
      <c r="W387" s="16" t="n"/>
      <c r="X387" s="25" t="n"/>
      <c r="Y387" s="80" t="n"/>
      <c r="Z387" s="27">
        <f>IF(U387="","",LOOKUP(U387-V387,{-9E+307,0,1},{2,"x",1}))</f>
        <v/>
      </c>
      <c r="AA387" s="14">
        <f>IF(U387="","",U387&amp;"-"&amp;V387)</f>
        <v/>
      </c>
      <c r="AB387" s="63" t="n"/>
    </row>
    <row customHeight="1" ht="12" r="388" spans="1:201">
      <c r="U388" s="10" t="n"/>
      <c r="V388" s="89" t="n"/>
      <c r="W388" s="16" t="n"/>
      <c r="X388" s="25" t="n"/>
      <c r="Y388" s="80" t="n"/>
      <c r="Z388" s="27">
        <f>IF(U388="","",LOOKUP(U388-V388,{-9E+307,0,1},{2,"x",1}))</f>
        <v/>
      </c>
      <c r="AA388" s="14">
        <f>IF(U388="","",U388&amp;"-"&amp;V388)</f>
        <v/>
      </c>
      <c r="AB388" s="63" t="n"/>
    </row>
    <row customHeight="1" ht="12" r="389" spans="1:201">
      <c r="U389" s="10" t="n"/>
      <c r="V389" s="89" t="n"/>
      <c r="W389" s="16" t="n"/>
      <c r="X389" s="25" t="n"/>
      <c r="Y389" s="80" t="n"/>
      <c r="Z389" s="27">
        <f>IF(U389="","",LOOKUP(U389-V389,{-9E+307,0,1},{2,"x",1}))</f>
        <v/>
      </c>
      <c r="AA389" s="14">
        <f>IF(U389="","",U389&amp;"-"&amp;V389)</f>
        <v/>
      </c>
      <c r="AB389" s="63" t="n"/>
    </row>
    <row customHeight="1" ht="12" r="390" spans="1:201">
      <c r="U390" s="10" t="n"/>
      <c r="V390" s="89" t="n"/>
      <c r="W390" s="16" t="n"/>
      <c r="X390" s="25" t="n"/>
      <c r="Y390" s="80" t="n"/>
      <c r="Z390" s="27">
        <f>IF(U390="","",LOOKUP(U390-V390,{-9E+307,0,1},{2,"x",1}))</f>
        <v/>
      </c>
      <c r="AA390" s="14">
        <f>IF(U390="","",U390&amp;"-"&amp;V390)</f>
        <v/>
      </c>
      <c r="AB390" s="63" t="n"/>
    </row>
    <row customHeight="1" ht="12" r="391" spans="1:201">
      <c r="U391" s="10" t="n"/>
      <c r="V391" s="89" t="n"/>
      <c r="W391" s="16" t="n"/>
      <c r="X391" s="25" t="n"/>
      <c r="Y391" s="80" t="n"/>
      <c r="Z391" s="27">
        <f>IF(U391="","",LOOKUP(U391-V391,{-9E+307,0,1},{2,"x",1}))</f>
        <v/>
      </c>
      <c r="AA391" s="14">
        <f>IF(U391="","",U391&amp;"-"&amp;V391)</f>
        <v/>
      </c>
      <c r="AB391" s="63" t="n"/>
    </row>
    <row customHeight="1" ht="12" r="392" spans="1:201">
      <c r="U392" s="10" t="n"/>
      <c r="V392" s="89" t="n"/>
      <c r="W392" s="16" t="n"/>
      <c r="X392" s="25" t="n"/>
      <c r="Y392" s="80" t="n"/>
      <c r="Z392" s="27">
        <f>IF(U392="","",LOOKUP(U392-V392,{-9E+307,0,1},{2,"x",1}))</f>
        <v/>
      </c>
      <c r="AA392" s="14">
        <f>IF(U392="","",U392&amp;"-"&amp;V392)</f>
        <v/>
      </c>
      <c r="AB392" s="63" t="n"/>
    </row>
    <row customHeight="1" ht="12" r="393" spans="1:201">
      <c r="U393" s="10" t="n"/>
      <c r="V393" s="89" t="n"/>
      <c r="W393" s="16" t="n"/>
      <c r="X393" s="25" t="n"/>
      <c r="Y393" s="80" t="n"/>
      <c r="Z393" s="27">
        <f>IF(U393="","",LOOKUP(U393-V393,{-9E+307,0,1},{2,"x",1}))</f>
        <v/>
      </c>
      <c r="AA393" s="14">
        <f>IF(U393="","",U393&amp;"-"&amp;V393)</f>
        <v/>
      </c>
      <c r="AB393" s="63" t="n"/>
    </row>
    <row customHeight="1" ht="12" r="394" spans="1:201">
      <c r="U394" s="10" t="n"/>
      <c r="V394" s="89" t="n"/>
      <c r="W394" s="16" t="n"/>
      <c r="X394" s="25" t="n"/>
      <c r="Y394" s="80" t="n"/>
      <c r="Z394" s="27">
        <f>IF(U394="","",LOOKUP(U394-V394,{-9E+307,0,1},{2,"x",1}))</f>
        <v/>
      </c>
      <c r="AA394" s="14">
        <f>IF(U394="","",U394&amp;"-"&amp;V394)</f>
        <v/>
      </c>
      <c r="AB394" s="63" t="n"/>
    </row>
    <row customHeight="1" ht="12" r="395" spans="1:201">
      <c r="U395" s="10" t="n"/>
      <c r="V395" s="89" t="n"/>
      <c r="W395" s="16" t="n"/>
      <c r="X395" s="25" t="n"/>
      <c r="Y395" s="80" t="n"/>
      <c r="Z395" s="27">
        <f>IF(U395="","",LOOKUP(U395-V395,{-9E+307,0,1},{2,"x",1}))</f>
        <v/>
      </c>
      <c r="AA395" s="14">
        <f>IF(U395="","",U395&amp;"-"&amp;V395)</f>
        <v/>
      </c>
      <c r="AB395" s="63" t="n"/>
    </row>
    <row customHeight="1" ht="12" r="396" spans="1:201">
      <c r="U396" s="10" t="n"/>
      <c r="V396" s="89" t="n"/>
      <c r="W396" s="16" t="n"/>
      <c r="X396" s="25" t="n"/>
      <c r="Y396" s="80" t="n"/>
      <c r="Z396" s="27">
        <f>IF(U396="","",LOOKUP(U396-V396,{-9E+307,0,1},{2,"x",1}))</f>
        <v/>
      </c>
      <c r="AA396" s="14">
        <f>IF(U396="","",U396&amp;"-"&amp;V396)</f>
        <v/>
      </c>
      <c r="AB396" s="63" t="n"/>
    </row>
    <row customHeight="1" ht="12" r="397" spans="1:201">
      <c r="U397" s="10" t="n"/>
      <c r="V397" s="89" t="n"/>
      <c r="W397" s="16" t="n"/>
      <c r="X397" s="25" t="n"/>
      <c r="Y397" s="80" t="n"/>
      <c r="Z397" s="27">
        <f>IF(U397="","",LOOKUP(U397-V397,{-9E+307,0,1},{2,"x",1}))</f>
        <v/>
      </c>
      <c r="AA397" s="14">
        <f>IF(U397="","",U397&amp;"-"&amp;V397)</f>
        <v/>
      </c>
      <c r="AB397" s="63" t="n"/>
    </row>
    <row customHeight="1" ht="12" r="398" spans="1:201">
      <c r="U398" s="10" t="n"/>
      <c r="V398" s="89" t="n"/>
      <c r="W398" s="16" t="n"/>
      <c r="X398" s="25" t="n"/>
      <c r="Y398" s="80" t="n"/>
      <c r="Z398" s="27">
        <f>IF(U398="","",LOOKUP(U398-V398,{-9E+307,0,1},{2,"x",1}))</f>
        <v/>
      </c>
      <c r="AA398" s="14">
        <f>IF(U398="","",U398&amp;"-"&amp;V398)</f>
        <v/>
      </c>
      <c r="AB398" s="63" t="n"/>
    </row>
    <row customHeight="1" ht="12" r="399" spans="1:201">
      <c r="U399" s="10" t="n"/>
      <c r="V399" s="89" t="n"/>
      <c r="W399" s="16" t="n"/>
      <c r="X399" s="25" t="n"/>
      <c r="Y399" s="80" t="n"/>
      <c r="Z399" s="27">
        <f>IF(U399="","",LOOKUP(U399-V399,{-9E+307,0,1},{2,"x",1}))</f>
        <v/>
      </c>
      <c r="AA399" s="14">
        <f>IF(U399="","",U399&amp;"-"&amp;V399)</f>
        <v/>
      </c>
      <c r="AB399" s="63" t="n"/>
    </row>
    <row customHeight="1" ht="12" r="400" spans="1:201">
      <c r="U400" s="10" t="n"/>
      <c r="V400" s="89" t="n"/>
      <c r="W400" s="16" t="n"/>
      <c r="X400" s="25" t="n"/>
      <c r="Y400" s="80" t="n"/>
      <c r="Z400" s="27">
        <f>IF(U400="","",LOOKUP(U400-V400,{-9E+307,0,1},{2,"x",1}))</f>
        <v/>
      </c>
      <c r="AA400" s="14">
        <f>IF(U400="","",U400&amp;"-"&amp;V400)</f>
        <v/>
      </c>
      <c r="AB400" s="63" t="n"/>
    </row>
    <row customHeight="1" ht="12" r="401" spans="1:201">
      <c r="U401" s="10" t="n"/>
      <c r="V401" s="89" t="n"/>
      <c r="W401" s="16" t="n"/>
      <c r="X401" s="25" t="n"/>
      <c r="Y401" s="80" t="n"/>
      <c r="Z401" s="27">
        <f>IF(U401="","",LOOKUP(U401-V401,{-9E+307,0,1},{2,"x",1}))</f>
        <v/>
      </c>
      <c r="AA401" s="14">
        <f>IF(U401="","",U401&amp;"-"&amp;V401)</f>
        <v/>
      </c>
      <c r="AB401" s="63" t="n"/>
    </row>
    <row customHeight="1" ht="12" r="402" spans="1:201">
      <c r="U402" s="10" t="n"/>
      <c r="V402" s="89" t="n"/>
      <c r="W402" s="16" t="n"/>
      <c r="X402" s="25" t="n"/>
      <c r="Y402" s="80" t="n"/>
      <c r="Z402" s="27">
        <f>IF(U402="","",LOOKUP(U402-V402,{-9E+307,0,1},{2,"x",1}))</f>
        <v/>
      </c>
      <c r="AA402" s="14">
        <f>IF(U402="","",U402&amp;"-"&amp;V402)</f>
        <v/>
      </c>
      <c r="AB402" s="63" t="n"/>
    </row>
    <row customHeight="1" ht="12" r="403" spans="1:201">
      <c r="U403" s="10" t="n"/>
      <c r="V403" s="89" t="n"/>
      <c r="W403" s="16" t="n"/>
      <c r="X403" s="25" t="n"/>
      <c r="Y403" s="80" t="n"/>
      <c r="Z403" s="27">
        <f>IF(U403="","",LOOKUP(U403-V403,{-9E+307,0,1},{2,"x",1}))</f>
        <v/>
      </c>
      <c r="AA403" s="14">
        <f>IF(U403="","",U403&amp;"-"&amp;V403)</f>
        <v/>
      </c>
      <c r="AB403" s="63" t="n"/>
    </row>
    <row customHeight="1" ht="12" r="404" spans="1:201">
      <c r="U404" s="10" t="n"/>
      <c r="V404" s="89" t="n"/>
      <c r="W404" s="16" t="n"/>
      <c r="X404" s="25" t="n"/>
      <c r="Y404" s="80" t="n"/>
      <c r="Z404" s="27">
        <f>IF(U404="","",LOOKUP(U404-V404,{-9E+307,0,1},{2,"x",1}))</f>
        <v/>
      </c>
      <c r="AA404" s="14">
        <f>IF(U404="","",U404&amp;"-"&amp;V404)</f>
        <v/>
      </c>
      <c r="AB404" s="63" t="n"/>
    </row>
    <row customHeight="1" ht="12" r="405" spans="1:201">
      <c r="U405" s="10" t="n"/>
      <c r="V405" s="89" t="n"/>
      <c r="W405" s="16" t="n"/>
      <c r="X405" s="25" t="n"/>
      <c r="Y405" s="80" t="n"/>
      <c r="Z405" s="27">
        <f>IF(U405="","",LOOKUP(U405-V405,{-9E+307,0,1},{2,"x",1}))</f>
        <v/>
      </c>
      <c r="AA405" s="14">
        <f>IF(U405="","",U405&amp;"-"&amp;V405)</f>
        <v/>
      </c>
      <c r="AB405" s="63" t="n"/>
    </row>
    <row customHeight="1" ht="12" r="406" spans="1:201">
      <c r="U406" s="10" t="n"/>
      <c r="V406" s="89" t="n"/>
      <c r="W406" s="16" t="n"/>
      <c r="X406" s="25" t="n"/>
      <c r="Y406" s="80" t="n"/>
      <c r="Z406" s="27">
        <f>IF(U406="","",LOOKUP(U406-V406,{-9E+307,0,1},{2,"x",1}))</f>
        <v/>
      </c>
      <c r="AA406" s="14">
        <f>IF(U406="","",U406&amp;"-"&amp;V406)</f>
        <v/>
      </c>
      <c r="AB406" s="63" t="n"/>
    </row>
    <row customHeight="1" ht="12" r="407" spans="1:201">
      <c r="U407" s="10" t="n"/>
      <c r="V407" s="89" t="n"/>
      <c r="W407" s="16" t="n"/>
      <c r="X407" s="25" t="n"/>
      <c r="Y407" s="80" t="n"/>
      <c r="Z407" s="27">
        <f>IF(U407="","",LOOKUP(U407-V407,{-9E+307,0,1},{2,"x",1}))</f>
        <v/>
      </c>
      <c r="AA407" s="14">
        <f>IF(U407="","",U407&amp;"-"&amp;V407)</f>
        <v/>
      </c>
      <c r="AB407" s="63" t="n"/>
    </row>
    <row customHeight="1" ht="12" r="408" spans="1:201">
      <c r="U408" s="10" t="n"/>
      <c r="V408" s="89" t="n"/>
      <c r="W408" s="16" t="n"/>
      <c r="X408" s="25" t="n"/>
      <c r="Y408" s="80" t="n"/>
      <c r="Z408" s="27">
        <f>IF(U408="","",LOOKUP(U408-V408,{-9E+307,0,1},{2,"x",1}))</f>
        <v/>
      </c>
      <c r="AA408" s="14">
        <f>IF(U408="","",U408&amp;"-"&amp;V408)</f>
        <v/>
      </c>
      <c r="AB408" s="63" t="n"/>
    </row>
    <row customHeight="1" ht="12" r="409" spans="1:201">
      <c r="U409" s="10" t="n"/>
      <c r="V409" s="89" t="n"/>
      <c r="W409" s="16" t="n"/>
      <c r="X409" s="25" t="n"/>
      <c r="Y409" s="80" t="n"/>
      <c r="Z409" s="27">
        <f>IF(U409="","",LOOKUP(U409-V409,{-9E+307,0,1},{2,"x",1}))</f>
        <v/>
      </c>
      <c r="AA409" s="14">
        <f>IF(U409="","",U409&amp;"-"&amp;V409)</f>
        <v/>
      </c>
      <c r="AB409" s="63" t="n"/>
    </row>
    <row customHeight="1" ht="12" r="410" spans="1:201">
      <c r="U410" s="10" t="n"/>
      <c r="V410" s="89" t="n"/>
      <c r="W410" s="16" t="n"/>
      <c r="X410" s="25" t="n"/>
      <c r="Y410" s="80" t="n"/>
      <c r="Z410" s="27">
        <f>IF(U410="","",LOOKUP(U410-V410,{-9E+307,0,1},{2,"x",1}))</f>
        <v/>
      </c>
      <c r="AA410" s="14">
        <f>IF(U410="","",U410&amp;"-"&amp;V410)</f>
        <v/>
      </c>
      <c r="AB410" s="63" t="n"/>
    </row>
    <row customHeight="1" ht="12" r="411" spans="1:201">
      <c r="U411" s="10" t="n"/>
      <c r="V411" s="89" t="n"/>
      <c r="W411" s="16" t="n"/>
      <c r="X411" s="25" t="n"/>
      <c r="Y411" s="80" t="n"/>
      <c r="Z411" s="27">
        <f>IF(U411="","",LOOKUP(U411-V411,{-9E+307,0,1},{2,"x",1}))</f>
        <v/>
      </c>
      <c r="AA411" s="14">
        <f>IF(U411="","",U411&amp;"-"&amp;V411)</f>
        <v/>
      </c>
      <c r="AB411" s="63" t="n"/>
    </row>
    <row customHeight="1" ht="12" r="412" spans="1:201">
      <c r="U412" s="10" t="n"/>
      <c r="V412" s="89" t="n"/>
      <c r="W412" s="16" t="n"/>
      <c r="X412" s="25" t="n"/>
      <c r="Y412" s="80" t="n"/>
      <c r="Z412" s="27">
        <f>IF(U412="","",LOOKUP(U412-V412,{-9E+307,0,1},{2,"x",1}))</f>
        <v/>
      </c>
      <c r="AA412" s="14">
        <f>IF(U412="","",U412&amp;"-"&amp;V412)</f>
        <v/>
      </c>
      <c r="AB412" s="63" t="n"/>
    </row>
    <row customHeight="1" ht="12" r="413" spans="1:201">
      <c r="U413" s="10" t="n"/>
      <c r="V413" s="89" t="n"/>
      <c r="W413" s="16" t="n"/>
      <c r="X413" s="25" t="n"/>
      <c r="Y413" s="80" t="n"/>
      <c r="Z413" s="27">
        <f>IF(U413="","",LOOKUP(U413-V413,{-9E+307,0,1},{2,"x",1}))</f>
        <v/>
      </c>
      <c r="AA413" s="14">
        <f>IF(U413="","",U413&amp;"-"&amp;V413)</f>
        <v/>
      </c>
      <c r="AB413" s="63" t="n"/>
    </row>
    <row customHeight="1" ht="12" r="414" spans="1:201">
      <c r="U414" s="10" t="n"/>
      <c r="V414" s="89" t="n"/>
      <c r="W414" s="16" t="n"/>
      <c r="X414" s="25" t="n"/>
      <c r="Y414" s="80" t="n"/>
      <c r="Z414" s="27">
        <f>IF(U414="","",LOOKUP(U414-V414,{-9E+307,0,1},{2,"x",1}))</f>
        <v/>
      </c>
      <c r="AA414" s="14">
        <f>IF(U414="","",U414&amp;"-"&amp;V414)</f>
        <v/>
      </c>
      <c r="AB414" s="63" t="n"/>
    </row>
    <row customHeight="1" ht="12" r="415" spans="1:201">
      <c r="U415" s="10" t="n"/>
      <c r="V415" s="89" t="n"/>
      <c r="W415" s="16" t="n"/>
      <c r="X415" s="25" t="n"/>
      <c r="Y415" s="80" t="n"/>
      <c r="Z415" s="27">
        <f>IF(U415="","",LOOKUP(U415-V415,{-9E+307,0,1},{2,"x",1}))</f>
        <v/>
      </c>
      <c r="AA415" s="14">
        <f>IF(U415="","",U415&amp;"-"&amp;V415)</f>
        <v/>
      </c>
      <c r="AB415" s="63" t="n"/>
    </row>
    <row customHeight="1" ht="12" r="416" spans="1:201">
      <c r="U416" s="10" t="n"/>
      <c r="V416" s="89" t="n"/>
      <c r="W416" s="16" t="n"/>
      <c r="X416" s="25" t="n"/>
      <c r="Y416" s="80" t="n"/>
      <c r="Z416" s="27">
        <f>IF(U416="","",LOOKUP(U416-V416,{-9E+307,0,1},{2,"x",1}))</f>
        <v/>
      </c>
      <c r="AA416" s="14">
        <f>IF(U416="","",U416&amp;"-"&amp;V416)</f>
        <v/>
      </c>
      <c r="AB416" s="63" t="n"/>
    </row>
    <row customHeight="1" ht="12" r="417" spans="1:201">
      <c r="U417" s="10" t="n"/>
      <c r="V417" s="89" t="n"/>
      <c r="W417" s="16" t="n"/>
      <c r="X417" s="25" t="n"/>
      <c r="Y417" s="80" t="n"/>
      <c r="Z417" s="27">
        <f>IF(U417="","",LOOKUP(U417-V417,{-9E+307,0,1},{2,"x",1}))</f>
        <v/>
      </c>
      <c r="AA417" s="14">
        <f>IF(U417="","",U417&amp;"-"&amp;V417)</f>
        <v/>
      </c>
      <c r="AB417" s="63" t="n"/>
    </row>
    <row customHeight="1" ht="12" r="418" spans="1:201">
      <c r="U418" s="10" t="n"/>
      <c r="V418" s="89" t="n"/>
      <c r="W418" s="16" t="n"/>
      <c r="X418" s="25" t="n"/>
      <c r="Y418" s="80" t="n"/>
      <c r="Z418" s="27">
        <f>IF(U418="","",LOOKUP(U418-V418,{-9E+307,0,1},{2,"x",1}))</f>
        <v/>
      </c>
      <c r="AA418" s="14">
        <f>IF(U418="","",U418&amp;"-"&amp;V418)</f>
        <v/>
      </c>
      <c r="AB418" s="63" t="n"/>
    </row>
    <row customHeight="1" ht="12" r="419" spans="1:201">
      <c r="U419" s="10" t="n"/>
      <c r="V419" s="89" t="n"/>
      <c r="W419" s="16" t="n"/>
      <c r="X419" s="25" t="n"/>
      <c r="Y419" s="80" t="n"/>
      <c r="Z419" s="27">
        <f>IF(U419="","",LOOKUP(U419-V419,{-9E+307,0,1},{2,"x",1}))</f>
        <v/>
      </c>
      <c r="AA419" s="14">
        <f>IF(U419="","",U419&amp;"-"&amp;V419)</f>
        <v/>
      </c>
      <c r="AB419" s="63" t="n"/>
    </row>
    <row customHeight="1" ht="12" r="420" spans="1:201">
      <c r="U420" s="10" t="n"/>
      <c r="V420" s="89" t="n"/>
      <c r="W420" s="16" t="n"/>
      <c r="X420" s="25" t="n"/>
      <c r="Y420" s="80" t="n"/>
      <c r="Z420" s="27">
        <f>IF(U420="","",LOOKUP(U420-V420,{-9E+307,0,1},{2,"x",1}))</f>
        <v/>
      </c>
      <c r="AA420" s="14">
        <f>IF(U420="","",U420&amp;"-"&amp;V420)</f>
        <v/>
      </c>
      <c r="AB420" s="63" t="n"/>
    </row>
    <row customHeight="1" ht="12" r="421" spans="1:201">
      <c r="U421" s="10" t="n"/>
      <c r="V421" s="89" t="n"/>
      <c r="W421" s="16" t="n"/>
      <c r="X421" s="25" t="n"/>
      <c r="Y421" s="80" t="n"/>
      <c r="Z421" s="27">
        <f>IF(U421="","",LOOKUP(U421-V421,{-9E+307,0,1},{2,"x",1}))</f>
        <v/>
      </c>
      <c r="AA421" s="14">
        <f>IF(U421="","",U421&amp;"-"&amp;V421)</f>
        <v/>
      </c>
      <c r="AB421" s="63" t="n"/>
    </row>
    <row customHeight="1" ht="12" r="422" spans="1:201">
      <c r="U422" s="10" t="n"/>
      <c r="V422" s="89" t="n"/>
      <c r="W422" s="16" t="n"/>
      <c r="X422" s="25" t="n"/>
      <c r="Y422" s="80" t="n"/>
      <c r="Z422" s="27">
        <f>IF(U422="","",LOOKUP(U422-V422,{-9E+307,0,1},{2,"x",1}))</f>
        <v/>
      </c>
      <c r="AA422" s="14">
        <f>IF(U422="","",U422&amp;"-"&amp;V422)</f>
        <v/>
      </c>
      <c r="AB422" s="63" t="n"/>
    </row>
    <row customHeight="1" ht="12" r="423" spans="1:201">
      <c r="U423" s="10" t="n"/>
      <c r="V423" s="89" t="n"/>
      <c r="W423" s="16" t="n"/>
      <c r="X423" s="25" t="n"/>
      <c r="Y423" s="80" t="n"/>
      <c r="Z423" s="27">
        <f>IF(U423="","",LOOKUP(U423-V423,{-9E+307,0,1},{2,"x",1}))</f>
        <v/>
      </c>
      <c r="AA423" s="14">
        <f>IF(U423="","",U423&amp;"-"&amp;V423)</f>
        <v/>
      </c>
      <c r="AB423" s="63" t="n"/>
    </row>
    <row customHeight="1" ht="12" r="424" spans="1:201">
      <c r="U424" s="10" t="n"/>
      <c r="V424" s="89" t="n"/>
      <c r="W424" s="16" t="n"/>
      <c r="X424" s="25" t="n"/>
      <c r="Y424" s="80" t="n"/>
      <c r="Z424" s="27">
        <f>IF(U424="","",LOOKUP(U424-V424,{-9E+307,0,1},{2,"x",1}))</f>
        <v/>
      </c>
      <c r="AA424" s="14">
        <f>IF(U424="","",U424&amp;"-"&amp;V424)</f>
        <v/>
      </c>
      <c r="AB424" s="63" t="n"/>
    </row>
    <row customHeight="1" ht="12" r="425" spans="1:201">
      <c r="U425" s="10" t="n"/>
      <c r="V425" s="89" t="n"/>
      <c r="W425" s="16" t="n"/>
      <c r="X425" s="25" t="n"/>
      <c r="Y425" s="80" t="n"/>
      <c r="Z425" s="27">
        <f>IF(U425="","",LOOKUP(U425-V425,{-9E+307,0,1},{2,"x",1}))</f>
        <v/>
      </c>
      <c r="AA425" s="14">
        <f>IF(U425="","",U425&amp;"-"&amp;V425)</f>
        <v/>
      </c>
      <c r="AB425" s="63" t="n"/>
    </row>
    <row customHeight="1" ht="12" r="426" spans="1:201">
      <c r="U426" s="10" t="n"/>
      <c r="V426" s="89" t="n"/>
      <c r="W426" s="16" t="n"/>
      <c r="X426" s="25" t="n"/>
      <c r="Y426" s="80" t="n"/>
      <c r="Z426" s="27">
        <f>IF(U426="","",LOOKUP(U426-V426,{-9E+307,0,1},{2,"x",1}))</f>
        <v/>
      </c>
      <c r="AA426" s="14">
        <f>IF(U426="","",U426&amp;"-"&amp;V426)</f>
        <v/>
      </c>
      <c r="AB426" s="63" t="n"/>
    </row>
    <row customHeight="1" ht="12" r="427" spans="1:201">
      <c r="U427" s="10" t="n"/>
      <c r="V427" s="89" t="n"/>
      <c r="W427" s="16" t="n"/>
      <c r="X427" s="25" t="n"/>
      <c r="Y427" s="80" t="n"/>
      <c r="Z427" s="27">
        <f>IF(U427="","",LOOKUP(U427-V427,{-9E+307,0,1},{2,"x",1}))</f>
        <v/>
      </c>
      <c r="AA427" s="14">
        <f>IF(U427="","",U427&amp;"-"&amp;V427)</f>
        <v/>
      </c>
      <c r="AB427" s="63" t="n"/>
    </row>
    <row customHeight="1" ht="12" r="428" spans="1:201">
      <c r="U428" s="10" t="n"/>
      <c r="V428" s="89" t="n"/>
      <c r="W428" s="16" t="n"/>
      <c r="X428" s="25" t="n"/>
      <c r="Y428" s="80" t="n"/>
      <c r="Z428" s="27">
        <f>IF(U428="","",LOOKUP(U428-V428,{-9E+307,0,1},{2,"x",1}))</f>
        <v/>
      </c>
      <c r="AA428" s="14">
        <f>IF(U428="","",U428&amp;"-"&amp;V428)</f>
        <v/>
      </c>
      <c r="AB428" s="63" t="n"/>
    </row>
    <row customHeight="1" ht="12" r="429" spans="1:201">
      <c r="U429" s="10" t="n"/>
      <c r="V429" s="89" t="n"/>
      <c r="W429" s="16" t="n"/>
      <c r="X429" s="25" t="n"/>
      <c r="Y429" s="80" t="n"/>
      <c r="Z429" s="27">
        <f>IF(U429="","",LOOKUP(U429-V429,{-9E+307,0,1},{2,"x",1}))</f>
        <v/>
      </c>
      <c r="AA429" s="14">
        <f>IF(U429="","",U429&amp;"-"&amp;V429)</f>
        <v/>
      </c>
      <c r="AB429" s="63" t="n"/>
    </row>
    <row customHeight="1" ht="12" r="430" spans="1:201">
      <c r="U430" s="10" t="n"/>
      <c r="V430" s="89" t="n"/>
      <c r="W430" s="16" t="n"/>
      <c r="X430" s="25" t="n"/>
      <c r="Y430" s="80" t="n"/>
      <c r="Z430" s="27">
        <f>IF(U430="","",LOOKUP(U430-V430,{-9E+307,0,1},{2,"x",1}))</f>
        <v/>
      </c>
      <c r="AA430" s="14">
        <f>IF(U430="","",U430&amp;"-"&amp;V430)</f>
        <v/>
      </c>
      <c r="AB430" s="63" t="n"/>
    </row>
    <row customHeight="1" ht="12" r="431" spans="1:201">
      <c r="U431" s="10" t="n"/>
      <c r="V431" s="89" t="n"/>
      <c r="W431" s="16" t="n"/>
      <c r="X431" s="25" t="n"/>
      <c r="Y431" s="80" t="n"/>
      <c r="Z431" s="27">
        <f>IF(U431="","",LOOKUP(U431-V431,{-9E+307,0,1},{2,"x",1}))</f>
        <v/>
      </c>
      <c r="AA431" s="14">
        <f>IF(U431="","",U431&amp;"-"&amp;V431)</f>
        <v/>
      </c>
      <c r="AB431" s="63" t="n"/>
    </row>
    <row customHeight="1" ht="12" r="432" spans="1:201">
      <c r="U432" s="10" t="n"/>
      <c r="V432" s="89" t="n"/>
      <c r="W432" s="16" t="n"/>
      <c r="X432" s="25" t="n"/>
      <c r="Y432" s="80" t="n"/>
      <c r="Z432" s="27">
        <f>IF(U432="","",LOOKUP(U432-V432,{-9E+307,0,1},{2,"x",1}))</f>
        <v/>
      </c>
      <c r="AA432" s="14">
        <f>IF(U432="","",U432&amp;"-"&amp;V432)</f>
        <v/>
      </c>
      <c r="AB432" s="63" t="n"/>
    </row>
    <row customHeight="1" ht="12" r="433" spans="1:201">
      <c r="U433" s="10" t="n"/>
      <c r="V433" s="89" t="n"/>
      <c r="W433" s="16" t="n"/>
      <c r="X433" s="25" t="n"/>
      <c r="Y433" s="80" t="n"/>
      <c r="Z433" s="27">
        <f>IF(U433="","",LOOKUP(U433-V433,{-9E+307,0,1},{2,"x",1}))</f>
        <v/>
      </c>
      <c r="AA433" s="14">
        <f>IF(U433="","",U433&amp;"-"&amp;V433)</f>
        <v/>
      </c>
      <c r="AB433" s="63" t="n"/>
    </row>
    <row customHeight="1" ht="12" r="434" spans="1:201">
      <c r="U434" s="10" t="n"/>
      <c r="V434" s="89" t="n"/>
      <c r="W434" s="16" t="n"/>
      <c r="X434" s="25" t="n"/>
      <c r="Y434" s="80" t="n"/>
      <c r="Z434" s="27">
        <f>IF(U434="","",LOOKUP(U434-V434,{-9E+307,0,1},{2,"x",1}))</f>
        <v/>
      </c>
      <c r="AA434" s="14">
        <f>IF(U434="","",U434&amp;"-"&amp;V434)</f>
        <v/>
      </c>
      <c r="AB434" s="63" t="n"/>
    </row>
    <row customHeight="1" ht="12" r="435" spans="1:201">
      <c r="U435" s="10" t="n"/>
      <c r="V435" s="89" t="n"/>
      <c r="W435" s="16" t="n"/>
      <c r="X435" s="25" t="n"/>
      <c r="Y435" s="80" t="n"/>
      <c r="Z435" s="27">
        <f>IF(U435="","",LOOKUP(U435-V435,{-9E+307,0,1},{2,"x",1}))</f>
        <v/>
      </c>
      <c r="AA435" s="14">
        <f>IF(U435="","",U435&amp;"-"&amp;V435)</f>
        <v/>
      </c>
      <c r="AB435" s="63" t="n"/>
    </row>
    <row customHeight="1" ht="12" r="436" spans="1:201">
      <c r="U436" s="10" t="n"/>
      <c r="V436" s="89" t="n"/>
      <c r="W436" s="16" t="n"/>
      <c r="X436" s="25" t="n"/>
      <c r="Y436" s="80" t="n"/>
      <c r="Z436" s="27">
        <f>IF(U436="","",LOOKUP(U436-V436,{-9E+307,0,1},{2,"x",1}))</f>
        <v/>
      </c>
      <c r="AA436" s="14">
        <f>IF(U436="","",U436&amp;"-"&amp;V436)</f>
        <v/>
      </c>
      <c r="AB436" s="63" t="n"/>
    </row>
    <row customHeight="1" ht="12" r="437" spans="1:201">
      <c r="U437" s="10" t="n"/>
      <c r="V437" s="89" t="n"/>
      <c r="W437" s="16" t="n"/>
      <c r="X437" s="25" t="n"/>
      <c r="Y437" s="80" t="n"/>
      <c r="Z437" s="27">
        <f>IF(U437="","",LOOKUP(U437-V437,{-9E+307,0,1},{2,"x",1}))</f>
        <v/>
      </c>
      <c r="AA437" s="14">
        <f>IF(U437="","",U437&amp;"-"&amp;V437)</f>
        <v/>
      </c>
      <c r="AB437" s="63" t="n"/>
    </row>
    <row customHeight="1" ht="12" r="438" spans="1:201">
      <c r="U438" s="10" t="n"/>
      <c r="V438" s="89" t="n"/>
      <c r="W438" s="16" t="n"/>
      <c r="X438" s="25" t="n"/>
      <c r="Y438" s="80" t="n"/>
      <c r="Z438" s="27">
        <f>IF(U438="","",LOOKUP(U438-V438,{-9E+307,0,1},{2,"x",1}))</f>
        <v/>
      </c>
      <c r="AA438" s="14">
        <f>IF(U438="","",U438&amp;"-"&amp;V438)</f>
        <v/>
      </c>
      <c r="AB438" s="63" t="n"/>
    </row>
    <row customHeight="1" ht="12" r="439" spans="1:201">
      <c r="U439" s="10" t="n"/>
      <c r="V439" s="89" t="n"/>
      <c r="W439" s="16" t="n"/>
      <c r="X439" s="25" t="n"/>
      <c r="Y439" s="80" t="n"/>
      <c r="Z439" s="27">
        <f>IF(U439="","",LOOKUP(U439-V439,{-9E+307,0,1},{2,"x",1}))</f>
        <v/>
      </c>
      <c r="AA439" s="14">
        <f>IF(U439="","",U439&amp;"-"&amp;V439)</f>
        <v/>
      </c>
      <c r="AB439" s="63" t="n"/>
    </row>
    <row customHeight="1" ht="12" r="440" spans="1:201">
      <c r="U440" s="10" t="n"/>
      <c r="V440" s="89" t="n"/>
      <c r="W440" s="16" t="n"/>
      <c r="X440" s="25" t="n"/>
      <c r="Y440" s="80" t="n"/>
      <c r="Z440" s="27">
        <f>IF(U440="","",LOOKUP(U440-V440,{-9E+307,0,1},{2,"x",1}))</f>
        <v/>
      </c>
      <c r="AA440" s="14">
        <f>IF(U440="","",U440&amp;"-"&amp;V440)</f>
        <v/>
      </c>
      <c r="AB440" s="63" t="n"/>
    </row>
    <row customHeight="1" ht="12" r="441" spans="1:201">
      <c r="U441" s="10" t="n"/>
      <c r="V441" s="89" t="n"/>
      <c r="W441" s="16" t="n"/>
      <c r="X441" s="25" t="n"/>
      <c r="Y441" s="80" t="n"/>
      <c r="Z441" s="27">
        <f>IF(U441="","",LOOKUP(U441-V441,{-9E+307,0,1},{2,"x",1}))</f>
        <v/>
      </c>
      <c r="AA441" s="14">
        <f>IF(U441="","",U441&amp;"-"&amp;V441)</f>
        <v/>
      </c>
      <c r="AB441" s="63" t="n"/>
    </row>
    <row customHeight="1" ht="12" r="442" spans="1:201">
      <c r="U442" s="10" t="n"/>
      <c r="V442" s="89" t="n"/>
      <c r="W442" s="16" t="n"/>
      <c r="X442" s="25" t="n"/>
      <c r="Y442" s="80" t="n"/>
      <c r="Z442" s="27">
        <f>IF(U442="","",LOOKUP(U442-V442,{-9E+307,0,1},{2,"x",1}))</f>
        <v/>
      </c>
      <c r="AA442" s="14">
        <f>IF(U442="","",U442&amp;"-"&amp;V442)</f>
        <v/>
      </c>
      <c r="AB442" s="63" t="n"/>
    </row>
    <row customHeight="1" ht="12" r="443" spans="1:201">
      <c r="U443" s="10" t="n"/>
      <c r="V443" s="89" t="n"/>
      <c r="W443" s="16" t="n"/>
      <c r="X443" s="25" t="n"/>
      <c r="Y443" s="80" t="n"/>
      <c r="Z443" s="27">
        <f>IF(U443="","",LOOKUP(U443-V443,{-9E+307,0,1},{2,"x",1}))</f>
        <v/>
      </c>
      <c r="AA443" s="14">
        <f>IF(U443="","",U443&amp;"-"&amp;V443)</f>
        <v/>
      </c>
      <c r="AB443" s="63" t="n"/>
    </row>
    <row customHeight="1" ht="12" r="444" spans="1:201">
      <c r="U444" s="10" t="n"/>
      <c r="V444" s="89" t="n"/>
      <c r="W444" s="16" t="n"/>
      <c r="X444" s="25" t="n"/>
      <c r="Y444" s="80" t="n"/>
      <c r="Z444" s="27">
        <f>IF(U444="","",LOOKUP(U444-V444,{-9E+307,0,1},{2,"x",1}))</f>
        <v/>
      </c>
      <c r="AA444" s="14">
        <f>IF(U444="","",U444&amp;"-"&amp;V444)</f>
        <v/>
      </c>
      <c r="AB444" s="63" t="n"/>
    </row>
    <row customHeight="1" ht="12" r="445" spans="1:201">
      <c r="U445" s="10" t="n"/>
      <c r="V445" s="89" t="n"/>
      <c r="W445" s="16" t="n"/>
      <c r="X445" s="25" t="n"/>
      <c r="Y445" s="80" t="n"/>
      <c r="Z445" s="27">
        <f>IF(U445="","",LOOKUP(U445-V445,{-9E+307,0,1},{2,"x",1}))</f>
        <v/>
      </c>
      <c r="AA445" s="14">
        <f>IF(U445="","",U445&amp;"-"&amp;V445)</f>
        <v/>
      </c>
      <c r="AB445" s="63" t="n"/>
    </row>
    <row customHeight="1" ht="12" r="446" spans="1:201">
      <c r="U446" s="10" t="n"/>
      <c r="V446" s="89" t="n"/>
      <c r="W446" s="16" t="n"/>
      <c r="X446" s="25" t="n"/>
      <c r="Y446" s="80" t="n"/>
      <c r="Z446" s="27">
        <f>IF(U446="","",LOOKUP(U446-V446,{-9E+307,0,1},{2,"x",1}))</f>
        <v/>
      </c>
      <c r="AA446" s="14">
        <f>IF(U446="","",U446&amp;"-"&amp;V446)</f>
        <v/>
      </c>
      <c r="AB446" s="63" t="n"/>
    </row>
    <row customHeight="1" ht="12" r="447" spans="1:201">
      <c r="U447" s="10" t="n"/>
      <c r="V447" s="89" t="n"/>
      <c r="W447" s="16" t="n"/>
      <c r="X447" s="25" t="n"/>
      <c r="Y447" s="80" t="n"/>
      <c r="Z447" s="27">
        <f>IF(U447="","",LOOKUP(U447-V447,{-9E+307,0,1},{2,"x",1}))</f>
        <v/>
      </c>
      <c r="AA447" s="14">
        <f>IF(U447="","",U447&amp;"-"&amp;V447)</f>
        <v/>
      </c>
      <c r="AB447" s="63" t="n"/>
    </row>
    <row customHeight="1" ht="12" r="448" spans="1:201">
      <c r="U448" s="10" t="n"/>
      <c r="V448" s="89" t="n"/>
      <c r="W448" s="16" t="n"/>
      <c r="X448" s="25" t="n"/>
      <c r="Y448" s="80" t="n"/>
      <c r="Z448" s="27">
        <f>IF(U448="","",LOOKUP(U448-V448,{-9E+307,0,1},{2,"x",1}))</f>
        <v/>
      </c>
      <c r="AA448" s="14">
        <f>IF(U448="","",U448&amp;"-"&amp;V448)</f>
        <v/>
      </c>
      <c r="AB448" s="63" t="n"/>
    </row>
    <row customHeight="1" ht="12" r="449" spans="1:201">
      <c r="U449" s="10" t="n"/>
      <c r="V449" s="89" t="n"/>
      <c r="W449" s="16" t="n"/>
      <c r="X449" s="25" t="n"/>
      <c r="Y449" s="80" t="n"/>
      <c r="Z449" s="27">
        <f>IF(U449="","",LOOKUP(U449-V449,{-9E+307,0,1},{2,"x",1}))</f>
        <v/>
      </c>
      <c r="AA449" s="14">
        <f>IF(U449="","",U449&amp;"-"&amp;V449)</f>
        <v/>
      </c>
      <c r="AB449" s="63" t="n"/>
    </row>
    <row customHeight="1" ht="12" r="450" spans="1:201">
      <c r="U450" s="10" t="n"/>
      <c r="V450" s="89" t="n"/>
      <c r="W450" s="16" t="n"/>
      <c r="X450" s="25" t="n"/>
      <c r="Y450" s="80" t="n"/>
      <c r="Z450" s="27">
        <f>IF(U450="","",LOOKUP(U450-V450,{-9E+307,0,1},{2,"x",1}))</f>
        <v/>
      </c>
      <c r="AA450" s="14">
        <f>IF(U450="","",U450&amp;"-"&amp;V450)</f>
        <v/>
      </c>
      <c r="AB450" s="63" t="n"/>
    </row>
    <row customHeight="1" ht="12" r="451" spans="1:201">
      <c r="U451" s="10" t="n"/>
      <c r="V451" s="89" t="n"/>
      <c r="W451" s="16" t="n"/>
      <c r="X451" s="25" t="n"/>
      <c r="Y451" s="80" t="n"/>
      <c r="Z451" s="27">
        <f>IF(U451="","",LOOKUP(U451-V451,{-9E+307,0,1},{2,"x",1}))</f>
        <v/>
      </c>
      <c r="AA451" s="14">
        <f>IF(U451="","",U451&amp;"-"&amp;V451)</f>
        <v/>
      </c>
      <c r="AB451" s="63" t="n"/>
    </row>
    <row customHeight="1" ht="12" r="452" spans="1:201">
      <c r="U452" s="10" t="n"/>
      <c r="V452" s="89" t="n"/>
      <c r="W452" s="16" t="n"/>
      <c r="X452" s="25" t="n"/>
      <c r="Y452" s="80" t="n"/>
      <c r="Z452" s="27">
        <f>IF(U452="","",LOOKUP(U452-V452,{-9E+307,0,1},{2,"x",1}))</f>
        <v/>
      </c>
      <c r="AA452" s="14">
        <f>IF(U452="","",U452&amp;"-"&amp;V452)</f>
        <v/>
      </c>
      <c r="AB452" s="63" t="n"/>
    </row>
    <row customHeight="1" ht="12" r="453" spans="1:201">
      <c r="U453" s="10" t="n"/>
      <c r="V453" s="89" t="n"/>
      <c r="W453" s="16" t="n"/>
      <c r="X453" s="25" t="n"/>
      <c r="Y453" s="80" t="n"/>
      <c r="Z453" s="27">
        <f>IF(U453="","",LOOKUP(U453-V453,{-9E+307,0,1},{2,"x",1}))</f>
        <v/>
      </c>
      <c r="AA453" s="14">
        <f>IF(U453="","",U453&amp;"-"&amp;V453)</f>
        <v/>
      </c>
      <c r="AB453" s="63" t="n"/>
    </row>
    <row customHeight="1" ht="12" r="454" spans="1:201">
      <c r="U454" s="10" t="n"/>
      <c r="V454" s="89" t="n"/>
      <c r="W454" s="16" t="n"/>
      <c r="X454" s="25" t="n"/>
      <c r="Y454" s="80" t="n"/>
      <c r="Z454" s="27">
        <f>IF(U454="","",LOOKUP(U454-V454,{-9E+307,0,1},{2,"x",1}))</f>
        <v/>
      </c>
      <c r="AA454" s="14">
        <f>IF(U454="","",U454&amp;"-"&amp;V454)</f>
        <v/>
      </c>
      <c r="AB454" s="63" t="n"/>
    </row>
    <row customHeight="1" ht="12" r="455" spans="1:201">
      <c r="U455" s="10" t="n"/>
      <c r="V455" s="89" t="n"/>
      <c r="W455" s="16" t="n"/>
      <c r="X455" s="25" t="n"/>
      <c r="Y455" s="80" t="n"/>
      <c r="Z455" s="27">
        <f>IF(U455="","",LOOKUP(U455-V455,{-9E+307,0,1},{2,"x",1}))</f>
        <v/>
      </c>
      <c r="AA455" s="14">
        <f>IF(U455="","",U455&amp;"-"&amp;V455)</f>
        <v/>
      </c>
      <c r="AB455" s="63" t="n"/>
    </row>
    <row customHeight="1" ht="12" r="456" spans="1:201">
      <c r="U456" s="10" t="n"/>
      <c r="V456" s="89" t="n"/>
      <c r="W456" s="16" t="n"/>
      <c r="X456" s="25" t="n"/>
      <c r="Y456" s="80" t="n"/>
      <c r="Z456" s="27">
        <f>IF(U456="","",LOOKUP(U456-V456,{-9E+307,0,1},{2,"x",1}))</f>
        <v/>
      </c>
      <c r="AA456" s="14">
        <f>IF(U456="","",U456&amp;"-"&amp;V456)</f>
        <v/>
      </c>
      <c r="AB456" s="63" t="n"/>
    </row>
    <row customHeight="1" ht="12" r="457" spans="1:201">
      <c r="U457" s="10" t="n"/>
      <c r="V457" s="89" t="n"/>
      <c r="W457" s="16" t="n"/>
      <c r="X457" s="25" t="n"/>
      <c r="Y457" s="80" t="n"/>
      <c r="Z457" s="27">
        <f>IF(U457="","",LOOKUP(U457-V457,{-9E+307,0,1},{2,"x",1}))</f>
        <v/>
      </c>
      <c r="AA457" s="14">
        <f>IF(U457="","",U457&amp;"-"&amp;V457)</f>
        <v/>
      </c>
      <c r="AB457" s="63" t="n"/>
    </row>
    <row customHeight="1" ht="12" r="458" spans="1:201">
      <c r="U458" s="10" t="n"/>
      <c r="V458" s="89" t="n"/>
      <c r="W458" s="16" t="n"/>
      <c r="X458" s="25" t="n"/>
      <c r="Y458" s="80" t="n"/>
      <c r="Z458" s="27">
        <f>IF(U458="","",LOOKUP(U458-V458,{-9E+307,0,1},{2,"x",1}))</f>
        <v/>
      </c>
      <c r="AA458" s="14">
        <f>IF(U458="","",U458&amp;"-"&amp;V458)</f>
        <v/>
      </c>
      <c r="AB458" s="63" t="n"/>
    </row>
    <row customHeight="1" ht="12" r="459" spans="1:201">
      <c r="U459" s="10" t="n"/>
      <c r="V459" s="89" t="n"/>
      <c r="W459" s="16" t="n"/>
      <c r="X459" s="25" t="n"/>
      <c r="Y459" s="80" t="n"/>
      <c r="Z459" s="27">
        <f>IF(U459="","",LOOKUP(U459-V459,{-9E+307,0,1},{2,"x",1}))</f>
        <v/>
      </c>
      <c r="AA459" s="14">
        <f>IF(U459="","",U459&amp;"-"&amp;V459)</f>
        <v/>
      </c>
      <c r="AB459" s="63" t="n"/>
    </row>
    <row customHeight="1" ht="12" r="460" spans="1:201">
      <c r="U460" s="10" t="n"/>
      <c r="V460" s="89" t="n"/>
      <c r="W460" s="16" t="n"/>
      <c r="X460" s="25" t="n"/>
      <c r="Y460" s="80" t="n"/>
      <c r="Z460" s="27">
        <f>IF(U460="","",LOOKUP(U460-V460,{-9E+307,0,1},{2,"x",1}))</f>
        <v/>
      </c>
      <c r="AA460" s="14">
        <f>IF(U460="","",U460&amp;"-"&amp;V460)</f>
        <v/>
      </c>
      <c r="AB460" s="63" t="n"/>
    </row>
    <row customHeight="1" ht="12" r="461" spans="1:201">
      <c r="U461" s="10" t="n"/>
      <c r="V461" s="89" t="n"/>
      <c r="W461" s="16" t="n"/>
      <c r="X461" s="25" t="n"/>
      <c r="Y461" s="80" t="n"/>
      <c r="Z461" s="27">
        <f>IF(U461="","",LOOKUP(U461-V461,{-9E+307,0,1},{2,"x",1}))</f>
        <v/>
      </c>
      <c r="AA461" s="14">
        <f>IF(U461="","",U461&amp;"-"&amp;V461)</f>
        <v/>
      </c>
      <c r="AB461" s="63" t="n"/>
    </row>
    <row customHeight="1" ht="12" r="462" spans="1:201">
      <c r="U462" s="10" t="n"/>
      <c r="V462" s="89" t="n"/>
      <c r="W462" s="16" t="n"/>
      <c r="X462" s="25" t="n"/>
      <c r="Y462" s="80" t="n"/>
      <c r="Z462" s="27">
        <f>IF(U462="","",LOOKUP(U462-V462,{-9E+307,0,1},{2,"x",1}))</f>
        <v/>
      </c>
      <c r="AA462" s="14">
        <f>IF(U462="","",U462&amp;"-"&amp;V462)</f>
        <v/>
      </c>
      <c r="AB462" s="63" t="n"/>
    </row>
    <row customHeight="1" ht="12" r="463" spans="1:201">
      <c r="U463" s="10" t="n"/>
      <c r="V463" s="89" t="n"/>
      <c r="W463" s="16" t="n"/>
      <c r="X463" s="25" t="n"/>
      <c r="Y463" s="80" t="n"/>
      <c r="Z463" s="27">
        <f>IF(U463="","",LOOKUP(U463-V463,{-9E+307,0,1},{2,"x",1}))</f>
        <v/>
      </c>
      <c r="AA463" s="14">
        <f>IF(U463="","",U463&amp;"-"&amp;V463)</f>
        <v/>
      </c>
      <c r="AB463" s="63" t="n"/>
    </row>
    <row customHeight="1" ht="12" r="464" spans="1:201">
      <c r="U464" s="10" t="n"/>
      <c r="V464" s="89" t="n"/>
      <c r="W464" s="16" t="n"/>
      <c r="X464" s="25" t="n"/>
      <c r="Y464" s="80" t="n"/>
      <c r="Z464" s="27">
        <f>IF(U464="","",LOOKUP(U464-V464,{-9E+307,0,1},{2,"x",1}))</f>
        <v/>
      </c>
      <c r="AA464" s="14">
        <f>IF(U464="","",U464&amp;"-"&amp;V464)</f>
        <v/>
      </c>
      <c r="AB464" s="63" t="n"/>
    </row>
    <row customHeight="1" ht="12" r="465" spans="1:201">
      <c r="U465" s="10" t="n"/>
      <c r="V465" s="89" t="n"/>
      <c r="W465" s="16" t="n"/>
      <c r="X465" s="25" t="n"/>
      <c r="Y465" s="80" t="n"/>
      <c r="Z465" s="27">
        <f>IF(U465="","",LOOKUP(U465-V465,{-9E+307,0,1},{2,"x",1}))</f>
        <v/>
      </c>
      <c r="AA465" s="14">
        <f>IF(U465="","",U465&amp;"-"&amp;V465)</f>
        <v/>
      </c>
      <c r="AB465" s="63" t="n"/>
    </row>
    <row customHeight="1" ht="12" r="466" spans="1:201">
      <c r="U466" s="10" t="n"/>
      <c r="V466" s="89" t="n"/>
      <c r="W466" s="16" t="n"/>
      <c r="X466" s="25" t="n"/>
      <c r="Y466" s="80" t="n"/>
      <c r="Z466" s="27">
        <f>IF(U466="","",LOOKUP(U466-V466,{-9E+307,0,1},{2,"x",1}))</f>
        <v/>
      </c>
      <c r="AA466" s="14">
        <f>IF(U466="","",U466&amp;"-"&amp;V466)</f>
        <v/>
      </c>
      <c r="AB466" s="63" t="n"/>
    </row>
    <row customHeight="1" ht="12" r="467" spans="1:201">
      <c r="U467" s="10" t="n"/>
      <c r="V467" s="89" t="n"/>
      <c r="W467" s="16" t="n"/>
      <c r="X467" s="25" t="n"/>
      <c r="Y467" s="80" t="n"/>
      <c r="Z467" s="27">
        <f>IF(U467="","",LOOKUP(U467-V467,{-9E+307,0,1},{2,"x",1}))</f>
        <v/>
      </c>
      <c r="AA467" s="14">
        <f>IF(U467="","",U467&amp;"-"&amp;V467)</f>
        <v/>
      </c>
      <c r="AB467" s="63" t="n"/>
    </row>
    <row customHeight="1" ht="12" r="468" spans="1:201">
      <c r="U468" s="10" t="n"/>
      <c r="V468" s="89" t="n"/>
      <c r="W468" s="16" t="n"/>
      <c r="X468" s="25" t="n"/>
      <c r="Y468" s="80" t="n"/>
      <c r="Z468" s="27">
        <f>IF(U468="","",LOOKUP(U468-V468,{-9E+307,0,1},{2,"x",1}))</f>
        <v/>
      </c>
      <c r="AA468" s="14">
        <f>IF(U468="","",U468&amp;"-"&amp;V468)</f>
        <v/>
      </c>
      <c r="AB468" s="63" t="n"/>
    </row>
    <row customHeight="1" ht="12" r="469" spans="1:201">
      <c r="U469" s="10" t="n"/>
      <c r="V469" s="89" t="n"/>
      <c r="W469" s="16" t="n"/>
      <c r="X469" s="25" t="n"/>
      <c r="Y469" s="80" t="n"/>
      <c r="Z469" s="27">
        <f>IF(U469="","",LOOKUP(U469-V469,{-9E+307,0,1},{2,"x",1}))</f>
        <v/>
      </c>
      <c r="AA469" s="14">
        <f>IF(U469="","",U469&amp;"-"&amp;V469)</f>
        <v/>
      </c>
      <c r="AB469" s="63" t="n"/>
    </row>
    <row customHeight="1" ht="12" r="470" spans="1:201">
      <c r="U470" s="10" t="n"/>
      <c r="V470" s="89" t="n"/>
      <c r="W470" s="16" t="n"/>
      <c r="X470" s="25" t="n"/>
      <c r="Y470" s="80" t="n"/>
      <c r="Z470" s="27">
        <f>IF(U470="","",LOOKUP(U470-V470,{-9E+307,0,1},{2,"x",1}))</f>
        <v/>
      </c>
      <c r="AA470" s="14">
        <f>IF(U470="","",U470&amp;"-"&amp;V470)</f>
        <v/>
      </c>
      <c r="AB470" s="63" t="n"/>
    </row>
    <row customHeight="1" ht="12" r="471" spans="1:201">
      <c r="U471" s="10" t="n"/>
      <c r="V471" s="89" t="n"/>
      <c r="W471" s="16" t="n"/>
      <c r="X471" s="25" t="n"/>
      <c r="Y471" s="80" t="n"/>
      <c r="Z471" s="27">
        <f>IF(U471="","",LOOKUP(U471-V471,{-9E+307,0,1},{2,"x",1}))</f>
        <v/>
      </c>
      <c r="AA471" s="14">
        <f>IF(U471="","",U471&amp;"-"&amp;V471)</f>
        <v/>
      </c>
      <c r="AB471" s="63" t="n"/>
    </row>
    <row customHeight="1" ht="12" r="472" spans="1:201">
      <c r="U472" s="10" t="n"/>
      <c r="V472" s="89" t="n"/>
      <c r="W472" s="16" t="n"/>
      <c r="X472" s="25" t="n"/>
      <c r="Y472" s="80" t="n"/>
      <c r="Z472" s="27">
        <f>IF(U472="","",LOOKUP(U472-V472,{-9E+307,0,1},{2,"x",1}))</f>
        <v/>
      </c>
      <c r="AA472" s="14">
        <f>IF(U472="","",U472&amp;"-"&amp;V472)</f>
        <v/>
      </c>
      <c r="AB472" s="63" t="n"/>
    </row>
    <row customHeight="1" ht="12" r="473" spans="1:201">
      <c r="U473" s="10" t="n"/>
      <c r="V473" s="89" t="n"/>
      <c r="W473" s="16" t="n"/>
      <c r="X473" s="25" t="n"/>
      <c r="Y473" s="80" t="n"/>
      <c r="Z473" s="27">
        <f>IF(U473="","",LOOKUP(U473-V473,{-9E+307,0,1},{2,"x",1}))</f>
        <v/>
      </c>
      <c r="AA473" s="14">
        <f>IF(U473="","",U473&amp;"-"&amp;V473)</f>
        <v/>
      </c>
      <c r="AB473" s="63" t="n"/>
    </row>
    <row customHeight="1" ht="12" r="474" spans="1:201">
      <c r="U474" s="10" t="n"/>
      <c r="V474" s="89" t="n"/>
      <c r="W474" s="16" t="n"/>
      <c r="X474" s="25" t="n"/>
      <c r="Y474" s="80" t="n"/>
      <c r="Z474" s="27">
        <f>IF(U474="","",LOOKUP(U474-V474,{-9E+307,0,1},{2,"x",1}))</f>
        <v/>
      </c>
      <c r="AA474" s="14">
        <f>IF(U474="","",U474&amp;"-"&amp;V474)</f>
        <v/>
      </c>
      <c r="AB474" s="63" t="n"/>
    </row>
    <row customHeight="1" ht="12" r="475" spans="1:201">
      <c r="U475" s="10" t="n"/>
      <c r="V475" s="89" t="n"/>
      <c r="W475" s="16" t="n"/>
      <c r="X475" s="25" t="n"/>
      <c r="Y475" s="80" t="n"/>
      <c r="Z475" s="27">
        <f>IF(U475="","",LOOKUP(U475-V475,{-9E+307,0,1},{2,"x",1}))</f>
        <v/>
      </c>
      <c r="AA475" s="14">
        <f>IF(U475="","",U475&amp;"-"&amp;V475)</f>
        <v/>
      </c>
      <c r="AB475" s="63" t="n"/>
    </row>
    <row customHeight="1" ht="12" r="476" spans="1:201">
      <c r="U476" s="10" t="n"/>
      <c r="V476" s="89" t="n"/>
      <c r="W476" s="16" t="n"/>
      <c r="X476" s="25" t="n"/>
      <c r="Y476" s="80" t="n"/>
      <c r="Z476" s="27">
        <f>IF(U476="","",LOOKUP(U476-V476,{-9E+307,0,1},{2,"x",1}))</f>
        <v/>
      </c>
      <c r="AA476" s="14">
        <f>IF(U476="","",U476&amp;"-"&amp;V476)</f>
        <v/>
      </c>
      <c r="AB476" s="63" t="n"/>
    </row>
    <row customHeight="1" ht="12" r="477" spans="1:201">
      <c r="U477" s="10" t="n"/>
      <c r="V477" s="89" t="n"/>
      <c r="W477" s="16" t="n"/>
      <c r="X477" s="25" t="n"/>
      <c r="Y477" s="80" t="n"/>
      <c r="Z477" s="27">
        <f>IF(U477="","",LOOKUP(U477-V477,{-9E+307,0,1},{2,"x",1}))</f>
        <v/>
      </c>
      <c r="AA477" s="14">
        <f>IF(U477="","",U477&amp;"-"&amp;V477)</f>
        <v/>
      </c>
      <c r="AB477" s="63" t="n"/>
    </row>
    <row customHeight="1" ht="12" r="478" spans="1:201">
      <c r="U478" s="10" t="n"/>
      <c r="V478" s="89" t="n"/>
      <c r="W478" s="16" t="n"/>
      <c r="X478" s="25" t="n"/>
      <c r="Y478" s="80" t="n"/>
      <c r="Z478" s="27">
        <f>IF(U478="","",LOOKUP(U478-V478,{-9E+307,0,1},{2,"x",1}))</f>
        <v/>
      </c>
      <c r="AA478" s="14">
        <f>IF(U478="","",U478&amp;"-"&amp;V478)</f>
        <v/>
      </c>
      <c r="AB478" s="63" t="n"/>
    </row>
    <row customHeight="1" ht="12" r="479" spans="1:201">
      <c r="U479" s="10" t="n"/>
      <c r="V479" s="89" t="n"/>
      <c r="W479" s="16" t="n"/>
      <c r="X479" s="25" t="n"/>
      <c r="Y479" s="80" t="n"/>
      <c r="Z479" s="27">
        <f>IF(U479="","",LOOKUP(U479-V479,{-9E+307,0,1},{2,"x",1}))</f>
        <v/>
      </c>
      <c r="AA479" s="14">
        <f>IF(U479="","",U479&amp;"-"&amp;V479)</f>
        <v/>
      </c>
      <c r="AB479" s="63" t="n"/>
    </row>
    <row customHeight="1" ht="12" r="480" spans="1:201">
      <c r="U480" s="10" t="n"/>
      <c r="V480" s="89" t="n"/>
      <c r="W480" s="16" t="n"/>
      <c r="X480" s="25" t="n"/>
      <c r="Y480" s="80" t="n"/>
      <c r="Z480" s="27">
        <f>IF(U480="","",LOOKUP(U480-V480,{-9E+307,0,1},{2,"x",1}))</f>
        <v/>
      </c>
      <c r="AA480" s="14">
        <f>IF(U480="","",U480&amp;"-"&amp;V480)</f>
        <v/>
      </c>
      <c r="AB480" s="63" t="n"/>
    </row>
    <row customHeight="1" ht="12" r="481" spans="1:201">
      <c r="U481" s="10" t="n"/>
      <c r="V481" s="89" t="n"/>
      <c r="W481" s="16" t="n"/>
      <c r="X481" s="25" t="n"/>
      <c r="Y481" s="80" t="n"/>
      <c r="Z481" s="27">
        <f>IF(U481="","",LOOKUP(U481-V481,{-9E+307,0,1},{2,"x",1}))</f>
        <v/>
      </c>
      <c r="AA481" s="14">
        <f>IF(U481="","",U481&amp;"-"&amp;V481)</f>
        <v/>
      </c>
      <c r="AB481" s="63" t="n"/>
    </row>
    <row customHeight="1" ht="12" r="482" spans="1:201">
      <c r="U482" s="10" t="n"/>
      <c r="V482" s="89" t="n"/>
      <c r="W482" s="16" t="n"/>
      <c r="X482" s="25" t="n"/>
      <c r="Y482" s="80" t="n"/>
      <c r="Z482" s="27">
        <f>IF(U482="","",LOOKUP(U482-V482,{-9E+307,0,1},{2,"x",1}))</f>
        <v/>
      </c>
      <c r="AA482" s="14">
        <f>IF(U482="","",U482&amp;"-"&amp;V482)</f>
        <v/>
      </c>
      <c r="AB482" s="63" t="n"/>
    </row>
    <row customHeight="1" ht="12" r="483" spans="1:201">
      <c r="U483" s="10" t="n"/>
      <c r="V483" s="89" t="n"/>
      <c r="W483" s="16" t="n"/>
      <c r="X483" s="25" t="n"/>
      <c r="Y483" s="80" t="n"/>
      <c r="Z483" s="27">
        <f>IF(U483="","",LOOKUP(U483-V483,{-9E+307,0,1},{2,"x",1}))</f>
        <v/>
      </c>
      <c r="AA483" s="14">
        <f>IF(U483="","",U483&amp;"-"&amp;V483)</f>
        <v/>
      </c>
      <c r="AB483" s="63" t="n"/>
    </row>
    <row customHeight="1" ht="12" r="484" spans="1:201">
      <c r="U484" s="10" t="n"/>
      <c r="V484" s="89" t="n"/>
      <c r="W484" s="16" t="n"/>
      <c r="X484" s="25" t="n"/>
      <c r="Y484" s="80" t="n"/>
      <c r="Z484" s="27">
        <f>IF(U484="","",LOOKUP(U484-V484,{-9E+307,0,1},{2,"x",1}))</f>
        <v/>
      </c>
      <c r="AA484" s="14">
        <f>IF(U484="","",U484&amp;"-"&amp;V484)</f>
        <v/>
      </c>
      <c r="AB484" s="63" t="n"/>
    </row>
    <row customHeight="1" ht="12" r="485" spans="1:201">
      <c r="U485" s="10" t="n"/>
      <c r="V485" s="89" t="n"/>
      <c r="W485" s="16" t="n"/>
      <c r="X485" s="25" t="n"/>
      <c r="Y485" s="80" t="n"/>
      <c r="Z485" s="27">
        <f>IF(U485="","",LOOKUP(U485-V485,{-9E+307,0,1},{2,"x",1}))</f>
        <v/>
      </c>
      <c r="AA485" s="14">
        <f>IF(U485="","",U485&amp;"-"&amp;V485)</f>
        <v/>
      </c>
      <c r="AB485" s="63" t="n"/>
    </row>
    <row customHeight="1" ht="12" r="486" spans="1:201">
      <c r="U486" s="10" t="n"/>
      <c r="V486" s="89" t="n"/>
      <c r="W486" s="16" t="n"/>
      <c r="X486" s="25" t="n"/>
      <c r="Y486" s="80" t="n"/>
      <c r="Z486" s="27">
        <f>IF(U486="","",LOOKUP(U486-V486,{-9E+307,0,1},{2,"x",1}))</f>
        <v/>
      </c>
      <c r="AA486" s="14">
        <f>IF(U486="","",U486&amp;"-"&amp;V486)</f>
        <v/>
      </c>
      <c r="AB486" s="63" t="n"/>
    </row>
    <row customHeight="1" ht="12" r="487" spans="1:201">
      <c r="U487" s="10" t="n"/>
      <c r="V487" s="89" t="n"/>
      <c r="W487" s="16" t="n"/>
      <c r="X487" s="25" t="n"/>
      <c r="Y487" s="80" t="n"/>
      <c r="Z487" s="27">
        <f>IF(U487="","",LOOKUP(U487-V487,{-9E+307,0,1},{2,"x",1}))</f>
        <v/>
      </c>
      <c r="AA487" s="14">
        <f>IF(U487="","",U487&amp;"-"&amp;V487)</f>
        <v/>
      </c>
      <c r="AB487" s="63" t="n"/>
    </row>
    <row customHeight="1" ht="12" r="488" spans="1:201">
      <c r="U488" s="10" t="n"/>
      <c r="V488" s="89" t="n"/>
      <c r="W488" s="16" t="n"/>
      <c r="X488" s="25" t="n"/>
      <c r="Y488" s="80" t="n"/>
      <c r="Z488" s="27">
        <f>IF(U488="","",LOOKUP(U488-V488,{-9E+307,0,1},{2,"x",1}))</f>
        <v/>
      </c>
      <c r="AA488" s="14">
        <f>IF(U488="","",U488&amp;"-"&amp;V488)</f>
        <v/>
      </c>
      <c r="AB488" s="63" t="n"/>
    </row>
    <row customHeight="1" ht="12" r="489" spans="1:201">
      <c r="U489" s="10" t="n"/>
      <c r="V489" s="89" t="n"/>
      <c r="W489" s="16" t="n"/>
      <c r="X489" s="25" t="n"/>
      <c r="Y489" s="80" t="n"/>
      <c r="Z489" s="27">
        <f>IF(U489="","",LOOKUP(U489-V489,{-9E+307,0,1},{2,"x",1}))</f>
        <v/>
      </c>
      <c r="AA489" s="14">
        <f>IF(U489="","",U489&amp;"-"&amp;V489)</f>
        <v/>
      </c>
      <c r="AB489" s="63" t="n"/>
    </row>
    <row customHeight="1" ht="12" r="490" spans="1:201">
      <c r="U490" s="10" t="n"/>
      <c r="V490" s="89" t="n"/>
      <c r="W490" s="16" t="n"/>
      <c r="X490" s="25" t="n"/>
      <c r="Y490" s="80" t="n"/>
      <c r="Z490" s="27">
        <f>IF(U490="","",LOOKUP(U490-V490,{-9E+307,0,1},{2,"x",1}))</f>
        <v/>
      </c>
      <c r="AA490" s="14">
        <f>IF(U490="","",U490&amp;"-"&amp;V490)</f>
        <v/>
      </c>
      <c r="AB490" s="63" t="n"/>
    </row>
    <row customHeight="1" ht="12" r="491" spans="1:201">
      <c r="U491" s="10" t="n"/>
      <c r="V491" s="89" t="n"/>
      <c r="W491" s="16" t="n"/>
      <c r="X491" s="25" t="n"/>
      <c r="Y491" s="80" t="n"/>
      <c r="Z491" s="27">
        <f>IF(U491="","",LOOKUP(U491-V491,{-9E+307,0,1},{2,"x",1}))</f>
        <v/>
      </c>
      <c r="AA491" s="14">
        <f>IF(U491="","",U491&amp;"-"&amp;V491)</f>
        <v/>
      </c>
      <c r="AB491" s="63" t="n"/>
    </row>
    <row customHeight="1" ht="12" r="492" spans="1:201">
      <c r="U492" s="10" t="n"/>
      <c r="V492" s="89" t="n"/>
      <c r="W492" s="16" t="n"/>
      <c r="X492" s="25" t="n"/>
      <c r="Y492" s="80" t="n"/>
      <c r="Z492" s="27">
        <f>IF(U492="","",LOOKUP(U492-V492,{-9E+307,0,1},{2,"x",1}))</f>
        <v/>
      </c>
      <c r="AA492" s="14">
        <f>IF(U492="","",U492&amp;"-"&amp;V492)</f>
        <v/>
      </c>
      <c r="AB492" s="63" t="n"/>
    </row>
    <row customHeight="1" ht="12" r="493" spans="1:201">
      <c r="U493" s="10" t="n"/>
      <c r="V493" s="89" t="n"/>
      <c r="W493" s="16" t="n"/>
      <c r="X493" s="25" t="n"/>
      <c r="Y493" s="80" t="n"/>
      <c r="Z493" s="27">
        <f>IF(U493="","",LOOKUP(U493-V493,{-9E+307,0,1},{2,"x",1}))</f>
        <v/>
      </c>
      <c r="AA493" s="14">
        <f>IF(U493="","",U493&amp;"-"&amp;V493)</f>
        <v/>
      </c>
      <c r="AB493" s="63" t="n"/>
    </row>
    <row customHeight="1" ht="12" r="494" spans="1:201">
      <c r="U494" s="10" t="n"/>
      <c r="V494" s="89" t="n"/>
      <c r="W494" s="16" t="n"/>
      <c r="X494" s="25" t="n"/>
      <c r="Y494" s="80" t="n"/>
      <c r="Z494" s="27">
        <f>IF(U494="","",LOOKUP(U494-V494,{-9E+307,0,1},{2,"x",1}))</f>
        <v/>
      </c>
      <c r="AA494" s="14">
        <f>IF(U494="","",U494&amp;"-"&amp;V494)</f>
        <v/>
      </c>
      <c r="AB494" s="63" t="n"/>
    </row>
    <row customHeight="1" ht="12" r="495" spans="1:201">
      <c r="U495" s="10" t="n"/>
      <c r="V495" s="89" t="n"/>
      <c r="W495" s="16" t="n"/>
      <c r="X495" s="25" t="n"/>
      <c r="Y495" s="80" t="n"/>
      <c r="Z495" s="27">
        <f>IF(U495="","",LOOKUP(U495-V495,{-9E+307,0,1},{2,"x",1}))</f>
        <v/>
      </c>
      <c r="AA495" s="14">
        <f>IF(U495="","",U495&amp;"-"&amp;V495)</f>
        <v/>
      </c>
      <c r="AB495" s="63" t="n"/>
    </row>
    <row customHeight="1" ht="12" r="496" spans="1:201">
      <c r="U496" s="10" t="n"/>
      <c r="V496" s="89" t="n"/>
      <c r="W496" s="16" t="n"/>
      <c r="X496" s="25" t="n"/>
      <c r="Y496" s="80" t="n"/>
      <c r="Z496" s="27">
        <f>IF(U496="","",LOOKUP(U496-V496,{-9E+307,0,1},{2,"x",1}))</f>
        <v/>
      </c>
      <c r="AA496" s="14">
        <f>IF(U496="","",U496&amp;"-"&amp;V496)</f>
        <v/>
      </c>
      <c r="AB496" s="63" t="n"/>
    </row>
    <row customHeight="1" ht="12" r="497" spans="1:201">
      <c r="U497" s="10" t="n"/>
      <c r="V497" s="89" t="n"/>
      <c r="W497" s="16" t="n"/>
      <c r="X497" s="25" t="n"/>
      <c r="Y497" s="80" t="n"/>
      <c r="Z497" s="27">
        <f>IF(U497="","",LOOKUP(U497-V497,{-9E+307,0,1},{2,"x",1}))</f>
        <v/>
      </c>
      <c r="AA497" s="14">
        <f>IF(U497="","",U497&amp;"-"&amp;V497)</f>
        <v/>
      </c>
      <c r="AB497" s="63" t="n"/>
    </row>
    <row customHeight="1" ht="12" r="498" spans="1:201">
      <c r="U498" s="10" t="n"/>
      <c r="V498" s="89" t="n"/>
      <c r="W498" s="16" t="n"/>
      <c r="X498" s="25" t="n"/>
      <c r="Y498" s="80" t="n"/>
      <c r="Z498" s="27">
        <f>IF(U498="","",LOOKUP(U498-V498,{-9E+307,0,1},{2,"x",1}))</f>
        <v/>
      </c>
      <c r="AA498" s="14">
        <f>IF(U498="","",U498&amp;"-"&amp;V498)</f>
        <v/>
      </c>
      <c r="AB498" s="63" t="n"/>
    </row>
    <row customHeight="1" ht="12" r="499" spans="1:201">
      <c r="U499" s="10" t="n"/>
      <c r="V499" s="89" t="n"/>
      <c r="W499" s="16" t="n"/>
      <c r="X499" s="25" t="n"/>
      <c r="Y499" s="80" t="n"/>
      <c r="Z499" s="27">
        <f>IF(U499="","",LOOKUP(U499-V499,{-9E+307,0,1},{2,"x",1}))</f>
        <v/>
      </c>
      <c r="AA499" s="14">
        <f>IF(U499="","",U499&amp;"-"&amp;V499)</f>
        <v/>
      </c>
      <c r="AB499" s="63" t="n"/>
    </row>
    <row customHeight="1" ht="12" r="500" spans="1:201">
      <c r="U500" s="10" t="n"/>
      <c r="V500" s="89" t="n"/>
      <c r="W500" s="16" t="n"/>
      <c r="X500" s="25" t="n"/>
      <c r="Y500" s="80" t="n"/>
      <c r="Z500" s="27">
        <f>IF(U500="","",LOOKUP(U500-V500,{-9E+307,0,1},{2,"x",1}))</f>
        <v/>
      </c>
      <c r="AA500" s="14">
        <f>IF(U500="","",U500&amp;"-"&amp;V500)</f>
        <v/>
      </c>
      <c r="AB500" s="63" t="n"/>
    </row>
    <row customHeight="1" ht="12" r="501" spans="1:201">
      <c r="U501" s="10" t="n"/>
      <c r="V501" s="89" t="n"/>
      <c r="W501" s="16" t="n"/>
      <c r="X501" s="25" t="n"/>
      <c r="Y501" s="80" t="n"/>
      <c r="Z501" s="27">
        <f>IF(U501="","",LOOKUP(U501-V501,{-9E+307,0,1},{2,"x",1}))</f>
        <v/>
      </c>
      <c r="AA501" s="14">
        <f>IF(U501="","",U501&amp;"-"&amp;V501)</f>
        <v/>
      </c>
      <c r="AB501" s="63" t="n"/>
    </row>
    <row customHeight="1" ht="12" r="502" spans="1:201">
      <c r="U502" s="10" t="n"/>
      <c r="V502" s="89" t="n"/>
      <c r="W502" s="16" t="n"/>
      <c r="X502" s="25" t="n"/>
      <c r="Y502" s="80" t="n"/>
      <c r="Z502" s="27">
        <f>IF(U502="","",LOOKUP(U502-V502,{-9E+307,0,1},{2,"x",1}))</f>
        <v/>
      </c>
      <c r="AA502" s="14">
        <f>IF(U502="","",U502&amp;"-"&amp;V502)</f>
        <v/>
      </c>
      <c r="AB502" s="63" t="n"/>
    </row>
    <row customHeight="1" ht="12" r="503" spans="1:201">
      <c r="U503" s="10" t="n"/>
      <c r="V503" s="89" t="n"/>
      <c r="W503" s="16" t="n"/>
      <c r="X503" s="25" t="n"/>
      <c r="Y503" s="80" t="n"/>
      <c r="Z503" s="27">
        <f>IF(U503="","",LOOKUP(U503-V503,{-9E+307,0,1},{2,"x",1}))</f>
        <v/>
      </c>
      <c r="AA503" s="14">
        <f>IF(U503="","",U503&amp;"-"&amp;V503)</f>
        <v/>
      </c>
      <c r="AB503" s="63" t="n"/>
    </row>
    <row customHeight="1" ht="12" r="504" spans="1:201">
      <c r="U504" s="10" t="n"/>
      <c r="V504" s="89" t="n"/>
      <c r="W504" s="16" t="n"/>
      <c r="X504" s="25" t="n"/>
      <c r="Y504" s="80" t="n"/>
      <c r="Z504" s="27">
        <f>IF(U504="","",LOOKUP(U504-V504,{-9E+307,0,1},{2,"x",1}))</f>
        <v/>
      </c>
      <c r="AA504" s="14">
        <f>IF(U504="","",U504&amp;"-"&amp;V504)</f>
        <v/>
      </c>
      <c r="AB504" s="63" t="n"/>
    </row>
    <row customHeight="1" ht="12" r="505" spans="1:201">
      <c r="U505" s="10" t="n"/>
      <c r="V505" s="89" t="n"/>
      <c r="W505" s="16" t="n"/>
      <c r="X505" s="25" t="n"/>
      <c r="Y505" s="80" t="n"/>
      <c r="Z505" s="27">
        <f>IF(U505="","",LOOKUP(U505-V505,{-9E+307,0,1},{2,"x",1}))</f>
        <v/>
      </c>
      <c r="AA505" s="14">
        <f>IF(U505="","",U505&amp;"-"&amp;V505)</f>
        <v/>
      </c>
      <c r="AB505" s="63" t="n"/>
    </row>
    <row customHeight="1" ht="12" r="506" spans="1:201">
      <c r="U506" s="10" t="n"/>
      <c r="V506" s="89" t="n"/>
      <c r="W506" s="16" t="n"/>
      <c r="X506" s="25" t="n"/>
      <c r="Y506" s="80" t="n"/>
      <c r="Z506" s="27">
        <f>IF(U506="","",LOOKUP(U506-V506,{-9E+307,0,1},{2,"x",1}))</f>
        <v/>
      </c>
      <c r="AA506" s="14">
        <f>IF(U506="","",U506&amp;"-"&amp;V506)</f>
        <v/>
      </c>
      <c r="AB506" s="63" t="n"/>
    </row>
    <row customHeight="1" ht="12" r="507" spans="1:201">
      <c r="U507" s="10" t="n"/>
      <c r="V507" s="89" t="n"/>
      <c r="W507" s="16" t="n"/>
      <c r="X507" s="25" t="n"/>
      <c r="Y507" s="80" t="n"/>
      <c r="Z507" s="27">
        <f>IF(U507="","",LOOKUP(U507-V507,{-9E+307,0,1},{2,"x",1}))</f>
        <v/>
      </c>
      <c r="AA507" s="14">
        <f>IF(U507="","",U507&amp;"-"&amp;V507)</f>
        <v/>
      </c>
      <c r="AB507" s="63" t="n"/>
    </row>
    <row customHeight="1" ht="12" r="508" spans="1:201">
      <c r="U508" s="10" t="n"/>
      <c r="V508" s="89" t="n"/>
      <c r="W508" s="16" t="n"/>
      <c r="X508" s="25" t="n"/>
      <c r="Y508" s="80" t="n"/>
      <c r="Z508" s="27">
        <f>IF(U508="","",LOOKUP(U508-V508,{-9E+307,0,1},{2,"x",1}))</f>
        <v/>
      </c>
      <c r="AA508" s="14">
        <f>IF(U508="","",U508&amp;"-"&amp;V508)</f>
        <v/>
      </c>
      <c r="AB508" s="63" t="n"/>
    </row>
    <row customHeight="1" ht="12" r="509" spans="1:201">
      <c r="U509" s="10" t="n"/>
      <c r="V509" s="89" t="n"/>
      <c r="W509" s="16" t="n"/>
      <c r="X509" s="25" t="n"/>
      <c r="Y509" s="80" t="n"/>
      <c r="Z509" s="27">
        <f>IF(U509="","",LOOKUP(U509-V509,{-9E+307,0,1},{2,"x",1}))</f>
        <v/>
      </c>
      <c r="AA509" s="14">
        <f>IF(U509="","",U509&amp;"-"&amp;V509)</f>
        <v/>
      </c>
      <c r="AB509" s="63" t="n"/>
    </row>
    <row customHeight="1" ht="12" r="510" spans="1:201">
      <c r="U510" s="10" t="n"/>
      <c r="V510" s="89" t="n"/>
      <c r="W510" s="16" t="n"/>
      <c r="X510" s="25" t="n"/>
      <c r="Y510" s="80" t="n"/>
      <c r="Z510" s="27">
        <f>IF(U510="","",LOOKUP(U510-V510,{-9E+307,0,1},{2,"x",1}))</f>
        <v/>
      </c>
      <c r="AA510" s="14">
        <f>IF(U510="","",U510&amp;"-"&amp;V510)</f>
        <v/>
      </c>
      <c r="AB510" s="63" t="n"/>
    </row>
    <row customHeight="1" ht="12" r="511" spans="1:201">
      <c r="U511" s="10" t="n"/>
      <c r="V511" s="89" t="n"/>
      <c r="W511" s="16" t="n"/>
      <c r="X511" s="25" t="n"/>
      <c r="Y511" s="80" t="n"/>
      <c r="Z511" s="27">
        <f>IF(U511="","",LOOKUP(U511-V511,{-9E+307,0,1},{2,"x",1}))</f>
        <v/>
      </c>
      <c r="AA511" s="14">
        <f>IF(U511="","",U511&amp;"-"&amp;V511)</f>
        <v/>
      </c>
      <c r="AB511" s="63" t="n"/>
    </row>
    <row customHeight="1" ht="12" r="512" spans="1:201">
      <c r="U512" s="10" t="n"/>
      <c r="V512" s="89" t="n"/>
      <c r="W512" s="16" t="n"/>
      <c r="X512" s="25" t="n"/>
      <c r="Y512" s="80" t="n"/>
      <c r="Z512" s="27">
        <f>IF(U512="","",LOOKUP(U512-V512,{-9E+307,0,1},{2,"x",1}))</f>
        <v/>
      </c>
      <c r="AA512" s="14">
        <f>IF(U512="","",U512&amp;"-"&amp;V512)</f>
        <v/>
      </c>
      <c r="AB512" s="63" t="n"/>
    </row>
    <row customHeight="1" ht="12" r="513" spans="1:201">
      <c r="U513" s="10" t="n"/>
      <c r="V513" s="89" t="n"/>
      <c r="W513" s="16" t="n"/>
      <c r="X513" s="25" t="n"/>
      <c r="Y513" s="80" t="n"/>
      <c r="Z513" s="27">
        <f>IF(U513="","",LOOKUP(U513-V513,{-9E+307,0,1},{2,"x",1}))</f>
        <v/>
      </c>
      <c r="AA513" s="14">
        <f>IF(U513="","",U513&amp;"-"&amp;V513)</f>
        <v/>
      </c>
      <c r="AB513" s="63" t="n"/>
    </row>
    <row customHeight="1" ht="12" r="514" spans="1:201">
      <c r="U514" s="10" t="n"/>
      <c r="V514" s="89" t="n"/>
      <c r="W514" s="16" t="n"/>
      <c r="X514" s="25" t="n"/>
      <c r="Y514" s="80" t="n"/>
      <c r="Z514" s="27">
        <f>IF(U514="","",LOOKUP(U514-V514,{-9E+307,0,1},{2,"x",1}))</f>
        <v/>
      </c>
      <c r="AA514" s="14">
        <f>IF(U514="","",U514&amp;"-"&amp;V514)</f>
        <v/>
      </c>
      <c r="AB514" s="63" t="n"/>
    </row>
    <row customHeight="1" ht="12" r="515" spans="1:201">
      <c r="U515" s="10" t="n"/>
      <c r="V515" s="89" t="n"/>
      <c r="W515" s="16" t="n"/>
      <c r="X515" s="25" t="n"/>
      <c r="Y515" s="80" t="n"/>
      <c r="Z515" s="27">
        <f>IF(U515="","",LOOKUP(U515-V515,{-9E+307,0,1},{2,"x",1}))</f>
        <v/>
      </c>
      <c r="AA515" s="14">
        <f>IF(U515="","",U515&amp;"-"&amp;V515)</f>
        <v/>
      </c>
      <c r="AB515" s="63" t="n"/>
    </row>
    <row customHeight="1" ht="12" r="516" spans="1:201">
      <c r="U516" s="10" t="n"/>
      <c r="V516" s="89" t="n"/>
      <c r="W516" s="16" t="n"/>
      <c r="X516" s="25" t="n"/>
      <c r="Y516" s="80" t="n"/>
      <c r="Z516" s="27">
        <f>IF(U516="","",LOOKUP(U516-V516,{-9E+307,0,1},{2,"x",1}))</f>
        <v/>
      </c>
      <c r="AA516" s="14">
        <f>IF(U516="","",U516&amp;"-"&amp;V516)</f>
        <v/>
      </c>
      <c r="AB516" s="63" t="n"/>
    </row>
    <row customHeight="1" ht="12" r="517" spans="1:201">
      <c r="U517" s="10" t="n"/>
      <c r="V517" s="89" t="n"/>
      <c r="W517" s="16" t="n"/>
      <c r="X517" s="25" t="n"/>
      <c r="Y517" s="80" t="n"/>
      <c r="Z517" s="27">
        <f>IF(U517="","",LOOKUP(U517-V517,{-9E+307,0,1},{2,"x",1}))</f>
        <v/>
      </c>
      <c r="AA517" s="14">
        <f>IF(U517="","",U517&amp;"-"&amp;V517)</f>
        <v/>
      </c>
      <c r="AB517" s="63" t="n"/>
    </row>
    <row customHeight="1" ht="12" r="518" spans="1:201">
      <c r="U518" s="10" t="n"/>
      <c r="V518" s="89" t="n"/>
      <c r="W518" s="16" t="n"/>
      <c r="X518" s="25" t="n"/>
      <c r="Y518" s="80" t="n"/>
      <c r="Z518" s="27">
        <f>IF(U518="","",LOOKUP(U518-V518,{-9E+307,0,1},{2,"x",1}))</f>
        <v/>
      </c>
      <c r="AA518" s="14">
        <f>IF(U518="","",U518&amp;"-"&amp;V518)</f>
        <v/>
      </c>
      <c r="AB518" s="63" t="n"/>
    </row>
    <row customHeight="1" ht="12" r="519" spans="1:201">
      <c r="U519" s="10" t="n"/>
      <c r="V519" s="89" t="n"/>
      <c r="W519" s="16" t="n"/>
      <c r="X519" s="25" t="n"/>
      <c r="Y519" s="80" t="n"/>
      <c r="Z519" s="27">
        <f>IF(U519="","",LOOKUP(U519-V519,{-9E+307,0,1},{2,"x",1}))</f>
        <v/>
      </c>
      <c r="AA519" s="14">
        <f>IF(U519="","",U519&amp;"-"&amp;V519)</f>
        <v/>
      </c>
      <c r="AB519" s="63" t="n"/>
    </row>
    <row customHeight="1" ht="12" r="520" spans="1:201">
      <c r="U520" s="10" t="n"/>
      <c r="V520" s="89" t="n"/>
      <c r="W520" s="16" t="n"/>
      <c r="X520" s="25" t="n"/>
      <c r="Y520" s="80" t="n"/>
      <c r="Z520" s="27">
        <f>IF(U520="","",LOOKUP(U520-V520,{-9E+307,0,1},{2,"x",1}))</f>
        <v/>
      </c>
      <c r="AA520" s="14">
        <f>IF(U520="","",U520&amp;"-"&amp;V520)</f>
        <v/>
      </c>
      <c r="AB520" s="63" t="n"/>
    </row>
    <row customHeight="1" ht="12" r="521" spans="1:201">
      <c r="U521" s="10" t="n"/>
      <c r="V521" s="89" t="n"/>
      <c r="W521" s="16" t="n"/>
      <c r="X521" s="25" t="n"/>
      <c r="Y521" s="80" t="n"/>
      <c r="Z521" s="27">
        <f>IF(U521="","",LOOKUP(U521-V521,{-9E+307,0,1},{2,"x",1}))</f>
        <v/>
      </c>
      <c r="AA521" s="14">
        <f>IF(U521="","",U521&amp;"-"&amp;V521)</f>
        <v/>
      </c>
      <c r="AB521" s="63" t="n"/>
    </row>
    <row customHeight="1" ht="12" r="522" spans="1:201">
      <c r="U522" s="10" t="n"/>
      <c r="V522" s="89" t="n"/>
      <c r="W522" s="16" t="n"/>
      <c r="X522" s="25" t="n"/>
      <c r="Y522" s="80" t="n"/>
      <c r="Z522" s="27">
        <f>IF(U522="","",LOOKUP(U522-V522,{-9E+307,0,1},{2,"x",1}))</f>
        <v/>
      </c>
      <c r="AA522" s="14">
        <f>IF(U522="","",U522&amp;"-"&amp;V522)</f>
        <v/>
      </c>
      <c r="AB522" s="63" t="n"/>
    </row>
    <row customHeight="1" ht="12" r="523" spans="1:201">
      <c r="U523" s="10" t="n"/>
      <c r="V523" s="89" t="n"/>
      <c r="W523" s="16" t="n"/>
      <c r="X523" s="25" t="n"/>
      <c r="Y523" s="80" t="n"/>
      <c r="Z523" s="27">
        <f>IF(U523="","",LOOKUP(U523-V523,{-9E+307,0,1},{2,"x",1}))</f>
        <v/>
      </c>
      <c r="AA523" s="14">
        <f>IF(U523="","",U523&amp;"-"&amp;V523)</f>
        <v/>
      </c>
      <c r="AB523" s="63" t="n"/>
    </row>
    <row customHeight="1" ht="12" r="524" spans="1:201">
      <c r="U524" s="10" t="n"/>
      <c r="V524" s="89" t="n"/>
      <c r="W524" s="16" t="n"/>
      <c r="X524" s="25" t="n"/>
      <c r="Y524" s="80" t="n"/>
      <c r="Z524" s="27">
        <f>IF(U524="","",LOOKUP(U524-V524,{-9E+307,0,1},{2,"x",1}))</f>
        <v/>
      </c>
      <c r="AA524" s="14">
        <f>IF(U524="","",U524&amp;"-"&amp;V524)</f>
        <v/>
      </c>
      <c r="AB524" s="63" t="n"/>
    </row>
    <row customHeight="1" ht="12" r="525" spans="1:201">
      <c r="U525" s="10" t="n"/>
      <c r="V525" s="89" t="n"/>
      <c r="W525" s="16" t="n"/>
      <c r="X525" s="25" t="n"/>
      <c r="Y525" s="80" t="n"/>
      <c r="Z525" s="27">
        <f>IF(U525="","",LOOKUP(U525-V525,{-9E+307,0,1},{2,"x",1}))</f>
        <v/>
      </c>
      <c r="AA525" s="14">
        <f>IF(U525="","",U525&amp;"-"&amp;V525)</f>
        <v/>
      </c>
      <c r="AB525" s="63" t="n"/>
    </row>
    <row customHeight="1" ht="12" r="526" spans="1:201">
      <c r="U526" s="10" t="n"/>
      <c r="V526" s="89" t="n"/>
      <c r="W526" s="16" t="n"/>
      <c r="X526" s="25" t="n"/>
      <c r="Y526" s="80" t="n"/>
      <c r="Z526" s="27">
        <f>IF(U526="","",LOOKUP(U526-V526,{-9E+307,0,1},{2,"x",1}))</f>
        <v/>
      </c>
      <c r="AA526" s="14">
        <f>IF(U526="","",U526&amp;"-"&amp;V526)</f>
        <v/>
      </c>
      <c r="AB526" s="63" t="n"/>
    </row>
    <row customHeight="1" ht="12" r="527" spans="1:201">
      <c r="U527" s="10" t="n"/>
      <c r="V527" s="89" t="n"/>
      <c r="W527" s="16" t="n"/>
      <c r="X527" s="25" t="n"/>
      <c r="Y527" s="80" t="n"/>
      <c r="Z527" s="27">
        <f>IF(U527="","",LOOKUP(U527-V527,{-9E+307,0,1},{2,"x",1}))</f>
        <v/>
      </c>
      <c r="AA527" s="14">
        <f>IF(U527="","",U527&amp;"-"&amp;V527)</f>
        <v/>
      </c>
      <c r="AB527" s="63" t="n"/>
    </row>
    <row customHeight="1" ht="12" r="528" spans="1:201">
      <c r="U528" s="10" t="n"/>
      <c r="V528" s="89" t="n"/>
      <c r="W528" s="16" t="n"/>
      <c r="X528" s="25" t="n"/>
      <c r="Y528" s="80" t="n"/>
      <c r="Z528" s="27">
        <f>IF(U528="","",LOOKUP(U528-V528,{-9E+307,0,1},{2,"x",1}))</f>
        <v/>
      </c>
      <c r="AA528" s="14">
        <f>IF(U528="","",U528&amp;"-"&amp;V528)</f>
        <v/>
      </c>
      <c r="AB528" s="63" t="n"/>
    </row>
    <row customHeight="1" ht="12" r="529" spans="1:201">
      <c r="U529" s="10" t="n"/>
      <c r="V529" s="89" t="n"/>
      <c r="W529" s="16" t="n"/>
      <c r="X529" s="25" t="n"/>
      <c r="Y529" s="80" t="n"/>
      <c r="Z529" s="27">
        <f>IF(U529="","",LOOKUP(U529-V529,{-9E+307,0,1},{2,"x",1}))</f>
        <v/>
      </c>
      <c r="AA529" s="14">
        <f>IF(U529="","",U529&amp;"-"&amp;V529)</f>
        <v/>
      </c>
      <c r="AB529" s="63" t="n"/>
    </row>
    <row customHeight="1" ht="12" r="530" spans="1:201">
      <c r="U530" s="10" t="n"/>
      <c r="V530" s="89" t="n"/>
      <c r="W530" s="16" t="n"/>
      <c r="X530" s="25" t="n"/>
      <c r="Y530" s="80" t="n"/>
      <c r="Z530" s="27">
        <f>IF(U530="","",LOOKUP(U530-V530,{-9E+307,0,1},{2,"x",1}))</f>
        <v/>
      </c>
      <c r="AA530" s="14">
        <f>IF(U530="","",U530&amp;"-"&amp;V530)</f>
        <v/>
      </c>
      <c r="AB530" s="63" t="n"/>
    </row>
    <row customHeight="1" ht="12" r="531" spans="1:201">
      <c r="U531" s="10" t="n"/>
      <c r="V531" s="89" t="n"/>
      <c r="W531" s="16" t="n"/>
      <c r="X531" s="25" t="n"/>
      <c r="Y531" s="80" t="n"/>
      <c r="Z531" s="27">
        <f>IF(U531="","",LOOKUP(U531-V531,{-9E+307,0,1},{2,"x",1}))</f>
        <v/>
      </c>
      <c r="AA531" s="14">
        <f>IF(U531="","",U531&amp;"-"&amp;V531)</f>
        <v/>
      </c>
      <c r="AB531" s="63" t="n"/>
    </row>
    <row customHeight="1" ht="12" r="532" spans="1:201">
      <c r="U532" s="10" t="n"/>
      <c r="V532" s="89" t="n"/>
      <c r="W532" s="16" t="n"/>
      <c r="X532" s="25" t="n"/>
      <c r="Y532" s="80" t="n"/>
      <c r="Z532" s="27">
        <f>IF(U532="","",LOOKUP(U532-V532,{-9E+307,0,1},{2,"x",1}))</f>
        <v/>
      </c>
      <c r="AA532" s="14">
        <f>IF(U532="","",U532&amp;"-"&amp;V532)</f>
        <v/>
      </c>
      <c r="AB532" s="63" t="n"/>
    </row>
    <row customHeight="1" ht="12" r="533" spans="1:201">
      <c r="U533" s="10" t="n"/>
      <c r="V533" s="89" t="n"/>
      <c r="W533" s="16" t="n"/>
      <c r="X533" s="25" t="n"/>
      <c r="Y533" s="80" t="n"/>
      <c r="Z533" s="27">
        <f>IF(U533="","",LOOKUP(U533-V533,{-9E+307,0,1},{2,"x",1}))</f>
        <v/>
      </c>
      <c r="AA533" s="14">
        <f>IF(U533="","",U533&amp;"-"&amp;V533)</f>
        <v/>
      </c>
      <c r="AB533" s="63" t="n"/>
    </row>
    <row customHeight="1" ht="12" r="534" spans="1:201">
      <c r="U534" s="10" t="n"/>
      <c r="V534" s="89" t="n"/>
      <c r="W534" s="16" t="n"/>
      <c r="X534" s="25" t="n"/>
      <c r="Y534" s="80" t="n"/>
      <c r="Z534" s="27">
        <f>IF(U534="","",LOOKUP(U534-V534,{-9E+307,0,1},{2,"x",1}))</f>
        <v/>
      </c>
      <c r="AA534" s="14">
        <f>IF(U534="","",U534&amp;"-"&amp;V534)</f>
        <v/>
      </c>
      <c r="AB534" s="63" t="n"/>
    </row>
    <row customHeight="1" ht="12" r="535" spans="1:201">
      <c r="U535" s="10" t="n"/>
      <c r="V535" s="89" t="n"/>
      <c r="W535" s="16" t="n"/>
      <c r="X535" s="25" t="n"/>
      <c r="Y535" s="80" t="n"/>
      <c r="Z535" s="27">
        <f>IF(U535="","",LOOKUP(U535-V535,{-9E+307,0,1},{2,"x",1}))</f>
        <v/>
      </c>
      <c r="AA535" s="14">
        <f>IF(U535="","",U535&amp;"-"&amp;V535)</f>
        <v/>
      </c>
      <c r="AB535" s="63" t="n"/>
    </row>
    <row customHeight="1" ht="12" r="536" spans="1:201">
      <c r="U536" s="10" t="n"/>
      <c r="V536" s="89" t="n"/>
      <c r="W536" s="16" t="n"/>
      <c r="X536" s="25" t="n"/>
      <c r="Y536" s="80" t="n"/>
      <c r="Z536" s="27">
        <f>IF(U536="","",LOOKUP(U536-V536,{-9E+307,0,1},{2,"x",1}))</f>
        <v/>
      </c>
      <c r="AA536" s="14">
        <f>IF(U536="","",U536&amp;"-"&amp;V536)</f>
        <v/>
      </c>
      <c r="AB536" s="63" t="n"/>
    </row>
    <row customHeight="1" ht="12" r="537" spans="1:201">
      <c r="U537" s="10" t="n"/>
      <c r="V537" s="89" t="n"/>
      <c r="W537" s="16" t="n"/>
      <c r="X537" s="25" t="n"/>
      <c r="Y537" s="80" t="n"/>
      <c r="Z537" s="27">
        <f>IF(U537="","",LOOKUP(U537-V537,{-9E+307,0,1},{2,"x",1}))</f>
        <v/>
      </c>
      <c r="AA537" s="14">
        <f>IF(U537="","",U537&amp;"-"&amp;V537)</f>
        <v/>
      </c>
      <c r="AB537" s="63" t="n"/>
    </row>
    <row customHeight="1" ht="12" r="538" spans="1:201">
      <c r="U538" s="10" t="n"/>
      <c r="V538" s="89" t="n"/>
      <c r="W538" s="16" t="n"/>
      <c r="X538" s="25" t="n"/>
      <c r="Y538" s="80" t="n"/>
      <c r="Z538" s="27">
        <f>IF(U538="","",LOOKUP(U538-V538,{-9E+307,0,1},{2,"x",1}))</f>
        <v/>
      </c>
      <c r="AA538" s="14">
        <f>IF(U538="","",U538&amp;"-"&amp;V538)</f>
        <v/>
      </c>
      <c r="AB538" s="63" t="n"/>
    </row>
    <row customHeight="1" ht="12" r="539" spans="1:201">
      <c r="U539" s="10" t="n"/>
      <c r="V539" s="89" t="n"/>
      <c r="W539" s="16" t="n"/>
      <c r="X539" s="25" t="n"/>
      <c r="Y539" s="80" t="n"/>
      <c r="Z539" s="27">
        <f>IF(U539="","",LOOKUP(U539-V539,{-9E+307,0,1},{2,"x",1}))</f>
        <v/>
      </c>
      <c r="AA539" s="14">
        <f>IF(U539="","",U539&amp;"-"&amp;V539)</f>
        <v/>
      </c>
      <c r="AB539" s="63" t="n"/>
    </row>
    <row customHeight="1" ht="12" r="540" spans="1:201">
      <c r="U540" s="10" t="n"/>
      <c r="V540" s="89" t="n"/>
      <c r="W540" s="16" t="n"/>
      <c r="X540" s="25" t="n"/>
      <c r="Y540" s="80" t="n"/>
      <c r="Z540" s="27">
        <f>IF(U540="","",LOOKUP(U540-V540,{-9E+307,0,1},{2,"x",1}))</f>
        <v/>
      </c>
      <c r="AA540" s="14">
        <f>IF(U540="","",U540&amp;"-"&amp;V540)</f>
        <v/>
      </c>
      <c r="AB540" s="63" t="n"/>
    </row>
    <row customHeight="1" ht="12" r="541" spans="1:201">
      <c r="U541" s="10" t="n"/>
      <c r="V541" s="89" t="n"/>
      <c r="W541" s="16" t="n"/>
      <c r="X541" s="25" t="n"/>
      <c r="Y541" s="80" t="n"/>
      <c r="Z541" s="27">
        <f>IF(U541="","",LOOKUP(U541-V541,{-9E+307,0,1},{2,"x",1}))</f>
        <v/>
      </c>
      <c r="AA541" s="14">
        <f>IF(U541="","",U541&amp;"-"&amp;V541)</f>
        <v/>
      </c>
      <c r="AB541" s="63" t="n"/>
    </row>
    <row customHeight="1" ht="12" r="542" spans="1:201">
      <c r="W542" s="16" t="n"/>
      <c r="X542" s="25" t="n"/>
      <c r="Y542" s="80" t="n"/>
      <c r="Z542" s="27">
        <f>IF(U542="","",LOOKUP(U542-V542,{-9E+307,0,1},{2,"x",1}))</f>
        <v/>
      </c>
      <c r="AA542" s="14">
        <f>IF(U542="","",U542&amp;"-"&amp;V542)</f>
        <v/>
      </c>
      <c r="AB542" s="63" t="n"/>
    </row>
    <row customHeight="1" ht="12" r="543" spans="1:201">
      <c r="W543" s="16" t="n"/>
      <c r="X543" s="25" t="n"/>
      <c r="Y543" s="80" t="n"/>
      <c r="Z543" s="27">
        <f>IF(U543="","",LOOKUP(U543-V543,{-9E+307,0,1},{2,"x",1}))</f>
        <v/>
      </c>
      <c r="AA543" s="14">
        <f>IF(U543="","",U543&amp;"-"&amp;V543)</f>
        <v/>
      </c>
      <c r="AB543" s="63" t="n"/>
    </row>
    <row customHeight="1" ht="12" r="544" spans="1:201">
      <c r="W544" s="16" t="n"/>
      <c r="X544" s="25" t="n"/>
      <c r="Y544" s="80" t="n"/>
      <c r="Z544" s="27">
        <f>IF(U544="","",LOOKUP(U544-V544,{-9E+307,0,1},{2,"x",1}))</f>
        <v/>
      </c>
      <c r="AA544" s="14">
        <f>IF(U544="","",U544&amp;"-"&amp;V544)</f>
        <v/>
      </c>
      <c r="AB544" s="63" t="n"/>
    </row>
    <row customHeight="1" ht="12" r="545" spans="1:201">
      <c r="W545" s="16" t="n"/>
      <c r="X545" s="25" t="n"/>
      <c r="Y545" s="80" t="n"/>
      <c r="Z545" s="27">
        <f>IF(U545="","",LOOKUP(U545-V545,{-9E+307,0,1},{2,"x",1}))</f>
        <v/>
      </c>
      <c r="AA545" s="14">
        <f>IF(U545="","",U545&amp;"-"&amp;V545)</f>
        <v/>
      </c>
      <c r="AB545" s="63" t="n"/>
    </row>
    <row customHeight="1" ht="12" r="546" spans="1:201">
      <c r="W546" s="16" t="n"/>
      <c r="X546" s="25" t="n"/>
      <c r="Y546" s="80" t="n"/>
      <c r="Z546" s="27">
        <f>IF(U546="","",LOOKUP(U546-V546,{-9E+307,0,1},{2,"x",1}))</f>
        <v/>
      </c>
      <c r="AA546" s="14">
        <f>IF(U546="","",U546&amp;"-"&amp;V546)</f>
        <v/>
      </c>
      <c r="AB546" s="63" t="n"/>
    </row>
    <row customHeight="1" ht="12" r="547" spans="1:201">
      <c r="W547" s="16" t="n"/>
      <c r="X547" s="25" t="n"/>
      <c r="Y547" s="80" t="n"/>
      <c r="Z547" s="27">
        <f>IF(U547="","",LOOKUP(U547-V547,{-9E+307,0,1},{2,"x",1}))</f>
        <v/>
      </c>
      <c r="AA547" s="14">
        <f>IF(U547="","",U547&amp;"-"&amp;V547)</f>
        <v/>
      </c>
      <c r="AB547" s="63" t="n"/>
    </row>
    <row customHeight="1" ht="12" r="548" spans="1:201">
      <c r="W548" s="16" t="n"/>
      <c r="X548" s="25" t="n"/>
      <c r="Y548" s="80" t="n"/>
      <c r="Z548" s="27">
        <f>IF(U548="","",LOOKUP(U548-V548,{-9E+307,0,1},{2,"x",1}))</f>
        <v/>
      </c>
      <c r="AA548" s="14">
        <f>IF(U548="","",U548&amp;"-"&amp;V548)</f>
        <v/>
      </c>
      <c r="AB548" s="63" t="n"/>
    </row>
    <row customHeight="1" ht="12" r="549" spans="1:201">
      <c r="W549" s="16" t="n"/>
      <c r="X549" s="25" t="n"/>
      <c r="Y549" s="80" t="n"/>
      <c r="Z549" s="27">
        <f>IF(U549="","",LOOKUP(U549-V549,{-9E+307,0,1},{2,"x",1}))</f>
        <v/>
      </c>
      <c r="AA549" s="14">
        <f>IF(U549="","",U549&amp;"-"&amp;V549)</f>
        <v/>
      </c>
      <c r="AB549" s="63" t="n"/>
    </row>
    <row customHeight="1" ht="12" r="550" spans="1:201">
      <c r="W550" s="16" t="n"/>
      <c r="X550" s="25" t="n"/>
      <c r="Y550" s="80" t="n"/>
      <c r="Z550" s="27">
        <f>IF(U550="","",LOOKUP(U550-V550,{-9E+307,0,1},{2,"x",1}))</f>
        <v/>
      </c>
      <c r="AA550" s="14">
        <f>IF(U550="","",U550&amp;"-"&amp;V550)</f>
        <v/>
      </c>
      <c r="AB550" s="63" t="n"/>
    </row>
    <row customHeight="1" ht="12" r="551" spans="1:201">
      <c r="W551" s="16" t="n"/>
      <c r="X551" s="25" t="n"/>
      <c r="Y551" s="80" t="n"/>
      <c r="Z551" s="27">
        <f>IF(U551="","",LOOKUP(U551-V551,{-9E+307,0,1},{2,"x",1}))</f>
        <v/>
      </c>
      <c r="AA551" s="14">
        <f>IF(U551="","",U551&amp;"-"&amp;V551)</f>
        <v/>
      </c>
      <c r="AB551" s="63" t="n"/>
    </row>
    <row customHeight="1" ht="12" r="552" spans="1:201">
      <c r="W552" s="16" t="n"/>
      <c r="X552" s="25" t="n"/>
      <c r="Y552" s="80" t="n"/>
      <c r="Z552" s="27">
        <f>IF(U552="","",LOOKUP(U552-V552,{-9E+307,0,1},{2,"x",1}))</f>
        <v/>
      </c>
      <c r="AA552" s="14">
        <f>IF(U552="","",U552&amp;"-"&amp;V552)</f>
        <v/>
      </c>
      <c r="AB552" s="63" t="n"/>
    </row>
    <row customHeight="1" ht="12" r="553" spans="1:201">
      <c r="W553" s="16" t="n"/>
      <c r="X553" s="25" t="n"/>
      <c r="Y553" s="80" t="n"/>
      <c r="Z553" s="27">
        <f>IF(U553="","",LOOKUP(U553-V553,{-9E+307,0,1},{2,"x",1}))</f>
        <v/>
      </c>
      <c r="AA553" s="14">
        <f>IF(U553="","",U553&amp;"-"&amp;V553)</f>
        <v/>
      </c>
      <c r="AB553" s="63" t="n"/>
    </row>
  </sheetData>
  <conditionalFormatting sqref="Z2:AB101 Z102:Z111 Z112:AB360">
    <cfRule dxfId="0" priority="1" stopIfTrue="1" type="expression">
      <formula>SEARCH("Jornada",$A2)</formula>
    </cfRule>
  </conditionalFormatting>
  <conditionalFormatting sqref="Z361:AB553">
    <cfRule dxfId="0" priority="2" stopIfTrue="1" type="expression">
      <formula>SEARCH("Jornada",#REF!)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Right="0"/>
    <pageSetUpPr/>
  </sheetPr>
  <dimension ref="A1:GS553"/>
  <sheetViews>
    <sheetView workbookViewId="0">
      <selection activeCell="A1" sqref="A1"/>
    </sheetView>
  </sheetViews>
  <sheetFormatPr baseColWidth="8" defaultRowHeight="12" outlineLevelCol="1"/>
  <cols>
    <col bestFit="1" customWidth="1" max="1" min="1" style="35" width="5.42578125"/>
    <col bestFit="1" customWidth="1" max="3" min="2" style="89" width="17.7109375"/>
    <col customWidth="1" max="4" min="4" style="31" width="4.7109375"/>
    <col customWidth="1" max="5" min="5" style="81" width="4.7109375"/>
    <col customWidth="1" max="6" min="6" style="25" width="4.7109375"/>
    <col customWidth="1" max="11" min="7" style="80" width="4.7109375"/>
    <col customWidth="1" max="12" min="12" style="25" width="4.7109375"/>
    <col customWidth="1" max="17" min="13" style="80" width="4.7109375"/>
    <col customWidth="1" max="20" min="18" style="16" width="5.7109375"/>
    <col customWidth="1" max="21" min="21" style="25" width="4.7109375"/>
    <col customWidth="1" max="22" min="22" style="80" width="4.7109375"/>
    <col customWidth="1" max="23" min="23" style="13" width="4.7109375"/>
    <col customWidth="1" max="24" min="24" style="24" width="2.85546875"/>
    <col customWidth="1" max="25" min="25" style="23" width="2.85546875"/>
    <col bestFit="1" customWidth="1" max="26" min="26" style="26" width="5.7109375"/>
    <col bestFit="1" customWidth="1" max="27" min="27" style="19" width="3.28515625"/>
    <col customWidth="1" max="28" min="28" style="89" width="3.28515625"/>
    <col bestFit="1" customWidth="1" max="29" min="29" style="89" width="18"/>
    <col bestFit="1" collapsed="1" customWidth="1" max="30" min="30" style="89" width="3"/>
    <col customWidth="1" hidden="1" max="31" min="31" outlineLevel="1" style="89" width="6.42578125"/>
    <col customWidth="1" hidden="1" max="34" min="32" outlineLevel="1" style="89" width="6"/>
    <col customWidth="1" hidden="1" max="39" min="35" outlineLevel="1" style="89" width="4"/>
    <col customWidth="1" hidden="1" max="40" min="40" outlineLevel="1" style="89" width="6.85546875"/>
    <col customWidth="1" hidden="1" max="42" min="41" outlineLevel="1" style="89" width="6"/>
    <col customWidth="1" hidden="1" max="43" min="43" outlineLevel="1" style="89" width="3"/>
    <col customWidth="1" hidden="1" max="46" min="44" outlineLevel="1" style="89" width="4"/>
    <col customWidth="1" hidden="1" max="48" min="47" outlineLevel="1" style="89" width="3"/>
    <col bestFit="1" customWidth="1" max="49" min="49" style="89" width="3"/>
    <col customWidth="1" max="50" min="50" outlineLevel="1" style="89" width="5.42578125"/>
    <col customWidth="1" max="53" min="51" outlineLevel="1" style="89" width="5"/>
    <col customWidth="1" max="56" min="54" outlineLevel="1" style="89" width="3.42578125"/>
    <col customWidth="1" max="57" min="57" outlineLevel="1" style="89" width="3"/>
    <col bestFit="1" customWidth="1" max="58" min="58" outlineLevel="1" style="89" width="4"/>
    <col customWidth="1" max="59" min="59" outlineLevel="1" style="89" width="5.28515625"/>
    <col customWidth="1" max="62" min="60" outlineLevel="1" style="89" width="5"/>
    <col customWidth="1" max="65" min="63" outlineLevel="1" style="89" width="3.42578125"/>
    <col customWidth="1" max="66" min="66" outlineLevel="1" style="89" width="3"/>
    <col bestFit="1" customWidth="1" max="67" min="67" outlineLevel="1" style="89" width="4"/>
    <col customWidth="1" max="68" min="68" style="89" width="9.140625"/>
    <col bestFit="1" customWidth="1" max="69" min="69" style="35" width="5.42578125"/>
    <col bestFit="1" customWidth="1" max="71" min="70" style="89" width="18"/>
    <col bestFit="1" customWidth="1" max="73" min="72" style="89" width="4.42578125"/>
    <col customWidth="1" max="74" min="74" style="89" width="7.28515625"/>
    <col customWidth="1" max="75" min="75" style="89" width="6.42578125"/>
    <col customWidth="1" max="79" min="76" style="89" width="6"/>
    <col bestFit="1" customWidth="1" max="80" min="80" style="89" width="4.42578125"/>
    <col customWidth="1" max="85" min="81" style="89" width="4"/>
    <col customWidth="1" max="87" min="86" style="89" width="3"/>
    <col bestFit="1" customWidth="1" max="88" min="88" style="89" width="3.42578125"/>
    <col bestFit="1" customWidth="1" max="91" min="89" style="89" width="4"/>
    <col bestFit="1" customWidth="1" max="93" min="92" style="89" width="5.42578125"/>
    <col bestFit="1" customWidth="1" max="97" min="94" style="89" width="5"/>
    <col customWidth="1" max="100" min="98" style="89" width="3.42578125"/>
    <col customWidth="1" max="101" min="101" style="89" width="3"/>
    <col bestFit="1" customWidth="1" max="103" min="102" style="89" width="3"/>
    <col bestFit="1" customWidth="1" max="104" min="104" style="89" width="3.42578125"/>
    <col bestFit="1" customWidth="1" max="107" min="105" style="89" width="3"/>
    <col customWidth="1" max="109" min="108" style="89" width="4"/>
    <col customWidth="1" max="110" min="110" style="89" width="7.140625"/>
    <col bestFit="1" customWidth="1" max="111" min="111" style="89" width="6.42578125"/>
    <col bestFit="1" customWidth="1" max="115" min="112" style="89" width="6"/>
    <col bestFit="1" customWidth="1" max="116" min="116" style="89" width="3.42578125"/>
    <col bestFit="1" customWidth="1" max="117" min="117" style="89" width="3"/>
    <col customWidth="1" max="121" min="118" style="89" width="5"/>
    <col customWidth="1" max="122" min="122" style="89" width="3.42578125"/>
    <col customWidth="1" max="123" min="123" style="89" width="3"/>
    <col bestFit="1" customWidth="1" max="124" min="124" style="89" width="3.42578125"/>
    <col customWidth="1" max="127" min="125" style="89" width="3"/>
    <col bestFit="1" customWidth="1" max="129" min="128" style="89" width="5.42578125"/>
    <col bestFit="1" collapsed="1" customWidth="1" max="130" min="130" style="89" width="5"/>
    <col bestFit="1" customWidth="1" max="133" min="131" style="89" width="5"/>
    <col bestFit="1" customWidth="1" max="134" min="134" style="89" width="2.85546875"/>
    <col bestFit="1" customWidth="1" max="135" min="135" style="89" width="3"/>
    <col bestFit="1" customWidth="1" max="136" min="136" style="89" width="4.7109375"/>
    <col bestFit="1" customWidth="1" max="139" min="137" style="89" width="4"/>
    <col bestFit="1" customWidth="1" max="140" min="140" style="89" width="4.5703125"/>
    <col bestFit="1" customWidth="1" max="145" min="141" style="89" width="4"/>
    <col customWidth="1" max="146" min="146" style="81" width="4"/>
    <col bestFit="1" customWidth="1" max="147" min="147" style="89" width="5.7109375"/>
    <col bestFit="1" customWidth="1" max="148" min="148" style="89" width="5.28515625"/>
    <col customWidth="1" max="149" min="149" style="81" width="4"/>
    <col bestFit="1" customWidth="1" max="150" min="150" style="89" width="8.7109375"/>
    <col bestFit="1" customWidth="1" max="151" min="151" style="89" width="5.28515625"/>
    <col customWidth="1" max="152" min="152" style="81" width="4"/>
    <col bestFit="1" customWidth="1" max="153" min="153" style="89" width="9.7109375"/>
    <col bestFit="1" customWidth="1" max="154" min="154" style="89" width="5.28515625"/>
    <col customWidth="1" max="155" min="155" style="81" width="4"/>
    <col bestFit="1" customWidth="1" max="157" min="156" style="89" width="5.28515625"/>
    <col customWidth="1" max="158" min="158" style="81" width="4"/>
    <col bestFit="1" customWidth="1" max="160" min="159" style="89" width="5.28515625"/>
    <col customWidth="1" max="161" min="161" style="81" width="4"/>
    <col bestFit="1" customWidth="1" max="162" min="162" style="89" width="7.140625"/>
    <col bestFit="1" customWidth="1" max="163" min="163" style="89" width="5.28515625"/>
    <col customWidth="1" max="164" min="164" style="81" width="4"/>
    <col bestFit="1" customWidth="1" max="165" min="165" style="89" width="8.140625"/>
    <col bestFit="1" customWidth="1" max="166" min="166" style="89" width="5.28515625"/>
    <col customWidth="1" max="167" min="167" style="81" width="4"/>
    <col customWidth="1" max="195" min="168" style="89" width="9.140625"/>
    <col customWidth="1" max="16384" min="196" style="89" width="9.140625"/>
  </cols>
  <sheetData>
    <row r="1" spans="1:201">
      <c r="A1" s="82" t="s">
        <v>0</v>
      </c>
      <c r="B1" s="5" t="s">
        <v>1</v>
      </c>
      <c r="C1" s="5" t="s">
        <v>2</v>
      </c>
      <c r="D1" s="84" t="s">
        <v>3</v>
      </c>
      <c r="E1" s="48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49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1" t="s">
        <v>17</v>
      </c>
      <c r="S1" s="51" t="s">
        <v>18</v>
      </c>
      <c r="T1" s="51" t="s">
        <v>19</v>
      </c>
      <c r="U1" s="49" t="s">
        <v>20</v>
      </c>
      <c r="V1" s="50" t="s">
        <v>21</v>
      </c>
      <c r="W1" s="52" t="s">
        <v>22</v>
      </c>
      <c r="X1" s="53" t="s">
        <v>23</v>
      </c>
      <c r="Y1" s="54" t="s">
        <v>24</v>
      </c>
      <c r="Z1" s="55" t="s">
        <v>25</v>
      </c>
      <c r="AA1" s="55" t="s">
        <v>26</v>
      </c>
      <c r="AD1" s="80" t="n"/>
      <c r="AE1" s="80" t="s">
        <v>27</v>
      </c>
      <c r="AF1" s="80" t="n"/>
      <c r="AG1" s="80" t="n"/>
      <c r="AH1" s="80" t="n"/>
      <c r="AI1" s="80" t="n"/>
      <c r="AJ1" s="80" t="n"/>
      <c r="AK1" s="80" t="n"/>
      <c r="AL1" s="80" t="n"/>
      <c r="AM1" s="80" t="n"/>
      <c r="AN1" s="25" t="s">
        <v>28</v>
      </c>
      <c r="AO1" s="80" t="n"/>
      <c r="AP1" s="80" t="n"/>
      <c r="AQ1" s="80" t="n"/>
      <c r="AR1" s="80" t="n"/>
      <c r="AS1" s="80" t="n"/>
      <c r="AT1" s="80" t="n"/>
      <c r="AU1" s="80" t="n"/>
      <c r="AV1" s="80" t="n"/>
      <c r="AW1" s="12" t="n"/>
      <c r="AX1" s="80" t="s">
        <v>27</v>
      </c>
      <c r="AY1" s="80" t="n"/>
      <c r="AZ1" s="80" t="n"/>
      <c r="BA1" s="80" t="n"/>
      <c r="BB1" s="80" t="n"/>
      <c r="BC1" s="80" t="n"/>
      <c r="BD1" s="80" t="n"/>
      <c r="BE1" s="80" t="n"/>
      <c r="BF1" s="80" t="n"/>
      <c r="BG1" s="25" t="s">
        <v>28</v>
      </c>
      <c r="BH1" s="80" t="n"/>
      <c r="BI1" s="80" t="n"/>
      <c r="BJ1" s="80" t="n"/>
      <c r="BK1" s="80" t="n"/>
      <c r="BL1" s="80" t="n"/>
      <c r="BM1" s="80" t="n"/>
      <c r="BN1" s="80" t="n"/>
      <c r="BO1" s="80" t="n"/>
      <c r="BV1" s="80" t="s">
        <v>29</v>
      </c>
      <c r="BW1" s="80" t="n"/>
      <c r="BX1" s="80" t="n"/>
      <c r="BY1" s="80" t="n"/>
      <c r="BZ1" s="80" t="n"/>
      <c r="CA1" s="80" t="n"/>
      <c r="CB1" s="80" t="n"/>
      <c r="CC1" s="80" t="n"/>
      <c r="CD1" s="80" t="n"/>
      <c r="CE1" s="80" t="n"/>
      <c r="CF1" s="80" t="n"/>
      <c r="CG1" s="80" t="n"/>
      <c r="CH1" s="80" t="n"/>
      <c r="CI1" s="80" t="n"/>
      <c r="CJ1" s="80" t="n"/>
      <c r="CK1" s="80" t="n"/>
      <c r="CL1" s="80" t="n"/>
      <c r="CM1" s="80" t="n"/>
      <c r="CN1" s="80" t="n"/>
      <c r="CO1" s="80" t="n"/>
      <c r="CP1" s="80" t="n"/>
      <c r="CQ1" s="80" t="n"/>
      <c r="CR1" s="80" t="n"/>
      <c r="CS1" s="80" t="n"/>
      <c r="CT1" s="80" t="n"/>
      <c r="CU1" s="80" t="n"/>
      <c r="CV1" s="80" t="n"/>
      <c r="CW1" s="80" t="n"/>
      <c r="CX1" s="80" t="n"/>
      <c r="CY1" s="80" t="n"/>
      <c r="CZ1" s="80" t="n"/>
      <c r="DA1" s="80" t="n"/>
      <c r="DB1" s="80" t="n"/>
      <c r="DC1" s="80" t="n"/>
      <c r="DD1" s="80" t="n"/>
      <c r="DE1" s="80" t="n"/>
      <c r="DF1" s="12" t="s">
        <v>30</v>
      </c>
      <c r="DG1" s="80" t="n"/>
      <c r="DH1" s="80" t="n"/>
      <c r="DI1" s="80" t="n"/>
      <c r="DJ1" s="80" t="n"/>
      <c r="DK1" s="80" t="n"/>
      <c r="DL1" s="80" t="n"/>
      <c r="DM1" s="80" t="n"/>
      <c r="DN1" s="80" t="n"/>
      <c r="DO1" s="80" t="n"/>
      <c r="DP1" s="80" t="n"/>
      <c r="DQ1" s="80" t="n"/>
      <c r="DR1" s="80" t="n"/>
      <c r="DS1" s="80" t="n"/>
      <c r="DT1" s="80" t="n"/>
      <c r="DU1" s="80" t="n"/>
      <c r="DV1" s="80" t="n"/>
      <c r="DW1" s="80" t="n"/>
      <c r="DX1" s="80" t="n"/>
      <c r="DY1" s="80" t="n"/>
      <c r="DZ1" s="80" t="n"/>
      <c r="EA1" s="80" t="n"/>
      <c r="EB1" s="80" t="n"/>
      <c r="EC1" s="80" t="n"/>
      <c r="ED1" s="80" t="n"/>
      <c r="EE1" s="80" t="n"/>
      <c r="EF1" s="80" t="n"/>
      <c r="EG1" s="80" t="n"/>
      <c r="EH1" s="80" t="n"/>
      <c r="EI1" s="80" t="n"/>
      <c r="EJ1" s="80" t="n"/>
      <c r="EK1" s="80" t="n"/>
      <c r="EL1" s="81" t="n"/>
      <c r="EM1" s="81" t="n"/>
      <c r="EN1" s="81" t="n"/>
      <c r="EO1" s="81" t="n"/>
      <c r="EQ1" s="81" t="n"/>
      <c r="ER1" s="81" t="n"/>
      <c r="ET1" s="81" t="n"/>
      <c r="EU1" s="81" t="n"/>
      <c r="EW1" s="81" t="n"/>
      <c r="EX1" s="81" t="n"/>
      <c r="EY1" s="56" t="n"/>
      <c r="EZ1" s="81" t="n"/>
      <c r="FA1" s="81" t="n"/>
      <c r="FC1" s="81" t="n"/>
      <c r="FD1" s="81" t="n"/>
      <c r="FF1" s="81" t="n"/>
      <c r="FG1" s="81" t="n"/>
      <c r="FH1" s="71" t="n"/>
      <c r="FI1" s="71" t="n"/>
      <c r="FJ1" s="81" t="n"/>
      <c r="FK1" s="89" t="n"/>
      <c r="FM1" s="81" t="n"/>
      <c r="FN1" s="71" t="n"/>
      <c r="FO1" s="71" t="n"/>
      <c r="FP1" s="81" t="n"/>
      <c r="FQ1" s="71" t="n"/>
      <c r="FR1" s="71" t="n"/>
      <c r="FS1" s="81" t="n"/>
      <c r="FT1" s="71" t="n"/>
      <c r="FU1" s="71" t="n"/>
      <c r="FV1" s="81" t="n"/>
      <c r="FW1" s="71" t="n"/>
      <c r="FX1" s="71" t="n"/>
      <c r="FY1" s="81" t="n"/>
      <c r="FZ1" s="71" t="n"/>
      <c r="GA1" s="71" t="n"/>
      <c r="GB1" s="81" t="n"/>
      <c r="GC1" s="71" t="n"/>
      <c r="GD1" s="71" t="n"/>
      <c r="GE1" s="81" t="n"/>
    </row>
    <row customHeight="1" ht="12" r="2" spans="1:201">
      <c r="A2" s="35" t="n">
        <v>43315</v>
      </c>
      <c r="B2" s="89" t="s">
        <v>131</v>
      </c>
      <c r="C2" s="89" t="s">
        <v>132</v>
      </c>
      <c r="D2" s="31" t="n">
        <v>6.3</v>
      </c>
      <c r="E2" s="81" t="n">
        <v>7.22</v>
      </c>
      <c r="F2" s="25" t="n">
        <v>429</v>
      </c>
      <c r="G2" s="80" t="n">
        <v>327</v>
      </c>
      <c r="H2" s="80" t="n">
        <v>344</v>
      </c>
      <c r="I2" s="80" t="n">
        <v>234</v>
      </c>
      <c r="J2" s="80" t="n">
        <v>11</v>
      </c>
      <c r="K2" s="80" t="n">
        <v>12</v>
      </c>
      <c r="L2" s="25" t="n">
        <v>0</v>
      </c>
      <c r="M2" s="80" t="n">
        <v>0</v>
      </c>
      <c r="N2" s="80" t="n">
        <v>1</v>
      </c>
      <c r="O2" s="80" t="n">
        <v>7</v>
      </c>
      <c r="P2" s="80" t="n">
        <v>2</v>
      </c>
      <c r="Q2" s="80" t="n">
        <v>1</v>
      </c>
      <c r="R2" s="16" t="n">
        <v>3</v>
      </c>
      <c r="S2" s="16" t="n">
        <v>8</v>
      </c>
      <c r="T2" s="16" t="n">
        <v>11</v>
      </c>
      <c r="U2" s="25" t="n">
        <v>0</v>
      </c>
      <c r="V2" s="80" t="n">
        <v>3</v>
      </c>
      <c r="W2" s="16" t="n">
        <v>3</v>
      </c>
      <c r="X2" s="25" t="n">
        <v>24</v>
      </c>
      <c r="Y2" s="80" t="n">
        <v>18</v>
      </c>
      <c r="Z2" s="27">
        <f>IF(U2="","",LOOKUP(U2-V2,{-9E+307,0,1},{2,"x",1}))</f>
        <v/>
      </c>
      <c r="AA2" s="14">
        <f>IF(U2="","",U2&amp;"-"&amp;V2)</f>
        <v/>
      </c>
      <c r="AB2" s="63" t="n"/>
      <c r="AC2" s="83" t="s">
        <v>33</v>
      </c>
      <c r="AD2" s="80" t="s">
        <v>34</v>
      </c>
      <c r="AE2" s="80" t="s">
        <v>35</v>
      </c>
      <c r="AF2" s="80" t="s">
        <v>36</v>
      </c>
      <c r="AG2" s="80" t="s">
        <v>37</v>
      </c>
      <c r="AH2" s="80" t="s">
        <v>38</v>
      </c>
      <c r="AI2" s="25" t="s">
        <v>39</v>
      </c>
      <c r="AJ2" s="80" t="s">
        <v>40</v>
      </c>
      <c r="AK2" s="80" t="s">
        <v>41</v>
      </c>
      <c r="AL2" s="80" t="s">
        <v>42</v>
      </c>
      <c r="AM2" s="29" t="s">
        <v>43</v>
      </c>
      <c r="AN2" s="25" t="s">
        <v>35</v>
      </c>
      <c r="AO2" s="80" t="s">
        <v>36</v>
      </c>
      <c r="AP2" s="80" t="s">
        <v>37</v>
      </c>
      <c r="AQ2" s="80" t="s">
        <v>38</v>
      </c>
      <c r="AR2" s="25" t="s">
        <v>39</v>
      </c>
      <c r="AS2" s="80" t="s">
        <v>40</v>
      </c>
      <c r="AT2" s="80" t="s">
        <v>41</v>
      </c>
      <c r="AU2" s="80" t="s">
        <v>42</v>
      </c>
      <c r="AV2" s="28" t="s">
        <v>43</v>
      </c>
      <c r="AW2" s="12" t="s">
        <v>34</v>
      </c>
      <c r="AX2" s="80" t="s">
        <v>35</v>
      </c>
      <c r="AY2" s="80" t="s">
        <v>36</v>
      </c>
      <c r="AZ2" s="80" t="s">
        <v>37</v>
      </c>
      <c r="BA2" s="80" t="s">
        <v>38</v>
      </c>
      <c r="BB2" s="25" t="s">
        <v>39</v>
      </c>
      <c r="BC2" s="80" t="s">
        <v>40</v>
      </c>
      <c r="BD2" s="80" t="s">
        <v>41</v>
      </c>
      <c r="BE2" s="80" t="s">
        <v>42</v>
      </c>
      <c r="BF2" s="29" t="s">
        <v>43</v>
      </c>
      <c r="BG2" s="25" t="s">
        <v>35</v>
      </c>
      <c r="BH2" s="80" t="s">
        <v>36</v>
      </c>
      <c r="BI2" s="80" t="s">
        <v>37</v>
      </c>
      <c r="BJ2" s="80" t="s">
        <v>38</v>
      </c>
      <c r="BK2" s="25" t="s">
        <v>39</v>
      </c>
      <c r="BL2" s="80" t="s">
        <v>40</v>
      </c>
      <c r="BM2" s="80" t="s">
        <v>41</v>
      </c>
      <c r="BN2" s="80" t="s">
        <v>42</v>
      </c>
      <c r="BO2" s="25" t="s">
        <v>43</v>
      </c>
      <c r="BV2" s="80" t="s">
        <v>44</v>
      </c>
      <c r="BW2" s="80" t="n"/>
      <c r="BX2" s="80" t="n"/>
      <c r="BY2" s="80" t="n"/>
      <c r="BZ2" s="80" t="n"/>
      <c r="CA2" s="80" t="n"/>
      <c r="CB2" s="80" t="n"/>
      <c r="CC2" s="80" t="n"/>
      <c r="CD2" s="80" t="n"/>
      <c r="CE2" s="80" t="n"/>
      <c r="CF2" s="80" t="n"/>
      <c r="CG2" s="80" t="n"/>
      <c r="CH2" s="80" t="n"/>
      <c r="CI2" s="80" t="n"/>
      <c r="CJ2" s="80" t="n"/>
      <c r="CK2" s="80" t="n"/>
      <c r="CL2" s="80" t="n"/>
      <c r="CM2" s="80" t="n"/>
      <c r="CN2" s="25" t="s">
        <v>45</v>
      </c>
      <c r="CO2" s="80" t="n"/>
      <c r="CP2" s="80" t="n"/>
      <c r="CQ2" s="80" t="n"/>
      <c r="CR2" s="80" t="n"/>
      <c r="CS2" s="80" t="n"/>
      <c r="CT2" s="80" t="n"/>
      <c r="CU2" s="80" t="n"/>
      <c r="CV2" s="80" t="n"/>
      <c r="CW2" s="80" t="n"/>
      <c r="CX2" s="80" t="n"/>
      <c r="CY2" s="80" t="n"/>
      <c r="CZ2" s="80" t="n"/>
      <c r="DA2" s="80" t="n"/>
      <c r="DB2" s="80" t="n"/>
      <c r="DC2" s="80" t="n"/>
      <c r="DD2" s="80" t="n"/>
      <c r="DE2" s="80" t="n"/>
      <c r="DF2" s="12" t="s">
        <v>44</v>
      </c>
      <c r="DG2" s="80" t="n"/>
      <c r="DH2" s="80" t="n"/>
      <c r="DI2" s="80" t="n"/>
      <c r="DJ2" s="80" t="n"/>
      <c r="DK2" s="80" t="n"/>
      <c r="DL2" s="80" t="n"/>
      <c r="DM2" s="80" t="n"/>
      <c r="DN2" s="80" t="n"/>
      <c r="DO2" s="80" t="n"/>
      <c r="DP2" s="80" t="n"/>
      <c r="DQ2" s="80" t="n"/>
      <c r="DR2" s="80" t="n"/>
      <c r="DS2" s="80" t="n"/>
      <c r="DT2" s="80" t="n"/>
      <c r="DU2" s="80" t="n"/>
      <c r="DV2" s="80" t="n"/>
      <c r="DW2" s="80" t="n"/>
      <c r="DX2" s="25" t="s">
        <v>45</v>
      </c>
      <c r="DY2" s="80" t="n"/>
      <c r="DZ2" s="80" t="n"/>
      <c r="EA2" s="80" t="n"/>
      <c r="EB2" s="80" t="n"/>
      <c r="EC2" s="80" t="n"/>
      <c r="ED2" s="80" t="n"/>
      <c r="EE2" s="80" t="n"/>
      <c r="EF2" s="80" t="n"/>
      <c r="EG2" s="80" t="n"/>
      <c r="EH2" s="80" t="n"/>
      <c r="EI2" s="80" t="n"/>
      <c r="EJ2" s="80" t="n"/>
      <c r="EK2" s="80" t="n"/>
      <c r="EL2" s="81" t="n"/>
      <c r="EM2" s="81" t="n"/>
      <c r="EN2" s="81" t="n"/>
      <c r="EO2" s="81" t="n"/>
      <c r="EQ2" s="81" t="n"/>
      <c r="ER2" s="81" t="n"/>
      <c r="ET2" s="81" t="n"/>
      <c r="EU2" s="81" t="n"/>
      <c r="EW2" s="81" t="n"/>
      <c r="EX2" s="81" t="n"/>
      <c r="EY2" s="56" t="n"/>
      <c r="EZ2" s="81" t="n"/>
      <c r="FA2" s="81" t="n"/>
      <c r="FC2" s="81" t="n"/>
      <c r="FD2" s="81" t="n"/>
      <c r="FF2" s="81" t="n"/>
      <c r="FG2" s="81" t="n"/>
      <c r="FH2" s="71" t="n"/>
      <c r="FI2" s="71" t="n"/>
      <c r="FJ2" s="81" t="n"/>
      <c r="FK2" s="89" t="n"/>
      <c r="FM2" s="81" t="n"/>
      <c r="FN2" s="71" t="n"/>
      <c r="FO2" s="71" t="n"/>
      <c r="FP2" s="81" t="n"/>
      <c r="FQ2" s="71" t="n"/>
      <c r="FR2" s="71" t="n"/>
      <c r="FS2" s="81" t="n"/>
      <c r="FT2" s="71" t="n"/>
      <c r="FU2" s="71" t="n"/>
      <c r="FV2" s="81" t="n"/>
      <c r="FW2" s="71" t="n"/>
      <c r="FX2" s="71" t="n"/>
      <c r="FY2" s="81" t="n"/>
      <c r="FZ2" s="71" t="n"/>
      <c r="GA2" s="71" t="n"/>
      <c r="GB2" s="81" t="n"/>
      <c r="GC2" s="71" t="n"/>
      <c r="GD2" s="71" t="n"/>
      <c r="GE2" s="81" t="n"/>
    </row>
    <row customHeight="1" ht="12" r="3" spans="1:201">
      <c r="A3" s="35" t="n">
        <v>43316</v>
      </c>
      <c r="B3" s="89" t="s">
        <v>133</v>
      </c>
      <c r="C3" s="89" t="s">
        <v>134</v>
      </c>
      <c r="D3" s="31" t="n">
        <v>6.44</v>
      </c>
      <c r="E3" s="81" t="n">
        <v>6.99</v>
      </c>
      <c r="F3" s="25" t="n">
        <v>387</v>
      </c>
      <c r="G3" s="80" t="n">
        <v>446</v>
      </c>
      <c r="H3" s="80" t="n">
        <v>288</v>
      </c>
      <c r="I3" s="80" t="n">
        <v>364</v>
      </c>
      <c r="J3" s="80" t="n">
        <v>11</v>
      </c>
      <c r="K3" s="80" t="n">
        <v>9</v>
      </c>
      <c r="L3" s="25" t="n">
        <v>0</v>
      </c>
      <c r="M3" s="80" t="n">
        <v>1</v>
      </c>
      <c r="N3" s="80" t="n">
        <v>2</v>
      </c>
      <c r="O3" s="80" t="n">
        <v>2</v>
      </c>
      <c r="P3" s="80" t="n">
        <v>0</v>
      </c>
      <c r="Q3" s="80" t="n">
        <v>2</v>
      </c>
      <c r="R3" s="16" t="n">
        <v>2</v>
      </c>
      <c r="S3" s="16" t="n">
        <v>5</v>
      </c>
      <c r="T3" s="16" t="n">
        <v>7</v>
      </c>
      <c r="U3" s="25" t="n">
        <v>0</v>
      </c>
      <c r="V3" s="80" t="n">
        <v>2</v>
      </c>
      <c r="W3" s="16" t="n">
        <v>2</v>
      </c>
      <c r="X3" s="25" t="n">
        <v>21</v>
      </c>
      <c r="Y3" s="80" t="n">
        <v>28</v>
      </c>
      <c r="Z3" s="27">
        <f>IF(U3="","",LOOKUP(U3-V3,{-9E+307,0,1},{2,"x",1}))</f>
        <v/>
      </c>
      <c r="AA3" s="14">
        <f>IF(U3="","",U3&amp;"-"&amp;V3)</f>
        <v/>
      </c>
      <c r="AB3" s="63" t="n"/>
      <c r="AC3" s="89" t="s">
        <v>135</v>
      </c>
      <c r="AD3" s="80">
        <f>SUMPRODUCT(($B$2:$C$1001=$AC3)*($Z$2:$Z$1001&lt;&gt;""))</f>
        <v/>
      </c>
      <c r="AE3" s="81">
        <f>SUMIF($B$2:$B$1001,$AC3,$D$2:$D$1001)+SUMIF($C$2:$C$1001,$AC3,$E$2:$E$1001)</f>
        <v/>
      </c>
      <c r="AF3" s="80">
        <f>SUMIF($B$2:$B$1001,$AC3,$F$2:$F$1001)+SUMIF($C$2:$C$1001,$AC3,$G$2:$G$1001)</f>
        <v/>
      </c>
      <c r="AG3" s="80">
        <f>SUMIF($B$2:$B$1001,$AC3,$H$2:$H$1001)+SUMIF($C$2:$C$1001,$AC3,$I$2:$I$1001)</f>
        <v/>
      </c>
      <c r="AH3" s="80">
        <f>SUMIF($B$2:$B$1001,$AC3,$J$2:$J$1001)+SUMIF($C$2:$C$1001,$AC3,$K$2:$K$1001)</f>
        <v/>
      </c>
      <c r="AI3" s="25">
        <f>SUMIF($B$2:$B$1001,$AC3,$L$2:$L$1001)+SUMIF($C$2:$C$1001,$AC3,$M$2:$M$1001)</f>
        <v/>
      </c>
      <c r="AJ3" s="80">
        <f>SUMIF($B$2:$B$1001,$AC3,$N$2:$N$1001)+SUMIF($C$2:$C$1001,$AC3,$O$2:$O$1001)</f>
        <v/>
      </c>
      <c r="AK3" s="80">
        <f>SUMIF($B$2:$B$1001,$AC3,$P$2:$P$1001)+SUMIF($C$2:$C$1001,$AC3,$Q$2:$Q$1001)</f>
        <v/>
      </c>
      <c r="AL3" s="80">
        <f>SUMIF($B$2:$B$1001,$AC3,$U$2:$U$1001)+SUMIF($C$2:$C$1001,$AC3,$V$2:$V$1001)</f>
        <v/>
      </c>
      <c r="AM3" s="29">
        <f>SUMIF($B$2:$B$1001,$AC3,$X$2:$X$1001)+SUMIF($C$2:$C$1001,$AC3,$Y$2:$Y$1001)</f>
        <v/>
      </c>
      <c r="AN3" s="31">
        <f>SUMIF($C$2:$C$1001,$AC3,$D$2:$D$1001)+SUMIF($B$2:$B$1001,$AC3,$E$2:$E$1001)</f>
        <v/>
      </c>
      <c r="AO3" s="80">
        <f>SUMIF($C$2:$C$1001,$AC3,$F$2:$F$1001)+SUMIF($B$2:$B$1001,$AC3,$G$2:$G$1001)</f>
        <v/>
      </c>
      <c r="AP3" s="80">
        <f>SUMIF($C$2:$C$1001,$AC3,$H$2:$H$1001)+SUMIF($B$2:$B$1001,$AC3,$I$2:$I$1001)</f>
        <v/>
      </c>
      <c r="AQ3" s="80">
        <f>SUMIF($C$2:$C$1001,$AC3,$J$2:$J$1001)+SUMIF($B$2:$B$1001,$AC3,$K$2:$K$1001)</f>
        <v/>
      </c>
      <c r="AR3" s="25">
        <f>SUMIF($C$2:$C$1001,$AC3,$L$2:$L$1001)+SUMIF($B$2:$B$1001,$AC3,$M$2:$M$1001)</f>
        <v/>
      </c>
      <c r="AS3" s="80">
        <f>SUMIF($C$2:$C$1001,$AC3,$N$2:$N$1001)+SUMIF($B$2:$B$1001,$AC3,$O$2:$O$1001)</f>
        <v/>
      </c>
      <c r="AT3" s="80">
        <f>SUMIF($C$2:$C$1001,$AC3,$P$2:$P$1001)+SUMIF($B$2:$B$1001,$AC3,$Q$2:$Q$1001)</f>
        <v/>
      </c>
      <c r="AU3" s="80">
        <f>SUMIF($C$2:$C$1001,$AC3,$U$2:$U$1001)+SUMIF($B$2:$B$1001,$AC3,$V$2:$V$1001)</f>
        <v/>
      </c>
      <c r="AV3" s="28">
        <f>SUMIF($C$2:$C$1001,$AC3,$X$2:$X$1001)+SUMIF($B$2:$B$1001,$AC3,$Y$2:$Y$1001)</f>
        <v/>
      </c>
      <c r="AW3" s="12" t="n">
        <v>5</v>
      </c>
      <c r="AX3" s="81" t="n">
        <v>33.71</v>
      </c>
      <c r="AY3" s="80" t="n">
        <v>1971</v>
      </c>
      <c r="AZ3" s="80" t="n">
        <v>1413</v>
      </c>
      <c r="BA3" s="80" t="n">
        <v>49</v>
      </c>
      <c r="BB3" s="25" t="n">
        <v>3</v>
      </c>
      <c r="BC3" s="80" t="n">
        <v>10</v>
      </c>
      <c r="BD3" s="80" t="n">
        <v>4</v>
      </c>
      <c r="BE3" s="80" t="n">
        <v>6</v>
      </c>
      <c r="BF3" s="29" t="n">
        <v>106</v>
      </c>
      <c r="BG3" s="31" t="n">
        <v>33.74</v>
      </c>
      <c r="BH3" s="80" t="n">
        <v>2291</v>
      </c>
      <c r="BI3" s="80" t="n">
        <v>1755</v>
      </c>
      <c r="BJ3" s="80" t="n">
        <v>35</v>
      </c>
      <c r="BK3" s="25" t="n">
        <v>3</v>
      </c>
      <c r="BL3" s="80" t="n">
        <v>15</v>
      </c>
      <c r="BM3" s="80" t="n">
        <v>4</v>
      </c>
      <c r="BN3" s="80" t="n">
        <v>6</v>
      </c>
      <c r="BO3" s="25" t="n">
        <v>117</v>
      </c>
      <c r="BT3" s="89" t="s">
        <v>34</v>
      </c>
      <c r="BV3" s="80" t="s">
        <v>35</v>
      </c>
      <c r="BW3" s="80" t="n"/>
      <c r="BX3" s="80" t="s">
        <v>36</v>
      </c>
      <c r="BY3" s="80" t="n"/>
      <c r="BZ3" s="80" t="s">
        <v>37</v>
      </c>
      <c r="CA3" s="80" t="n"/>
      <c r="CB3" s="80" t="s">
        <v>38</v>
      </c>
      <c r="CC3" s="80" t="n"/>
      <c r="CD3" s="25" t="s">
        <v>39</v>
      </c>
      <c r="CE3" s="80" t="n"/>
      <c r="CF3" s="80" t="s">
        <v>40</v>
      </c>
      <c r="CG3" s="80" t="n"/>
      <c r="CH3" s="80" t="s">
        <v>41</v>
      </c>
      <c r="CI3" s="80" t="n"/>
      <c r="CJ3" s="80" t="s">
        <v>42</v>
      </c>
      <c r="CK3" s="80" t="n"/>
      <c r="CL3" s="25" t="s">
        <v>43</v>
      </c>
      <c r="CM3" s="80" t="n"/>
      <c r="CN3" s="25" t="s">
        <v>35</v>
      </c>
      <c r="CO3" s="80" t="n"/>
      <c r="CP3" s="80" t="s">
        <v>36</v>
      </c>
      <c r="CQ3" s="80" t="n"/>
      <c r="CR3" s="80" t="s">
        <v>37</v>
      </c>
      <c r="CS3" s="80" t="n"/>
      <c r="CT3" s="80" t="s">
        <v>38</v>
      </c>
      <c r="CU3" s="80" t="n"/>
      <c r="CV3" s="25" t="s">
        <v>39</v>
      </c>
      <c r="CW3" s="80" t="n"/>
      <c r="CX3" s="80" t="s">
        <v>40</v>
      </c>
      <c r="CY3" s="80" t="n"/>
      <c r="CZ3" s="80" t="s">
        <v>41</v>
      </c>
      <c r="DA3" s="80" t="n"/>
      <c r="DB3" s="80" t="s">
        <v>42</v>
      </c>
      <c r="DC3" s="80" t="n"/>
      <c r="DD3" s="25" t="s">
        <v>43</v>
      </c>
      <c r="DE3" s="80" t="n"/>
      <c r="DF3" s="12" t="s">
        <v>35</v>
      </c>
      <c r="DG3" s="80" t="n"/>
      <c r="DH3" s="80" t="s">
        <v>36</v>
      </c>
      <c r="DI3" s="80" t="n"/>
      <c r="DJ3" s="80" t="s">
        <v>37</v>
      </c>
      <c r="DK3" s="80" t="n"/>
      <c r="DL3" s="80" t="s">
        <v>38</v>
      </c>
      <c r="DM3" s="80" t="n"/>
      <c r="DN3" s="25" t="s">
        <v>39</v>
      </c>
      <c r="DO3" s="80" t="n"/>
      <c r="DP3" s="80" t="s">
        <v>40</v>
      </c>
      <c r="DQ3" s="80" t="n"/>
      <c r="DR3" s="80" t="s">
        <v>41</v>
      </c>
      <c r="DS3" s="80" t="n"/>
      <c r="DT3" s="80" t="s">
        <v>42</v>
      </c>
      <c r="DU3" s="80" t="n"/>
      <c r="DV3" s="25" t="s">
        <v>43</v>
      </c>
      <c r="DW3" s="80" t="n"/>
      <c r="DX3" s="25" t="s">
        <v>35</v>
      </c>
      <c r="DY3" s="80" t="n"/>
      <c r="DZ3" s="80" t="s">
        <v>36</v>
      </c>
      <c r="EA3" s="80" t="n"/>
      <c r="EB3" s="80" t="s">
        <v>37</v>
      </c>
      <c r="EC3" s="80" t="n"/>
      <c r="ED3" s="80" t="s">
        <v>38</v>
      </c>
      <c r="EE3" s="80" t="n"/>
      <c r="EF3" s="25" t="s">
        <v>39</v>
      </c>
      <c r="EG3" s="80" t="n"/>
      <c r="EH3" s="80" t="s">
        <v>40</v>
      </c>
      <c r="EI3" s="80" t="n"/>
      <c r="EJ3" s="80" t="s">
        <v>41</v>
      </c>
      <c r="EK3" s="80" t="n"/>
      <c r="EL3" s="80" t="s">
        <v>42</v>
      </c>
      <c r="EM3" s="80" t="n"/>
      <c r="EN3" s="31" t="s">
        <v>43</v>
      </c>
      <c r="EO3" s="81" t="n"/>
      <c r="EQ3" s="81" t="n"/>
      <c r="ER3" s="81" t="n"/>
      <c r="ET3" s="81" t="n"/>
      <c r="EU3" s="81" t="n"/>
      <c r="EW3" s="81" t="n"/>
      <c r="EX3" s="81" t="n"/>
      <c r="EZ3" s="81" t="n"/>
      <c r="FA3" s="81" t="n"/>
      <c r="FB3" s="56" t="n"/>
      <c r="FC3" s="81" t="n"/>
      <c r="FD3" s="81" t="n"/>
      <c r="FF3" s="81" t="n"/>
      <c r="FG3" s="81" t="n"/>
      <c r="FI3" s="81" t="n"/>
      <c r="FJ3" s="81" t="n"/>
      <c r="FK3" s="71" t="n"/>
      <c r="FL3" s="71" t="n"/>
      <c r="FM3" s="81" t="n"/>
      <c r="FN3" s="71" t="n"/>
      <c r="FO3" s="71" t="n"/>
      <c r="FP3" s="81" t="n"/>
      <c r="FQ3" s="71" t="n"/>
      <c r="FR3" s="71" t="n"/>
      <c r="FS3" s="81" t="n"/>
      <c r="FT3" s="71" t="n"/>
      <c r="FU3" s="71" t="n"/>
      <c r="FV3" s="81" t="n"/>
      <c r="FW3" s="71" t="n"/>
      <c r="FX3" s="71" t="n"/>
      <c r="FY3" s="81" t="n"/>
      <c r="FZ3" s="71" t="n"/>
      <c r="GA3" s="71" t="n"/>
      <c r="GB3" s="81" t="n"/>
      <c r="GC3" s="71" t="n"/>
      <c r="GD3" s="71" t="n"/>
      <c r="GE3" s="81" t="n"/>
      <c r="GF3" s="71" t="n"/>
      <c r="GG3" s="71" t="n"/>
      <c r="GH3" s="81" t="n"/>
    </row>
    <row customHeight="1" ht="12" r="4" spans="1:201">
      <c r="A4" s="35" t="n">
        <v>43316</v>
      </c>
      <c r="B4" s="89" t="s">
        <v>136</v>
      </c>
      <c r="C4" s="89" t="s">
        <v>137</v>
      </c>
      <c r="D4" s="31" t="n">
        <v>6.92</v>
      </c>
      <c r="E4" s="81" t="n">
        <v>6.39</v>
      </c>
      <c r="F4" s="25" t="n">
        <v>362</v>
      </c>
      <c r="G4" s="80" t="n">
        <v>323</v>
      </c>
      <c r="H4" s="80" t="n">
        <v>282</v>
      </c>
      <c r="I4" s="80" t="n">
        <v>230</v>
      </c>
      <c r="J4" s="80" t="n">
        <v>10</v>
      </c>
      <c r="K4" s="80" t="n">
        <v>8</v>
      </c>
      <c r="L4" s="25" t="n">
        <v>1</v>
      </c>
      <c r="M4" s="80" t="n">
        <v>0</v>
      </c>
      <c r="N4" s="80" t="n">
        <v>3</v>
      </c>
      <c r="O4" s="80" t="n">
        <v>3</v>
      </c>
      <c r="P4" s="80" t="n">
        <v>1</v>
      </c>
      <c r="Q4" s="80" t="n">
        <v>2</v>
      </c>
      <c r="R4" s="16" t="n">
        <v>5</v>
      </c>
      <c r="S4" s="16" t="n">
        <v>5</v>
      </c>
      <c r="T4" s="16" t="n">
        <v>10</v>
      </c>
      <c r="U4" s="25" t="n">
        <v>3</v>
      </c>
      <c r="V4" s="80" t="n">
        <v>1</v>
      </c>
      <c r="W4" s="16" t="n">
        <v>4</v>
      </c>
      <c r="X4" s="25" t="n">
        <v>33</v>
      </c>
      <c r="Y4" s="80" t="n">
        <v>22</v>
      </c>
      <c r="Z4" s="27">
        <f>IF(U4="","",LOOKUP(U4-V4,{-9E+307,0,1},{2,"x",1}))</f>
        <v/>
      </c>
      <c r="AA4" s="14">
        <f>IF(U4="","",U4&amp;"-"&amp;V4)</f>
        <v/>
      </c>
      <c r="AB4" s="63" t="n"/>
      <c r="AC4" s="89" t="s">
        <v>138</v>
      </c>
      <c r="AD4" s="80">
        <f>SUMPRODUCT(($B$2:$C$1001=$AC4)*($Z$2:$Z$1001&lt;&gt;""))</f>
        <v/>
      </c>
      <c r="AE4" s="81">
        <f>SUMIF($B$2:$B$1001,$AC4,$D$2:$D$1001)+SUMIF($C$2:$C$1001,$AC4,$E$2:$E$1001)</f>
        <v/>
      </c>
      <c r="AF4" s="80">
        <f>SUMIF($B$2:$B$1001,$AC4,$F$2:$F$1001)+SUMIF($C$2:$C$1001,$AC4,$G$2:$G$1001)</f>
        <v/>
      </c>
      <c r="AG4" s="80">
        <f>SUMIF($B$2:$B$1001,$AC4,$H$2:$H$1001)+SUMIF($C$2:$C$1001,$AC4,$I$2:$I$1001)</f>
        <v/>
      </c>
      <c r="AH4" s="80">
        <f>SUMIF($B$2:$B$1001,$AC4,$J$2:$J$1001)+SUMIF($C$2:$C$1001,$AC4,$K$2:$K$1001)</f>
        <v/>
      </c>
      <c r="AI4" s="25">
        <f>SUMIF($B$2:$B$1001,$AC4,$L$2:$L$1001)+SUMIF($C$2:$C$1001,$AC4,$M$2:$M$1001)</f>
        <v/>
      </c>
      <c r="AJ4" s="80">
        <f>SUMIF($B$2:$B$1001,$AC4,$N$2:$N$1001)+SUMIF($C$2:$C$1001,$AC4,$O$2:$O$1001)</f>
        <v/>
      </c>
      <c r="AK4" s="80">
        <f>SUMIF($B$2:$B$1001,$AC4,$P$2:$P$1001)+SUMIF($C$2:$C$1001,$AC4,$Q$2:$Q$1001)</f>
        <v/>
      </c>
      <c r="AL4" s="80">
        <f>SUMIF($B$2:$B$1001,$AC4,$U$2:$U$1001)+SUMIF($C$2:$C$1001,$AC4,$V$2:$V$1001)</f>
        <v/>
      </c>
      <c r="AM4" s="29">
        <f>SUMIF($B$2:$B$1001,$AC4,$X$2:$X$1001)+SUMIF($C$2:$C$1001,$AC4,$Y$2:$Y$1001)</f>
        <v/>
      </c>
      <c r="AN4" s="31">
        <f>SUMIF($C$2:$C$1001,$AC4,$D$2:$D$1001)+SUMIF($B$2:$B$1001,$AC4,$E$2:$E$1001)</f>
        <v/>
      </c>
      <c r="AO4" s="80">
        <f>SUMIF($C$2:$C$1001,$AC4,$F$2:$F$1001)+SUMIF($B$2:$B$1001,$AC4,$G$2:$G$1001)</f>
        <v/>
      </c>
      <c r="AP4" s="80">
        <f>SUMIF($C$2:$C$1001,$AC4,$H$2:$H$1001)+SUMIF($B$2:$B$1001,$AC4,$I$2:$I$1001)</f>
        <v/>
      </c>
      <c r="AQ4" s="80">
        <f>SUMIF($C$2:$C$1001,$AC4,$J$2:$J$1001)+SUMIF($B$2:$B$1001,$AC4,$K$2:$K$1001)</f>
        <v/>
      </c>
      <c r="AR4" s="25">
        <f>SUMIF($C$2:$C$1001,$AC4,$L$2:$L$1001)+SUMIF($B$2:$B$1001,$AC4,$M$2:$M$1001)</f>
        <v/>
      </c>
      <c r="AS4" s="80">
        <f>SUMIF($C$2:$C$1001,$AC4,$N$2:$N$1001)+SUMIF($B$2:$B$1001,$AC4,$O$2:$O$1001)</f>
        <v/>
      </c>
      <c r="AT4" s="80">
        <f>SUMIF($C$2:$C$1001,$AC4,$P$2:$P$1001)+SUMIF($B$2:$B$1001,$AC4,$Q$2:$Q$1001)</f>
        <v/>
      </c>
      <c r="AU4" s="80">
        <f>SUMIF($C$2:$C$1001,$AC4,$U$2:$U$1001)+SUMIF($B$2:$B$1001,$AC4,$V$2:$V$1001)</f>
        <v/>
      </c>
      <c r="AV4" s="28">
        <f>SUMIF($C$2:$C$1001,$AC4,$X$2:$X$1001)+SUMIF($B$2:$B$1001,$AC4,$Y$2:$Y$1001)</f>
        <v/>
      </c>
      <c r="AW4" s="12" t="n">
        <v>5</v>
      </c>
      <c r="AX4" s="81" t="n">
        <v>34.04</v>
      </c>
      <c r="AY4" s="80" t="n">
        <v>1635</v>
      </c>
      <c r="AZ4" s="80" t="n">
        <v>1138</v>
      </c>
      <c r="BA4" s="80" t="n">
        <v>36</v>
      </c>
      <c r="BB4" s="25" t="n">
        <v>4</v>
      </c>
      <c r="BC4" s="80" t="n">
        <v>7</v>
      </c>
      <c r="BD4" s="80" t="n">
        <v>7</v>
      </c>
      <c r="BE4" s="80" t="n">
        <v>10</v>
      </c>
      <c r="BF4" s="29" t="n">
        <v>141</v>
      </c>
      <c r="BG4" s="31" t="n">
        <v>33.62</v>
      </c>
      <c r="BH4" s="80" t="n">
        <v>2137</v>
      </c>
      <c r="BI4" s="80" t="n">
        <v>1689</v>
      </c>
      <c r="BJ4" s="80" t="n">
        <v>66</v>
      </c>
      <c r="BK4" s="25" t="n">
        <v>3</v>
      </c>
      <c r="BL4" s="80" t="n">
        <v>11</v>
      </c>
      <c r="BM4" s="80" t="n">
        <v>6</v>
      </c>
      <c r="BN4" s="80" t="n">
        <v>8</v>
      </c>
      <c r="BO4" s="25" t="n">
        <v>79</v>
      </c>
      <c r="BQ4" s="35">
        <f>BQ28</f>
        <v/>
      </c>
      <c r="BR4" s="35">
        <f>BR28</f>
        <v/>
      </c>
      <c r="BS4" s="35">
        <f>BS28</f>
        <v/>
      </c>
      <c r="BT4" s="89">
        <f>VLOOKUP(BR4,$AC$3:$BO$20,2,FALSE)</f>
        <v/>
      </c>
      <c r="BU4" s="89">
        <f>VLOOKUP(BS4,$AC$3:$BO$20,2,FALSE)</f>
        <v/>
      </c>
      <c r="BV4" s="31">
        <f>VLOOKUP(BR4,$AC$3:$BO$20,3,FALSE)</f>
        <v/>
      </c>
      <c r="BW4" s="81">
        <f>VLOOKUP(BS4,$AC$3:$BO$20,3,FALSE)</f>
        <v/>
      </c>
      <c r="BX4" s="80">
        <f>VLOOKUP(BR4,$AC$3:$BO$20,4,FALSE)</f>
        <v/>
      </c>
      <c r="BY4" s="80">
        <f>VLOOKUP(BS4,$AC$3:$BO$20,4,FALSE)</f>
        <v/>
      </c>
      <c r="BZ4" s="80">
        <f>VLOOKUP(BR4,$AC$3:$BO$20,5,FALSE)</f>
        <v/>
      </c>
      <c r="CA4" s="80">
        <f>VLOOKUP(BS4,$AC$3:$BO$20,5,FALSE)</f>
        <v/>
      </c>
      <c r="CB4" s="80">
        <f>VLOOKUP(BR4,$AC$3:$BO$20,6,FALSE)</f>
        <v/>
      </c>
      <c r="CC4" s="80">
        <f>VLOOKUP(BS4,$AC$3:$BO$20,6,FALSE)</f>
        <v/>
      </c>
      <c r="CD4" s="25">
        <f>VLOOKUP(BR4,$AC$3:$BO$20,7,FALSE)</f>
        <v/>
      </c>
      <c r="CE4" s="80">
        <f>VLOOKUP(BS4,$AC$3:$BO$20,7,FALSE)</f>
        <v/>
      </c>
      <c r="CF4" s="80">
        <f>VLOOKUP(BR4,$AC$3:$BO$20,8,FALSE)</f>
        <v/>
      </c>
      <c r="CG4" s="80">
        <f>VLOOKUP(BS4,$AC$3:$BO$20,8,FALSE)</f>
        <v/>
      </c>
      <c r="CH4" s="80">
        <f>VLOOKUP(BR4,$AC$3:$BO$20,9,FALSE)</f>
        <v/>
      </c>
      <c r="CI4" s="80">
        <f>VLOOKUP(BS4,$AC$3:$BO$20,9,FALSE)</f>
        <v/>
      </c>
      <c r="CJ4" s="80">
        <f>VLOOKUP(BR4,$AC$3:$BO$20,10,FALSE)</f>
        <v/>
      </c>
      <c r="CK4" s="80">
        <f>VLOOKUP(BS4,$AC$3:$BO$20,10,FALSE)</f>
        <v/>
      </c>
      <c r="CL4" s="25">
        <f>VLOOKUP(BR4,$AC$3:$BO$20,11,FALSE)</f>
        <v/>
      </c>
      <c r="CM4" s="80">
        <f>VLOOKUP(BS4,$AC$3:$BO$20,11,FALSE)</f>
        <v/>
      </c>
      <c r="CN4" s="31">
        <f>VLOOKUP(BR4,$AC$3:$BO$20,22,FALSE)</f>
        <v/>
      </c>
      <c r="CO4" s="81">
        <f>VLOOKUP(BS4,$AC$3:$BO$20,22,FALSE)</f>
        <v/>
      </c>
      <c r="CP4" s="80">
        <f>VLOOKUP(BR4,$AC$3:$BO$20,23,FALSE)</f>
        <v/>
      </c>
      <c r="CQ4" s="80">
        <f>VLOOKUP(BS4,$AC$3:$BO$20,23,FALSE)</f>
        <v/>
      </c>
      <c r="CR4" s="80">
        <f>VLOOKUP(BR4,$AC$3:$BO$20,24,FALSE)</f>
        <v/>
      </c>
      <c r="CS4" s="80">
        <f>VLOOKUP(BS4,$AC$3:$BO$20,24,FALSE)</f>
        <v/>
      </c>
      <c r="CT4" s="80">
        <f>VLOOKUP(BR4,$AC$3:$BO$20,25,FALSE)</f>
        <v/>
      </c>
      <c r="CU4" s="80">
        <f>VLOOKUP(BS4,$AC$3:$BO$20,25,FALSE)</f>
        <v/>
      </c>
      <c r="CV4" s="25">
        <f>VLOOKUP(BR4,$AC$3:$BO$20,26,FALSE)</f>
        <v/>
      </c>
      <c r="CW4" s="80">
        <f>VLOOKUP(BS4,$AC$3:$BO$20,26,FALSE)</f>
        <v/>
      </c>
      <c r="CX4" s="80">
        <f>VLOOKUP(BR4,$AC$3:$BO$20,27,FALSE)</f>
        <v/>
      </c>
      <c r="CY4" s="80">
        <f>VLOOKUP(BS4,$AC$3:$BO$20,27,FALSE)</f>
        <v/>
      </c>
      <c r="CZ4" s="80">
        <f>VLOOKUP(BR4,$AC$3:$BO$20,28,FALSE)</f>
        <v/>
      </c>
      <c r="DA4" s="80">
        <f>VLOOKUP(BS4,$AC$3:$BO$20,28,FALSE)</f>
        <v/>
      </c>
      <c r="DB4" s="80">
        <f>VLOOKUP(BR4,$AC$3:$BO$20,29,FALSE)</f>
        <v/>
      </c>
      <c r="DC4" s="80">
        <f>VLOOKUP(BS4,$AC$3:$BO$20,29,FALSE)</f>
        <v/>
      </c>
      <c r="DD4" s="25">
        <f>VLOOKUP(BR4,$AC$3:$BO$20,30,FALSE)</f>
        <v/>
      </c>
      <c r="DE4" s="80">
        <f>VLOOKUP(BS4,$AC$3:$BO$20,30,FALSE)</f>
        <v/>
      </c>
      <c r="DF4" s="30">
        <f>VLOOKUP(BR4,$AC$3:$BO$20,12,FALSE)</f>
        <v/>
      </c>
      <c r="DG4" s="81">
        <f>VLOOKUP(BS4,$AC$3:$BO$20,12,FALSE)</f>
        <v/>
      </c>
      <c r="DH4" s="80">
        <f>VLOOKUP(BR4,$AC$3:$BO$20,13,FALSE)</f>
        <v/>
      </c>
      <c r="DI4" s="80">
        <f>VLOOKUP(BS4,$AC$3:$BO$20,13,FALSE)</f>
        <v/>
      </c>
      <c r="DJ4" s="80">
        <f>VLOOKUP(BR4,$AC$3:$BO$20,14,FALSE)</f>
        <v/>
      </c>
      <c r="DK4" s="80">
        <f>VLOOKUP(BS4,$AC$3:$BO$20,14,FALSE)</f>
        <v/>
      </c>
      <c r="DL4" s="80">
        <f>VLOOKUP(BR4,$AC$3:$BO$20,15,FALSE)</f>
        <v/>
      </c>
      <c r="DM4" s="80">
        <f>VLOOKUP(BS4,$AC$3:$BO$20,15,FALSE)</f>
        <v/>
      </c>
      <c r="DN4" s="25">
        <f>VLOOKUP(BR4,$AC$3:$BO$20,16,FALSE)</f>
        <v/>
      </c>
      <c r="DO4" s="80">
        <f>VLOOKUP(BS4,$AC$3:$BO$20,16,FALSE)</f>
        <v/>
      </c>
      <c r="DP4" s="80">
        <f>VLOOKUP(BR4,$AC$3:$BO$20,17,FALSE)</f>
        <v/>
      </c>
      <c r="DQ4" s="80">
        <f>VLOOKUP(BS4,$AC$3:$BO$20,17,FALSE)</f>
        <v/>
      </c>
      <c r="DR4" s="80">
        <f>VLOOKUP(BR4,$AC$3:$BO$20,18,FALSE)</f>
        <v/>
      </c>
      <c r="DS4" s="80">
        <f>VLOOKUP(BS4,$AC$3:$BO$20,18,FALSE)</f>
        <v/>
      </c>
      <c r="DT4" s="80">
        <f>VLOOKUP(BR4,$AC$3:$BO$20,19,FALSE)</f>
        <v/>
      </c>
      <c r="DU4" s="80">
        <f>VLOOKUP(BS4,$AC$3:$BO$20,19,FALSE)</f>
        <v/>
      </c>
      <c r="DV4" s="25">
        <f>VLOOKUP(BR4,$AC$3:$BO$20,20,FALSE)</f>
        <v/>
      </c>
      <c r="DW4" s="80">
        <f>VLOOKUP(BS4,$AC$3:$BO$20,20,FALSE)</f>
        <v/>
      </c>
      <c r="DX4" s="31">
        <f>VLOOKUP(BR4,$AC$3:$BO$20,31,FALSE)</f>
        <v/>
      </c>
      <c r="DY4" s="81">
        <f>VLOOKUP(BS4,$AC$3:$BO$20,31,FALSE)</f>
        <v/>
      </c>
      <c r="DZ4" s="80">
        <f>VLOOKUP(BR4,$AC$3:$BO$20,32,FALSE)</f>
        <v/>
      </c>
      <c r="EA4" s="80">
        <f>VLOOKUP(BS4,$AC$3:$BO$20,32,FALSE)</f>
        <v/>
      </c>
      <c r="EB4" s="80">
        <f>VLOOKUP(BR4,$AC$3:$BO$20,33,FALSE)</f>
        <v/>
      </c>
      <c r="EC4" s="80">
        <f>VLOOKUP(BS4,$AC$3:$BO$20,33,FALSE)</f>
        <v/>
      </c>
      <c r="ED4" s="80">
        <f>VLOOKUP(BR4,$AC$3:$BO$20,34,FALSE)</f>
        <v/>
      </c>
      <c r="EE4" s="80">
        <f>VLOOKUP(BS4,$AC$3:$BO$20,34,FALSE)</f>
        <v/>
      </c>
      <c r="EF4" s="25">
        <f>VLOOKUP(BR4,$AC$3:$BO$20,35,FALSE)</f>
        <v/>
      </c>
      <c r="EG4" s="80">
        <f>VLOOKUP(BS4,$AC$3:$BO$20,35,FALSE)</f>
        <v/>
      </c>
      <c r="EH4" s="80">
        <f>VLOOKUP(BR4,$AC$3:$BO$20,36,FALSE)</f>
        <v/>
      </c>
      <c r="EI4" s="80">
        <f>VLOOKUP(BS4,$AC$3:$BO$20,36,FALSE)</f>
        <v/>
      </c>
      <c r="EJ4" s="80">
        <f>VLOOKUP(BR4,$AC$3:$BO$20,37,FALSE)</f>
        <v/>
      </c>
      <c r="EK4" s="80">
        <f>VLOOKUP(BS4,$AC$3:$BO$20,37,FALSE)</f>
        <v/>
      </c>
      <c r="EL4" s="80">
        <f>VLOOKUP(BR4,$AC$3:$BO$20,38,FALSE)</f>
        <v/>
      </c>
      <c r="EM4" s="80">
        <f>VLOOKUP(BS4,$AC$3:$BO$20,38,FALSE)</f>
        <v/>
      </c>
      <c r="EN4" s="25">
        <f>VLOOKUP(BR4,$AC$3:$BO$20,39,FALSE)</f>
        <v/>
      </c>
      <c r="EO4" s="80">
        <f>VLOOKUP(BS4,$AC$3:$BO$20,39,FALSE)</f>
        <v/>
      </c>
      <c r="EQ4" s="81" t="n"/>
      <c r="ER4" s="81" t="n"/>
      <c r="ET4" s="81" t="n"/>
      <c r="EU4" s="81" t="n"/>
      <c r="EW4" s="81" t="n"/>
      <c r="EX4" s="81" t="n"/>
      <c r="EZ4" s="81" t="n"/>
      <c r="FA4" s="56" t="n"/>
      <c r="FC4" s="81" t="n"/>
      <c r="FD4" s="81" t="n"/>
      <c r="FF4" s="81" t="n"/>
      <c r="FG4" s="81" t="n"/>
      <c r="FI4" s="81" t="n"/>
      <c r="FJ4" s="71" t="n"/>
      <c r="FK4" s="71" t="n"/>
      <c r="FL4" s="81" t="n"/>
      <c r="FM4" s="71" t="n"/>
      <c r="FN4" s="71" t="n"/>
      <c r="FO4" s="81" t="n"/>
      <c r="FP4" s="71" t="n"/>
      <c r="FQ4" s="71" t="n"/>
      <c r="FR4" s="81" t="n"/>
      <c r="FS4" s="71" t="n"/>
      <c r="FT4" s="71" t="n"/>
      <c r="FU4" s="81" t="n"/>
      <c r="FV4" s="71" t="n"/>
      <c r="FW4" s="71" t="n"/>
      <c r="FX4" s="81" t="n"/>
      <c r="FY4" s="71" t="n"/>
      <c r="FZ4" s="71" t="n"/>
      <c r="GA4" s="81" t="n"/>
      <c r="GB4" s="71" t="n"/>
      <c r="GC4" s="71" t="n"/>
      <c r="GD4" s="81" t="n"/>
      <c r="GE4" s="71" t="n"/>
      <c r="GF4" s="71" t="n"/>
      <c r="GG4" s="81" t="n"/>
    </row>
    <row customHeight="1" ht="12" r="5" spans="1:201">
      <c r="A5" s="35" t="n">
        <v>43316</v>
      </c>
      <c r="B5" s="89" t="s">
        <v>139</v>
      </c>
      <c r="C5" s="89" t="s">
        <v>140</v>
      </c>
      <c r="D5" s="31" t="n">
        <v>6.73</v>
      </c>
      <c r="E5" s="81" t="n">
        <v>6.69</v>
      </c>
      <c r="F5" s="25" t="n">
        <v>245</v>
      </c>
      <c r="G5" s="80" t="n">
        <v>322</v>
      </c>
      <c r="H5" s="80" t="n">
        <v>152</v>
      </c>
      <c r="I5" s="80" t="n">
        <v>212</v>
      </c>
      <c r="J5" s="80" t="n">
        <v>7</v>
      </c>
      <c r="K5" s="80" t="n">
        <v>12</v>
      </c>
      <c r="L5" s="25" t="n">
        <v>0</v>
      </c>
      <c r="M5" s="80" t="n">
        <v>0</v>
      </c>
      <c r="N5" s="80" t="n">
        <v>2</v>
      </c>
      <c r="O5" s="80" t="n">
        <v>0</v>
      </c>
      <c r="P5" s="80" t="n">
        <v>7</v>
      </c>
      <c r="Q5" s="80" t="n">
        <v>3</v>
      </c>
      <c r="R5" s="16" t="n">
        <v>9</v>
      </c>
      <c r="S5" s="16" t="n">
        <v>3</v>
      </c>
      <c r="T5" s="16" t="n">
        <v>12</v>
      </c>
      <c r="U5" s="25" t="n">
        <v>2</v>
      </c>
      <c r="V5" s="80" t="n">
        <v>1</v>
      </c>
      <c r="W5" s="16" t="n">
        <v>3</v>
      </c>
      <c r="X5" s="25" t="n">
        <v>29</v>
      </c>
      <c r="Y5" s="80" t="n">
        <v>25</v>
      </c>
      <c r="Z5" s="27">
        <f>IF(U5="","",LOOKUP(U5-V5,{-9E+307,0,1},{2,"x",1}))</f>
        <v/>
      </c>
      <c r="AA5" s="14">
        <f>IF(U5="","",U5&amp;"-"&amp;V5)</f>
        <v/>
      </c>
      <c r="AB5" s="63" t="n"/>
      <c r="AC5" s="89" t="s">
        <v>133</v>
      </c>
      <c r="AD5" s="80">
        <f>SUMPRODUCT(($B$2:$C$1001=$AC5)*($Z$2:$Z$1001&lt;&gt;""))</f>
        <v/>
      </c>
      <c r="AE5" s="81">
        <f>SUMIF($B$2:$B$1001,$AC5,$D$2:$D$1001)+SUMIF($C$2:$C$1001,$AC5,$E$2:$E$1001)</f>
        <v/>
      </c>
      <c r="AF5" s="80">
        <f>SUMIF($B$2:$B$1001,$AC5,$F$2:$F$1001)+SUMIF($C$2:$C$1001,$AC5,$G$2:$G$1001)</f>
        <v/>
      </c>
      <c r="AG5" s="80">
        <f>SUMIF($B$2:$B$1001,$AC5,$H$2:$H$1001)+SUMIF($C$2:$C$1001,$AC5,$I$2:$I$1001)</f>
        <v/>
      </c>
      <c r="AH5" s="80">
        <f>SUMIF($B$2:$B$1001,$AC5,$J$2:$J$1001)+SUMIF($C$2:$C$1001,$AC5,$K$2:$K$1001)</f>
        <v/>
      </c>
      <c r="AI5" s="25">
        <f>SUMIF($B$2:$B$1001,$AC5,$L$2:$L$1001)+SUMIF($C$2:$C$1001,$AC5,$M$2:$M$1001)</f>
        <v/>
      </c>
      <c r="AJ5" s="80">
        <f>SUMIF($B$2:$B$1001,$AC5,$N$2:$N$1001)+SUMIF($C$2:$C$1001,$AC5,$O$2:$O$1001)</f>
        <v/>
      </c>
      <c r="AK5" s="80">
        <f>SUMIF($B$2:$B$1001,$AC5,$P$2:$P$1001)+SUMIF($C$2:$C$1001,$AC5,$Q$2:$Q$1001)</f>
        <v/>
      </c>
      <c r="AL5" s="80">
        <f>SUMIF($B$2:$B$1001,$AC5,$U$2:$U$1001)+SUMIF($C$2:$C$1001,$AC5,$V$2:$V$1001)</f>
        <v/>
      </c>
      <c r="AM5" s="29">
        <f>SUMIF($B$2:$B$1001,$AC5,$X$2:$X$1001)+SUMIF($C$2:$C$1001,$AC5,$Y$2:$Y$1001)</f>
        <v/>
      </c>
      <c r="AN5" s="31">
        <f>SUMIF($C$2:$C$1001,$AC5,$D$2:$D$1001)+SUMIF($B$2:$B$1001,$AC5,$E$2:$E$1001)</f>
        <v/>
      </c>
      <c r="AO5" s="80">
        <f>SUMIF($C$2:$C$1001,$AC5,$F$2:$F$1001)+SUMIF($B$2:$B$1001,$AC5,$G$2:$G$1001)</f>
        <v/>
      </c>
      <c r="AP5" s="80">
        <f>SUMIF($C$2:$C$1001,$AC5,$H$2:$H$1001)+SUMIF($B$2:$B$1001,$AC5,$I$2:$I$1001)</f>
        <v/>
      </c>
      <c r="AQ5" s="80">
        <f>SUMIF($C$2:$C$1001,$AC5,$J$2:$J$1001)+SUMIF($B$2:$B$1001,$AC5,$K$2:$K$1001)</f>
        <v/>
      </c>
      <c r="AR5" s="25">
        <f>SUMIF($C$2:$C$1001,$AC5,$L$2:$L$1001)+SUMIF($B$2:$B$1001,$AC5,$M$2:$M$1001)</f>
        <v/>
      </c>
      <c r="AS5" s="80">
        <f>SUMIF($C$2:$C$1001,$AC5,$N$2:$N$1001)+SUMIF($B$2:$B$1001,$AC5,$O$2:$O$1001)</f>
        <v/>
      </c>
      <c r="AT5" s="80">
        <f>SUMIF($C$2:$C$1001,$AC5,$P$2:$P$1001)+SUMIF($B$2:$B$1001,$AC5,$Q$2:$Q$1001)</f>
        <v/>
      </c>
      <c r="AU5" s="80">
        <f>SUMIF($C$2:$C$1001,$AC5,$U$2:$U$1001)+SUMIF($B$2:$B$1001,$AC5,$V$2:$V$1001)</f>
        <v/>
      </c>
      <c r="AV5" s="28">
        <f>SUMIF($C$2:$C$1001,$AC5,$X$2:$X$1001)+SUMIF($B$2:$B$1001,$AC5,$Y$2:$Y$1001)</f>
        <v/>
      </c>
      <c r="AW5" s="12" t="n">
        <v>5</v>
      </c>
      <c r="AX5" s="81" t="n">
        <v>33.81</v>
      </c>
      <c r="AY5" s="80" t="n">
        <v>2513</v>
      </c>
      <c r="AZ5" s="80" t="n">
        <v>1983</v>
      </c>
      <c r="BA5" s="80" t="n">
        <v>57</v>
      </c>
      <c r="BB5" s="25" t="n">
        <v>3</v>
      </c>
      <c r="BC5" s="80" t="n">
        <v>12</v>
      </c>
      <c r="BD5" s="80" t="n">
        <v>6</v>
      </c>
      <c r="BE5" s="80" t="n">
        <v>4</v>
      </c>
      <c r="BF5" s="29" t="n">
        <v>78</v>
      </c>
      <c r="BG5" s="31" t="n">
        <v>34.75</v>
      </c>
      <c r="BH5" s="80" t="n">
        <v>1507</v>
      </c>
      <c r="BI5" s="80" t="n">
        <v>975</v>
      </c>
      <c r="BJ5" s="80" t="n">
        <v>44</v>
      </c>
      <c r="BK5" s="25" t="n">
        <v>2</v>
      </c>
      <c r="BL5" s="80" t="n">
        <v>13</v>
      </c>
      <c r="BM5" s="80" t="n">
        <v>7</v>
      </c>
      <c r="BN5" s="80" t="n">
        <v>6</v>
      </c>
      <c r="BO5" s="25" t="n">
        <v>181</v>
      </c>
      <c r="BQ5" s="35">
        <f>BQ29</f>
        <v/>
      </c>
      <c r="BR5" s="35">
        <f>BR29</f>
        <v/>
      </c>
      <c r="BS5" s="35">
        <f>BS29</f>
        <v/>
      </c>
      <c r="BT5" s="89">
        <f>VLOOKUP(BR5,$AC$3:$BO$20,2,FALSE)</f>
        <v/>
      </c>
      <c r="BU5" s="89">
        <f>VLOOKUP(BS5,$AC$3:$BO$20,2,FALSE)</f>
        <v/>
      </c>
      <c r="BV5" s="31">
        <f>VLOOKUP(BR5,$AC$3:$BO$20,3,FALSE)</f>
        <v/>
      </c>
      <c r="BW5" s="81">
        <f>VLOOKUP(BS5,$AC$3:$BO$20,3,FALSE)</f>
        <v/>
      </c>
      <c r="BX5" s="80">
        <f>VLOOKUP(BR5,$AC$3:$BO$20,4,FALSE)</f>
        <v/>
      </c>
      <c r="BY5" s="80">
        <f>VLOOKUP(BS5,$AC$3:$BO$20,4,FALSE)</f>
        <v/>
      </c>
      <c r="BZ5" s="80">
        <f>VLOOKUP(BR5,$AC$3:$BO$20,5,FALSE)</f>
        <v/>
      </c>
      <c r="CA5" s="80">
        <f>VLOOKUP(BS5,$AC$3:$BO$20,5,FALSE)</f>
        <v/>
      </c>
      <c r="CB5" s="80">
        <f>VLOOKUP(BR5,$AC$3:$BO$20,6,FALSE)</f>
        <v/>
      </c>
      <c r="CC5" s="80">
        <f>VLOOKUP(BS5,$AC$3:$BO$20,6,FALSE)</f>
        <v/>
      </c>
      <c r="CD5" s="25">
        <f>VLOOKUP(BR5,$AC$3:$BO$20,7,FALSE)</f>
        <v/>
      </c>
      <c r="CE5" s="80">
        <f>VLOOKUP(BS5,$AC$3:$BO$20,7,FALSE)</f>
        <v/>
      </c>
      <c r="CF5" s="80">
        <f>VLOOKUP(BR5,$AC$3:$BO$20,8,FALSE)</f>
        <v/>
      </c>
      <c r="CG5" s="80">
        <f>VLOOKUP(BS5,$AC$3:$BO$20,8,FALSE)</f>
        <v/>
      </c>
      <c r="CH5" s="80">
        <f>VLOOKUP(BR5,$AC$3:$BO$20,9,FALSE)</f>
        <v/>
      </c>
      <c r="CI5" s="80">
        <f>VLOOKUP(BS5,$AC$3:$BO$20,9,FALSE)</f>
        <v/>
      </c>
      <c r="CJ5" s="80">
        <f>VLOOKUP(BR5,$AC$3:$BO$20,10,FALSE)</f>
        <v/>
      </c>
      <c r="CK5" s="80">
        <f>VLOOKUP(BS5,$AC$3:$BO$20,10,FALSE)</f>
        <v/>
      </c>
      <c r="CL5" s="25">
        <f>VLOOKUP(BR5,$AC$3:$BO$20,11,FALSE)</f>
        <v/>
      </c>
      <c r="CM5" s="80">
        <f>VLOOKUP(BS5,$AC$3:$BO$20,11,FALSE)</f>
        <v/>
      </c>
      <c r="CN5" s="31">
        <f>VLOOKUP(BR5,$AC$3:$BO$20,22,FALSE)</f>
        <v/>
      </c>
      <c r="CO5" s="81">
        <f>VLOOKUP(BS5,$AC$3:$BO$20,22,FALSE)</f>
        <v/>
      </c>
      <c r="CP5" s="80">
        <f>VLOOKUP(BR5,$AC$3:$BO$20,23,FALSE)</f>
        <v/>
      </c>
      <c r="CQ5" s="80">
        <f>VLOOKUP(BS5,$AC$3:$BO$20,23,FALSE)</f>
        <v/>
      </c>
      <c r="CR5" s="80">
        <f>VLOOKUP(BR5,$AC$3:$BO$20,24,FALSE)</f>
        <v/>
      </c>
      <c r="CS5" s="80">
        <f>VLOOKUP(BS5,$AC$3:$BO$20,24,FALSE)</f>
        <v/>
      </c>
      <c r="CT5" s="80">
        <f>VLOOKUP(BR5,$AC$3:$BO$20,25,FALSE)</f>
        <v/>
      </c>
      <c r="CU5" s="80">
        <f>VLOOKUP(BS5,$AC$3:$BO$20,25,FALSE)</f>
        <v/>
      </c>
      <c r="CV5" s="25">
        <f>VLOOKUP(BR5,$AC$3:$BO$20,26,FALSE)</f>
        <v/>
      </c>
      <c r="CW5" s="80">
        <f>VLOOKUP(BS5,$AC$3:$BO$20,26,FALSE)</f>
        <v/>
      </c>
      <c r="CX5" s="80">
        <f>VLOOKUP(BR5,$AC$3:$BO$20,27,FALSE)</f>
        <v/>
      </c>
      <c r="CY5" s="80">
        <f>VLOOKUP(BS5,$AC$3:$BO$20,27,FALSE)</f>
        <v/>
      </c>
      <c r="CZ5" s="80">
        <f>VLOOKUP(BR5,$AC$3:$BO$20,28,FALSE)</f>
        <v/>
      </c>
      <c r="DA5" s="80">
        <f>VLOOKUP(BS5,$AC$3:$BO$20,28,FALSE)</f>
        <v/>
      </c>
      <c r="DB5" s="80">
        <f>VLOOKUP(BR5,$AC$3:$BO$20,29,FALSE)</f>
        <v/>
      </c>
      <c r="DC5" s="80">
        <f>VLOOKUP(BS5,$AC$3:$BO$20,29,FALSE)</f>
        <v/>
      </c>
      <c r="DD5" s="25">
        <f>VLOOKUP(BR5,$AC$3:$BO$20,30,FALSE)</f>
        <v/>
      </c>
      <c r="DE5" s="80">
        <f>VLOOKUP(BS5,$AC$3:$BO$20,30,FALSE)</f>
        <v/>
      </c>
      <c r="DF5" s="30">
        <f>VLOOKUP(BR5,$AC$3:$BO$20,12,FALSE)</f>
        <v/>
      </c>
      <c r="DG5" s="81">
        <f>VLOOKUP(BS5,$AC$3:$BO$20,12,FALSE)</f>
        <v/>
      </c>
      <c r="DH5" s="80">
        <f>VLOOKUP(BR5,$AC$3:$BO$20,13,FALSE)</f>
        <v/>
      </c>
      <c r="DI5" s="80">
        <f>VLOOKUP(BS5,$AC$3:$BO$20,13,FALSE)</f>
        <v/>
      </c>
      <c r="DJ5" s="80">
        <f>VLOOKUP(BR5,$AC$3:$BO$20,14,FALSE)</f>
        <v/>
      </c>
      <c r="DK5" s="80">
        <f>VLOOKUP(BS5,$AC$3:$BO$20,14,FALSE)</f>
        <v/>
      </c>
      <c r="DL5" s="80">
        <f>VLOOKUP(BR5,$AC$3:$BO$20,15,FALSE)</f>
        <v/>
      </c>
      <c r="DM5" s="80">
        <f>VLOOKUP(BS5,$AC$3:$BO$20,15,FALSE)</f>
        <v/>
      </c>
      <c r="DN5" s="25">
        <f>VLOOKUP(BR5,$AC$3:$BO$20,16,FALSE)</f>
        <v/>
      </c>
      <c r="DO5" s="80">
        <f>VLOOKUP(BS5,$AC$3:$BO$20,16,FALSE)</f>
        <v/>
      </c>
      <c r="DP5" s="80">
        <f>VLOOKUP(BR5,$AC$3:$BO$20,17,FALSE)</f>
        <v/>
      </c>
      <c r="DQ5" s="80">
        <f>VLOOKUP(BS5,$AC$3:$BO$20,17,FALSE)</f>
        <v/>
      </c>
      <c r="DR5" s="80">
        <f>VLOOKUP(BR5,$AC$3:$BO$20,18,FALSE)</f>
        <v/>
      </c>
      <c r="DS5" s="80">
        <f>VLOOKUP(BS5,$AC$3:$BO$20,18,FALSE)</f>
        <v/>
      </c>
      <c r="DT5" s="80">
        <f>VLOOKUP(BR5,$AC$3:$BO$20,19,FALSE)</f>
        <v/>
      </c>
      <c r="DU5" s="80">
        <f>VLOOKUP(BS5,$AC$3:$BO$20,19,FALSE)</f>
        <v/>
      </c>
      <c r="DV5" s="25">
        <f>VLOOKUP(BR5,$AC$3:$BO$20,20,FALSE)</f>
        <v/>
      </c>
      <c r="DW5" s="80">
        <f>VLOOKUP(BS5,$AC$3:$BO$20,20,FALSE)</f>
        <v/>
      </c>
      <c r="DX5" s="31">
        <f>VLOOKUP(BR5,$AC$3:$BO$20,31,FALSE)</f>
        <v/>
      </c>
      <c r="DY5" s="81">
        <f>VLOOKUP(BS5,$AC$3:$BO$20,31,FALSE)</f>
        <v/>
      </c>
      <c r="DZ5" s="80">
        <f>VLOOKUP(BR5,$AC$3:$BO$20,32,FALSE)</f>
        <v/>
      </c>
      <c r="EA5" s="80">
        <f>VLOOKUP(BS5,$AC$3:$BO$20,32,FALSE)</f>
        <v/>
      </c>
      <c r="EB5" s="80">
        <f>VLOOKUP(BR5,$AC$3:$BO$20,33,FALSE)</f>
        <v/>
      </c>
      <c r="EC5" s="80">
        <f>VLOOKUP(BS5,$AC$3:$BO$20,33,FALSE)</f>
        <v/>
      </c>
      <c r="ED5" s="80">
        <f>VLOOKUP(BR5,$AC$3:$BO$20,34,FALSE)</f>
        <v/>
      </c>
      <c r="EE5" s="80">
        <f>VLOOKUP(BS5,$AC$3:$BO$20,34,FALSE)</f>
        <v/>
      </c>
      <c r="EF5" s="25">
        <f>VLOOKUP(BR5,$AC$3:$BO$20,35,FALSE)</f>
        <v/>
      </c>
      <c r="EG5" s="80">
        <f>VLOOKUP(BS5,$AC$3:$BO$20,35,FALSE)</f>
        <v/>
      </c>
      <c r="EH5" s="80">
        <f>VLOOKUP(BR5,$AC$3:$BO$20,36,FALSE)</f>
        <v/>
      </c>
      <c r="EI5" s="80">
        <f>VLOOKUP(BS5,$AC$3:$BO$20,36,FALSE)</f>
        <v/>
      </c>
      <c r="EJ5" s="80">
        <f>VLOOKUP(BR5,$AC$3:$BO$20,37,FALSE)</f>
        <v/>
      </c>
      <c r="EK5" s="80">
        <f>VLOOKUP(BS5,$AC$3:$BO$20,37,FALSE)</f>
        <v/>
      </c>
      <c r="EL5" s="80">
        <f>VLOOKUP(BR5,$AC$3:$BO$20,38,FALSE)</f>
        <v/>
      </c>
      <c r="EM5" s="80">
        <f>VLOOKUP(BS5,$AC$3:$BO$20,38,FALSE)</f>
        <v/>
      </c>
      <c r="EN5" s="25">
        <f>VLOOKUP(BR5,$AC$3:$BO$20,39,FALSE)</f>
        <v/>
      </c>
      <c r="EO5" s="80">
        <f>VLOOKUP(BS5,$AC$3:$BO$20,39,FALSE)</f>
        <v/>
      </c>
      <c r="EQ5" s="81" t="n"/>
      <c r="ER5" s="81" t="n"/>
      <c r="ET5" s="81" t="n"/>
      <c r="EU5" s="81" t="n"/>
      <c r="EW5" s="81" t="n"/>
      <c r="EX5" s="81" t="n"/>
      <c r="EZ5" s="81" t="n"/>
      <c r="FA5" s="56" t="n"/>
      <c r="FC5" s="81" t="n"/>
      <c r="FD5" s="81" t="n"/>
      <c r="FF5" s="81" t="n"/>
      <c r="FG5" s="81" t="n"/>
      <c r="FI5" s="81" t="n"/>
      <c r="FJ5" s="71" t="n"/>
      <c r="FK5" s="71" t="n"/>
      <c r="FL5" s="81" t="n"/>
      <c r="FM5" s="71" t="n"/>
      <c r="FN5" s="71" t="n"/>
      <c r="FO5" s="81" t="n"/>
      <c r="FP5" s="71" t="n"/>
      <c r="FQ5" s="71" t="n"/>
      <c r="FR5" s="81" t="n"/>
      <c r="FS5" s="71" t="n"/>
      <c r="FT5" s="71" t="n"/>
      <c r="FU5" s="81" t="n"/>
      <c r="FV5" s="71" t="n"/>
      <c r="FW5" s="71" t="n"/>
      <c r="FX5" s="81" t="n"/>
      <c r="FY5" s="71" t="n"/>
      <c r="FZ5" s="71" t="n"/>
      <c r="GA5" s="81" t="n"/>
      <c r="GB5" s="71" t="n"/>
      <c r="GC5" s="71" t="n"/>
      <c r="GD5" s="81" t="n"/>
      <c r="GE5" s="71" t="n"/>
      <c r="GF5" s="71" t="n"/>
      <c r="GG5" s="81" t="n"/>
    </row>
    <row customHeight="1" ht="12" r="6" spans="1:201">
      <c r="A6" s="35" t="n">
        <v>43317</v>
      </c>
      <c r="B6" s="89" t="s">
        <v>141</v>
      </c>
      <c r="C6" s="89" t="s">
        <v>142</v>
      </c>
      <c r="D6" s="31" t="n">
        <v>7.04</v>
      </c>
      <c r="E6" s="81" t="n">
        <v>6.24</v>
      </c>
      <c r="F6" s="25" t="n">
        <v>262</v>
      </c>
      <c r="G6" s="80" t="n">
        <v>330</v>
      </c>
      <c r="H6" s="80" t="n">
        <v>169</v>
      </c>
      <c r="I6" s="80" t="n">
        <v>256</v>
      </c>
      <c r="J6" s="80" t="n">
        <v>9</v>
      </c>
      <c r="K6" s="80" t="n">
        <v>5</v>
      </c>
      <c r="L6" s="25" t="n">
        <v>1</v>
      </c>
      <c r="M6" s="80" t="n">
        <v>0</v>
      </c>
      <c r="N6" s="80" t="n">
        <v>1</v>
      </c>
      <c r="O6" s="80" t="n">
        <v>1</v>
      </c>
      <c r="P6" s="80" t="n">
        <v>0</v>
      </c>
      <c r="Q6" s="80" t="n">
        <v>0</v>
      </c>
      <c r="R6" s="16" t="n">
        <v>2</v>
      </c>
      <c r="S6" s="16" t="n">
        <v>1</v>
      </c>
      <c r="T6" s="16" t="n">
        <v>3</v>
      </c>
      <c r="U6" s="25" t="n">
        <v>1</v>
      </c>
      <c r="V6" s="80" t="n">
        <v>0</v>
      </c>
      <c r="W6" s="16" t="n">
        <v>1</v>
      </c>
      <c r="X6" s="25" t="n">
        <v>21</v>
      </c>
      <c r="Y6" s="80" t="n">
        <v>24</v>
      </c>
      <c r="Z6" s="27">
        <f>IF(U6="","",LOOKUP(U6-V6,{-9E+307,0,1},{2,"x",1}))</f>
        <v/>
      </c>
      <c r="AA6" s="14">
        <f>IF(U6="","",U6&amp;"-"&amp;V6)</f>
        <v/>
      </c>
      <c r="AB6" s="63" t="n"/>
      <c r="AC6" s="89" t="s">
        <v>141</v>
      </c>
      <c r="AD6" s="80">
        <f>SUMPRODUCT(($B$2:$C$1001=$AC6)*($Z$2:$Z$1001&lt;&gt;""))</f>
        <v/>
      </c>
      <c r="AE6" s="81">
        <f>SUMIF($B$2:$B$1001,$AC6,$D$2:$D$1001)+SUMIF($C$2:$C$1001,$AC6,$E$2:$E$1001)</f>
        <v/>
      </c>
      <c r="AF6" s="80">
        <f>SUMIF($B$2:$B$1001,$AC6,$F$2:$F$1001)+SUMIF($C$2:$C$1001,$AC6,$G$2:$G$1001)</f>
        <v/>
      </c>
      <c r="AG6" s="80">
        <f>SUMIF($B$2:$B$1001,$AC6,$H$2:$H$1001)+SUMIF($C$2:$C$1001,$AC6,$I$2:$I$1001)</f>
        <v/>
      </c>
      <c r="AH6" s="80">
        <f>SUMIF($B$2:$B$1001,$AC6,$J$2:$J$1001)+SUMIF($C$2:$C$1001,$AC6,$K$2:$K$1001)</f>
        <v/>
      </c>
      <c r="AI6" s="25">
        <f>SUMIF($B$2:$B$1001,$AC6,$L$2:$L$1001)+SUMIF($C$2:$C$1001,$AC6,$M$2:$M$1001)</f>
        <v/>
      </c>
      <c r="AJ6" s="80">
        <f>SUMIF($B$2:$B$1001,$AC6,$N$2:$N$1001)+SUMIF($C$2:$C$1001,$AC6,$O$2:$O$1001)</f>
        <v/>
      </c>
      <c r="AK6" s="80">
        <f>SUMIF($B$2:$B$1001,$AC6,$P$2:$P$1001)+SUMIF($C$2:$C$1001,$AC6,$Q$2:$Q$1001)</f>
        <v/>
      </c>
      <c r="AL6" s="80">
        <f>SUMIF($B$2:$B$1001,$AC6,$U$2:$U$1001)+SUMIF($C$2:$C$1001,$AC6,$V$2:$V$1001)</f>
        <v/>
      </c>
      <c r="AM6" s="29">
        <f>SUMIF($B$2:$B$1001,$AC6,$X$2:$X$1001)+SUMIF($C$2:$C$1001,$AC6,$Y$2:$Y$1001)</f>
        <v/>
      </c>
      <c r="AN6" s="31">
        <f>SUMIF($C$2:$C$1001,$AC6,$D$2:$D$1001)+SUMIF($B$2:$B$1001,$AC6,$E$2:$E$1001)</f>
        <v/>
      </c>
      <c r="AO6" s="80">
        <f>SUMIF($C$2:$C$1001,$AC6,$F$2:$F$1001)+SUMIF($B$2:$B$1001,$AC6,$G$2:$G$1001)</f>
        <v/>
      </c>
      <c r="AP6" s="80">
        <f>SUMIF($C$2:$C$1001,$AC6,$H$2:$H$1001)+SUMIF($B$2:$B$1001,$AC6,$I$2:$I$1001)</f>
        <v/>
      </c>
      <c r="AQ6" s="80">
        <f>SUMIF($C$2:$C$1001,$AC6,$J$2:$J$1001)+SUMIF($B$2:$B$1001,$AC6,$K$2:$K$1001)</f>
        <v/>
      </c>
      <c r="AR6" s="25">
        <f>SUMIF($C$2:$C$1001,$AC6,$L$2:$L$1001)+SUMIF($B$2:$B$1001,$AC6,$M$2:$M$1001)</f>
        <v/>
      </c>
      <c r="AS6" s="80">
        <f>SUMIF($C$2:$C$1001,$AC6,$N$2:$N$1001)+SUMIF($B$2:$B$1001,$AC6,$O$2:$O$1001)</f>
        <v/>
      </c>
      <c r="AT6" s="80">
        <f>SUMIF($C$2:$C$1001,$AC6,$P$2:$P$1001)+SUMIF($B$2:$B$1001,$AC6,$Q$2:$Q$1001)</f>
        <v/>
      </c>
      <c r="AU6" s="80">
        <f>SUMIF($C$2:$C$1001,$AC6,$U$2:$U$1001)+SUMIF($B$2:$B$1001,$AC6,$V$2:$V$1001)</f>
        <v/>
      </c>
      <c r="AV6" s="28">
        <f>SUMIF($C$2:$C$1001,$AC6,$X$2:$X$1001)+SUMIF($B$2:$B$1001,$AC6,$Y$2:$Y$1001)</f>
        <v/>
      </c>
      <c r="AW6" s="12" t="n">
        <v>5</v>
      </c>
      <c r="AX6" s="81" t="n">
        <v>32.54</v>
      </c>
      <c r="AY6" s="80" t="n">
        <v>1986</v>
      </c>
      <c r="AZ6" s="80" t="n">
        <v>1515</v>
      </c>
      <c r="BA6" s="80" t="n">
        <v>46</v>
      </c>
      <c r="BB6" s="25" t="n">
        <v>2</v>
      </c>
      <c r="BC6" s="80" t="n">
        <v>11</v>
      </c>
      <c r="BD6" s="80" t="n">
        <v>4</v>
      </c>
      <c r="BE6" s="80" t="n">
        <v>4</v>
      </c>
      <c r="BF6" s="29" t="n">
        <v>104</v>
      </c>
      <c r="BG6" s="31" t="n">
        <v>34.41</v>
      </c>
      <c r="BH6" s="80" t="n">
        <v>1847</v>
      </c>
      <c r="BI6" s="80" t="n">
        <v>1366</v>
      </c>
      <c r="BJ6" s="80" t="n">
        <v>41</v>
      </c>
      <c r="BK6" s="25" t="n">
        <v>5</v>
      </c>
      <c r="BL6" s="80" t="n">
        <v>6</v>
      </c>
      <c r="BM6" s="80" t="n">
        <v>6</v>
      </c>
      <c r="BN6" s="80" t="n">
        <v>10</v>
      </c>
      <c r="BO6" s="25" t="n">
        <v>143</v>
      </c>
      <c r="BQ6" s="35">
        <f>BQ30</f>
        <v/>
      </c>
      <c r="BR6" s="35">
        <f>BR30</f>
        <v/>
      </c>
      <c r="BS6" s="35">
        <f>BS30</f>
        <v/>
      </c>
      <c r="BT6" s="89">
        <f>VLOOKUP(BR6,$AC$3:$BO$20,2,FALSE)</f>
        <v/>
      </c>
      <c r="BU6" s="89">
        <f>VLOOKUP(BS6,$AC$3:$BO$20,2,FALSE)</f>
        <v/>
      </c>
      <c r="BV6" s="31">
        <f>VLOOKUP(BR6,$AC$3:$BO$20,3,FALSE)</f>
        <v/>
      </c>
      <c r="BW6" s="81">
        <f>VLOOKUP(BS6,$AC$3:$BO$20,3,FALSE)</f>
        <v/>
      </c>
      <c r="BX6" s="80">
        <f>VLOOKUP(BR6,$AC$3:$BO$20,4,FALSE)</f>
        <v/>
      </c>
      <c r="BY6" s="80">
        <f>VLOOKUP(BS6,$AC$3:$BO$20,4,FALSE)</f>
        <v/>
      </c>
      <c r="BZ6" s="80">
        <f>VLOOKUP(BR6,$AC$3:$BO$20,5,FALSE)</f>
        <v/>
      </c>
      <c r="CA6" s="80">
        <f>VLOOKUP(BS6,$AC$3:$BO$20,5,FALSE)</f>
        <v/>
      </c>
      <c r="CB6" s="80">
        <f>VLOOKUP(BR6,$AC$3:$BO$20,6,FALSE)</f>
        <v/>
      </c>
      <c r="CC6" s="80">
        <f>VLOOKUP(BS6,$AC$3:$BO$20,6,FALSE)</f>
        <v/>
      </c>
      <c r="CD6" s="25">
        <f>VLOOKUP(BR6,$AC$3:$BO$20,7,FALSE)</f>
        <v/>
      </c>
      <c r="CE6" s="80">
        <f>VLOOKUP(BS6,$AC$3:$BO$20,7,FALSE)</f>
        <v/>
      </c>
      <c r="CF6" s="80">
        <f>VLOOKUP(BR6,$AC$3:$BO$20,8,FALSE)</f>
        <v/>
      </c>
      <c r="CG6" s="80">
        <f>VLOOKUP(BS6,$AC$3:$BO$20,8,FALSE)</f>
        <v/>
      </c>
      <c r="CH6" s="80">
        <f>VLOOKUP(BR6,$AC$3:$BO$20,9,FALSE)</f>
        <v/>
      </c>
      <c r="CI6" s="80">
        <f>VLOOKUP(BS6,$AC$3:$BO$20,9,FALSE)</f>
        <v/>
      </c>
      <c r="CJ6" s="80">
        <f>VLOOKUP(BR6,$AC$3:$BO$20,10,FALSE)</f>
        <v/>
      </c>
      <c r="CK6" s="80">
        <f>VLOOKUP(BS6,$AC$3:$BO$20,10,FALSE)</f>
        <v/>
      </c>
      <c r="CL6" s="25">
        <f>VLOOKUP(BR6,$AC$3:$BO$20,11,FALSE)</f>
        <v/>
      </c>
      <c r="CM6" s="80">
        <f>VLOOKUP(BS6,$AC$3:$BO$20,11,FALSE)</f>
        <v/>
      </c>
      <c r="CN6" s="31">
        <f>VLOOKUP(BR6,$AC$3:$BO$20,22,FALSE)</f>
        <v/>
      </c>
      <c r="CO6" s="81">
        <f>VLOOKUP(BS6,$AC$3:$BO$20,22,FALSE)</f>
        <v/>
      </c>
      <c r="CP6" s="80">
        <f>VLOOKUP(BR6,$AC$3:$BO$20,23,FALSE)</f>
        <v/>
      </c>
      <c r="CQ6" s="80">
        <f>VLOOKUP(BS6,$AC$3:$BO$20,23,FALSE)</f>
        <v/>
      </c>
      <c r="CR6" s="80">
        <f>VLOOKUP(BR6,$AC$3:$BO$20,24,FALSE)</f>
        <v/>
      </c>
      <c r="CS6" s="80">
        <f>VLOOKUP(BS6,$AC$3:$BO$20,24,FALSE)</f>
        <v/>
      </c>
      <c r="CT6" s="80">
        <f>VLOOKUP(BR6,$AC$3:$BO$20,25,FALSE)</f>
        <v/>
      </c>
      <c r="CU6" s="80">
        <f>VLOOKUP(BS6,$AC$3:$BO$20,25,FALSE)</f>
        <v/>
      </c>
      <c r="CV6" s="25">
        <f>VLOOKUP(BR6,$AC$3:$BO$20,26,FALSE)</f>
        <v/>
      </c>
      <c r="CW6" s="80">
        <f>VLOOKUP(BS6,$AC$3:$BO$20,26,FALSE)</f>
        <v/>
      </c>
      <c r="CX6" s="80">
        <f>VLOOKUP(BR6,$AC$3:$BO$20,27,FALSE)</f>
        <v/>
      </c>
      <c r="CY6" s="80">
        <f>VLOOKUP(BS6,$AC$3:$BO$20,27,FALSE)</f>
        <v/>
      </c>
      <c r="CZ6" s="80">
        <f>VLOOKUP(BR6,$AC$3:$BO$20,28,FALSE)</f>
        <v/>
      </c>
      <c r="DA6" s="80">
        <f>VLOOKUP(BS6,$AC$3:$BO$20,28,FALSE)</f>
        <v/>
      </c>
      <c r="DB6" s="80">
        <f>VLOOKUP(BR6,$AC$3:$BO$20,29,FALSE)</f>
        <v/>
      </c>
      <c r="DC6" s="80">
        <f>VLOOKUP(BS6,$AC$3:$BO$20,29,FALSE)</f>
        <v/>
      </c>
      <c r="DD6" s="25">
        <f>VLOOKUP(BR6,$AC$3:$BO$20,30,FALSE)</f>
        <v/>
      </c>
      <c r="DE6" s="80">
        <f>VLOOKUP(BS6,$AC$3:$BO$20,30,FALSE)</f>
        <v/>
      </c>
      <c r="DF6" s="30">
        <f>VLOOKUP(BR6,$AC$3:$BO$20,12,FALSE)</f>
        <v/>
      </c>
      <c r="DG6" s="81">
        <f>VLOOKUP(BS6,$AC$3:$BO$20,12,FALSE)</f>
        <v/>
      </c>
      <c r="DH6" s="80">
        <f>VLOOKUP(BR6,$AC$3:$BO$20,13,FALSE)</f>
        <v/>
      </c>
      <c r="DI6" s="80">
        <f>VLOOKUP(BS6,$AC$3:$BO$20,13,FALSE)</f>
        <v/>
      </c>
      <c r="DJ6" s="80">
        <f>VLOOKUP(BR6,$AC$3:$BO$20,14,FALSE)</f>
        <v/>
      </c>
      <c r="DK6" s="80">
        <f>VLOOKUP(BS6,$AC$3:$BO$20,14,FALSE)</f>
        <v/>
      </c>
      <c r="DL6" s="80">
        <f>VLOOKUP(BR6,$AC$3:$BO$20,15,FALSE)</f>
        <v/>
      </c>
      <c r="DM6" s="80">
        <f>VLOOKUP(BS6,$AC$3:$BO$20,15,FALSE)</f>
        <v/>
      </c>
      <c r="DN6" s="25">
        <f>VLOOKUP(BR6,$AC$3:$BO$20,16,FALSE)</f>
        <v/>
      </c>
      <c r="DO6" s="80">
        <f>VLOOKUP(BS6,$AC$3:$BO$20,16,FALSE)</f>
        <v/>
      </c>
      <c r="DP6" s="80">
        <f>VLOOKUP(BR6,$AC$3:$BO$20,17,FALSE)</f>
        <v/>
      </c>
      <c r="DQ6" s="80">
        <f>VLOOKUP(BS6,$AC$3:$BO$20,17,FALSE)</f>
        <v/>
      </c>
      <c r="DR6" s="80">
        <f>VLOOKUP(BR6,$AC$3:$BO$20,18,FALSE)</f>
        <v/>
      </c>
      <c r="DS6" s="80">
        <f>VLOOKUP(BS6,$AC$3:$BO$20,18,FALSE)</f>
        <v/>
      </c>
      <c r="DT6" s="80">
        <f>VLOOKUP(BR6,$AC$3:$BO$20,19,FALSE)</f>
        <v/>
      </c>
      <c r="DU6" s="80">
        <f>VLOOKUP(BS6,$AC$3:$BO$20,19,FALSE)</f>
        <v/>
      </c>
      <c r="DV6" s="25">
        <f>VLOOKUP(BR6,$AC$3:$BO$20,20,FALSE)</f>
        <v/>
      </c>
      <c r="DW6" s="80">
        <f>VLOOKUP(BS6,$AC$3:$BO$20,20,FALSE)</f>
        <v/>
      </c>
      <c r="DX6" s="31">
        <f>VLOOKUP(BR6,$AC$3:$BO$20,31,FALSE)</f>
        <v/>
      </c>
      <c r="DY6" s="81">
        <f>VLOOKUP(BS6,$AC$3:$BO$20,31,FALSE)</f>
        <v/>
      </c>
      <c r="DZ6" s="80">
        <f>VLOOKUP(BR6,$AC$3:$BO$20,32,FALSE)</f>
        <v/>
      </c>
      <c r="EA6" s="80">
        <f>VLOOKUP(BS6,$AC$3:$BO$20,32,FALSE)</f>
        <v/>
      </c>
      <c r="EB6" s="80">
        <f>VLOOKUP(BR6,$AC$3:$BO$20,33,FALSE)</f>
        <v/>
      </c>
      <c r="EC6" s="80">
        <f>VLOOKUP(BS6,$AC$3:$BO$20,33,FALSE)</f>
        <v/>
      </c>
      <c r="ED6" s="80">
        <f>VLOOKUP(BR6,$AC$3:$BO$20,34,FALSE)</f>
        <v/>
      </c>
      <c r="EE6" s="80">
        <f>VLOOKUP(BS6,$AC$3:$BO$20,34,FALSE)</f>
        <v/>
      </c>
      <c r="EF6" s="25">
        <f>VLOOKUP(BR6,$AC$3:$BO$20,35,FALSE)</f>
        <v/>
      </c>
      <c r="EG6" s="80">
        <f>VLOOKUP(BS6,$AC$3:$BO$20,35,FALSE)</f>
        <v/>
      </c>
      <c r="EH6" s="80">
        <f>VLOOKUP(BR6,$AC$3:$BO$20,36,FALSE)</f>
        <v/>
      </c>
      <c r="EI6" s="80">
        <f>VLOOKUP(BS6,$AC$3:$BO$20,36,FALSE)</f>
        <v/>
      </c>
      <c r="EJ6" s="80">
        <f>VLOOKUP(BR6,$AC$3:$BO$20,37,FALSE)</f>
        <v/>
      </c>
      <c r="EK6" s="80">
        <f>VLOOKUP(BS6,$AC$3:$BO$20,37,FALSE)</f>
        <v/>
      </c>
      <c r="EL6" s="80">
        <f>VLOOKUP(BR6,$AC$3:$BO$20,38,FALSE)</f>
        <v/>
      </c>
      <c r="EM6" s="80">
        <f>VLOOKUP(BS6,$AC$3:$BO$20,38,FALSE)</f>
        <v/>
      </c>
      <c r="EN6" s="25">
        <f>VLOOKUP(BR6,$AC$3:$BO$20,39,FALSE)</f>
        <v/>
      </c>
      <c r="EO6" s="80">
        <f>VLOOKUP(BS6,$AC$3:$BO$20,39,FALSE)</f>
        <v/>
      </c>
      <c r="EQ6" s="81" t="n"/>
      <c r="ER6" s="81" t="n"/>
      <c r="ET6" s="81" t="n"/>
      <c r="EU6" s="81" t="n"/>
      <c r="EW6" s="81" t="n"/>
      <c r="EX6" s="81" t="n"/>
      <c r="EZ6" s="81" t="n"/>
      <c r="FA6" s="56" t="n"/>
      <c r="FC6" s="81" t="n"/>
      <c r="FD6" s="81" t="n"/>
      <c r="FF6" s="81" t="n"/>
      <c r="FG6" s="81" t="n"/>
      <c r="FI6" s="81" t="n"/>
      <c r="FJ6" s="71" t="n"/>
      <c r="FK6" s="71" t="n"/>
      <c r="FL6" s="81" t="n"/>
      <c r="FM6" s="71" t="n"/>
      <c r="FN6" s="71" t="n"/>
      <c r="FO6" s="81" t="n"/>
      <c r="FP6" s="71" t="n"/>
      <c r="FQ6" s="71" t="n"/>
      <c r="FR6" s="81" t="n"/>
      <c r="FS6" s="71" t="n"/>
      <c r="FT6" s="71" t="n"/>
      <c r="FU6" s="81" t="n"/>
      <c r="FV6" s="71" t="n"/>
      <c r="FW6" s="71" t="n"/>
      <c r="FX6" s="81" t="n"/>
      <c r="FY6" s="71" t="n"/>
      <c r="FZ6" s="71" t="n"/>
      <c r="GA6" s="81" t="n"/>
      <c r="GB6" s="71" t="n"/>
      <c r="GC6" s="71" t="n"/>
      <c r="GD6" s="81" t="n"/>
      <c r="GE6" s="71" t="n"/>
      <c r="GF6" s="71" t="n"/>
      <c r="GG6" s="81" t="n"/>
    </row>
    <row customHeight="1" ht="12" r="7" spans="1:201">
      <c r="A7" s="35" t="n">
        <v>43317</v>
      </c>
      <c r="B7" s="89" t="s">
        <v>143</v>
      </c>
      <c r="C7" s="89" t="s">
        <v>135</v>
      </c>
      <c r="D7" s="31" t="n">
        <v>6.58</v>
      </c>
      <c r="E7" s="81" t="n">
        <v>6.76</v>
      </c>
      <c r="F7" s="25" t="n">
        <v>416</v>
      </c>
      <c r="G7" s="80" t="n">
        <v>392</v>
      </c>
      <c r="H7" s="80" t="n">
        <v>305</v>
      </c>
      <c r="I7" s="80" t="n">
        <v>300</v>
      </c>
      <c r="J7" s="80" t="n">
        <v>11</v>
      </c>
      <c r="K7" s="80" t="n">
        <v>14</v>
      </c>
      <c r="L7" s="25" t="n">
        <v>0</v>
      </c>
      <c r="M7" s="80" t="n">
        <v>1</v>
      </c>
      <c r="N7" s="80" t="n">
        <v>3</v>
      </c>
      <c r="O7" s="80" t="n">
        <v>4</v>
      </c>
      <c r="P7" s="80" t="n">
        <v>2</v>
      </c>
      <c r="Q7" s="80" t="n">
        <v>3</v>
      </c>
      <c r="R7" s="16" t="n">
        <v>5</v>
      </c>
      <c r="S7" s="16" t="n">
        <v>8</v>
      </c>
      <c r="T7" s="16" t="n">
        <v>13</v>
      </c>
      <c r="U7" s="25" t="n">
        <v>1</v>
      </c>
      <c r="V7" s="80" t="n">
        <v>1</v>
      </c>
      <c r="W7" s="16" t="n">
        <v>2</v>
      </c>
      <c r="X7" s="25" t="n">
        <v>7</v>
      </c>
      <c r="Y7" s="80" t="n">
        <v>22</v>
      </c>
      <c r="Z7" s="27">
        <f>IF(U7="","",LOOKUP(U7-V7,{-9E+307,0,1},{2,"x",1}))</f>
        <v/>
      </c>
      <c r="AA7" s="14">
        <f>IF(U7="","",U7&amp;"-"&amp;V7)</f>
        <v/>
      </c>
      <c r="AB7" s="63" t="n"/>
      <c r="AC7" s="89" t="s">
        <v>144</v>
      </c>
      <c r="AD7" s="80">
        <f>SUMPRODUCT(($B$2:$C$1001=$AC7)*($Z$2:$Z$1001&lt;&gt;""))</f>
        <v/>
      </c>
      <c r="AE7" s="81">
        <f>SUMIF($B$2:$B$1001,$AC7,$D$2:$D$1001)+SUMIF($C$2:$C$1001,$AC7,$E$2:$E$1001)</f>
        <v/>
      </c>
      <c r="AF7" s="80">
        <f>SUMIF($B$2:$B$1001,$AC7,$F$2:$F$1001)+SUMIF($C$2:$C$1001,$AC7,$G$2:$G$1001)</f>
        <v/>
      </c>
      <c r="AG7" s="80">
        <f>SUMIF($B$2:$B$1001,$AC7,$H$2:$H$1001)+SUMIF($C$2:$C$1001,$AC7,$I$2:$I$1001)</f>
        <v/>
      </c>
      <c r="AH7" s="80">
        <f>SUMIF($B$2:$B$1001,$AC7,$J$2:$J$1001)+SUMIF($C$2:$C$1001,$AC7,$K$2:$K$1001)</f>
        <v/>
      </c>
      <c r="AI7" s="25">
        <f>SUMIF($B$2:$B$1001,$AC7,$L$2:$L$1001)+SUMIF($C$2:$C$1001,$AC7,$M$2:$M$1001)</f>
        <v/>
      </c>
      <c r="AJ7" s="80">
        <f>SUMIF($B$2:$B$1001,$AC7,$N$2:$N$1001)+SUMIF($C$2:$C$1001,$AC7,$O$2:$O$1001)</f>
        <v/>
      </c>
      <c r="AK7" s="80">
        <f>SUMIF($B$2:$B$1001,$AC7,$P$2:$P$1001)+SUMIF($C$2:$C$1001,$AC7,$Q$2:$Q$1001)</f>
        <v/>
      </c>
      <c r="AL7" s="80">
        <f>SUMIF($B$2:$B$1001,$AC7,$U$2:$U$1001)+SUMIF($C$2:$C$1001,$AC7,$V$2:$V$1001)</f>
        <v/>
      </c>
      <c r="AM7" s="29">
        <f>SUMIF($B$2:$B$1001,$AC7,$X$2:$X$1001)+SUMIF($C$2:$C$1001,$AC7,$Y$2:$Y$1001)</f>
        <v/>
      </c>
      <c r="AN7" s="31">
        <f>SUMIF($C$2:$C$1001,$AC7,$D$2:$D$1001)+SUMIF($B$2:$B$1001,$AC7,$E$2:$E$1001)</f>
        <v/>
      </c>
      <c r="AO7" s="80">
        <f>SUMIF($C$2:$C$1001,$AC7,$F$2:$F$1001)+SUMIF($B$2:$B$1001,$AC7,$G$2:$G$1001)</f>
        <v/>
      </c>
      <c r="AP7" s="80">
        <f>SUMIF($C$2:$C$1001,$AC7,$H$2:$H$1001)+SUMIF($B$2:$B$1001,$AC7,$I$2:$I$1001)</f>
        <v/>
      </c>
      <c r="AQ7" s="80">
        <f>SUMIF($C$2:$C$1001,$AC7,$J$2:$J$1001)+SUMIF($B$2:$B$1001,$AC7,$K$2:$K$1001)</f>
        <v/>
      </c>
      <c r="AR7" s="25">
        <f>SUMIF($C$2:$C$1001,$AC7,$L$2:$L$1001)+SUMIF($B$2:$B$1001,$AC7,$M$2:$M$1001)</f>
        <v/>
      </c>
      <c r="AS7" s="80">
        <f>SUMIF($C$2:$C$1001,$AC7,$N$2:$N$1001)+SUMIF($B$2:$B$1001,$AC7,$O$2:$O$1001)</f>
        <v/>
      </c>
      <c r="AT7" s="80">
        <f>SUMIF($C$2:$C$1001,$AC7,$P$2:$P$1001)+SUMIF($B$2:$B$1001,$AC7,$Q$2:$Q$1001)</f>
        <v/>
      </c>
      <c r="AU7" s="80">
        <f>SUMIF($C$2:$C$1001,$AC7,$U$2:$U$1001)+SUMIF($B$2:$B$1001,$AC7,$V$2:$V$1001)</f>
        <v/>
      </c>
      <c r="AV7" s="28">
        <f>SUMIF($C$2:$C$1001,$AC7,$X$2:$X$1001)+SUMIF($B$2:$B$1001,$AC7,$Y$2:$Y$1001)</f>
        <v/>
      </c>
      <c r="AW7" s="12" t="n">
        <v>5</v>
      </c>
      <c r="AX7" s="81" t="n">
        <v>32.63</v>
      </c>
      <c r="AY7" s="80" t="n">
        <v>2222</v>
      </c>
      <c r="AZ7" s="80" t="n">
        <v>1747</v>
      </c>
      <c r="BA7" s="80" t="n">
        <v>35</v>
      </c>
      <c r="BB7" s="25" t="n">
        <v>1</v>
      </c>
      <c r="BC7" s="80" t="n">
        <v>15</v>
      </c>
      <c r="BD7" s="80" t="n">
        <v>4</v>
      </c>
      <c r="BE7" s="80" t="n">
        <v>3</v>
      </c>
      <c r="BF7" s="29" t="n">
        <v>104</v>
      </c>
      <c r="BG7" s="31" t="n">
        <v>35.01000000000001</v>
      </c>
      <c r="BH7" s="80" t="n">
        <v>2198</v>
      </c>
      <c r="BI7" s="80" t="n">
        <v>1685</v>
      </c>
      <c r="BJ7" s="80" t="n">
        <v>44</v>
      </c>
      <c r="BK7" s="25" t="n">
        <v>3</v>
      </c>
      <c r="BL7" s="80" t="n">
        <v>8</v>
      </c>
      <c r="BM7" s="80" t="n">
        <v>10</v>
      </c>
      <c r="BN7" s="80" t="n">
        <v>10</v>
      </c>
      <c r="BO7" s="25" t="n">
        <v>76</v>
      </c>
      <c r="BQ7" s="35">
        <f>BQ31</f>
        <v/>
      </c>
      <c r="BR7" s="35">
        <f>BR31</f>
        <v/>
      </c>
      <c r="BS7" s="35">
        <f>BS31</f>
        <v/>
      </c>
      <c r="BT7" s="89">
        <f>VLOOKUP(BR7,$AC$3:$BO$20,2,FALSE)</f>
        <v/>
      </c>
      <c r="BU7" s="89">
        <f>VLOOKUP(BS7,$AC$3:$BO$20,2,FALSE)</f>
        <v/>
      </c>
      <c r="BV7" s="31">
        <f>VLOOKUP(BR7,$AC$3:$BO$20,3,FALSE)</f>
        <v/>
      </c>
      <c r="BW7" s="81">
        <f>VLOOKUP(BS7,$AC$3:$BO$20,3,FALSE)</f>
        <v/>
      </c>
      <c r="BX7" s="80">
        <f>VLOOKUP(BR7,$AC$3:$BO$20,4,FALSE)</f>
        <v/>
      </c>
      <c r="BY7" s="80">
        <f>VLOOKUP(BS7,$AC$3:$BO$20,4,FALSE)</f>
        <v/>
      </c>
      <c r="BZ7" s="80">
        <f>VLOOKUP(BR7,$AC$3:$BO$20,5,FALSE)</f>
        <v/>
      </c>
      <c r="CA7" s="80">
        <f>VLOOKUP(BS7,$AC$3:$BO$20,5,FALSE)</f>
        <v/>
      </c>
      <c r="CB7" s="80">
        <f>VLOOKUP(BR7,$AC$3:$BO$20,6,FALSE)</f>
        <v/>
      </c>
      <c r="CC7" s="80">
        <f>VLOOKUP(BS7,$AC$3:$BO$20,6,FALSE)</f>
        <v/>
      </c>
      <c r="CD7" s="25">
        <f>VLOOKUP(BR7,$AC$3:$BO$20,7,FALSE)</f>
        <v/>
      </c>
      <c r="CE7" s="80">
        <f>VLOOKUP(BS7,$AC$3:$BO$20,7,FALSE)</f>
        <v/>
      </c>
      <c r="CF7" s="80">
        <f>VLOOKUP(BR7,$AC$3:$BO$20,8,FALSE)</f>
        <v/>
      </c>
      <c r="CG7" s="80">
        <f>VLOOKUP(BS7,$AC$3:$BO$20,8,FALSE)</f>
        <v/>
      </c>
      <c r="CH7" s="80">
        <f>VLOOKUP(BR7,$AC$3:$BO$20,9,FALSE)</f>
        <v/>
      </c>
      <c r="CI7" s="80">
        <f>VLOOKUP(BS7,$AC$3:$BO$20,9,FALSE)</f>
        <v/>
      </c>
      <c r="CJ7" s="80">
        <f>VLOOKUP(BR7,$AC$3:$BO$20,10,FALSE)</f>
        <v/>
      </c>
      <c r="CK7" s="80">
        <f>VLOOKUP(BS7,$AC$3:$BO$20,10,FALSE)</f>
        <v/>
      </c>
      <c r="CL7" s="25">
        <f>VLOOKUP(BR7,$AC$3:$BO$20,11,FALSE)</f>
        <v/>
      </c>
      <c r="CM7" s="80">
        <f>VLOOKUP(BS7,$AC$3:$BO$20,11,FALSE)</f>
        <v/>
      </c>
      <c r="CN7" s="31">
        <f>VLOOKUP(BR7,$AC$3:$BO$20,22,FALSE)</f>
        <v/>
      </c>
      <c r="CO7" s="81">
        <f>VLOOKUP(BS7,$AC$3:$BO$20,22,FALSE)</f>
        <v/>
      </c>
      <c r="CP7" s="80">
        <f>VLOOKUP(BR7,$AC$3:$BO$20,23,FALSE)</f>
        <v/>
      </c>
      <c r="CQ7" s="80">
        <f>VLOOKUP(BS7,$AC$3:$BO$20,23,FALSE)</f>
        <v/>
      </c>
      <c r="CR7" s="80">
        <f>VLOOKUP(BR7,$AC$3:$BO$20,24,FALSE)</f>
        <v/>
      </c>
      <c r="CS7" s="80">
        <f>VLOOKUP(BS7,$AC$3:$BO$20,24,FALSE)</f>
        <v/>
      </c>
      <c r="CT7" s="80">
        <f>VLOOKUP(BR7,$AC$3:$BO$20,25,FALSE)</f>
        <v/>
      </c>
      <c r="CU7" s="80">
        <f>VLOOKUP(BS7,$AC$3:$BO$20,25,FALSE)</f>
        <v/>
      </c>
      <c r="CV7" s="25">
        <f>VLOOKUP(BR7,$AC$3:$BO$20,26,FALSE)</f>
        <v/>
      </c>
      <c r="CW7" s="80">
        <f>VLOOKUP(BS7,$AC$3:$BO$20,26,FALSE)</f>
        <v/>
      </c>
      <c r="CX7" s="80">
        <f>VLOOKUP(BR7,$AC$3:$BO$20,27,FALSE)</f>
        <v/>
      </c>
      <c r="CY7" s="80">
        <f>VLOOKUP(BS7,$AC$3:$BO$20,27,FALSE)</f>
        <v/>
      </c>
      <c r="CZ7" s="80">
        <f>VLOOKUP(BR7,$AC$3:$BO$20,28,FALSE)</f>
        <v/>
      </c>
      <c r="DA7" s="80">
        <f>VLOOKUP(BS7,$AC$3:$BO$20,28,FALSE)</f>
        <v/>
      </c>
      <c r="DB7" s="80">
        <f>VLOOKUP(BR7,$AC$3:$BO$20,29,FALSE)</f>
        <v/>
      </c>
      <c r="DC7" s="80">
        <f>VLOOKUP(BS7,$AC$3:$BO$20,29,FALSE)</f>
        <v/>
      </c>
      <c r="DD7" s="25">
        <f>VLOOKUP(BR7,$AC$3:$BO$20,30,FALSE)</f>
        <v/>
      </c>
      <c r="DE7" s="80">
        <f>VLOOKUP(BS7,$AC$3:$BO$20,30,FALSE)</f>
        <v/>
      </c>
      <c r="DF7" s="30">
        <f>VLOOKUP(BR7,$AC$3:$BO$20,12,FALSE)</f>
        <v/>
      </c>
      <c r="DG7" s="81">
        <f>VLOOKUP(BS7,$AC$3:$BO$20,12,FALSE)</f>
        <v/>
      </c>
      <c r="DH7" s="80">
        <f>VLOOKUP(BR7,$AC$3:$BO$20,13,FALSE)</f>
        <v/>
      </c>
      <c r="DI7" s="80">
        <f>VLOOKUP(BS7,$AC$3:$BO$20,13,FALSE)</f>
        <v/>
      </c>
      <c r="DJ7" s="80">
        <f>VLOOKUP(BR7,$AC$3:$BO$20,14,FALSE)</f>
        <v/>
      </c>
      <c r="DK7" s="80">
        <f>VLOOKUP(BS7,$AC$3:$BO$20,14,FALSE)</f>
        <v/>
      </c>
      <c r="DL7" s="80">
        <f>VLOOKUP(BR7,$AC$3:$BO$20,15,FALSE)</f>
        <v/>
      </c>
      <c r="DM7" s="80">
        <f>VLOOKUP(BS7,$AC$3:$BO$20,15,FALSE)</f>
        <v/>
      </c>
      <c r="DN7" s="25">
        <f>VLOOKUP(BR7,$AC$3:$BO$20,16,FALSE)</f>
        <v/>
      </c>
      <c r="DO7" s="80">
        <f>VLOOKUP(BS7,$AC$3:$BO$20,16,FALSE)</f>
        <v/>
      </c>
      <c r="DP7" s="80">
        <f>VLOOKUP(BR7,$AC$3:$BO$20,17,FALSE)</f>
        <v/>
      </c>
      <c r="DQ7" s="80">
        <f>VLOOKUP(BS7,$AC$3:$BO$20,17,FALSE)</f>
        <v/>
      </c>
      <c r="DR7" s="80">
        <f>VLOOKUP(BR7,$AC$3:$BO$20,18,FALSE)</f>
        <v/>
      </c>
      <c r="DS7" s="80">
        <f>VLOOKUP(BS7,$AC$3:$BO$20,18,FALSE)</f>
        <v/>
      </c>
      <c r="DT7" s="80">
        <f>VLOOKUP(BR7,$AC$3:$BO$20,19,FALSE)</f>
        <v/>
      </c>
      <c r="DU7" s="80">
        <f>VLOOKUP(BS7,$AC$3:$BO$20,19,FALSE)</f>
        <v/>
      </c>
      <c r="DV7" s="25">
        <f>VLOOKUP(BR7,$AC$3:$BO$20,20,FALSE)</f>
        <v/>
      </c>
      <c r="DW7" s="80">
        <f>VLOOKUP(BS7,$AC$3:$BO$20,20,FALSE)</f>
        <v/>
      </c>
      <c r="DX7" s="31">
        <f>VLOOKUP(BR7,$AC$3:$BO$20,31,FALSE)</f>
        <v/>
      </c>
      <c r="DY7" s="81">
        <f>VLOOKUP(BS7,$AC$3:$BO$20,31,FALSE)</f>
        <v/>
      </c>
      <c r="DZ7" s="80">
        <f>VLOOKUP(BR7,$AC$3:$BO$20,32,FALSE)</f>
        <v/>
      </c>
      <c r="EA7" s="80">
        <f>VLOOKUP(BS7,$AC$3:$BO$20,32,FALSE)</f>
        <v/>
      </c>
      <c r="EB7" s="80">
        <f>VLOOKUP(BR7,$AC$3:$BO$20,33,FALSE)</f>
        <v/>
      </c>
      <c r="EC7" s="80">
        <f>VLOOKUP(BS7,$AC$3:$BO$20,33,FALSE)</f>
        <v/>
      </c>
      <c r="ED7" s="80">
        <f>VLOOKUP(BR7,$AC$3:$BO$20,34,FALSE)</f>
        <v/>
      </c>
      <c r="EE7" s="80">
        <f>VLOOKUP(BS7,$AC$3:$BO$20,34,FALSE)</f>
        <v/>
      </c>
      <c r="EF7" s="25">
        <f>VLOOKUP(BR7,$AC$3:$BO$20,35,FALSE)</f>
        <v/>
      </c>
      <c r="EG7" s="80">
        <f>VLOOKUP(BS7,$AC$3:$BO$20,35,FALSE)</f>
        <v/>
      </c>
      <c r="EH7" s="80">
        <f>VLOOKUP(BR7,$AC$3:$BO$20,36,FALSE)</f>
        <v/>
      </c>
      <c r="EI7" s="80">
        <f>VLOOKUP(BS7,$AC$3:$BO$20,36,FALSE)</f>
        <v/>
      </c>
      <c r="EJ7" s="80">
        <f>VLOOKUP(BR7,$AC$3:$BO$20,37,FALSE)</f>
        <v/>
      </c>
      <c r="EK7" s="80">
        <f>VLOOKUP(BS7,$AC$3:$BO$20,37,FALSE)</f>
        <v/>
      </c>
      <c r="EL7" s="80">
        <f>VLOOKUP(BR7,$AC$3:$BO$20,38,FALSE)</f>
        <v/>
      </c>
      <c r="EM7" s="80">
        <f>VLOOKUP(BS7,$AC$3:$BO$20,38,FALSE)</f>
        <v/>
      </c>
      <c r="EN7" s="25">
        <f>VLOOKUP(BR7,$AC$3:$BO$20,39,FALSE)</f>
        <v/>
      </c>
      <c r="EO7" s="80">
        <f>VLOOKUP(BS7,$AC$3:$BO$20,39,FALSE)</f>
        <v/>
      </c>
      <c r="EQ7" s="81" t="n"/>
      <c r="ER7" s="81" t="n"/>
      <c r="ET7" s="81" t="n"/>
      <c r="EU7" s="81" t="n"/>
      <c r="EW7" s="81" t="n"/>
      <c r="EX7" s="81" t="n"/>
      <c r="EZ7" s="81" t="n"/>
      <c r="FA7" s="56" t="n"/>
      <c r="FC7" s="81" t="n"/>
      <c r="FD7" s="81" t="n"/>
      <c r="FF7" s="81" t="n"/>
      <c r="FG7" s="81" t="n"/>
      <c r="FI7" s="81" t="n"/>
      <c r="FJ7" s="71" t="n"/>
      <c r="FK7" s="71" t="n"/>
      <c r="FL7" s="81" t="n"/>
      <c r="FM7" s="71" t="n"/>
      <c r="FN7" s="71" t="n"/>
      <c r="FO7" s="81" t="n"/>
      <c r="FP7" s="71" t="n"/>
      <c r="FQ7" s="71" t="n"/>
      <c r="FR7" s="81" t="n"/>
      <c r="FS7" s="71" t="n"/>
      <c r="FT7" s="71" t="n"/>
      <c r="FU7" s="81" t="n"/>
      <c r="FV7" s="71" t="n"/>
      <c r="FW7" s="71" t="n"/>
      <c r="FX7" s="81" t="n"/>
      <c r="FY7" s="71" t="n"/>
      <c r="FZ7" s="71" t="n"/>
      <c r="GA7" s="81" t="n"/>
      <c r="GB7" s="71" t="n"/>
      <c r="GC7" s="71" t="n"/>
      <c r="GD7" s="81" t="n"/>
      <c r="GE7" s="71" t="n"/>
      <c r="GF7" s="71" t="n"/>
      <c r="GG7" s="81" t="n"/>
    </row>
    <row customHeight="1" ht="12" r="8" spans="1:201">
      <c r="A8" s="35" t="n">
        <v>43317</v>
      </c>
      <c r="B8" s="89" t="s">
        <v>145</v>
      </c>
      <c r="C8" s="89" t="s">
        <v>146</v>
      </c>
      <c r="D8" s="31" t="n">
        <v>6.5</v>
      </c>
      <c r="E8" s="81" t="n">
        <v>6.51</v>
      </c>
      <c r="F8" s="25" t="n">
        <v>440</v>
      </c>
      <c r="G8" s="80" t="n">
        <v>496</v>
      </c>
      <c r="H8" s="80" t="n">
        <v>296</v>
      </c>
      <c r="I8" s="80" t="n">
        <v>362</v>
      </c>
      <c r="J8" s="80" t="n">
        <v>4</v>
      </c>
      <c r="K8" s="80" t="n">
        <v>3</v>
      </c>
      <c r="L8" s="25" t="n">
        <v>0</v>
      </c>
      <c r="M8" s="80" t="n">
        <v>0</v>
      </c>
      <c r="N8" s="80" t="n">
        <v>1</v>
      </c>
      <c r="O8" s="80" t="n">
        <v>1</v>
      </c>
      <c r="P8" s="80" t="n">
        <v>1</v>
      </c>
      <c r="Q8" s="80" t="n">
        <v>3</v>
      </c>
      <c r="R8" s="16" t="n">
        <v>2</v>
      </c>
      <c r="S8" s="16" t="n">
        <v>4</v>
      </c>
      <c r="T8" s="16" t="n">
        <v>6</v>
      </c>
      <c r="U8" s="25" t="n">
        <v>1</v>
      </c>
      <c r="V8" s="80" t="n">
        <v>2</v>
      </c>
      <c r="W8" s="16" t="n">
        <v>3</v>
      </c>
      <c r="X8" s="25" t="n">
        <v>23</v>
      </c>
      <c r="Y8" s="80" t="n">
        <v>15</v>
      </c>
      <c r="Z8" s="27">
        <f>IF(U8="","",LOOKUP(U8-V8,{-9E+307,0,1},{2,"x",1}))</f>
        <v/>
      </c>
      <c r="AA8" s="14">
        <f>IF(U8="","",U8&amp;"-"&amp;V8)</f>
        <v/>
      </c>
      <c r="AB8" s="63" t="n"/>
      <c r="AC8" s="89" t="s">
        <v>134</v>
      </c>
      <c r="AD8" s="80">
        <f>SUMPRODUCT(($B$2:$C$1001=$AC8)*($Z$2:$Z$1001&lt;&gt;""))</f>
        <v/>
      </c>
      <c r="AE8" s="81">
        <f>SUMIF($B$2:$B$1001,$AC8,$D$2:$D$1001)+SUMIF($C$2:$C$1001,$AC8,$E$2:$E$1001)</f>
        <v/>
      </c>
      <c r="AF8" s="80">
        <f>SUMIF($B$2:$B$1001,$AC8,$F$2:$F$1001)+SUMIF($C$2:$C$1001,$AC8,$G$2:$G$1001)</f>
        <v/>
      </c>
      <c r="AG8" s="80">
        <f>SUMIF($B$2:$B$1001,$AC8,$H$2:$H$1001)+SUMIF($C$2:$C$1001,$AC8,$I$2:$I$1001)</f>
        <v/>
      </c>
      <c r="AH8" s="80">
        <f>SUMIF($B$2:$B$1001,$AC8,$J$2:$J$1001)+SUMIF($C$2:$C$1001,$AC8,$K$2:$K$1001)</f>
        <v/>
      </c>
      <c r="AI8" s="25">
        <f>SUMIF($B$2:$B$1001,$AC8,$L$2:$L$1001)+SUMIF($C$2:$C$1001,$AC8,$M$2:$M$1001)</f>
        <v/>
      </c>
      <c r="AJ8" s="80">
        <f>SUMIF($B$2:$B$1001,$AC8,$N$2:$N$1001)+SUMIF($C$2:$C$1001,$AC8,$O$2:$O$1001)</f>
        <v/>
      </c>
      <c r="AK8" s="80">
        <f>SUMIF($B$2:$B$1001,$AC8,$P$2:$P$1001)+SUMIF($C$2:$C$1001,$AC8,$Q$2:$Q$1001)</f>
        <v/>
      </c>
      <c r="AL8" s="80">
        <f>SUMIF($B$2:$B$1001,$AC8,$U$2:$U$1001)+SUMIF($C$2:$C$1001,$AC8,$V$2:$V$1001)</f>
        <v/>
      </c>
      <c r="AM8" s="29">
        <f>SUMIF($B$2:$B$1001,$AC8,$X$2:$X$1001)+SUMIF($C$2:$C$1001,$AC8,$Y$2:$Y$1001)</f>
        <v/>
      </c>
      <c r="AN8" s="31">
        <f>SUMIF($C$2:$C$1001,$AC8,$D$2:$D$1001)+SUMIF($B$2:$B$1001,$AC8,$E$2:$E$1001)</f>
        <v/>
      </c>
      <c r="AO8" s="80">
        <f>SUMIF($C$2:$C$1001,$AC8,$F$2:$F$1001)+SUMIF($B$2:$B$1001,$AC8,$G$2:$G$1001)</f>
        <v/>
      </c>
      <c r="AP8" s="80">
        <f>SUMIF($C$2:$C$1001,$AC8,$H$2:$H$1001)+SUMIF($B$2:$B$1001,$AC8,$I$2:$I$1001)</f>
        <v/>
      </c>
      <c r="AQ8" s="80">
        <f>SUMIF($C$2:$C$1001,$AC8,$J$2:$J$1001)+SUMIF($B$2:$B$1001,$AC8,$K$2:$K$1001)</f>
        <v/>
      </c>
      <c r="AR8" s="25">
        <f>SUMIF($C$2:$C$1001,$AC8,$L$2:$L$1001)+SUMIF($B$2:$B$1001,$AC8,$M$2:$M$1001)</f>
        <v/>
      </c>
      <c r="AS8" s="80">
        <f>SUMIF($C$2:$C$1001,$AC8,$N$2:$N$1001)+SUMIF($B$2:$B$1001,$AC8,$O$2:$O$1001)</f>
        <v/>
      </c>
      <c r="AT8" s="80">
        <f>SUMIF($C$2:$C$1001,$AC8,$P$2:$P$1001)+SUMIF($B$2:$B$1001,$AC8,$Q$2:$Q$1001)</f>
        <v/>
      </c>
      <c r="AU8" s="80">
        <f>SUMIF($C$2:$C$1001,$AC8,$U$2:$U$1001)+SUMIF($B$2:$B$1001,$AC8,$V$2:$V$1001)</f>
        <v/>
      </c>
      <c r="AV8" s="28">
        <f>SUMIF($C$2:$C$1001,$AC8,$X$2:$X$1001)+SUMIF($B$2:$B$1001,$AC8,$Y$2:$Y$1001)</f>
        <v/>
      </c>
      <c r="AW8" s="12" t="n">
        <v>5</v>
      </c>
      <c r="AX8" s="81" t="n">
        <v>36.95999999999999</v>
      </c>
      <c r="AY8" s="80" t="n">
        <v>2427</v>
      </c>
      <c r="AZ8" s="80" t="n">
        <v>2002</v>
      </c>
      <c r="BA8" s="80" t="n">
        <v>54</v>
      </c>
      <c r="BB8" s="25" t="n">
        <v>6</v>
      </c>
      <c r="BC8" s="80" t="n">
        <v>10</v>
      </c>
      <c r="BD8" s="80" t="n">
        <v>4</v>
      </c>
      <c r="BE8" s="80" t="n">
        <v>21</v>
      </c>
      <c r="BF8" s="29" t="n">
        <v>100</v>
      </c>
      <c r="BG8" s="31" t="n">
        <v>30.66</v>
      </c>
      <c r="BH8" s="80" t="n">
        <v>1780</v>
      </c>
      <c r="BI8" s="80" t="n">
        <v>1339</v>
      </c>
      <c r="BJ8" s="80" t="n">
        <v>40</v>
      </c>
      <c r="BK8" s="25" t="n">
        <v>1</v>
      </c>
      <c r="BL8" s="80" t="n">
        <v>27</v>
      </c>
      <c r="BM8" s="80" t="n">
        <v>8</v>
      </c>
      <c r="BN8" s="80" t="n">
        <v>2</v>
      </c>
      <c r="BO8" s="25" t="n">
        <v>82</v>
      </c>
      <c r="BQ8" s="35">
        <f>BQ32</f>
        <v/>
      </c>
      <c r="BR8" s="35">
        <f>BR32</f>
        <v/>
      </c>
      <c r="BS8" s="35">
        <f>BS32</f>
        <v/>
      </c>
      <c r="BT8" s="89">
        <f>VLOOKUP(BR8,$AC$3:$BO$20,2,FALSE)</f>
        <v/>
      </c>
      <c r="BU8" s="89">
        <f>VLOOKUP(BS8,$AC$3:$BO$20,2,FALSE)</f>
        <v/>
      </c>
      <c r="BV8" s="31">
        <f>VLOOKUP(BR8,$AC$3:$BO$20,3,FALSE)</f>
        <v/>
      </c>
      <c r="BW8" s="81">
        <f>VLOOKUP(BS8,$AC$3:$BO$20,3,FALSE)</f>
        <v/>
      </c>
      <c r="BX8" s="80">
        <f>VLOOKUP(BR8,$AC$3:$BO$20,4,FALSE)</f>
        <v/>
      </c>
      <c r="BY8" s="80">
        <f>VLOOKUP(BS8,$AC$3:$BO$20,4,FALSE)</f>
        <v/>
      </c>
      <c r="BZ8" s="80">
        <f>VLOOKUP(BR8,$AC$3:$BO$20,5,FALSE)</f>
        <v/>
      </c>
      <c r="CA8" s="80">
        <f>VLOOKUP(BS8,$AC$3:$BO$20,5,FALSE)</f>
        <v/>
      </c>
      <c r="CB8" s="80">
        <f>VLOOKUP(BR8,$AC$3:$BO$20,6,FALSE)</f>
        <v/>
      </c>
      <c r="CC8" s="80">
        <f>VLOOKUP(BS8,$AC$3:$BO$20,6,FALSE)</f>
        <v/>
      </c>
      <c r="CD8" s="25">
        <f>VLOOKUP(BR8,$AC$3:$BO$20,7,FALSE)</f>
        <v/>
      </c>
      <c r="CE8" s="80">
        <f>VLOOKUP(BS8,$AC$3:$BO$20,7,FALSE)</f>
        <v/>
      </c>
      <c r="CF8" s="80">
        <f>VLOOKUP(BR8,$AC$3:$BO$20,8,FALSE)</f>
        <v/>
      </c>
      <c r="CG8" s="80">
        <f>VLOOKUP(BS8,$AC$3:$BO$20,8,FALSE)</f>
        <v/>
      </c>
      <c r="CH8" s="80">
        <f>VLOOKUP(BR8,$AC$3:$BO$20,9,FALSE)</f>
        <v/>
      </c>
      <c r="CI8" s="80">
        <f>VLOOKUP(BS8,$AC$3:$BO$20,9,FALSE)</f>
        <v/>
      </c>
      <c r="CJ8" s="80">
        <f>VLOOKUP(BR8,$AC$3:$BO$20,10,FALSE)</f>
        <v/>
      </c>
      <c r="CK8" s="80">
        <f>VLOOKUP(BS8,$AC$3:$BO$20,10,FALSE)</f>
        <v/>
      </c>
      <c r="CL8" s="25">
        <f>VLOOKUP(BR8,$AC$3:$BO$20,11,FALSE)</f>
        <v/>
      </c>
      <c r="CM8" s="80">
        <f>VLOOKUP(BS8,$AC$3:$BO$20,11,FALSE)</f>
        <v/>
      </c>
      <c r="CN8" s="31">
        <f>VLOOKUP(BR8,$AC$3:$BO$20,22,FALSE)</f>
        <v/>
      </c>
      <c r="CO8" s="81">
        <f>VLOOKUP(BS8,$AC$3:$BO$20,22,FALSE)</f>
        <v/>
      </c>
      <c r="CP8" s="80">
        <f>VLOOKUP(BR8,$AC$3:$BO$20,23,FALSE)</f>
        <v/>
      </c>
      <c r="CQ8" s="80">
        <f>VLOOKUP(BS8,$AC$3:$BO$20,23,FALSE)</f>
        <v/>
      </c>
      <c r="CR8" s="80">
        <f>VLOOKUP(BR8,$AC$3:$BO$20,24,FALSE)</f>
        <v/>
      </c>
      <c r="CS8" s="80">
        <f>VLOOKUP(BS8,$AC$3:$BO$20,24,FALSE)</f>
        <v/>
      </c>
      <c r="CT8" s="80">
        <f>VLOOKUP(BR8,$AC$3:$BO$20,25,FALSE)</f>
        <v/>
      </c>
      <c r="CU8" s="80">
        <f>VLOOKUP(BS8,$AC$3:$BO$20,25,FALSE)</f>
        <v/>
      </c>
      <c r="CV8" s="25">
        <f>VLOOKUP(BR8,$AC$3:$BO$20,26,FALSE)</f>
        <v/>
      </c>
      <c r="CW8" s="80">
        <f>VLOOKUP(BS8,$AC$3:$BO$20,26,FALSE)</f>
        <v/>
      </c>
      <c r="CX8" s="80">
        <f>VLOOKUP(BR8,$AC$3:$BO$20,27,FALSE)</f>
        <v/>
      </c>
      <c r="CY8" s="80">
        <f>VLOOKUP(BS8,$AC$3:$BO$20,27,FALSE)</f>
        <v/>
      </c>
      <c r="CZ8" s="80">
        <f>VLOOKUP(BR8,$AC$3:$BO$20,28,FALSE)</f>
        <v/>
      </c>
      <c r="DA8" s="80">
        <f>VLOOKUP(BS8,$AC$3:$BO$20,28,FALSE)</f>
        <v/>
      </c>
      <c r="DB8" s="80">
        <f>VLOOKUP(BR8,$AC$3:$BO$20,29,FALSE)</f>
        <v/>
      </c>
      <c r="DC8" s="80">
        <f>VLOOKUP(BS8,$AC$3:$BO$20,29,FALSE)</f>
        <v/>
      </c>
      <c r="DD8" s="25">
        <f>VLOOKUP(BR8,$AC$3:$BO$20,30,FALSE)</f>
        <v/>
      </c>
      <c r="DE8" s="80">
        <f>VLOOKUP(BS8,$AC$3:$BO$20,30,FALSE)</f>
        <v/>
      </c>
      <c r="DF8" s="30">
        <f>VLOOKUP(BR8,$AC$3:$BO$20,12,FALSE)</f>
        <v/>
      </c>
      <c r="DG8" s="81">
        <f>VLOOKUP(BS8,$AC$3:$BO$20,12,FALSE)</f>
        <v/>
      </c>
      <c r="DH8" s="80">
        <f>VLOOKUP(BR8,$AC$3:$BO$20,13,FALSE)</f>
        <v/>
      </c>
      <c r="DI8" s="80">
        <f>VLOOKUP(BS8,$AC$3:$BO$20,13,FALSE)</f>
        <v/>
      </c>
      <c r="DJ8" s="80">
        <f>VLOOKUP(BR8,$AC$3:$BO$20,14,FALSE)</f>
        <v/>
      </c>
      <c r="DK8" s="80">
        <f>VLOOKUP(BS8,$AC$3:$BO$20,14,FALSE)</f>
        <v/>
      </c>
      <c r="DL8" s="80">
        <f>VLOOKUP(BR8,$AC$3:$BO$20,15,FALSE)</f>
        <v/>
      </c>
      <c r="DM8" s="80">
        <f>VLOOKUP(BS8,$AC$3:$BO$20,15,FALSE)</f>
        <v/>
      </c>
      <c r="DN8" s="25">
        <f>VLOOKUP(BR8,$AC$3:$BO$20,16,FALSE)</f>
        <v/>
      </c>
      <c r="DO8" s="80">
        <f>VLOOKUP(BS8,$AC$3:$BO$20,16,FALSE)</f>
        <v/>
      </c>
      <c r="DP8" s="80">
        <f>VLOOKUP(BR8,$AC$3:$BO$20,17,FALSE)</f>
        <v/>
      </c>
      <c r="DQ8" s="80">
        <f>VLOOKUP(BS8,$AC$3:$BO$20,17,FALSE)</f>
        <v/>
      </c>
      <c r="DR8" s="80">
        <f>VLOOKUP(BR8,$AC$3:$BO$20,18,FALSE)</f>
        <v/>
      </c>
      <c r="DS8" s="80">
        <f>VLOOKUP(BS8,$AC$3:$BO$20,18,FALSE)</f>
        <v/>
      </c>
      <c r="DT8" s="80">
        <f>VLOOKUP(BR8,$AC$3:$BO$20,19,FALSE)</f>
        <v/>
      </c>
      <c r="DU8" s="80">
        <f>VLOOKUP(BS8,$AC$3:$BO$20,19,FALSE)</f>
        <v/>
      </c>
      <c r="DV8" s="25">
        <f>VLOOKUP(BR8,$AC$3:$BO$20,20,FALSE)</f>
        <v/>
      </c>
      <c r="DW8" s="80">
        <f>VLOOKUP(BS8,$AC$3:$BO$20,20,FALSE)</f>
        <v/>
      </c>
      <c r="DX8" s="31">
        <f>VLOOKUP(BR8,$AC$3:$BO$20,31,FALSE)</f>
        <v/>
      </c>
      <c r="DY8" s="81">
        <f>VLOOKUP(BS8,$AC$3:$BO$20,31,FALSE)</f>
        <v/>
      </c>
      <c r="DZ8" s="80">
        <f>VLOOKUP(BR8,$AC$3:$BO$20,32,FALSE)</f>
        <v/>
      </c>
      <c r="EA8" s="80">
        <f>VLOOKUP(BS8,$AC$3:$BO$20,32,FALSE)</f>
        <v/>
      </c>
      <c r="EB8" s="80">
        <f>VLOOKUP(BR8,$AC$3:$BO$20,33,FALSE)</f>
        <v/>
      </c>
      <c r="EC8" s="80">
        <f>VLOOKUP(BS8,$AC$3:$BO$20,33,FALSE)</f>
        <v/>
      </c>
      <c r="ED8" s="80">
        <f>VLOOKUP(BR8,$AC$3:$BO$20,34,FALSE)</f>
        <v/>
      </c>
      <c r="EE8" s="80">
        <f>VLOOKUP(BS8,$AC$3:$BO$20,34,FALSE)</f>
        <v/>
      </c>
      <c r="EF8" s="25">
        <f>VLOOKUP(BR8,$AC$3:$BO$20,35,FALSE)</f>
        <v/>
      </c>
      <c r="EG8" s="80">
        <f>VLOOKUP(BS8,$AC$3:$BO$20,35,FALSE)</f>
        <v/>
      </c>
      <c r="EH8" s="80">
        <f>VLOOKUP(BR8,$AC$3:$BO$20,36,FALSE)</f>
        <v/>
      </c>
      <c r="EI8" s="80">
        <f>VLOOKUP(BS8,$AC$3:$BO$20,36,FALSE)</f>
        <v/>
      </c>
      <c r="EJ8" s="80">
        <f>VLOOKUP(BR8,$AC$3:$BO$20,37,FALSE)</f>
        <v/>
      </c>
      <c r="EK8" s="80">
        <f>VLOOKUP(BS8,$AC$3:$BO$20,37,FALSE)</f>
        <v/>
      </c>
      <c r="EL8" s="80">
        <f>VLOOKUP(BR8,$AC$3:$BO$20,38,FALSE)</f>
        <v/>
      </c>
      <c r="EM8" s="80">
        <f>VLOOKUP(BS8,$AC$3:$BO$20,38,FALSE)</f>
        <v/>
      </c>
      <c r="EN8" s="25">
        <f>VLOOKUP(BR8,$AC$3:$BO$20,39,FALSE)</f>
        <v/>
      </c>
      <c r="EO8" s="80">
        <f>VLOOKUP(BS8,$AC$3:$BO$20,39,FALSE)</f>
        <v/>
      </c>
      <c r="EQ8" s="81" t="n"/>
      <c r="ER8" s="81" t="n"/>
      <c r="ET8" s="81" t="n"/>
      <c r="EU8" s="81" t="n"/>
      <c r="EW8" s="81" t="n"/>
      <c r="EX8" s="81" t="n"/>
      <c r="EZ8" s="81" t="n"/>
      <c r="FA8" s="56" t="n"/>
      <c r="FC8" s="81" t="n"/>
      <c r="FD8" s="81" t="n"/>
      <c r="FF8" s="81" t="n"/>
      <c r="FG8" s="81" t="n"/>
      <c r="FI8" s="81" t="n"/>
      <c r="FJ8" s="71" t="n"/>
      <c r="FK8" s="71" t="n"/>
      <c r="FL8" s="81" t="n"/>
      <c r="FM8" s="71" t="n"/>
      <c r="FN8" s="71" t="n"/>
      <c r="FO8" s="81" t="n"/>
      <c r="FP8" s="71" t="n"/>
      <c r="FQ8" s="71" t="n"/>
      <c r="FR8" s="81" t="n"/>
      <c r="FS8" s="71" t="n"/>
      <c r="FT8" s="71" t="n"/>
      <c r="FU8" s="81" t="n"/>
      <c r="FV8" s="71" t="n"/>
      <c r="FW8" s="71" t="n"/>
      <c r="FX8" s="81" t="n"/>
      <c r="FY8" s="71" t="n"/>
      <c r="FZ8" s="71" t="n"/>
      <c r="GA8" s="81" t="n"/>
      <c r="GB8" s="71" t="n"/>
      <c r="GC8" s="71" t="n"/>
      <c r="GD8" s="81" t="n"/>
      <c r="GE8" s="71" t="n"/>
      <c r="GF8" s="71" t="n"/>
      <c r="GG8" s="81" t="n"/>
    </row>
    <row customHeight="1" ht="12" r="9" spans="1:201">
      <c r="A9" s="35" t="n">
        <v>43317</v>
      </c>
      <c r="B9" s="89" t="s">
        <v>147</v>
      </c>
      <c r="C9" s="89" t="s">
        <v>138</v>
      </c>
      <c r="D9" s="31" t="n">
        <v>6.85</v>
      </c>
      <c r="E9" s="81" t="n">
        <v>6.46</v>
      </c>
      <c r="F9" s="25" t="n">
        <v>378</v>
      </c>
      <c r="G9" s="80" t="n">
        <v>374</v>
      </c>
      <c r="H9" s="80" t="n">
        <v>290</v>
      </c>
      <c r="I9" s="80" t="n">
        <v>274</v>
      </c>
      <c r="J9" s="80" t="n">
        <v>13</v>
      </c>
      <c r="K9" s="80" t="n">
        <v>7</v>
      </c>
      <c r="L9" s="25" t="n">
        <v>0</v>
      </c>
      <c r="M9" s="80" t="n">
        <v>0</v>
      </c>
      <c r="N9" s="80" t="n">
        <v>0</v>
      </c>
      <c r="O9" s="80" t="n">
        <v>0</v>
      </c>
      <c r="P9" s="80" t="n">
        <v>3</v>
      </c>
      <c r="Q9" s="80" t="n">
        <v>1</v>
      </c>
      <c r="R9" s="16" t="n">
        <v>3</v>
      </c>
      <c r="S9" s="16" t="n">
        <v>1</v>
      </c>
      <c r="T9" s="16" t="n">
        <v>4</v>
      </c>
      <c r="U9" s="25" t="n">
        <v>1</v>
      </c>
      <c r="V9" s="80" t="n">
        <v>0</v>
      </c>
      <c r="W9" s="16" t="n">
        <v>1</v>
      </c>
      <c r="X9" s="25" t="n">
        <v>18</v>
      </c>
      <c r="Y9" s="80" t="n">
        <v>18</v>
      </c>
      <c r="Z9" s="27">
        <f>IF(U9="","",LOOKUP(U9-V9,{-9E+307,0,1},{2,"x",1}))</f>
        <v/>
      </c>
      <c r="AA9" s="14">
        <f>IF(U9="","",U9&amp;"-"&amp;V9)</f>
        <v/>
      </c>
      <c r="AB9" s="63" t="n"/>
      <c r="AC9" s="89" t="s">
        <v>136</v>
      </c>
      <c r="AD9" s="80">
        <f>SUMPRODUCT(($B$2:$C$1001=$AC9)*($Z$2:$Z$1001&lt;&gt;""))</f>
        <v/>
      </c>
      <c r="AE9" s="81">
        <f>SUMIF($B$2:$B$1001,$AC9,$D$2:$D$1001)+SUMIF($C$2:$C$1001,$AC9,$E$2:$E$1001)</f>
        <v/>
      </c>
      <c r="AF9" s="80">
        <f>SUMIF($B$2:$B$1001,$AC9,$F$2:$F$1001)+SUMIF($C$2:$C$1001,$AC9,$G$2:$G$1001)</f>
        <v/>
      </c>
      <c r="AG9" s="80">
        <f>SUMIF($B$2:$B$1001,$AC9,$H$2:$H$1001)+SUMIF($C$2:$C$1001,$AC9,$I$2:$I$1001)</f>
        <v/>
      </c>
      <c r="AH9" s="80">
        <f>SUMIF($B$2:$B$1001,$AC9,$J$2:$J$1001)+SUMIF($C$2:$C$1001,$AC9,$K$2:$K$1001)</f>
        <v/>
      </c>
      <c r="AI9" s="25">
        <f>SUMIF($B$2:$B$1001,$AC9,$L$2:$L$1001)+SUMIF($C$2:$C$1001,$AC9,$M$2:$M$1001)</f>
        <v/>
      </c>
      <c r="AJ9" s="80">
        <f>SUMIF($B$2:$B$1001,$AC9,$N$2:$N$1001)+SUMIF($C$2:$C$1001,$AC9,$O$2:$O$1001)</f>
        <v/>
      </c>
      <c r="AK9" s="80">
        <f>SUMIF($B$2:$B$1001,$AC9,$P$2:$P$1001)+SUMIF($C$2:$C$1001,$AC9,$Q$2:$Q$1001)</f>
        <v/>
      </c>
      <c r="AL9" s="80">
        <f>SUMIF($B$2:$B$1001,$AC9,$U$2:$U$1001)+SUMIF($C$2:$C$1001,$AC9,$V$2:$V$1001)</f>
        <v/>
      </c>
      <c r="AM9" s="29">
        <f>SUMIF($B$2:$B$1001,$AC9,$X$2:$X$1001)+SUMIF($C$2:$C$1001,$AC9,$Y$2:$Y$1001)</f>
        <v/>
      </c>
      <c r="AN9" s="31">
        <f>SUMIF($C$2:$C$1001,$AC9,$D$2:$D$1001)+SUMIF($B$2:$B$1001,$AC9,$E$2:$E$1001)</f>
        <v/>
      </c>
      <c r="AO9" s="80">
        <f>SUMIF($C$2:$C$1001,$AC9,$F$2:$F$1001)+SUMIF($B$2:$B$1001,$AC9,$G$2:$G$1001)</f>
        <v/>
      </c>
      <c r="AP9" s="80">
        <f>SUMIF($C$2:$C$1001,$AC9,$H$2:$H$1001)+SUMIF($B$2:$B$1001,$AC9,$I$2:$I$1001)</f>
        <v/>
      </c>
      <c r="AQ9" s="80">
        <f>SUMIF($C$2:$C$1001,$AC9,$J$2:$J$1001)+SUMIF($B$2:$B$1001,$AC9,$K$2:$K$1001)</f>
        <v/>
      </c>
      <c r="AR9" s="25">
        <f>SUMIF($C$2:$C$1001,$AC9,$L$2:$L$1001)+SUMIF($B$2:$B$1001,$AC9,$M$2:$M$1001)</f>
        <v/>
      </c>
      <c r="AS9" s="80">
        <f>SUMIF($C$2:$C$1001,$AC9,$N$2:$N$1001)+SUMIF($B$2:$B$1001,$AC9,$O$2:$O$1001)</f>
        <v/>
      </c>
      <c r="AT9" s="80">
        <f>SUMIF($C$2:$C$1001,$AC9,$P$2:$P$1001)+SUMIF($B$2:$B$1001,$AC9,$Q$2:$Q$1001)</f>
        <v/>
      </c>
      <c r="AU9" s="80">
        <f>SUMIF($C$2:$C$1001,$AC9,$U$2:$U$1001)+SUMIF($B$2:$B$1001,$AC9,$V$2:$V$1001)</f>
        <v/>
      </c>
      <c r="AV9" s="28">
        <f>SUMIF($C$2:$C$1001,$AC9,$X$2:$X$1001)+SUMIF($B$2:$B$1001,$AC9,$Y$2:$Y$1001)</f>
        <v/>
      </c>
      <c r="AW9" s="12" t="n">
        <v>5</v>
      </c>
      <c r="AX9" s="81" t="n">
        <v>32.51</v>
      </c>
      <c r="AY9" s="80" t="n">
        <v>1985</v>
      </c>
      <c r="AZ9" s="80" t="n">
        <v>1464</v>
      </c>
      <c r="BA9" s="80" t="n">
        <v>60</v>
      </c>
      <c r="BB9" s="25" t="n">
        <v>1</v>
      </c>
      <c r="BC9" s="80" t="n">
        <v>28</v>
      </c>
      <c r="BD9" s="80" t="n">
        <v>5</v>
      </c>
      <c r="BE9" s="80" t="n">
        <v>3</v>
      </c>
      <c r="BF9" s="29" t="n">
        <v>138</v>
      </c>
      <c r="BG9" s="31" t="n">
        <v>36.49</v>
      </c>
      <c r="BH9" s="80" t="n">
        <v>1988</v>
      </c>
      <c r="BI9" s="80" t="n">
        <v>1442</v>
      </c>
      <c r="BJ9" s="80" t="n">
        <v>54</v>
      </c>
      <c r="BK9" s="25" t="n">
        <v>7</v>
      </c>
      <c r="BL9" s="80" t="n">
        <v>6</v>
      </c>
      <c r="BM9" s="80" t="n">
        <v>7</v>
      </c>
      <c r="BN9" s="80" t="n">
        <v>17</v>
      </c>
      <c r="BO9" s="25" t="n">
        <v>138</v>
      </c>
      <c r="BQ9" s="35">
        <f>BQ33</f>
        <v/>
      </c>
      <c r="BR9" s="35">
        <f>BR33</f>
        <v/>
      </c>
      <c r="BS9" s="35">
        <f>BS33</f>
        <v/>
      </c>
      <c r="BT9" s="89">
        <f>VLOOKUP(BR9,$AC$3:$BO$20,2,FALSE)</f>
        <v/>
      </c>
      <c r="BU9" s="89">
        <f>VLOOKUP(BS9,$AC$3:$BO$20,2,FALSE)</f>
        <v/>
      </c>
      <c r="BV9" s="31">
        <f>VLOOKUP(BR9,$AC$3:$BO$20,3,FALSE)</f>
        <v/>
      </c>
      <c r="BW9" s="81">
        <f>VLOOKUP(BS9,$AC$3:$BO$20,3,FALSE)</f>
        <v/>
      </c>
      <c r="BX9" s="80">
        <f>VLOOKUP(BR9,$AC$3:$BO$20,4,FALSE)</f>
        <v/>
      </c>
      <c r="BY9" s="80">
        <f>VLOOKUP(BS9,$AC$3:$BO$20,4,FALSE)</f>
        <v/>
      </c>
      <c r="BZ9" s="80">
        <f>VLOOKUP(BR9,$AC$3:$BO$20,5,FALSE)</f>
        <v/>
      </c>
      <c r="CA9" s="80">
        <f>VLOOKUP(BS9,$AC$3:$BO$20,5,FALSE)</f>
        <v/>
      </c>
      <c r="CB9" s="80">
        <f>VLOOKUP(BR9,$AC$3:$BO$20,6,FALSE)</f>
        <v/>
      </c>
      <c r="CC9" s="80">
        <f>VLOOKUP(BS9,$AC$3:$BO$20,6,FALSE)</f>
        <v/>
      </c>
      <c r="CD9" s="25">
        <f>VLOOKUP(BR9,$AC$3:$BO$20,7,FALSE)</f>
        <v/>
      </c>
      <c r="CE9" s="80">
        <f>VLOOKUP(BS9,$AC$3:$BO$20,7,FALSE)</f>
        <v/>
      </c>
      <c r="CF9" s="80">
        <f>VLOOKUP(BR9,$AC$3:$BO$20,8,FALSE)</f>
        <v/>
      </c>
      <c r="CG9" s="80">
        <f>VLOOKUP(BS9,$AC$3:$BO$20,8,FALSE)</f>
        <v/>
      </c>
      <c r="CH9" s="80">
        <f>VLOOKUP(BR9,$AC$3:$BO$20,9,FALSE)</f>
        <v/>
      </c>
      <c r="CI9" s="80">
        <f>VLOOKUP(BS9,$AC$3:$BO$20,9,FALSE)</f>
        <v/>
      </c>
      <c r="CJ9" s="80">
        <f>VLOOKUP(BR9,$AC$3:$BO$20,10,FALSE)</f>
        <v/>
      </c>
      <c r="CK9" s="80">
        <f>VLOOKUP(BS9,$AC$3:$BO$20,10,FALSE)</f>
        <v/>
      </c>
      <c r="CL9" s="25">
        <f>VLOOKUP(BR9,$AC$3:$BO$20,11,FALSE)</f>
        <v/>
      </c>
      <c r="CM9" s="80">
        <f>VLOOKUP(BS9,$AC$3:$BO$20,11,FALSE)</f>
        <v/>
      </c>
      <c r="CN9" s="31">
        <f>VLOOKUP(BR9,$AC$3:$BO$20,22,FALSE)</f>
        <v/>
      </c>
      <c r="CO9" s="81">
        <f>VLOOKUP(BS9,$AC$3:$BO$20,22,FALSE)</f>
        <v/>
      </c>
      <c r="CP9" s="80">
        <f>VLOOKUP(BR9,$AC$3:$BO$20,23,FALSE)</f>
        <v/>
      </c>
      <c r="CQ9" s="80">
        <f>VLOOKUP(BS9,$AC$3:$BO$20,23,FALSE)</f>
        <v/>
      </c>
      <c r="CR9" s="80">
        <f>VLOOKUP(BR9,$AC$3:$BO$20,24,FALSE)</f>
        <v/>
      </c>
      <c r="CS9" s="80">
        <f>VLOOKUP(BS9,$AC$3:$BO$20,24,FALSE)</f>
        <v/>
      </c>
      <c r="CT9" s="80">
        <f>VLOOKUP(BR9,$AC$3:$BO$20,25,FALSE)</f>
        <v/>
      </c>
      <c r="CU9" s="80">
        <f>VLOOKUP(BS9,$AC$3:$BO$20,25,FALSE)</f>
        <v/>
      </c>
      <c r="CV9" s="25">
        <f>VLOOKUP(BR9,$AC$3:$BO$20,26,FALSE)</f>
        <v/>
      </c>
      <c r="CW9" s="80">
        <f>VLOOKUP(BS9,$AC$3:$BO$20,26,FALSE)</f>
        <v/>
      </c>
      <c r="CX9" s="80">
        <f>VLOOKUP(BR9,$AC$3:$BO$20,27,FALSE)</f>
        <v/>
      </c>
      <c r="CY9" s="80">
        <f>VLOOKUP(BS9,$AC$3:$BO$20,27,FALSE)</f>
        <v/>
      </c>
      <c r="CZ9" s="80">
        <f>VLOOKUP(BR9,$AC$3:$BO$20,28,FALSE)</f>
        <v/>
      </c>
      <c r="DA9" s="80">
        <f>VLOOKUP(BS9,$AC$3:$BO$20,28,FALSE)</f>
        <v/>
      </c>
      <c r="DB9" s="80">
        <f>VLOOKUP(BR9,$AC$3:$BO$20,29,FALSE)</f>
        <v/>
      </c>
      <c r="DC9" s="80">
        <f>VLOOKUP(BS9,$AC$3:$BO$20,29,FALSE)</f>
        <v/>
      </c>
      <c r="DD9" s="25">
        <f>VLOOKUP(BR9,$AC$3:$BO$20,30,FALSE)</f>
        <v/>
      </c>
      <c r="DE9" s="80">
        <f>VLOOKUP(BS9,$AC$3:$BO$20,30,FALSE)</f>
        <v/>
      </c>
      <c r="DF9" s="30">
        <f>VLOOKUP(BR9,$AC$3:$BO$20,12,FALSE)</f>
        <v/>
      </c>
      <c r="DG9" s="81">
        <f>VLOOKUP(BS9,$AC$3:$BO$20,12,FALSE)</f>
        <v/>
      </c>
      <c r="DH9" s="80">
        <f>VLOOKUP(BR9,$AC$3:$BO$20,13,FALSE)</f>
        <v/>
      </c>
      <c r="DI9" s="80">
        <f>VLOOKUP(BS9,$AC$3:$BO$20,13,FALSE)</f>
        <v/>
      </c>
      <c r="DJ9" s="80">
        <f>VLOOKUP(BR9,$AC$3:$BO$20,14,FALSE)</f>
        <v/>
      </c>
      <c r="DK9" s="80">
        <f>VLOOKUP(BS9,$AC$3:$BO$20,14,FALSE)</f>
        <v/>
      </c>
      <c r="DL9" s="80">
        <f>VLOOKUP(BR9,$AC$3:$BO$20,15,FALSE)</f>
        <v/>
      </c>
      <c r="DM9" s="80">
        <f>VLOOKUP(BS9,$AC$3:$BO$20,15,FALSE)</f>
        <v/>
      </c>
      <c r="DN9" s="25">
        <f>VLOOKUP(BR9,$AC$3:$BO$20,16,FALSE)</f>
        <v/>
      </c>
      <c r="DO9" s="80">
        <f>VLOOKUP(BS9,$AC$3:$BO$20,16,FALSE)</f>
        <v/>
      </c>
      <c r="DP9" s="80">
        <f>VLOOKUP(BR9,$AC$3:$BO$20,17,FALSE)</f>
        <v/>
      </c>
      <c r="DQ9" s="80">
        <f>VLOOKUP(BS9,$AC$3:$BO$20,17,FALSE)</f>
        <v/>
      </c>
      <c r="DR9" s="80">
        <f>VLOOKUP(BR9,$AC$3:$BO$20,18,FALSE)</f>
        <v/>
      </c>
      <c r="DS9" s="80">
        <f>VLOOKUP(BS9,$AC$3:$BO$20,18,FALSE)</f>
        <v/>
      </c>
      <c r="DT9" s="80">
        <f>VLOOKUP(BR9,$AC$3:$BO$20,19,FALSE)</f>
        <v/>
      </c>
      <c r="DU9" s="80">
        <f>VLOOKUP(BS9,$AC$3:$BO$20,19,FALSE)</f>
        <v/>
      </c>
      <c r="DV9" s="25">
        <f>VLOOKUP(BR9,$AC$3:$BO$20,20,FALSE)</f>
        <v/>
      </c>
      <c r="DW9" s="80">
        <f>VLOOKUP(BS9,$AC$3:$BO$20,20,FALSE)</f>
        <v/>
      </c>
      <c r="DX9" s="31">
        <f>VLOOKUP(BR9,$AC$3:$BO$20,31,FALSE)</f>
        <v/>
      </c>
      <c r="DY9" s="81">
        <f>VLOOKUP(BS9,$AC$3:$BO$20,31,FALSE)</f>
        <v/>
      </c>
      <c r="DZ9" s="80">
        <f>VLOOKUP(BR9,$AC$3:$BO$20,32,FALSE)</f>
        <v/>
      </c>
      <c r="EA9" s="80">
        <f>VLOOKUP(BS9,$AC$3:$BO$20,32,FALSE)</f>
        <v/>
      </c>
      <c r="EB9" s="80">
        <f>VLOOKUP(BR9,$AC$3:$BO$20,33,FALSE)</f>
        <v/>
      </c>
      <c r="EC9" s="80">
        <f>VLOOKUP(BS9,$AC$3:$BO$20,33,FALSE)</f>
        <v/>
      </c>
      <c r="ED9" s="80">
        <f>VLOOKUP(BR9,$AC$3:$BO$20,34,FALSE)</f>
        <v/>
      </c>
      <c r="EE9" s="80">
        <f>VLOOKUP(BS9,$AC$3:$BO$20,34,FALSE)</f>
        <v/>
      </c>
      <c r="EF9" s="25">
        <f>VLOOKUP(BR9,$AC$3:$BO$20,35,FALSE)</f>
        <v/>
      </c>
      <c r="EG9" s="80">
        <f>VLOOKUP(BS9,$AC$3:$BO$20,35,FALSE)</f>
        <v/>
      </c>
      <c r="EH9" s="80">
        <f>VLOOKUP(BR9,$AC$3:$BO$20,36,FALSE)</f>
        <v/>
      </c>
      <c r="EI9" s="80">
        <f>VLOOKUP(BS9,$AC$3:$BO$20,36,FALSE)</f>
        <v/>
      </c>
      <c r="EJ9" s="80">
        <f>VLOOKUP(BR9,$AC$3:$BO$20,37,FALSE)</f>
        <v/>
      </c>
      <c r="EK9" s="80">
        <f>VLOOKUP(BS9,$AC$3:$BO$20,37,FALSE)</f>
        <v/>
      </c>
      <c r="EL9" s="80">
        <f>VLOOKUP(BR9,$AC$3:$BO$20,38,FALSE)</f>
        <v/>
      </c>
      <c r="EM9" s="80">
        <f>VLOOKUP(BS9,$AC$3:$BO$20,38,FALSE)</f>
        <v/>
      </c>
      <c r="EN9" s="25">
        <f>VLOOKUP(BR9,$AC$3:$BO$20,39,FALSE)</f>
        <v/>
      </c>
      <c r="EO9" s="80">
        <f>VLOOKUP(BS9,$AC$3:$BO$20,39,FALSE)</f>
        <v/>
      </c>
      <c r="EQ9" s="81" t="n"/>
      <c r="ER9" s="81" t="n"/>
      <c r="ET9" s="81" t="n"/>
      <c r="EU9" s="81" t="n"/>
      <c r="EW9" s="81" t="n"/>
      <c r="EX9" s="81" t="n"/>
      <c r="EZ9" s="81" t="n"/>
      <c r="FA9" s="56" t="n"/>
      <c r="FC9" s="81" t="n"/>
      <c r="FD9" s="81" t="n"/>
      <c r="FF9" s="81" t="n"/>
      <c r="FG9" s="81" t="n"/>
      <c r="FI9" s="81" t="n"/>
      <c r="FJ9" s="71" t="n"/>
      <c r="FK9" s="71" t="n"/>
      <c r="FL9" s="81" t="n"/>
      <c r="FM9" s="71" t="n"/>
      <c r="FN9" s="71" t="n"/>
      <c r="FO9" s="81" t="n"/>
      <c r="FP9" s="71" t="n"/>
      <c r="FQ9" s="71" t="n"/>
      <c r="FR9" s="81" t="n"/>
      <c r="FS9" s="71" t="n"/>
      <c r="FT9" s="71" t="n"/>
      <c r="FU9" s="81" t="n"/>
      <c r="FV9" s="71" t="n"/>
      <c r="FW9" s="71" t="n"/>
      <c r="FX9" s="81" t="n"/>
      <c r="FY9" s="71" t="n"/>
      <c r="FZ9" s="71" t="n"/>
      <c r="GA9" s="81" t="n"/>
      <c r="GB9" s="71" t="n"/>
      <c r="GC9" s="71" t="n"/>
      <c r="GD9" s="81" t="n"/>
      <c r="GE9" s="71" t="n"/>
      <c r="GF9" s="71" t="n"/>
      <c r="GG9" s="81" t="n"/>
    </row>
    <row customHeight="1" ht="12" r="10" spans="1:201">
      <c r="A10" s="35" t="n">
        <v>43318</v>
      </c>
      <c r="B10" s="89" t="s">
        <v>148</v>
      </c>
      <c r="C10" s="89" t="s">
        <v>144</v>
      </c>
      <c r="D10" s="31" t="n">
        <v>6.83</v>
      </c>
      <c r="E10" s="81" t="n">
        <v>6.45</v>
      </c>
      <c r="F10" s="25" t="n">
        <v>385</v>
      </c>
      <c r="G10" s="80" t="n">
        <v>525</v>
      </c>
      <c r="H10" s="80" t="n">
        <v>291</v>
      </c>
      <c r="I10" s="80" t="n">
        <v>414</v>
      </c>
      <c r="J10" s="80" t="n">
        <v>12</v>
      </c>
      <c r="K10" s="80" t="n">
        <v>8</v>
      </c>
      <c r="L10" s="25" t="n">
        <v>0</v>
      </c>
      <c r="M10" s="80" t="n">
        <v>0</v>
      </c>
      <c r="N10" s="80" t="n">
        <v>2</v>
      </c>
      <c r="O10" s="80" t="n">
        <v>0</v>
      </c>
      <c r="P10" s="80" t="n">
        <v>1</v>
      </c>
      <c r="Q10" s="80" t="n">
        <v>3</v>
      </c>
      <c r="R10" s="16" t="n">
        <v>3</v>
      </c>
      <c r="S10" s="16" t="n">
        <v>3</v>
      </c>
      <c r="T10" s="16" t="n">
        <v>6</v>
      </c>
      <c r="U10" s="25" t="n">
        <v>1</v>
      </c>
      <c r="V10" s="80" t="n">
        <v>0</v>
      </c>
      <c r="W10" s="16" t="n">
        <v>1</v>
      </c>
      <c r="X10" s="25" t="n">
        <v>22</v>
      </c>
      <c r="Y10" s="80" t="n">
        <v>15</v>
      </c>
      <c r="Z10" s="27">
        <f>IF(U10="","",LOOKUP(U10-V10,{-9E+307,0,1},{2,"x",1}))</f>
        <v/>
      </c>
      <c r="AA10" s="14">
        <f>IF(U10="","",U10&amp;"-"&amp;V10)</f>
        <v/>
      </c>
      <c r="AB10" s="63" t="n"/>
      <c r="AC10" s="89" t="s">
        <v>131</v>
      </c>
      <c r="AD10" s="80">
        <f>SUMPRODUCT(($B$2:$C$1001=$AC10)*($Z$2:$Z$1001&lt;&gt;""))</f>
        <v/>
      </c>
      <c r="AE10" s="81">
        <f>SUMIF($B$2:$B$1001,$AC10,$D$2:$D$1001)+SUMIF($C$2:$C$1001,$AC10,$E$2:$E$1001)</f>
        <v/>
      </c>
      <c r="AF10" s="80">
        <f>SUMIF($B$2:$B$1001,$AC10,$F$2:$F$1001)+SUMIF($C$2:$C$1001,$AC10,$G$2:$G$1001)</f>
        <v/>
      </c>
      <c r="AG10" s="80">
        <f>SUMIF($B$2:$B$1001,$AC10,$H$2:$H$1001)+SUMIF($C$2:$C$1001,$AC10,$I$2:$I$1001)</f>
        <v/>
      </c>
      <c r="AH10" s="80">
        <f>SUMIF($B$2:$B$1001,$AC10,$J$2:$J$1001)+SUMIF($C$2:$C$1001,$AC10,$K$2:$K$1001)</f>
        <v/>
      </c>
      <c r="AI10" s="25">
        <f>SUMIF($B$2:$B$1001,$AC10,$L$2:$L$1001)+SUMIF($C$2:$C$1001,$AC10,$M$2:$M$1001)</f>
        <v/>
      </c>
      <c r="AJ10" s="80">
        <f>SUMIF($B$2:$B$1001,$AC10,$N$2:$N$1001)+SUMIF($C$2:$C$1001,$AC10,$O$2:$O$1001)</f>
        <v/>
      </c>
      <c r="AK10" s="80">
        <f>SUMIF($B$2:$B$1001,$AC10,$P$2:$P$1001)+SUMIF($C$2:$C$1001,$AC10,$Q$2:$Q$1001)</f>
        <v/>
      </c>
      <c r="AL10" s="80">
        <f>SUMIF($B$2:$B$1001,$AC10,$U$2:$U$1001)+SUMIF($C$2:$C$1001,$AC10,$V$2:$V$1001)</f>
        <v/>
      </c>
      <c r="AM10" s="29">
        <f>SUMIF($B$2:$B$1001,$AC10,$X$2:$X$1001)+SUMIF($C$2:$C$1001,$AC10,$Y$2:$Y$1001)</f>
        <v/>
      </c>
      <c r="AN10" s="31">
        <f>SUMIF($C$2:$C$1001,$AC10,$D$2:$D$1001)+SUMIF($B$2:$B$1001,$AC10,$E$2:$E$1001)</f>
        <v/>
      </c>
      <c r="AO10" s="80">
        <f>SUMIF($C$2:$C$1001,$AC10,$F$2:$F$1001)+SUMIF($B$2:$B$1001,$AC10,$G$2:$G$1001)</f>
        <v/>
      </c>
      <c r="AP10" s="80">
        <f>SUMIF($C$2:$C$1001,$AC10,$H$2:$H$1001)+SUMIF($B$2:$B$1001,$AC10,$I$2:$I$1001)</f>
        <v/>
      </c>
      <c r="AQ10" s="80">
        <f>SUMIF($C$2:$C$1001,$AC10,$J$2:$J$1001)+SUMIF($B$2:$B$1001,$AC10,$K$2:$K$1001)</f>
        <v/>
      </c>
      <c r="AR10" s="25">
        <f>SUMIF($C$2:$C$1001,$AC10,$L$2:$L$1001)+SUMIF($B$2:$B$1001,$AC10,$M$2:$M$1001)</f>
        <v/>
      </c>
      <c r="AS10" s="80">
        <f>SUMIF($C$2:$C$1001,$AC10,$N$2:$N$1001)+SUMIF($B$2:$B$1001,$AC10,$O$2:$O$1001)</f>
        <v/>
      </c>
      <c r="AT10" s="80">
        <f>SUMIF($C$2:$C$1001,$AC10,$P$2:$P$1001)+SUMIF($B$2:$B$1001,$AC10,$Q$2:$Q$1001)</f>
        <v/>
      </c>
      <c r="AU10" s="80">
        <f>SUMIF($C$2:$C$1001,$AC10,$U$2:$U$1001)+SUMIF($B$2:$B$1001,$AC10,$V$2:$V$1001)</f>
        <v/>
      </c>
      <c r="AV10" s="28">
        <f>SUMIF($C$2:$C$1001,$AC10,$X$2:$X$1001)+SUMIF($B$2:$B$1001,$AC10,$Y$2:$Y$1001)</f>
        <v/>
      </c>
      <c r="AW10" s="12" t="n">
        <v>5</v>
      </c>
      <c r="AX10" s="81" t="n">
        <v>34.97</v>
      </c>
      <c r="AY10" s="80" t="n">
        <v>2313</v>
      </c>
      <c r="AZ10" s="80" t="n">
        <v>1840</v>
      </c>
      <c r="BA10" s="80" t="n">
        <v>51</v>
      </c>
      <c r="BB10" s="25" t="n">
        <v>2</v>
      </c>
      <c r="BC10" s="80" t="n">
        <v>9</v>
      </c>
      <c r="BD10" s="80" t="n">
        <v>4</v>
      </c>
      <c r="BE10" s="80" t="n">
        <v>10</v>
      </c>
      <c r="BF10" s="29" t="n">
        <v>102</v>
      </c>
      <c r="BG10" s="31" t="n">
        <v>32.44</v>
      </c>
      <c r="BH10" s="80" t="n">
        <v>1779</v>
      </c>
      <c r="BI10" s="80" t="n">
        <v>1278</v>
      </c>
      <c r="BJ10" s="80" t="n">
        <v>36</v>
      </c>
      <c r="BK10" s="25" t="n">
        <v>1</v>
      </c>
      <c r="BL10" s="80" t="n">
        <v>12</v>
      </c>
      <c r="BM10" s="80" t="n">
        <v>7</v>
      </c>
      <c r="BN10" s="80" t="n">
        <v>5</v>
      </c>
      <c r="BO10" s="25" t="n">
        <v>86</v>
      </c>
      <c r="BQ10" s="35">
        <f>BQ34</f>
        <v/>
      </c>
      <c r="BR10" s="35">
        <f>BR34</f>
        <v/>
      </c>
      <c r="BS10" s="35">
        <f>BS34</f>
        <v/>
      </c>
      <c r="BT10" s="89">
        <f>VLOOKUP(BR10,$AC$3:$BO$20,2,FALSE)</f>
        <v/>
      </c>
      <c r="BU10" s="89">
        <f>VLOOKUP(BS10,$AC$3:$BO$20,2,FALSE)</f>
        <v/>
      </c>
      <c r="BV10" s="31">
        <f>VLOOKUP(BR10,$AC$3:$BO$20,3,FALSE)</f>
        <v/>
      </c>
      <c r="BW10" s="81">
        <f>VLOOKUP(BS10,$AC$3:$BO$20,3,FALSE)</f>
        <v/>
      </c>
      <c r="BX10" s="80">
        <f>VLOOKUP(BR10,$AC$3:$BO$20,4,FALSE)</f>
        <v/>
      </c>
      <c r="BY10" s="80">
        <f>VLOOKUP(BS10,$AC$3:$BO$20,4,FALSE)</f>
        <v/>
      </c>
      <c r="BZ10" s="80">
        <f>VLOOKUP(BR10,$AC$3:$BO$20,5,FALSE)</f>
        <v/>
      </c>
      <c r="CA10" s="80">
        <f>VLOOKUP(BS10,$AC$3:$BO$20,5,FALSE)</f>
        <v/>
      </c>
      <c r="CB10" s="80">
        <f>VLOOKUP(BR10,$AC$3:$BO$20,6,FALSE)</f>
        <v/>
      </c>
      <c r="CC10" s="80">
        <f>VLOOKUP(BS10,$AC$3:$BO$20,6,FALSE)</f>
        <v/>
      </c>
      <c r="CD10" s="25">
        <f>VLOOKUP(BR10,$AC$3:$BO$20,7,FALSE)</f>
        <v/>
      </c>
      <c r="CE10" s="80">
        <f>VLOOKUP(BS10,$AC$3:$BO$20,7,FALSE)</f>
        <v/>
      </c>
      <c r="CF10" s="80">
        <f>VLOOKUP(BR10,$AC$3:$BO$20,8,FALSE)</f>
        <v/>
      </c>
      <c r="CG10" s="80">
        <f>VLOOKUP(BS10,$AC$3:$BO$20,8,FALSE)</f>
        <v/>
      </c>
      <c r="CH10" s="80">
        <f>VLOOKUP(BR10,$AC$3:$BO$20,9,FALSE)</f>
        <v/>
      </c>
      <c r="CI10" s="80">
        <f>VLOOKUP(BS10,$AC$3:$BO$20,9,FALSE)</f>
        <v/>
      </c>
      <c r="CJ10" s="80">
        <f>VLOOKUP(BR10,$AC$3:$BO$20,10,FALSE)</f>
        <v/>
      </c>
      <c r="CK10" s="80">
        <f>VLOOKUP(BS10,$AC$3:$BO$20,10,FALSE)</f>
        <v/>
      </c>
      <c r="CL10" s="25">
        <f>VLOOKUP(BR10,$AC$3:$BO$20,11,FALSE)</f>
        <v/>
      </c>
      <c r="CM10" s="80">
        <f>VLOOKUP(BS10,$AC$3:$BO$20,11,FALSE)</f>
        <v/>
      </c>
      <c r="CN10" s="31">
        <f>VLOOKUP(BR10,$AC$3:$BO$20,22,FALSE)</f>
        <v/>
      </c>
      <c r="CO10" s="81">
        <f>VLOOKUP(BS10,$AC$3:$BO$20,22,FALSE)</f>
        <v/>
      </c>
      <c r="CP10" s="80">
        <f>VLOOKUP(BR10,$AC$3:$BO$20,23,FALSE)</f>
        <v/>
      </c>
      <c r="CQ10" s="80">
        <f>VLOOKUP(BS10,$AC$3:$BO$20,23,FALSE)</f>
        <v/>
      </c>
      <c r="CR10" s="80">
        <f>VLOOKUP(BR10,$AC$3:$BO$20,24,FALSE)</f>
        <v/>
      </c>
      <c r="CS10" s="80">
        <f>VLOOKUP(BS10,$AC$3:$BO$20,24,FALSE)</f>
        <v/>
      </c>
      <c r="CT10" s="80">
        <f>VLOOKUP(BR10,$AC$3:$BO$20,25,FALSE)</f>
        <v/>
      </c>
      <c r="CU10" s="80">
        <f>VLOOKUP(BS10,$AC$3:$BO$20,25,FALSE)</f>
        <v/>
      </c>
      <c r="CV10" s="25">
        <f>VLOOKUP(BR10,$AC$3:$BO$20,26,FALSE)</f>
        <v/>
      </c>
      <c r="CW10" s="80">
        <f>VLOOKUP(BS10,$AC$3:$BO$20,26,FALSE)</f>
        <v/>
      </c>
      <c r="CX10" s="80">
        <f>VLOOKUP(BR10,$AC$3:$BO$20,27,FALSE)</f>
        <v/>
      </c>
      <c r="CY10" s="80">
        <f>VLOOKUP(BS10,$AC$3:$BO$20,27,FALSE)</f>
        <v/>
      </c>
      <c r="CZ10" s="80">
        <f>VLOOKUP(BR10,$AC$3:$BO$20,28,FALSE)</f>
        <v/>
      </c>
      <c r="DA10" s="80">
        <f>VLOOKUP(BS10,$AC$3:$BO$20,28,FALSE)</f>
        <v/>
      </c>
      <c r="DB10" s="80">
        <f>VLOOKUP(BR10,$AC$3:$BO$20,29,FALSE)</f>
        <v/>
      </c>
      <c r="DC10" s="80">
        <f>VLOOKUP(BS10,$AC$3:$BO$20,29,FALSE)</f>
        <v/>
      </c>
      <c r="DD10" s="25">
        <f>VLOOKUP(BR10,$AC$3:$BO$20,30,FALSE)</f>
        <v/>
      </c>
      <c r="DE10" s="80">
        <f>VLOOKUP(BS10,$AC$3:$BO$20,30,FALSE)</f>
        <v/>
      </c>
      <c r="DF10" s="30">
        <f>VLOOKUP(BR10,$AC$3:$BO$20,12,FALSE)</f>
        <v/>
      </c>
      <c r="DG10" s="81">
        <f>VLOOKUP(BS10,$AC$3:$BO$20,12,FALSE)</f>
        <v/>
      </c>
      <c r="DH10" s="80">
        <f>VLOOKUP(BR10,$AC$3:$BO$20,13,FALSE)</f>
        <v/>
      </c>
      <c r="DI10" s="80">
        <f>VLOOKUP(BS10,$AC$3:$BO$20,13,FALSE)</f>
        <v/>
      </c>
      <c r="DJ10" s="80">
        <f>VLOOKUP(BR10,$AC$3:$BO$20,14,FALSE)</f>
        <v/>
      </c>
      <c r="DK10" s="80">
        <f>VLOOKUP(BS10,$AC$3:$BO$20,14,FALSE)</f>
        <v/>
      </c>
      <c r="DL10" s="80">
        <f>VLOOKUP(BR10,$AC$3:$BO$20,15,FALSE)</f>
        <v/>
      </c>
      <c r="DM10" s="80">
        <f>VLOOKUP(BS10,$AC$3:$BO$20,15,FALSE)</f>
        <v/>
      </c>
      <c r="DN10" s="25">
        <f>VLOOKUP(BR10,$AC$3:$BO$20,16,FALSE)</f>
        <v/>
      </c>
      <c r="DO10" s="80">
        <f>VLOOKUP(BS10,$AC$3:$BO$20,16,FALSE)</f>
        <v/>
      </c>
      <c r="DP10" s="80">
        <f>VLOOKUP(BR10,$AC$3:$BO$20,17,FALSE)</f>
        <v/>
      </c>
      <c r="DQ10" s="80">
        <f>VLOOKUP(BS10,$AC$3:$BO$20,17,FALSE)</f>
        <v/>
      </c>
      <c r="DR10" s="80">
        <f>VLOOKUP(BR10,$AC$3:$BO$20,18,FALSE)</f>
        <v/>
      </c>
      <c r="DS10" s="80">
        <f>VLOOKUP(BS10,$AC$3:$BO$20,18,FALSE)</f>
        <v/>
      </c>
      <c r="DT10" s="80">
        <f>VLOOKUP(BR10,$AC$3:$BO$20,19,FALSE)</f>
        <v/>
      </c>
      <c r="DU10" s="80">
        <f>VLOOKUP(BS10,$AC$3:$BO$20,19,FALSE)</f>
        <v/>
      </c>
      <c r="DV10" s="25">
        <f>VLOOKUP(BR10,$AC$3:$BO$20,20,FALSE)</f>
        <v/>
      </c>
      <c r="DW10" s="80">
        <f>VLOOKUP(BS10,$AC$3:$BO$20,20,FALSE)</f>
        <v/>
      </c>
      <c r="DX10" s="31">
        <f>VLOOKUP(BR10,$AC$3:$BO$20,31,FALSE)</f>
        <v/>
      </c>
      <c r="DY10" s="81">
        <f>VLOOKUP(BS10,$AC$3:$BO$20,31,FALSE)</f>
        <v/>
      </c>
      <c r="DZ10" s="80">
        <f>VLOOKUP(BR10,$AC$3:$BO$20,32,FALSE)</f>
        <v/>
      </c>
      <c r="EA10" s="80">
        <f>VLOOKUP(BS10,$AC$3:$BO$20,32,FALSE)</f>
        <v/>
      </c>
      <c r="EB10" s="80">
        <f>VLOOKUP(BR10,$AC$3:$BO$20,33,FALSE)</f>
        <v/>
      </c>
      <c r="EC10" s="80">
        <f>VLOOKUP(BS10,$AC$3:$BO$20,33,FALSE)</f>
        <v/>
      </c>
      <c r="ED10" s="80">
        <f>VLOOKUP(BR10,$AC$3:$BO$20,34,FALSE)</f>
        <v/>
      </c>
      <c r="EE10" s="80">
        <f>VLOOKUP(BS10,$AC$3:$BO$20,34,FALSE)</f>
        <v/>
      </c>
      <c r="EF10" s="25">
        <f>VLOOKUP(BR10,$AC$3:$BO$20,35,FALSE)</f>
        <v/>
      </c>
      <c r="EG10" s="80">
        <f>VLOOKUP(BS10,$AC$3:$BO$20,35,FALSE)</f>
        <v/>
      </c>
      <c r="EH10" s="80">
        <f>VLOOKUP(BR10,$AC$3:$BO$20,36,FALSE)</f>
        <v/>
      </c>
      <c r="EI10" s="80">
        <f>VLOOKUP(BS10,$AC$3:$BO$20,36,FALSE)</f>
        <v/>
      </c>
      <c r="EJ10" s="80">
        <f>VLOOKUP(BR10,$AC$3:$BO$20,37,FALSE)</f>
        <v/>
      </c>
      <c r="EK10" s="80">
        <f>VLOOKUP(BS10,$AC$3:$BO$20,37,FALSE)</f>
        <v/>
      </c>
      <c r="EL10" s="80">
        <f>VLOOKUP(BR10,$AC$3:$BO$20,38,FALSE)</f>
        <v/>
      </c>
      <c r="EM10" s="80">
        <f>VLOOKUP(BS10,$AC$3:$BO$20,38,FALSE)</f>
        <v/>
      </c>
      <c r="EN10" s="25">
        <f>VLOOKUP(BR10,$AC$3:$BO$20,39,FALSE)</f>
        <v/>
      </c>
      <c r="EO10" s="80">
        <f>VLOOKUP(BS10,$AC$3:$BO$20,39,FALSE)</f>
        <v/>
      </c>
      <c r="EQ10" s="81" t="n"/>
      <c r="ER10" s="81" t="n"/>
      <c r="ET10" s="81" t="n"/>
      <c r="EU10" s="81" t="n"/>
      <c r="EW10" s="81" t="n"/>
      <c r="EX10" s="81" t="n"/>
      <c r="EZ10" s="81" t="n"/>
      <c r="FA10" s="56" t="n"/>
      <c r="FC10" s="81" t="n"/>
      <c r="FD10" s="81" t="n"/>
      <c r="FF10" s="81" t="n"/>
      <c r="FG10" s="81" t="n"/>
      <c r="FI10" s="81" t="n"/>
      <c r="FJ10" s="71" t="n"/>
      <c r="FK10" s="71" t="n"/>
      <c r="FL10" s="81" t="n"/>
      <c r="FM10" s="71" t="n"/>
      <c r="FN10" s="71" t="n"/>
      <c r="FO10" s="81" t="n"/>
      <c r="FP10" s="71" t="n"/>
      <c r="FQ10" s="71" t="n"/>
      <c r="FR10" s="81" t="n"/>
      <c r="FS10" s="71" t="n"/>
      <c r="FT10" s="71" t="n"/>
      <c r="FU10" s="81" t="n"/>
      <c r="FV10" s="71" t="n"/>
      <c r="FW10" s="71" t="n"/>
      <c r="FX10" s="81" t="n"/>
      <c r="FY10" s="71" t="n"/>
      <c r="FZ10" s="71" t="n"/>
      <c r="GA10" s="81" t="n"/>
      <c r="GB10" s="71" t="n"/>
      <c r="GC10" s="71" t="n"/>
      <c r="GD10" s="81" t="n"/>
      <c r="GE10" s="71" t="n"/>
      <c r="GF10" s="71" t="n"/>
      <c r="GG10" s="81" t="n"/>
    </row>
    <row customHeight="1" ht="12" r="11" spans="1:201">
      <c r="A11" s="35" t="n">
        <v>43322</v>
      </c>
      <c r="B11" s="89" t="s">
        <v>140</v>
      </c>
      <c r="C11" s="89" t="s">
        <v>136</v>
      </c>
      <c r="D11" s="31" t="n">
        <v>6.92</v>
      </c>
      <c r="E11" s="81" t="n">
        <v>6.76</v>
      </c>
      <c r="F11" s="25" t="n">
        <v>518</v>
      </c>
      <c r="G11" s="80" t="n">
        <v>254</v>
      </c>
      <c r="H11" s="80" t="n">
        <v>401</v>
      </c>
      <c r="I11" s="80" t="n">
        <v>150</v>
      </c>
      <c r="J11" s="80" t="n">
        <v>18</v>
      </c>
      <c r="K11" s="80" t="n">
        <v>8</v>
      </c>
      <c r="L11" s="25" t="n">
        <v>1</v>
      </c>
      <c r="M11" s="80" t="n">
        <v>1</v>
      </c>
      <c r="N11" s="80" t="n">
        <v>3</v>
      </c>
      <c r="O11" s="80" t="n">
        <v>3</v>
      </c>
      <c r="P11" s="80" t="n">
        <v>0</v>
      </c>
      <c r="Q11" s="80" t="n">
        <v>3</v>
      </c>
      <c r="R11" s="16" t="n">
        <v>4</v>
      </c>
      <c r="S11" s="16" t="n">
        <v>7</v>
      </c>
      <c r="T11" s="16" t="n">
        <v>11</v>
      </c>
      <c r="U11" s="25" t="n">
        <v>1</v>
      </c>
      <c r="V11" s="80" t="n">
        <v>1</v>
      </c>
      <c r="W11" s="16" t="n">
        <v>2</v>
      </c>
      <c r="X11" s="25" t="n">
        <v>15</v>
      </c>
      <c r="Y11" s="80" t="n">
        <v>28</v>
      </c>
      <c r="Z11" s="27">
        <f>IF(U11="","",LOOKUP(U11-V11,{-9E+307,0,1},{2,"x",1}))</f>
        <v/>
      </c>
      <c r="AA11" s="14">
        <f>IF(U11="","",U11&amp;"-"&amp;V11)</f>
        <v/>
      </c>
      <c r="AB11" s="63" t="n"/>
      <c r="AC11" s="89" t="s">
        <v>143</v>
      </c>
      <c r="AD11" s="80">
        <f>SUMPRODUCT(($B$2:$C$1001=$AC11)*($Z$2:$Z$1001&lt;&gt;""))</f>
        <v/>
      </c>
      <c r="AE11" s="81">
        <f>SUMIF($B$2:$B$1001,$AC11,$D$2:$D$1001)+SUMIF($C$2:$C$1001,$AC11,$E$2:$E$1001)</f>
        <v/>
      </c>
      <c r="AF11" s="80">
        <f>SUMIF($B$2:$B$1001,$AC11,$F$2:$F$1001)+SUMIF($C$2:$C$1001,$AC11,$G$2:$G$1001)</f>
        <v/>
      </c>
      <c r="AG11" s="80">
        <f>SUMIF($B$2:$B$1001,$AC11,$H$2:$H$1001)+SUMIF($C$2:$C$1001,$AC11,$I$2:$I$1001)</f>
        <v/>
      </c>
      <c r="AH11" s="80">
        <f>SUMIF($B$2:$B$1001,$AC11,$J$2:$J$1001)+SUMIF($C$2:$C$1001,$AC11,$K$2:$K$1001)</f>
        <v/>
      </c>
      <c r="AI11" s="25">
        <f>SUMIF($B$2:$B$1001,$AC11,$L$2:$L$1001)+SUMIF($C$2:$C$1001,$AC11,$M$2:$M$1001)</f>
        <v/>
      </c>
      <c r="AJ11" s="80">
        <f>SUMIF($B$2:$B$1001,$AC11,$N$2:$N$1001)+SUMIF($C$2:$C$1001,$AC11,$O$2:$O$1001)</f>
        <v/>
      </c>
      <c r="AK11" s="80">
        <f>SUMIF($B$2:$B$1001,$AC11,$P$2:$P$1001)+SUMIF($C$2:$C$1001,$AC11,$Q$2:$Q$1001)</f>
        <v/>
      </c>
      <c r="AL11" s="80">
        <f>SUMIF($B$2:$B$1001,$AC11,$U$2:$U$1001)+SUMIF($C$2:$C$1001,$AC11,$V$2:$V$1001)</f>
        <v/>
      </c>
      <c r="AM11" s="29">
        <f>SUMIF($B$2:$B$1001,$AC11,$X$2:$X$1001)+SUMIF($C$2:$C$1001,$AC11,$Y$2:$Y$1001)</f>
        <v/>
      </c>
      <c r="AN11" s="31">
        <f>SUMIF($C$2:$C$1001,$AC11,$D$2:$D$1001)+SUMIF($B$2:$B$1001,$AC11,$E$2:$E$1001)</f>
        <v/>
      </c>
      <c r="AO11" s="80">
        <f>SUMIF($C$2:$C$1001,$AC11,$F$2:$F$1001)+SUMIF($B$2:$B$1001,$AC11,$G$2:$G$1001)</f>
        <v/>
      </c>
      <c r="AP11" s="80">
        <f>SUMIF($C$2:$C$1001,$AC11,$H$2:$H$1001)+SUMIF($B$2:$B$1001,$AC11,$I$2:$I$1001)</f>
        <v/>
      </c>
      <c r="AQ11" s="80">
        <f>SUMIF($C$2:$C$1001,$AC11,$J$2:$J$1001)+SUMIF($B$2:$B$1001,$AC11,$K$2:$K$1001)</f>
        <v/>
      </c>
      <c r="AR11" s="25">
        <f>SUMIF($C$2:$C$1001,$AC11,$L$2:$L$1001)+SUMIF($B$2:$B$1001,$AC11,$M$2:$M$1001)</f>
        <v/>
      </c>
      <c r="AS11" s="80">
        <f>SUMIF($C$2:$C$1001,$AC11,$N$2:$N$1001)+SUMIF($B$2:$B$1001,$AC11,$O$2:$O$1001)</f>
        <v/>
      </c>
      <c r="AT11" s="80">
        <f>SUMIF($C$2:$C$1001,$AC11,$P$2:$P$1001)+SUMIF($B$2:$B$1001,$AC11,$Q$2:$Q$1001)</f>
        <v/>
      </c>
      <c r="AU11" s="80">
        <f>SUMIF($C$2:$C$1001,$AC11,$U$2:$U$1001)+SUMIF($B$2:$B$1001,$AC11,$V$2:$V$1001)</f>
        <v/>
      </c>
      <c r="AV11" s="28">
        <f>SUMIF($C$2:$C$1001,$AC11,$X$2:$X$1001)+SUMIF($B$2:$B$1001,$AC11,$Y$2:$Y$1001)</f>
        <v/>
      </c>
      <c r="AW11" s="12" t="n">
        <v>5</v>
      </c>
      <c r="AX11" s="81" t="n">
        <v>33.98999999999999</v>
      </c>
      <c r="AY11" s="80" t="n">
        <v>1970</v>
      </c>
      <c r="AZ11" s="80" t="n">
        <v>1459</v>
      </c>
      <c r="BA11" s="80" t="n">
        <v>39</v>
      </c>
      <c r="BB11" s="25" t="n">
        <v>2</v>
      </c>
      <c r="BC11" s="80" t="n">
        <v>10</v>
      </c>
      <c r="BD11" s="80" t="n">
        <v>12</v>
      </c>
      <c r="BE11" s="80" t="n">
        <v>9</v>
      </c>
      <c r="BF11" s="29" t="n">
        <v>143</v>
      </c>
      <c r="BG11" s="31" t="n">
        <v>33.17</v>
      </c>
      <c r="BH11" s="80" t="n">
        <v>2324</v>
      </c>
      <c r="BI11" s="80" t="n">
        <v>1805</v>
      </c>
      <c r="BJ11" s="80" t="n">
        <v>55</v>
      </c>
      <c r="BK11" s="25" t="n">
        <v>4</v>
      </c>
      <c r="BL11" s="80" t="n">
        <v>13</v>
      </c>
      <c r="BM11" s="80" t="n">
        <v>5</v>
      </c>
      <c r="BN11" s="80" t="n">
        <v>9</v>
      </c>
      <c r="BO11" s="25" t="n">
        <v>85</v>
      </c>
      <c r="BQ11" s="35">
        <f>BQ35</f>
        <v/>
      </c>
      <c r="BR11" s="35">
        <f>BR35</f>
        <v/>
      </c>
      <c r="BS11" s="35">
        <f>BS35</f>
        <v/>
      </c>
      <c r="BT11" s="89">
        <f>VLOOKUP(BR11,$AC$3:$BO$20,2,FALSE)</f>
        <v/>
      </c>
      <c r="BU11" s="89">
        <f>VLOOKUP(BS11,$AC$3:$BO$20,2,FALSE)</f>
        <v/>
      </c>
      <c r="BV11" s="31">
        <f>VLOOKUP(BR11,$AC$3:$BO$20,3,FALSE)</f>
        <v/>
      </c>
      <c r="BW11" s="81">
        <f>VLOOKUP(BS11,$AC$3:$BO$20,3,FALSE)</f>
        <v/>
      </c>
      <c r="BX11" s="80">
        <f>VLOOKUP(BR11,$AC$3:$BO$20,4,FALSE)</f>
        <v/>
      </c>
      <c r="BY11" s="80">
        <f>VLOOKUP(BS11,$AC$3:$BO$20,4,FALSE)</f>
        <v/>
      </c>
      <c r="BZ11" s="80">
        <f>VLOOKUP(BR11,$AC$3:$BO$20,5,FALSE)</f>
        <v/>
      </c>
      <c r="CA11" s="80">
        <f>VLOOKUP(BS11,$AC$3:$BO$20,5,FALSE)</f>
        <v/>
      </c>
      <c r="CB11" s="80">
        <f>VLOOKUP(BR11,$AC$3:$BO$20,6,FALSE)</f>
        <v/>
      </c>
      <c r="CC11" s="80">
        <f>VLOOKUP(BS11,$AC$3:$BO$20,6,FALSE)</f>
        <v/>
      </c>
      <c r="CD11" s="25">
        <f>VLOOKUP(BR11,$AC$3:$BO$20,7,FALSE)</f>
        <v/>
      </c>
      <c r="CE11" s="80">
        <f>VLOOKUP(BS11,$AC$3:$BO$20,7,FALSE)</f>
        <v/>
      </c>
      <c r="CF11" s="80">
        <f>VLOOKUP(BR11,$AC$3:$BO$20,8,FALSE)</f>
        <v/>
      </c>
      <c r="CG11" s="80">
        <f>VLOOKUP(BS11,$AC$3:$BO$20,8,FALSE)</f>
        <v/>
      </c>
      <c r="CH11" s="80">
        <f>VLOOKUP(BR11,$AC$3:$BO$20,9,FALSE)</f>
        <v/>
      </c>
      <c r="CI11" s="80">
        <f>VLOOKUP(BS11,$AC$3:$BO$20,9,FALSE)</f>
        <v/>
      </c>
      <c r="CJ11" s="80">
        <f>VLOOKUP(BR11,$AC$3:$BO$20,10,FALSE)</f>
        <v/>
      </c>
      <c r="CK11" s="80">
        <f>VLOOKUP(BS11,$AC$3:$BO$20,10,FALSE)</f>
        <v/>
      </c>
      <c r="CL11" s="25">
        <f>VLOOKUP(BR11,$AC$3:$BO$20,11,FALSE)</f>
        <v/>
      </c>
      <c r="CM11" s="80">
        <f>VLOOKUP(BS11,$AC$3:$BO$20,11,FALSE)</f>
        <v/>
      </c>
      <c r="CN11" s="31">
        <f>VLOOKUP(BR11,$AC$3:$BO$20,22,FALSE)</f>
        <v/>
      </c>
      <c r="CO11" s="81">
        <f>VLOOKUP(BS11,$AC$3:$BO$20,22,FALSE)</f>
        <v/>
      </c>
      <c r="CP11" s="80">
        <f>VLOOKUP(BR11,$AC$3:$BO$20,23,FALSE)</f>
        <v/>
      </c>
      <c r="CQ11" s="80">
        <f>VLOOKUP(BS11,$AC$3:$BO$20,23,FALSE)</f>
        <v/>
      </c>
      <c r="CR11" s="80">
        <f>VLOOKUP(BR11,$AC$3:$BO$20,24,FALSE)</f>
        <v/>
      </c>
      <c r="CS11" s="80">
        <f>VLOOKUP(BS11,$AC$3:$BO$20,24,FALSE)</f>
        <v/>
      </c>
      <c r="CT11" s="80">
        <f>VLOOKUP(BR11,$AC$3:$BO$20,25,FALSE)</f>
        <v/>
      </c>
      <c r="CU11" s="80">
        <f>VLOOKUP(BS11,$AC$3:$BO$20,25,FALSE)</f>
        <v/>
      </c>
      <c r="CV11" s="25">
        <f>VLOOKUP(BR11,$AC$3:$BO$20,26,FALSE)</f>
        <v/>
      </c>
      <c r="CW11" s="80">
        <f>VLOOKUP(BS11,$AC$3:$BO$20,26,FALSE)</f>
        <v/>
      </c>
      <c r="CX11" s="80">
        <f>VLOOKUP(BR11,$AC$3:$BO$20,27,FALSE)</f>
        <v/>
      </c>
      <c r="CY11" s="80">
        <f>VLOOKUP(BS11,$AC$3:$BO$20,27,FALSE)</f>
        <v/>
      </c>
      <c r="CZ11" s="80">
        <f>VLOOKUP(BR11,$AC$3:$BO$20,28,FALSE)</f>
        <v/>
      </c>
      <c r="DA11" s="80">
        <f>VLOOKUP(BS11,$AC$3:$BO$20,28,FALSE)</f>
        <v/>
      </c>
      <c r="DB11" s="80">
        <f>VLOOKUP(BR11,$AC$3:$BO$20,29,FALSE)</f>
        <v/>
      </c>
      <c r="DC11" s="80">
        <f>VLOOKUP(BS11,$AC$3:$BO$20,29,FALSE)</f>
        <v/>
      </c>
      <c r="DD11" s="25">
        <f>VLOOKUP(BR11,$AC$3:$BO$20,30,FALSE)</f>
        <v/>
      </c>
      <c r="DE11" s="80">
        <f>VLOOKUP(BS11,$AC$3:$BO$20,30,FALSE)</f>
        <v/>
      </c>
      <c r="DF11" s="30">
        <f>VLOOKUP(BR11,$AC$3:$BO$20,12,FALSE)</f>
        <v/>
      </c>
      <c r="DG11" s="81">
        <f>VLOOKUP(BS11,$AC$3:$BO$20,12,FALSE)</f>
        <v/>
      </c>
      <c r="DH11" s="80">
        <f>VLOOKUP(BR11,$AC$3:$BO$20,13,FALSE)</f>
        <v/>
      </c>
      <c r="DI11" s="80">
        <f>VLOOKUP(BS11,$AC$3:$BO$20,13,FALSE)</f>
        <v/>
      </c>
      <c r="DJ11" s="80">
        <f>VLOOKUP(BR11,$AC$3:$BO$20,14,FALSE)</f>
        <v/>
      </c>
      <c r="DK11" s="80">
        <f>VLOOKUP(BS11,$AC$3:$BO$20,14,FALSE)</f>
        <v/>
      </c>
      <c r="DL11" s="80">
        <f>VLOOKUP(BR11,$AC$3:$BO$20,15,FALSE)</f>
        <v/>
      </c>
      <c r="DM11" s="80">
        <f>VLOOKUP(BS11,$AC$3:$BO$20,15,FALSE)</f>
        <v/>
      </c>
      <c r="DN11" s="25">
        <f>VLOOKUP(BR11,$AC$3:$BO$20,16,FALSE)</f>
        <v/>
      </c>
      <c r="DO11" s="80">
        <f>VLOOKUP(BS11,$AC$3:$BO$20,16,FALSE)</f>
        <v/>
      </c>
      <c r="DP11" s="80">
        <f>VLOOKUP(BR11,$AC$3:$BO$20,17,FALSE)</f>
        <v/>
      </c>
      <c r="DQ11" s="80">
        <f>VLOOKUP(BS11,$AC$3:$BO$20,17,FALSE)</f>
        <v/>
      </c>
      <c r="DR11" s="80">
        <f>VLOOKUP(BR11,$AC$3:$BO$20,18,FALSE)</f>
        <v/>
      </c>
      <c r="DS11" s="80">
        <f>VLOOKUP(BS11,$AC$3:$BO$20,18,FALSE)</f>
        <v/>
      </c>
      <c r="DT11" s="80">
        <f>VLOOKUP(BR11,$AC$3:$BO$20,19,FALSE)</f>
        <v/>
      </c>
      <c r="DU11" s="80">
        <f>VLOOKUP(BS11,$AC$3:$BO$20,19,FALSE)</f>
        <v/>
      </c>
      <c r="DV11" s="25">
        <f>VLOOKUP(BR11,$AC$3:$BO$20,20,FALSE)</f>
        <v/>
      </c>
      <c r="DW11" s="80">
        <f>VLOOKUP(BS11,$AC$3:$BO$20,20,FALSE)</f>
        <v/>
      </c>
      <c r="DX11" s="31">
        <f>VLOOKUP(BR11,$AC$3:$BO$20,31,FALSE)</f>
        <v/>
      </c>
      <c r="DY11" s="81">
        <f>VLOOKUP(BS11,$AC$3:$BO$20,31,FALSE)</f>
        <v/>
      </c>
      <c r="DZ11" s="80">
        <f>VLOOKUP(BR11,$AC$3:$BO$20,32,FALSE)</f>
        <v/>
      </c>
      <c r="EA11" s="80">
        <f>VLOOKUP(BS11,$AC$3:$BO$20,32,FALSE)</f>
        <v/>
      </c>
      <c r="EB11" s="80">
        <f>VLOOKUP(BR11,$AC$3:$BO$20,33,FALSE)</f>
        <v/>
      </c>
      <c r="EC11" s="80">
        <f>VLOOKUP(BS11,$AC$3:$BO$20,33,FALSE)</f>
        <v/>
      </c>
      <c r="ED11" s="80">
        <f>VLOOKUP(BR11,$AC$3:$BO$20,34,FALSE)</f>
        <v/>
      </c>
      <c r="EE11" s="80">
        <f>VLOOKUP(BS11,$AC$3:$BO$20,34,FALSE)</f>
        <v/>
      </c>
      <c r="EF11" s="25">
        <f>VLOOKUP(BR11,$AC$3:$BO$20,35,FALSE)</f>
        <v/>
      </c>
      <c r="EG11" s="80">
        <f>VLOOKUP(BS11,$AC$3:$BO$20,35,FALSE)</f>
        <v/>
      </c>
      <c r="EH11" s="80">
        <f>VLOOKUP(BR11,$AC$3:$BO$20,36,FALSE)</f>
        <v/>
      </c>
      <c r="EI11" s="80">
        <f>VLOOKUP(BS11,$AC$3:$BO$20,36,FALSE)</f>
        <v/>
      </c>
      <c r="EJ11" s="80">
        <f>VLOOKUP(BR11,$AC$3:$BO$20,37,FALSE)</f>
        <v/>
      </c>
      <c r="EK11" s="80">
        <f>VLOOKUP(BS11,$AC$3:$BO$20,37,FALSE)</f>
        <v/>
      </c>
      <c r="EL11" s="80">
        <f>VLOOKUP(BR11,$AC$3:$BO$20,38,FALSE)</f>
        <v/>
      </c>
      <c r="EM11" s="80">
        <f>VLOOKUP(BS11,$AC$3:$BO$20,38,FALSE)</f>
        <v/>
      </c>
      <c r="EN11" s="25">
        <f>VLOOKUP(BR11,$AC$3:$BO$20,39,FALSE)</f>
        <v/>
      </c>
      <c r="EO11" s="80">
        <f>VLOOKUP(BS11,$AC$3:$BO$20,39,FALSE)</f>
        <v/>
      </c>
      <c r="EQ11" s="81" t="n"/>
      <c r="ER11" s="81" t="n"/>
      <c r="ET11" s="81" t="n"/>
      <c r="EU11" s="81" t="n"/>
      <c r="EW11" s="81" t="n"/>
      <c r="EX11" s="81" t="n"/>
      <c r="EZ11" s="81" t="n"/>
      <c r="FA11" s="56" t="n"/>
      <c r="FC11" s="81" t="n"/>
      <c r="FD11" s="81" t="n"/>
      <c r="FF11" s="81" t="n"/>
      <c r="FG11" s="81" t="n"/>
      <c r="FI11" s="81" t="n"/>
      <c r="FJ11" s="71" t="n"/>
      <c r="FK11" s="71" t="n"/>
      <c r="FL11" s="81" t="n"/>
      <c r="FM11" s="71" t="n"/>
      <c r="FN11" s="71" t="n"/>
      <c r="FO11" s="81" t="n"/>
      <c r="FP11" s="71" t="n"/>
      <c r="FQ11" s="71" t="n"/>
      <c r="FR11" s="81" t="n"/>
      <c r="FS11" s="71" t="n"/>
      <c r="FT11" s="71" t="n"/>
      <c r="FU11" s="81" t="n"/>
      <c r="FV11" s="71" t="n"/>
      <c r="FW11" s="71" t="n"/>
      <c r="FX11" s="81" t="n"/>
      <c r="FY11" s="71" t="n"/>
      <c r="FZ11" s="71" t="n"/>
      <c r="GA11" s="81" t="n"/>
      <c r="GB11" s="71" t="n"/>
      <c r="GC11" s="71" t="n"/>
      <c r="GD11" s="81" t="n"/>
      <c r="GE11" s="71" t="n"/>
      <c r="GF11" s="71" t="n"/>
      <c r="GG11" s="81" t="n"/>
    </row>
    <row customHeight="1" ht="12" r="12" spans="1:201">
      <c r="A12" s="35" t="n">
        <v>43322</v>
      </c>
      <c r="B12" s="89" t="s">
        <v>142</v>
      </c>
      <c r="C12" s="89" t="s">
        <v>139</v>
      </c>
      <c r="D12" s="31" t="n">
        <v>7.12</v>
      </c>
      <c r="E12" s="81" t="n">
        <v>6.49</v>
      </c>
      <c r="F12" s="25" t="n">
        <v>333</v>
      </c>
      <c r="G12" s="80" t="n">
        <v>348</v>
      </c>
      <c r="H12" s="80" t="n">
        <v>199</v>
      </c>
      <c r="I12" s="80" t="n">
        <v>218</v>
      </c>
      <c r="J12" s="80" t="n">
        <v>8</v>
      </c>
      <c r="K12" s="80" t="n">
        <v>11</v>
      </c>
      <c r="L12" s="25" t="n">
        <v>0</v>
      </c>
      <c r="M12" s="80" t="n">
        <v>0</v>
      </c>
      <c r="N12" s="80" t="n">
        <v>3</v>
      </c>
      <c r="O12" s="80" t="n">
        <v>1</v>
      </c>
      <c r="P12" s="80" t="n">
        <v>2</v>
      </c>
      <c r="Q12" s="80" t="n">
        <v>2</v>
      </c>
      <c r="R12" s="16" t="n">
        <v>5</v>
      </c>
      <c r="S12" s="16" t="n">
        <v>3</v>
      </c>
      <c r="T12" s="16" t="n">
        <v>8</v>
      </c>
      <c r="U12" s="25" t="n">
        <v>2</v>
      </c>
      <c r="V12" s="80" t="n">
        <v>0</v>
      </c>
      <c r="W12" s="16" t="n">
        <v>2</v>
      </c>
      <c r="X12" s="25" t="n">
        <v>17</v>
      </c>
      <c r="Y12" s="80" t="n">
        <v>29</v>
      </c>
      <c r="Z12" s="27">
        <f>IF(U12="","",LOOKUP(U12-V12,{-9E+307,0,1},{2,"x",1}))</f>
        <v/>
      </c>
      <c r="AA12" s="14">
        <f>IF(U12="","",U12&amp;"-"&amp;V12)</f>
        <v/>
      </c>
      <c r="AB12" s="63" t="n"/>
      <c r="AC12" s="89" t="s">
        <v>132</v>
      </c>
      <c r="AD12" s="80">
        <f>SUMPRODUCT(($B$2:$C$1001=$AC12)*($Z$2:$Z$1001&lt;&gt;""))</f>
        <v/>
      </c>
      <c r="AE12" s="81">
        <f>SUMIF($B$2:$B$1001,$AC12,$D$2:$D$1001)+SUMIF($C$2:$C$1001,$AC12,$E$2:$E$1001)</f>
        <v/>
      </c>
      <c r="AF12" s="80">
        <f>SUMIF($B$2:$B$1001,$AC12,$F$2:$F$1001)+SUMIF($C$2:$C$1001,$AC12,$G$2:$G$1001)</f>
        <v/>
      </c>
      <c r="AG12" s="80">
        <f>SUMIF($B$2:$B$1001,$AC12,$H$2:$H$1001)+SUMIF($C$2:$C$1001,$AC12,$I$2:$I$1001)</f>
        <v/>
      </c>
      <c r="AH12" s="80">
        <f>SUMIF($B$2:$B$1001,$AC12,$J$2:$J$1001)+SUMIF($C$2:$C$1001,$AC12,$K$2:$K$1001)</f>
        <v/>
      </c>
      <c r="AI12" s="25">
        <f>SUMIF($B$2:$B$1001,$AC12,$L$2:$L$1001)+SUMIF($C$2:$C$1001,$AC12,$M$2:$M$1001)</f>
        <v/>
      </c>
      <c r="AJ12" s="80">
        <f>SUMIF($B$2:$B$1001,$AC12,$N$2:$N$1001)+SUMIF($C$2:$C$1001,$AC12,$O$2:$O$1001)</f>
        <v/>
      </c>
      <c r="AK12" s="80">
        <f>SUMIF($B$2:$B$1001,$AC12,$P$2:$P$1001)+SUMIF($C$2:$C$1001,$AC12,$Q$2:$Q$1001)</f>
        <v/>
      </c>
      <c r="AL12" s="80">
        <f>SUMIF($B$2:$B$1001,$AC12,$U$2:$U$1001)+SUMIF($C$2:$C$1001,$AC12,$V$2:$V$1001)</f>
        <v/>
      </c>
      <c r="AM12" s="29">
        <f>SUMIF($B$2:$B$1001,$AC12,$X$2:$X$1001)+SUMIF($C$2:$C$1001,$AC12,$Y$2:$Y$1001)</f>
        <v/>
      </c>
      <c r="AN12" s="31">
        <f>SUMIF($C$2:$C$1001,$AC12,$D$2:$D$1001)+SUMIF($B$2:$B$1001,$AC12,$E$2:$E$1001)</f>
        <v/>
      </c>
      <c r="AO12" s="80">
        <f>SUMIF($C$2:$C$1001,$AC12,$F$2:$F$1001)+SUMIF($B$2:$B$1001,$AC12,$G$2:$G$1001)</f>
        <v/>
      </c>
      <c r="AP12" s="80">
        <f>SUMIF($C$2:$C$1001,$AC12,$H$2:$H$1001)+SUMIF($B$2:$B$1001,$AC12,$I$2:$I$1001)</f>
        <v/>
      </c>
      <c r="AQ12" s="80">
        <f>SUMIF($C$2:$C$1001,$AC12,$J$2:$J$1001)+SUMIF($B$2:$B$1001,$AC12,$K$2:$K$1001)</f>
        <v/>
      </c>
      <c r="AR12" s="25">
        <f>SUMIF($C$2:$C$1001,$AC12,$L$2:$L$1001)+SUMIF($B$2:$B$1001,$AC12,$M$2:$M$1001)</f>
        <v/>
      </c>
      <c r="AS12" s="80">
        <f>SUMIF($C$2:$C$1001,$AC12,$N$2:$N$1001)+SUMIF($B$2:$B$1001,$AC12,$O$2:$O$1001)</f>
        <v/>
      </c>
      <c r="AT12" s="80">
        <f>SUMIF($C$2:$C$1001,$AC12,$P$2:$P$1001)+SUMIF($B$2:$B$1001,$AC12,$Q$2:$Q$1001)</f>
        <v/>
      </c>
      <c r="AU12" s="80">
        <f>SUMIF($C$2:$C$1001,$AC12,$U$2:$U$1001)+SUMIF($B$2:$B$1001,$AC12,$V$2:$V$1001)</f>
        <v/>
      </c>
      <c r="AV12" s="28">
        <f>SUMIF($C$2:$C$1001,$AC12,$X$2:$X$1001)+SUMIF($B$2:$B$1001,$AC12,$Y$2:$Y$1001)</f>
        <v/>
      </c>
      <c r="AW12" s="12" t="n">
        <v>5</v>
      </c>
      <c r="AX12" s="81" t="n">
        <v>34.78</v>
      </c>
      <c r="AY12" s="80" t="n">
        <v>2548</v>
      </c>
      <c r="AZ12" s="80" t="n">
        <v>2064</v>
      </c>
      <c r="BA12" s="80" t="n">
        <v>49</v>
      </c>
      <c r="BB12" s="25" t="n">
        <v>6</v>
      </c>
      <c r="BC12" s="80" t="n">
        <v>21</v>
      </c>
      <c r="BD12" s="80" t="n">
        <v>7</v>
      </c>
      <c r="BE12" s="80" t="n">
        <v>13</v>
      </c>
      <c r="BF12" s="29" t="n">
        <v>84</v>
      </c>
      <c r="BG12" s="31" t="n">
        <v>32.93</v>
      </c>
      <c r="BH12" s="80" t="n">
        <v>1857</v>
      </c>
      <c r="BI12" s="80" t="n">
        <v>1407</v>
      </c>
      <c r="BJ12" s="80" t="n">
        <v>64</v>
      </c>
      <c r="BK12" s="25" t="n">
        <v>2</v>
      </c>
      <c r="BL12" s="80" t="n">
        <v>17</v>
      </c>
      <c r="BM12" s="80" t="n">
        <v>4</v>
      </c>
      <c r="BN12" s="80" t="n">
        <v>7</v>
      </c>
      <c r="BO12" s="25" t="n">
        <v>93</v>
      </c>
      <c r="BQ12" s="35">
        <f>BQ36</f>
        <v/>
      </c>
      <c r="BR12" s="35">
        <f>BR36</f>
        <v/>
      </c>
      <c r="BS12" s="35">
        <f>BS36</f>
        <v/>
      </c>
      <c r="BT12" s="89">
        <f>VLOOKUP(BR12,$AC$3:$BO$20,2,FALSE)</f>
        <v/>
      </c>
      <c r="BU12" s="89">
        <f>VLOOKUP(BS12,$AC$3:$BO$20,2,FALSE)</f>
        <v/>
      </c>
      <c r="BV12" s="31">
        <f>VLOOKUP(BR12,$AC$3:$BO$20,3,FALSE)</f>
        <v/>
      </c>
      <c r="BW12" s="81">
        <f>VLOOKUP(BS12,$AC$3:$BO$20,3,FALSE)</f>
        <v/>
      </c>
      <c r="BX12" s="80">
        <f>VLOOKUP(BR12,$AC$3:$BO$20,4,FALSE)</f>
        <v/>
      </c>
      <c r="BY12" s="80">
        <f>VLOOKUP(BS12,$AC$3:$BO$20,4,FALSE)</f>
        <v/>
      </c>
      <c r="BZ12" s="80">
        <f>VLOOKUP(BR12,$AC$3:$BO$20,5,FALSE)</f>
        <v/>
      </c>
      <c r="CA12" s="80">
        <f>VLOOKUP(BS12,$AC$3:$BO$20,5,FALSE)</f>
        <v/>
      </c>
      <c r="CB12" s="80">
        <f>VLOOKUP(BR12,$AC$3:$BO$20,6,FALSE)</f>
        <v/>
      </c>
      <c r="CC12" s="80">
        <f>VLOOKUP(BS12,$AC$3:$BO$20,6,FALSE)</f>
        <v/>
      </c>
      <c r="CD12" s="25">
        <f>VLOOKUP(BR12,$AC$3:$BO$20,7,FALSE)</f>
        <v/>
      </c>
      <c r="CE12" s="80">
        <f>VLOOKUP(BS12,$AC$3:$BO$20,7,FALSE)</f>
        <v/>
      </c>
      <c r="CF12" s="80">
        <f>VLOOKUP(BR12,$AC$3:$BO$20,8,FALSE)</f>
        <v/>
      </c>
      <c r="CG12" s="80">
        <f>VLOOKUP(BS12,$AC$3:$BO$20,8,FALSE)</f>
        <v/>
      </c>
      <c r="CH12" s="80">
        <f>VLOOKUP(BR12,$AC$3:$BO$20,9,FALSE)</f>
        <v/>
      </c>
      <c r="CI12" s="80">
        <f>VLOOKUP(BS12,$AC$3:$BO$20,9,FALSE)</f>
        <v/>
      </c>
      <c r="CJ12" s="80">
        <f>VLOOKUP(BR12,$AC$3:$BO$20,10,FALSE)</f>
        <v/>
      </c>
      <c r="CK12" s="80">
        <f>VLOOKUP(BS12,$AC$3:$BO$20,10,FALSE)</f>
        <v/>
      </c>
      <c r="CL12" s="25">
        <f>VLOOKUP(BR12,$AC$3:$BO$20,11,FALSE)</f>
        <v/>
      </c>
      <c r="CM12" s="80">
        <f>VLOOKUP(BS12,$AC$3:$BO$20,11,FALSE)</f>
        <v/>
      </c>
      <c r="CN12" s="31">
        <f>VLOOKUP(BR12,$AC$3:$BO$20,22,FALSE)</f>
        <v/>
      </c>
      <c r="CO12" s="81">
        <f>VLOOKUP(BS12,$AC$3:$BO$20,22,FALSE)</f>
        <v/>
      </c>
      <c r="CP12" s="80">
        <f>VLOOKUP(BR12,$AC$3:$BO$20,23,FALSE)</f>
        <v/>
      </c>
      <c r="CQ12" s="80">
        <f>VLOOKUP(BS12,$AC$3:$BO$20,23,FALSE)</f>
        <v/>
      </c>
      <c r="CR12" s="80">
        <f>VLOOKUP(BR12,$AC$3:$BO$20,24,FALSE)</f>
        <v/>
      </c>
      <c r="CS12" s="80">
        <f>VLOOKUP(BS12,$AC$3:$BO$20,24,FALSE)</f>
        <v/>
      </c>
      <c r="CT12" s="80">
        <f>VLOOKUP(BR12,$AC$3:$BO$20,25,FALSE)</f>
        <v/>
      </c>
      <c r="CU12" s="80">
        <f>VLOOKUP(BS12,$AC$3:$BO$20,25,FALSE)</f>
        <v/>
      </c>
      <c r="CV12" s="25">
        <f>VLOOKUP(BR12,$AC$3:$BO$20,26,FALSE)</f>
        <v/>
      </c>
      <c r="CW12" s="80">
        <f>VLOOKUP(BS12,$AC$3:$BO$20,26,FALSE)</f>
        <v/>
      </c>
      <c r="CX12" s="80">
        <f>VLOOKUP(BR12,$AC$3:$BO$20,27,FALSE)</f>
        <v/>
      </c>
      <c r="CY12" s="80">
        <f>VLOOKUP(BS12,$AC$3:$BO$20,27,FALSE)</f>
        <v/>
      </c>
      <c r="CZ12" s="80">
        <f>VLOOKUP(BR12,$AC$3:$BO$20,28,FALSE)</f>
        <v/>
      </c>
      <c r="DA12" s="80">
        <f>VLOOKUP(BS12,$AC$3:$BO$20,28,FALSE)</f>
        <v/>
      </c>
      <c r="DB12" s="80">
        <f>VLOOKUP(BR12,$AC$3:$BO$20,29,FALSE)</f>
        <v/>
      </c>
      <c r="DC12" s="80">
        <f>VLOOKUP(BS12,$AC$3:$BO$20,29,FALSE)</f>
        <v/>
      </c>
      <c r="DD12" s="25">
        <f>VLOOKUP(BR12,$AC$3:$BO$20,30,FALSE)</f>
        <v/>
      </c>
      <c r="DE12" s="80">
        <f>VLOOKUP(BS12,$AC$3:$BO$20,30,FALSE)</f>
        <v/>
      </c>
      <c r="DF12" s="30">
        <f>VLOOKUP(BR12,$AC$3:$BO$20,12,FALSE)</f>
        <v/>
      </c>
      <c r="DG12" s="81">
        <f>VLOOKUP(BS12,$AC$3:$BO$20,12,FALSE)</f>
        <v/>
      </c>
      <c r="DH12" s="80">
        <f>VLOOKUP(BR12,$AC$3:$BO$20,13,FALSE)</f>
        <v/>
      </c>
      <c r="DI12" s="80">
        <f>VLOOKUP(BS12,$AC$3:$BO$20,13,FALSE)</f>
        <v/>
      </c>
      <c r="DJ12" s="80">
        <f>VLOOKUP(BR12,$AC$3:$BO$20,14,FALSE)</f>
        <v/>
      </c>
      <c r="DK12" s="80">
        <f>VLOOKUP(BS12,$AC$3:$BO$20,14,FALSE)</f>
        <v/>
      </c>
      <c r="DL12" s="80">
        <f>VLOOKUP(BR12,$AC$3:$BO$20,15,FALSE)</f>
        <v/>
      </c>
      <c r="DM12" s="80">
        <f>VLOOKUP(BS12,$AC$3:$BO$20,15,FALSE)</f>
        <v/>
      </c>
      <c r="DN12" s="25">
        <f>VLOOKUP(BR12,$AC$3:$BO$20,16,FALSE)</f>
        <v/>
      </c>
      <c r="DO12" s="80">
        <f>VLOOKUP(BS12,$AC$3:$BO$20,16,FALSE)</f>
        <v/>
      </c>
      <c r="DP12" s="80">
        <f>VLOOKUP(BR12,$AC$3:$BO$20,17,FALSE)</f>
        <v/>
      </c>
      <c r="DQ12" s="80">
        <f>VLOOKUP(BS12,$AC$3:$BO$20,17,FALSE)</f>
        <v/>
      </c>
      <c r="DR12" s="80">
        <f>VLOOKUP(BR12,$AC$3:$BO$20,18,FALSE)</f>
        <v/>
      </c>
      <c r="DS12" s="80">
        <f>VLOOKUP(BS12,$AC$3:$BO$20,18,FALSE)</f>
        <v/>
      </c>
      <c r="DT12" s="80">
        <f>VLOOKUP(BR12,$AC$3:$BO$20,19,FALSE)</f>
        <v/>
      </c>
      <c r="DU12" s="80">
        <f>VLOOKUP(BS12,$AC$3:$BO$20,19,FALSE)</f>
        <v/>
      </c>
      <c r="DV12" s="25">
        <f>VLOOKUP(BR12,$AC$3:$BO$20,20,FALSE)</f>
        <v/>
      </c>
      <c r="DW12" s="80">
        <f>VLOOKUP(BS12,$AC$3:$BO$20,20,FALSE)</f>
        <v/>
      </c>
      <c r="DX12" s="31">
        <f>VLOOKUP(BR12,$AC$3:$BO$20,31,FALSE)</f>
        <v/>
      </c>
      <c r="DY12" s="81">
        <f>VLOOKUP(BS12,$AC$3:$BO$20,31,FALSE)</f>
        <v/>
      </c>
      <c r="DZ12" s="80">
        <f>VLOOKUP(BR12,$AC$3:$BO$20,32,FALSE)</f>
        <v/>
      </c>
      <c r="EA12" s="80">
        <f>VLOOKUP(BS12,$AC$3:$BO$20,32,FALSE)</f>
        <v/>
      </c>
      <c r="EB12" s="80">
        <f>VLOOKUP(BR12,$AC$3:$BO$20,33,FALSE)</f>
        <v/>
      </c>
      <c r="EC12" s="80">
        <f>VLOOKUP(BS12,$AC$3:$BO$20,33,FALSE)</f>
        <v/>
      </c>
      <c r="ED12" s="80">
        <f>VLOOKUP(BR12,$AC$3:$BO$20,34,FALSE)</f>
        <v/>
      </c>
      <c r="EE12" s="80">
        <f>VLOOKUP(BS12,$AC$3:$BO$20,34,FALSE)</f>
        <v/>
      </c>
      <c r="EF12" s="25">
        <f>VLOOKUP(BR12,$AC$3:$BO$20,35,FALSE)</f>
        <v/>
      </c>
      <c r="EG12" s="80">
        <f>VLOOKUP(BS12,$AC$3:$BO$20,35,FALSE)</f>
        <v/>
      </c>
      <c r="EH12" s="80">
        <f>VLOOKUP(BR12,$AC$3:$BO$20,36,FALSE)</f>
        <v/>
      </c>
      <c r="EI12" s="80">
        <f>VLOOKUP(BS12,$AC$3:$BO$20,36,FALSE)</f>
        <v/>
      </c>
      <c r="EJ12" s="80">
        <f>VLOOKUP(BR12,$AC$3:$BO$20,37,FALSE)</f>
        <v/>
      </c>
      <c r="EK12" s="80">
        <f>VLOOKUP(BS12,$AC$3:$BO$20,37,FALSE)</f>
        <v/>
      </c>
      <c r="EL12" s="80">
        <f>VLOOKUP(BR12,$AC$3:$BO$20,38,FALSE)</f>
        <v/>
      </c>
      <c r="EM12" s="80">
        <f>VLOOKUP(BS12,$AC$3:$BO$20,38,FALSE)</f>
        <v/>
      </c>
      <c r="EN12" s="25">
        <f>VLOOKUP(BR12,$AC$3:$BO$20,39,FALSE)</f>
        <v/>
      </c>
      <c r="EO12" s="80">
        <f>VLOOKUP(BS12,$AC$3:$BO$20,39,FALSE)</f>
        <v/>
      </c>
      <c r="EQ12" s="81" t="n"/>
      <c r="ER12" s="81" t="n"/>
      <c r="ET12" s="81" t="n"/>
      <c r="EU12" s="81" t="n"/>
      <c r="EW12" s="81" t="n"/>
      <c r="EX12" s="81" t="n"/>
      <c r="EZ12" s="81" t="n"/>
      <c r="FA12" s="56" t="n"/>
      <c r="FC12" s="81" t="n"/>
      <c r="FD12" s="81" t="n"/>
      <c r="FF12" s="81" t="n"/>
      <c r="FG12" s="81" t="n"/>
      <c r="FI12" s="81" t="n"/>
      <c r="FJ12" s="71" t="n"/>
      <c r="FK12" s="71" t="n"/>
      <c r="FL12" s="81" t="n"/>
      <c r="FM12" s="71" t="n"/>
      <c r="FN12" s="71" t="n"/>
      <c r="FO12" s="81" t="n"/>
      <c r="FP12" s="71" t="n"/>
      <c r="FQ12" s="71" t="n"/>
      <c r="FR12" s="81" t="n"/>
      <c r="FS12" s="71" t="n"/>
      <c r="FT12" s="71" t="n"/>
      <c r="FU12" s="81" t="n"/>
      <c r="FV12" s="71" t="n"/>
      <c r="FW12" s="71" t="n"/>
      <c r="FX12" s="81" t="n"/>
      <c r="FY12" s="71" t="n"/>
      <c r="FZ12" s="71" t="n"/>
      <c r="GA12" s="81" t="n"/>
      <c r="GB12" s="71" t="n"/>
      <c r="GC12" s="71" t="n"/>
      <c r="GD12" s="81" t="n"/>
      <c r="GE12" s="71" t="n"/>
      <c r="GF12" s="71" t="n"/>
      <c r="GG12" s="81" t="n"/>
    </row>
    <row customHeight="1" ht="12" r="13" spans="1:201">
      <c r="A13" s="35" t="n">
        <v>43322</v>
      </c>
      <c r="B13" s="89" t="s">
        <v>146</v>
      </c>
      <c r="C13" s="89" t="s">
        <v>141</v>
      </c>
      <c r="D13" s="31" t="n">
        <v>7.13</v>
      </c>
      <c r="E13" s="81" t="n">
        <v>6.3</v>
      </c>
      <c r="F13" s="25" t="n">
        <v>368</v>
      </c>
      <c r="G13" s="80" t="n">
        <v>359</v>
      </c>
      <c r="H13" s="80" t="n">
        <v>241</v>
      </c>
      <c r="I13" s="80" t="n">
        <v>241</v>
      </c>
      <c r="J13" s="80" t="n">
        <v>10</v>
      </c>
      <c r="K13" s="80" t="n">
        <v>4</v>
      </c>
      <c r="L13" s="25" t="n">
        <v>2</v>
      </c>
      <c r="M13" s="80" t="n">
        <v>0</v>
      </c>
      <c r="N13" s="80" t="n">
        <v>1</v>
      </c>
      <c r="O13" s="80" t="n">
        <v>2</v>
      </c>
      <c r="P13" s="80" t="n">
        <v>1</v>
      </c>
      <c r="Q13" s="80" t="n">
        <v>1</v>
      </c>
      <c r="R13" s="16" t="n">
        <v>4</v>
      </c>
      <c r="S13" s="16" t="n">
        <v>3</v>
      </c>
      <c r="T13" s="16" t="n">
        <v>7</v>
      </c>
      <c r="U13" s="25" t="n">
        <v>2</v>
      </c>
      <c r="V13" s="80" t="n">
        <v>0</v>
      </c>
      <c r="W13" s="16" t="n">
        <v>2</v>
      </c>
      <c r="X13" s="25" t="n">
        <v>29</v>
      </c>
      <c r="Y13" s="80" t="n">
        <v>13</v>
      </c>
      <c r="Z13" s="27">
        <f>IF(U13="","",LOOKUP(U13-V13,{-9E+307,0,1},{2,"x",1}))</f>
        <v/>
      </c>
      <c r="AA13" s="14">
        <f>IF(U13="","",U13&amp;"-"&amp;V13)</f>
        <v/>
      </c>
      <c r="AB13" s="63" t="n"/>
      <c r="AC13" s="89" t="s">
        <v>140</v>
      </c>
      <c r="AD13" s="80">
        <f>SUMPRODUCT(($B$2:$C$1001=$AC13)*($Z$2:$Z$1001&lt;&gt;""))</f>
        <v/>
      </c>
      <c r="AE13" s="81">
        <f>SUMIF($B$2:$B$1001,$AC13,$D$2:$D$1001)+SUMIF($C$2:$C$1001,$AC13,$E$2:$E$1001)</f>
        <v/>
      </c>
      <c r="AF13" s="80">
        <f>SUMIF($B$2:$B$1001,$AC13,$F$2:$F$1001)+SUMIF($C$2:$C$1001,$AC13,$G$2:$G$1001)</f>
        <v/>
      </c>
      <c r="AG13" s="80">
        <f>SUMIF($B$2:$B$1001,$AC13,$H$2:$H$1001)+SUMIF($C$2:$C$1001,$AC13,$I$2:$I$1001)</f>
        <v/>
      </c>
      <c r="AH13" s="80">
        <f>SUMIF($B$2:$B$1001,$AC13,$J$2:$J$1001)+SUMIF($C$2:$C$1001,$AC13,$K$2:$K$1001)</f>
        <v/>
      </c>
      <c r="AI13" s="25">
        <f>SUMIF($B$2:$B$1001,$AC13,$L$2:$L$1001)+SUMIF($C$2:$C$1001,$AC13,$M$2:$M$1001)</f>
        <v/>
      </c>
      <c r="AJ13" s="80">
        <f>SUMIF($B$2:$B$1001,$AC13,$N$2:$N$1001)+SUMIF($C$2:$C$1001,$AC13,$O$2:$O$1001)</f>
        <v/>
      </c>
      <c r="AK13" s="80">
        <f>SUMIF($B$2:$B$1001,$AC13,$P$2:$P$1001)+SUMIF($C$2:$C$1001,$AC13,$Q$2:$Q$1001)</f>
        <v/>
      </c>
      <c r="AL13" s="80">
        <f>SUMIF($B$2:$B$1001,$AC13,$U$2:$U$1001)+SUMIF($C$2:$C$1001,$AC13,$V$2:$V$1001)</f>
        <v/>
      </c>
      <c r="AM13" s="29">
        <f>SUMIF($B$2:$B$1001,$AC13,$X$2:$X$1001)+SUMIF($C$2:$C$1001,$AC13,$Y$2:$Y$1001)</f>
        <v/>
      </c>
      <c r="AN13" s="31">
        <f>SUMIF($C$2:$C$1001,$AC13,$D$2:$D$1001)+SUMIF($B$2:$B$1001,$AC13,$E$2:$E$1001)</f>
        <v/>
      </c>
      <c r="AO13" s="80">
        <f>SUMIF($C$2:$C$1001,$AC13,$F$2:$F$1001)+SUMIF($B$2:$B$1001,$AC13,$G$2:$G$1001)</f>
        <v/>
      </c>
      <c r="AP13" s="80">
        <f>SUMIF($C$2:$C$1001,$AC13,$H$2:$H$1001)+SUMIF($B$2:$B$1001,$AC13,$I$2:$I$1001)</f>
        <v/>
      </c>
      <c r="AQ13" s="80">
        <f>SUMIF($C$2:$C$1001,$AC13,$J$2:$J$1001)+SUMIF($B$2:$B$1001,$AC13,$K$2:$K$1001)</f>
        <v/>
      </c>
      <c r="AR13" s="25">
        <f>SUMIF($C$2:$C$1001,$AC13,$L$2:$L$1001)+SUMIF($B$2:$B$1001,$AC13,$M$2:$M$1001)</f>
        <v/>
      </c>
      <c r="AS13" s="80">
        <f>SUMIF($C$2:$C$1001,$AC13,$N$2:$N$1001)+SUMIF($B$2:$B$1001,$AC13,$O$2:$O$1001)</f>
        <v/>
      </c>
      <c r="AT13" s="80">
        <f>SUMIF($C$2:$C$1001,$AC13,$P$2:$P$1001)+SUMIF($B$2:$B$1001,$AC13,$Q$2:$Q$1001)</f>
        <v/>
      </c>
      <c r="AU13" s="80">
        <f>SUMIF($C$2:$C$1001,$AC13,$U$2:$U$1001)+SUMIF($B$2:$B$1001,$AC13,$V$2:$V$1001)</f>
        <v/>
      </c>
      <c r="AV13" s="28">
        <f>SUMIF($C$2:$C$1001,$AC13,$X$2:$X$1001)+SUMIF($B$2:$B$1001,$AC13,$Y$2:$Y$1001)</f>
        <v/>
      </c>
      <c r="AW13" s="12" t="n">
        <v>5</v>
      </c>
      <c r="AX13" s="81" t="n">
        <v>32.87</v>
      </c>
      <c r="AY13" s="80" t="n">
        <v>1713</v>
      </c>
      <c r="AZ13" s="80" t="n">
        <v>1179</v>
      </c>
      <c r="BA13" s="80" t="n">
        <v>35</v>
      </c>
      <c r="BB13" s="25" t="n">
        <v>2</v>
      </c>
      <c r="BC13" s="80" t="n">
        <v>11</v>
      </c>
      <c r="BD13" s="80" t="n">
        <v>5</v>
      </c>
      <c r="BE13" s="80" t="n">
        <v>4</v>
      </c>
      <c r="BF13" s="29" t="n">
        <v>155</v>
      </c>
      <c r="BG13" s="31" t="n">
        <v>34.06</v>
      </c>
      <c r="BH13" s="80" t="n">
        <v>2073</v>
      </c>
      <c r="BI13" s="80" t="n">
        <v>1567</v>
      </c>
      <c r="BJ13" s="80" t="n">
        <v>49</v>
      </c>
      <c r="BK13" s="25" t="n">
        <v>0</v>
      </c>
      <c r="BL13" s="80" t="n">
        <v>10</v>
      </c>
      <c r="BM13" s="80" t="n">
        <v>4</v>
      </c>
      <c r="BN13" s="80" t="n">
        <v>7</v>
      </c>
      <c r="BO13" s="25" t="n">
        <v>131</v>
      </c>
      <c r="BR13" s="35" t="n"/>
      <c r="BS13" s="35" t="n"/>
      <c r="BV13" s="81" t="n"/>
      <c r="BW13" s="81" t="n"/>
      <c r="BX13" s="80" t="n"/>
      <c r="BY13" s="80" t="n"/>
      <c r="BZ13" s="80" t="n"/>
      <c r="CA13" s="80" t="n"/>
      <c r="CB13" s="80" t="n"/>
      <c r="CC13" s="80" t="n"/>
      <c r="CD13" s="80" t="n"/>
      <c r="CE13" s="80" t="n"/>
      <c r="CF13" s="80" t="n"/>
      <c r="CG13" s="80" t="n"/>
      <c r="CH13" s="80" t="n"/>
      <c r="CI13" s="80" t="n"/>
      <c r="CJ13" s="81" t="n"/>
      <c r="CK13" s="81" t="n"/>
      <c r="CL13" s="80" t="n"/>
      <c r="CM13" s="80" t="n"/>
      <c r="CN13" s="80" t="n"/>
      <c r="CO13" s="80" t="n"/>
      <c r="CP13" s="80" t="n"/>
      <c r="CQ13" s="80" t="n"/>
      <c r="CR13" s="80" t="n"/>
      <c r="CS13" s="80" t="n"/>
      <c r="CT13" s="80" t="n"/>
      <c r="CU13" s="80" t="n"/>
      <c r="CV13" s="80" t="n"/>
      <c r="CW13" s="80" t="n"/>
      <c r="CX13" s="81" t="n"/>
      <c r="CY13" s="81" t="n"/>
      <c r="CZ13" s="80" t="n"/>
      <c r="DA13" s="80" t="n"/>
      <c r="DB13" s="80" t="n"/>
      <c r="DC13" s="80" t="n"/>
      <c r="DD13" s="80" t="n"/>
      <c r="DE13" s="80" t="n"/>
      <c r="DF13" s="80" t="n"/>
      <c r="DG13" s="80" t="n"/>
      <c r="DH13" s="80" t="n"/>
      <c r="DI13" s="80" t="n"/>
      <c r="DJ13" s="80" t="n"/>
      <c r="DK13" s="80" t="n"/>
      <c r="DL13" s="81" t="n"/>
      <c r="DM13" s="81" t="n"/>
      <c r="DN13" s="80" t="n"/>
      <c r="DO13" s="80" t="n"/>
      <c r="DP13" s="80" t="n"/>
      <c r="DQ13" s="80" t="n"/>
      <c r="DR13" s="80" t="n"/>
      <c r="DS13" s="80" t="n"/>
      <c r="DT13" s="80" t="n"/>
      <c r="DU13" s="80" t="n"/>
      <c r="DV13" s="80" t="n"/>
      <c r="DW13" s="80" t="n"/>
      <c r="DX13" s="80" t="n"/>
      <c r="DY13" s="80" t="n"/>
      <c r="ES13" s="89" t="n"/>
      <c r="EV13" s="89" t="n"/>
      <c r="EY13" s="89" t="n"/>
      <c r="FB13" s="89" t="n"/>
      <c r="FE13" s="89" t="n"/>
      <c r="FH13" s="89" t="n"/>
      <c r="FK13" s="89" t="n"/>
      <c r="FL13" s="81" t="n"/>
      <c r="FO13" s="81" t="n"/>
      <c r="FR13" s="81" t="n"/>
      <c r="FU13" s="81" t="n"/>
      <c r="FX13" s="81" t="n"/>
      <c r="GA13" s="81" t="n"/>
      <c r="GD13" s="81" t="n"/>
      <c r="GG13" s="81" t="n"/>
    </row>
    <row customHeight="1" ht="12" r="14" spans="1:201">
      <c r="A14" s="35" t="n">
        <v>43323</v>
      </c>
      <c r="B14" s="89" t="s">
        <v>135</v>
      </c>
      <c r="C14" s="89" t="s">
        <v>148</v>
      </c>
      <c r="D14" s="31" t="n">
        <v>6.94</v>
      </c>
      <c r="E14" s="81" t="n">
        <v>6.54</v>
      </c>
      <c r="F14" s="25" t="n">
        <v>370</v>
      </c>
      <c r="G14" s="80" t="n">
        <v>460</v>
      </c>
      <c r="H14" s="80" t="n">
        <v>265</v>
      </c>
      <c r="I14" s="80" t="n">
        <v>363</v>
      </c>
      <c r="J14" s="80" t="n">
        <v>17</v>
      </c>
      <c r="K14" s="80" t="n">
        <v>11</v>
      </c>
      <c r="L14" s="25" t="n">
        <v>0</v>
      </c>
      <c r="M14" s="80" t="n">
        <v>2</v>
      </c>
      <c r="N14" s="80" t="n">
        <v>3</v>
      </c>
      <c r="O14" s="80" t="n">
        <v>2</v>
      </c>
      <c r="P14" s="80" t="n">
        <v>2</v>
      </c>
      <c r="Q14" s="80" t="n">
        <v>0</v>
      </c>
      <c r="R14" s="16" t="n">
        <v>5</v>
      </c>
      <c r="S14" s="16" t="n">
        <v>4</v>
      </c>
      <c r="T14" s="16" t="n">
        <v>9</v>
      </c>
      <c r="U14" s="25" t="n">
        <v>2</v>
      </c>
      <c r="V14" s="80" t="n">
        <v>1</v>
      </c>
      <c r="W14" s="16" t="n">
        <v>3</v>
      </c>
      <c r="X14" s="25" t="n">
        <v>24</v>
      </c>
      <c r="Y14" s="80" t="n">
        <v>19</v>
      </c>
      <c r="Z14" s="27">
        <f>IF(U14="","",LOOKUP(U14-V14,{-9E+307,0,1},{2,"x",1}))</f>
        <v/>
      </c>
      <c r="AA14" s="14">
        <f>IF(U14="","",U14&amp;"-"&amp;V14)</f>
        <v/>
      </c>
      <c r="AB14" s="63" t="n"/>
      <c r="AC14" s="89" t="s">
        <v>145</v>
      </c>
      <c r="AD14" s="80">
        <f>SUMPRODUCT(($B$2:$C$1001=$AC14)*($Z$2:$Z$1001&lt;&gt;""))</f>
        <v/>
      </c>
      <c r="AE14" s="81">
        <f>SUMIF($B$2:$B$1001,$AC14,$D$2:$D$1001)+SUMIF($C$2:$C$1001,$AC14,$E$2:$E$1001)</f>
        <v/>
      </c>
      <c r="AF14" s="80">
        <f>SUMIF($B$2:$B$1001,$AC14,$F$2:$F$1001)+SUMIF($C$2:$C$1001,$AC14,$G$2:$G$1001)</f>
        <v/>
      </c>
      <c r="AG14" s="80">
        <f>SUMIF($B$2:$B$1001,$AC14,$H$2:$H$1001)+SUMIF($C$2:$C$1001,$AC14,$I$2:$I$1001)</f>
        <v/>
      </c>
      <c r="AH14" s="80">
        <f>SUMIF($B$2:$B$1001,$AC14,$J$2:$J$1001)+SUMIF($C$2:$C$1001,$AC14,$K$2:$K$1001)</f>
        <v/>
      </c>
      <c r="AI14" s="25">
        <f>SUMIF($B$2:$B$1001,$AC14,$L$2:$L$1001)+SUMIF($C$2:$C$1001,$AC14,$M$2:$M$1001)</f>
        <v/>
      </c>
      <c r="AJ14" s="80">
        <f>SUMIF($B$2:$B$1001,$AC14,$N$2:$N$1001)+SUMIF($C$2:$C$1001,$AC14,$O$2:$O$1001)</f>
        <v/>
      </c>
      <c r="AK14" s="80">
        <f>SUMIF($B$2:$B$1001,$AC14,$P$2:$P$1001)+SUMIF($C$2:$C$1001,$AC14,$Q$2:$Q$1001)</f>
        <v/>
      </c>
      <c r="AL14" s="80">
        <f>SUMIF($B$2:$B$1001,$AC14,$U$2:$U$1001)+SUMIF($C$2:$C$1001,$AC14,$V$2:$V$1001)</f>
        <v/>
      </c>
      <c r="AM14" s="29">
        <f>SUMIF($B$2:$B$1001,$AC14,$X$2:$X$1001)+SUMIF($C$2:$C$1001,$AC14,$Y$2:$Y$1001)</f>
        <v/>
      </c>
      <c r="AN14" s="31">
        <f>SUMIF($C$2:$C$1001,$AC14,$D$2:$D$1001)+SUMIF($B$2:$B$1001,$AC14,$E$2:$E$1001)</f>
        <v/>
      </c>
      <c r="AO14" s="80">
        <f>SUMIF($C$2:$C$1001,$AC14,$F$2:$F$1001)+SUMIF($B$2:$B$1001,$AC14,$G$2:$G$1001)</f>
        <v/>
      </c>
      <c r="AP14" s="80">
        <f>SUMIF($C$2:$C$1001,$AC14,$H$2:$H$1001)+SUMIF($B$2:$B$1001,$AC14,$I$2:$I$1001)</f>
        <v/>
      </c>
      <c r="AQ14" s="80">
        <f>SUMIF($C$2:$C$1001,$AC14,$J$2:$J$1001)+SUMIF($B$2:$B$1001,$AC14,$K$2:$K$1001)</f>
        <v/>
      </c>
      <c r="AR14" s="25">
        <f>SUMIF($C$2:$C$1001,$AC14,$L$2:$L$1001)+SUMIF($B$2:$B$1001,$AC14,$M$2:$M$1001)</f>
        <v/>
      </c>
      <c r="AS14" s="80">
        <f>SUMIF($C$2:$C$1001,$AC14,$N$2:$N$1001)+SUMIF($B$2:$B$1001,$AC14,$O$2:$O$1001)</f>
        <v/>
      </c>
      <c r="AT14" s="80">
        <f>SUMIF($C$2:$C$1001,$AC14,$P$2:$P$1001)+SUMIF($B$2:$B$1001,$AC14,$Q$2:$Q$1001)</f>
        <v/>
      </c>
      <c r="AU14" s="80">
        <f>SUMIF($C$2:$C$1001,$AC14,$U$2:$U$1001)+SUMIF($B$2:$B$1001,$AC14,$V$2:$V$1001)</f>
        <v/>
      </c>
      <c r="AV14" s="28">
        <f>SUMIF($C$2:$C$1001,$AC14,$X$2:$X$1001)+SUMIF($B$2:$B$1001,$AC14,$Y$2:$Y$1001)</f>
        <v/>
      </c>
      <c r="AW14" s="12" t="n">
        <v>5</v>
      </c>
      <c r="AX14" s="81" t="n">
        <v>33.28</v>
      </c>
      <c r="AY14" s="80" t="n">
        <v>1724</v>
      </c>
      <c r="AZ14" s="80" t="n">
        <v>1098</v>
      </c>
      <c r="BA14" s="80" t="n">
        <v>49</v>
      </c>
      <c r="BB14" s="25" t="n">
        <v>4</v>
      </c>
      <c r="BC14" s="80" t="n">
        <v>14</v>
      </c>
      <c r="BD14" s="80" t="n">
        <v>7</v>
      </c>
      <c r="BE14" s="80" t="n">
        <v>5</v>
      </c>
      <c r="BF14" s="29" t="n">
        <v>127</v>
      </c>
      <c r="BG14" s="31" t="n">
        <v>34.97</v>
      </c>
      <c r="BH14" s="80" t="n">
        <v>2140</v>
      </c>
      <c r="BI14" s="80" t="n">
        <v>1569</v>
      </c>
      <c r="BJ14" s="80" t="n">
        <v>51</v>
      </c>
      <c r="BK14" s="25" t="n">
        <v>4</v>
      </c>
      <c r="BL14" s="80" t="n">
        <v>15</v>
      </c>
      <c r="BM14" s="80" t="n">
        <v>3</v>
      </c>
      <c r="BN14" s="80" t="n">
        <v>10</v>
      </c>
      <c r="BO14" s="25" t="n">
        <v>123</v>
      </c>
      <c r="BV14" s="81" t="n"/>
      <c r="BW14" s="81" t="n"/>
      <c r="BX14" s="81" t="n"/>
      <c r="BY14" s="81" t="n"/>
      <c r="BZ14" s="81" t="n"/>
      <c r="CA14" s="81" t="n"/>
      <c r="CB14" s="81" t="n"/>
      <c r="CC14" s="81" t="n"/>
      <c r="CD14" s="81" t="n"/>
      <c r="CE14" s="81" t="n"/>
      <c r="CF14" s="80" t="n"/>
      <c r="CG14" s="80" t="n"/>
      <c r="CH14" s="80" t="n"/>
      <c r="CI14" s="80" t="n"/>
      <c r="CJ14" s="80" t="n"/>
      <c r="CK14" s="80" t="n"/>
      <c r="CL14" s="80" t="n"/>
      <c r="CM14" s="80" t="n"/>
      <c r="CN14" s="80" t="n"/>
      <c r="CO14" s="80" t="n"/>
      <c r="CP14" s="80" t="n"/>
      <c r="CQ14" s="80" t="n"/>
      <c r="CS14" s="80" t="n"/>
      <c r="CT14" s="80" t="n"/>
      <c r="CU14" s="80" t="n"/>
      <c r="CV14" s="80" t="s">
        <v>29</v>
      </c>
      <c r="CW14" s="80" t="n"/>
      <c r="CX14" s="80" t="n"/>
      <c r="CY14" s="80" t="n"/>
      <c r="CZ14" s="80" t="n"/>
      <c r="DA14" s="80" t="n"/>
      <c r="DB14" s="80" t="n"/>
      <c r="DC14" s="80" t="n"/>
      <c r="DD14" s="80" t="n"/>
      <c r="DE14" s="80" t="n"/>
      <c r="DF14" s="80" t="n"/>
      <c r="DG14" s="80" t="n"/>
      <c r="DH14" s="80" t="n"/>
      <c r="DI14" s="80" t="n"/>
      <c r="DJ14" s="81" t="n"/>
      <c r="DK14" s="81" t="n"/>
      <c r="DL14" s="80" t="n"/>
      <c r="DM14" s="80" t="n"/>
      <c r="DN14" s="80" t="n"/>
      <c r="DO14" s="80" t="n"/>
      <c r="DP14" s="80" t="n"/>
      <c r="DQ14" s="80" t="n"/>
      <c r="DR14" s="80" t="n"/>
      <c r="DS14" s="80" t="n"/>
      <c r="DT14" s="80" t="s">
        <v>30</v>
      </c>
      <c r="DU14" s="80" t="n"/>
      <c r="DV14" s="80" t="n"/>
      <c r="DW14" s="80" t="n"/>
      <c r="DX14" s="80" t="n"/>
      <c r="DY14" s="80" t="n"/>
      <c r="DZ14" s="80" t="n"/>
      <c r="EA14" s="80" t="n"/>
      <c r="EB14" s="80" t="n"/>
      <c r="EC14" s="80" t="n"/>
      <c r="ED14" s="80" t="n"/>
      <c r="EE14" s="80" t="n"/>
      <c r="EF14" s="80" t="n"/>
      <c r="EG14" s="80" t="n"/>
      <c r="EH14" s="80" t="n"/>
      <c r="EI14" s="80" t="n"/>
      <c r="EJ14" s="81" t="n"/>
      <c r="EK14" s="81" t="n"/>
      <c r="EL14" s="80" t="n"/>
      <c r="EM14" s="80" t="n"/>
      <c r="EN14" s="80" t="n"/>
      <c r="EO14" s="80" t="n"/>
      <c r="EP14" s="80" t="n"/>
      <c r="EQ14" s="80" t="n"/>
    </row>
    <row customHeight="1" ht="12" r="15" spans="1:201">
      <c r="A15" s="35" t="n">
        <v>43323</v>
      </c>
      <c r="B15" s="89" t="s">
        <v>144</v>
      </c>
      <c r="C15" s="89" t="s">
        <v>133</v>
      </c>
      <c r="D15" s="31" t="n">
        <v>6.55</v>
      </c>
      <c r="E15" s="81" t="n">
        <v>7.18</v>
      </c>
      <c r="F15" s="25" t="n">
        <v>474</v>
      </c>
      <c r="G15" s="80" t="n">
        <v>326</v>
      </c>
      <c r="H15" s="80" t="n">
        <v>370</v>
      </c>
      <c r="I15" s="80" t="n">
        <v>213</v>
      </c>
      <c r="J15" s="80" t="n">
        <v>22</v>
      </c>
      <c r="K15" s="80" t="n">
        <v>4</v>
      </c>
      <c r="L15" s="25" t="n">
        <v>0</v>
      </c>
      <c r="M15" s="80" t="n">
        <v>0</v>
      </c>
      <c r="N15" s="80" t="n">
        <v>2</v>
      </c>
      <c r="O15" s="80" t="n">
        <v>1</v>
      </c>
      <c r="P15" s="80" t="n">
        <v>5</v>
      </c>
      <c r="Q15" s="80" t="n">
        <v>1</v>
      </c>
      <c r="R15" s="16" t="n">
        <v>7</v>
      </c>
      <c r="S15" s="16" t="n">
        <v>2</v>
      </c>
      <c r="T15" s="16" t="n">
        <v>9</v>
      </c>
      <c r="U15" s="25" t="n">
        <v>0</v>
      </c>
      <c r="V15" s="80" t="n">
        <v>2</v>
      </c>
      <c r="W15" s="16" t="n">
        <v>2</v>
      </c>
      <c r="X15" s="25" t="n">
        <v>21</v>
      </c>
      <c r="Y15" s="80" t="n">
        <v>42</v>
      </c>
      <c r="Z15" s="27">
        <f>IF(U15="","",LOOKUP(U15-V15,{-9E+307,0,1},{2,"x",1}))</f>
        <v/>
      </c>
      <c r="AA15" s="14">
        <f>IF(U15="","",U15&amp;"-"&amp;V15)</f>
        <v/>
      </c>
      <c r="AB15" s="63" t="n"/>
      <c r="AC15" s="89" t="s">
        <v>142</v>
      </c>
      <c r="AD15" s="80">
        <f>SUMPRODUCT(($B$2:$C$1001=$AC15)*($Z$2:$Z$1001&lt;&gt;""))</f>
        <v/>
      </c>
      <c r="AE15" s="81">
        <f>SUMIF($B$2:$B$1001,$AC15,$D$2:$D$1001)+SUMIF($C$2:$C$1001,$AC15,$E$2:$E$1001)</f>
        <v/>
      </c>
      <c r="AF15" s="80">
        <f>SUMIF($B$2:$B$1001,$AC15,$F$2:$F$1001)+SUMIF($C$2:$C$1001,$AC15,$G$2:$G$1001)</f>
        <v/>
      </c>
      <c r="AG15" s="80">
        <f>SUMIF($B$2:$B$1001,$AC15,$H$2:$H$1001)+SUMIF($C$2:$C$1001,$AC15,$I$2:$I$1001)</f>
        <v/>
      </c>
      <c r="AH15" s="80">
        <f>SUMIF($B$2:$B$1001,$AC15,$J$2:$J$1001)+SUMIF($C$2:$C$1001,$AC15,$K$2:$K$1001)</f>
        <v/>
      </c>
      <c r="AI15" s="25">
        <f>SUMIF($B$2:$B$1001,$AC15,$L$2:$L$1001)+SUMIF($C$2:$C$1001,$AC15,$M$2:$M$1001)</f>
        <v/>
      </c>
      <c r="AJ15" s="80">
        <f>SUMIF($B$2:$B$1001,$AC15,$N$2:$N$1001)+SUMIF($C$2:$C$1001,$AC15,$O$2:$O$1001)</f>
        <v/>
      </c>
      <c r="AK15" s="80">
        <f>SUMIF($B$2:$B$1001,$AC15,$P$2:$P$1001)+SUMIF($C$2:$C$1001,$AC15,$Q$2:$Q$1001)</f>
        <v/>
      </c>
      <c r="AL15" s="80">
        <f>SUMIF($B$2:$B$1001,$AC15,$U$2:$U$1001)+SUMIF($C$2:$C$1001,$AC15,$V$2:$V$1001)</f>
        <v/>
      </c>
      <c r="AM15" s="29">
        <f>SUMIF($B$2:$B$1001,$AC15,$X$2:$X$1001)+SUMIF($C$2:$C$1001,$AC15,$Y$2:$Y$1001)</f>
        <v/>
      </c>
      <c r="AN15" s="31">
        <f>SUMIF($C$2:$C$1001,$AC15,$D$2:$D$1001)+SUMIF($B$2:$B$1001,$AC15,$E$2:$E$1001)</f>
        <v/>
      </c>
      <c r="AO15" s="80">
        <f>SUMIF($C$2:$C$1001,$AC15,$F$2:$F$1001)+SUMIF($B$2:$B$1001,$AC15,$G$2:$G$1001)</f>
        <v/>
      </c>
      <c r="AP15" s="80">
        <f>SUMIF($C$2:$C$1001,$AC15,$H$2:$H$1001)+SUMIF($B$2:$B$1001,$AC15,$I$2:$I$1001)</f>
        <v/>
      </c>
      <c r="AQ15" s="80">
        <f>SUMIF($C$2:$C$1001,$AC15,$J$2:$J$1001)+SUMIF($B$2:$B$1001,$AC15,$K$2:$K$1001)</f>
        <v/>
      </c>
      <c r="AR15" s="25">
        <f>SUMIF($C$2:$C$1001,$AC15,$L$2:$L$1001)+SUMIF($B$2:$B$1001,$AC15,$M$2:$M$1001)</f>
        <v/>
      </c>
      <c r="AS15" s="80">
        <f>SUMIF($C$2:$C$1001,$AC15,$N$2:$N$1001)+SUMIF($B$2:$B$1001,$AC15,$O$2:$O$1001)</f>
        <v/>
      </c>
      <c r="AT15" s="80">
        <f>SUMIF($C$2:$C$1001,$AC15,$P$2:$P$1001)+SUMIF($B$2:$B$1001,$AC15,$Q$2:$Q$1001)</f>
        <v/>
      </c>
      <c r="AU15" s="80">
        <f>SUMIF($C$2:$C$1001,$AC15,$U$2:$U$1001)+SUMIF($B$2:$B$1001,$AC15,$V$2:$V$1001)</f>
        <v/>
      </c>
      <c r="AV15" s="28">
        <f>SUMIF($C$2:$C$1001,$AC15,$X$2:$X$1001)+SUMIF($B$2:$B$1001,$AC15,$Y$2:$Y$1001)</f>
        <v/>
      </c>
      <c r="AW15" s="12" t="n">
        <v>5</v>
      </c>
      <c r="AX15" s="81" t="n">
        <v>34.76</v>
      </c>
      <c r="AY15" s="80" t="n">
        <v>2020</v>
      </c>
      <c r="AZ15" s="80" t="n">
        <v>1541</v>
      </c>
      <c r="BA15" s="80" t="n">
        <v>54</v>
      </c>
      <c r="BB15" s="25" t="n">
        <v>3</v>
      </c>
      <c r="BC15" s="80" t="n">
        <v>19</v>
      </c>
      <c r="BD15" s="80" t="n">
        <v>9</v>
      </c>
      <c r="BE15" s="80" t="n">
        <v>14</v>
      </c>
      <c r="BF15" s="29" t="n">
        <v>92</v>
      </c>
      <c r="BG15" s="31" t="n">
        <v>33.82</v>
      </c>
      <c r="BH15" s="80" t="n">
        <v>2170</v>
      </c>
      <c r="BI15" s="80" t="n">
        <v>1629</v>
      </c>
      <c r="BJ15" s="80" t="n">
        <v>53</v>
      </c>
      <c r="BK15" s="25" t="n">
        <v>2</v>
      </c>
      <c r="BL15" s="80" t="n">
        <v>14</v>
      </c>
      <c r="BM15" s="80" t="n">
        <v>12</v>
      </c>
      <c r="BN15" s="80" t="n">
        <v>8</v>
      </c>
      <c r="BO15" s="25" t="n">
        <v>93</v>
      </c>
      <c r="BT15" s="89" t="s">
        <v>64</v>
      </c>
      <c r="CF15" s="89" t="s">
        <v>42</v>
      </c>
      <c r="CV15" s="11" t="s">
        <v>64</v>
      </c>
      <c r="DH15" s="89" t="s">
        <v>42</v>
      </c>
      <c r="DR15" s="80" t="n"/>
      <c r="DS15" s="80" t="n"/>
      <c r="DT15" s="12" t="s">
        <v>64</v>
      </c>
      <c r="DU15" s="80" t="n"/>
      <c r="DV15" s="80" t="n"/>
      <c r="DW15" s="80" t="n"/>
      <c r="DX15" s="80" t="n"/>
      <c r="DY15" s="80" t="n"/>
      <c r="DZ15" s="80" t="n"/>
      <c r="EA15" s="80" t="n"/>
      <c r="EB15" s="80" t="n"/>
      <c r="EC15" s="80" t="n"/>
      <c r="ED15" s="80" t="n"/>
      <c r="EE15" s="80" t="n"/>
      <c r="EF15" s="80" t="s">
        <v>42</v>
      </c>
      <c r="EG15" s="80" t="n"/>
      <c r="EH15" s="80" t="n"/>
      <c r="EI15" s="80" t="n"/>
      <c r="EJ15" s="80" t="n"/>
      <c r="EK15" s="81" t="n"/>
      <c r="EL15" s="81" t="n"/>
      <c r="EM15" s="81" t="n"/>
      <c r="EN15" s="81" t="n"/>
      <c r="EO15" s="81" t="n"/>
      <c r="EQ15" s="80" t="n"/>
      <c r="ER15" s="80" t="n"/>
      <c r="ES15" s="80" t="n"/>
      <c r="ET15" s="80" t="n"/>
      <c r="EU15" s="80" t="n"/>
      <c r="EV15" s="80" t="n"/>
      <c r="EW15" s="80" t="n"/>
      <c r="EY15" s="89" t="n"/>
      <c r="FB15" s="89" t="n"/>
      <c r="FE15" s="89" t="n"/>
      <c r="FH15" s="89" t="n"/>
      <c r="FJ15" s="81" t="n"/>
      <c r="FK15" s="89" t="n"/>
      <c r="FM15" s="81" t="n"/>
      <c r="FP15" s="81" t="n"/>
      <c r="FS15" s="81" t="n"/>
      <c r="FV15" s="81" t="n"/>
      <c r="FY15" s="81" t="n"/>
      <c r="GB15" s="81" t="n"/>
      <c r="GE15" s="81" t="n"/>
    </row>
    <row customHeight="1" ht="12" r="16" spans="1:201">
      <c r="A16" s="35" t="n">
        <v>43324</v>
      </c>
      <c r="B16" s="89" t="s">
        <v>138</v>
      </c>
      <c r="C16" s="89" t="s">
        <v>145</v>
      </c>
      <c r="D16" s="31" t="n">
        <v>6.59</v>
      </c>
      <c r="E16" s="81" t="n">
        <v>6.78</v>
      </c>
      <c r="F16" s="25" t="n">
        <v>373</v>
      </c>
      <c r="G16" s="80" t="n">
        <v>342</v>
      </c>
      <c r="H16" s="80" t="n">
        <v>275</v>
      </c>
      <c r="I16" s="80" t="n">
        <v>245</v>
      </c>
      <c r="J16" s="80" t="n">
        <v>5</v>
      </c>
      <c r="K16" s="80" t="n">
        <v>9</v>
      </c>
      <c r="L16" s="25" t="n">
        <v>0</v>
      </c>
      <c r="M16" s="80" t="n">
        <v>0</v>
      </c>
      <c r="N16" s="80" t="n">
        <v>1</v>
      </c>
      <c r="O16" s="80" t="n">
        <v>0</v>
      </c>
      <c r="P16" s="80" t="n">
        <v>2</v>
      </c>
      <c r="Q16" s="80" t="n">
        <v>0</v>
      </c>
      <c r="R16" s="16" t="n">
        <v>3</v>
      </c>
      <c r="S16" s="16" t="n">
        <v>0</v>
      </c>
      <c r="T16" s="16" t="n">
        <v>3</v>
      </c>
      <c r="U16" s="25" t="n">
        <v>0</v>
      </c>
      <c r="V16" s="80" t="n">
        <v>0</v>
      </c>
      <c r="W16" s="16" t="n">
        <v>0</v>
      </c>
      <c r="X16" s="25" t="n">
        <v>12</v>
      </c>
      <c r="Y16" s="80" t="n">
        <v>29</v>
      </c>
      <c r="Z16" s="27">
        <f>IF(U16="","",LOOKUP(U16-V16,{-9E+307,0,1},{2,"x",1}))</f>
        <v/>
      </c>
      <c r="AA16" s="14">
        <f>IF(U16="","",U16&amp;"-"&amp;V16)</f>
        <v/>
      </c>
      <c r="AB16" s="63" t="n"/>
      <c r="AC16" s="89" t="s">
        <v>139</v>
      </c>
      <c r="AD16" s="80">
        <f>SUMPRODUCT(($B$2:$C$1001=$AC16)*($Z$2:$Z$1001&lt;&gt;""))</f>
        <v/>
      </c>
      <c r="AE16" s="81">
        <f>SUMIF($B$2:$B$1001,$AC16,$D$2:$D$1001)+SUMIF($C$2:$C$1001,$AC16,$E$2:$E$1001)</f>
        <v/>
      </c>
      <c r="AF16" s="80">
        <f>SUMIF($B$2:$B$1001,$AC16,$F$2:$F$1001)+SUMIF($C$2:$C$1001,$AC16,$G$2:$G$1001)</f>
        <v/>
      </c>
      <c r="AG16" s="80">
        <f>SUMIF($B$2:$B$1001,$AC16,$H$2:$H$1001)+SUMIF($C$2:$C$1001,$AC16,$I$2:$I$1001)</f>
        <v/>
      </c>
      <c r="AH16" s="80">
        <f>SUMIF($B$2:$B$1001,$AC16,$J$2:$J$1001)+SUMIF($C$2:$C$1001,$AC16,$K$2:$K$1001)</f>
        <v/>
      </c>
      <c r="AI16" s="25">
        <f>SUMIF($B$2:$B$1001,$AC16,$L$2:$L$1001)+SUMIF($C$2:$C$1001,$AC16,$M$2:$M$1001)</f>
        <v/>
      </c>
      <c r="AJ16" s="80">
        <f>SUMIF($B$2:$B$1001,$AC16,$N$2:$N$1001)+SUMIF($C$2:$C$1001,$AC16,$O$2:$O$1001)</f>
        <v/>
      </c>
      <c r="AK16" s="80">
        <f>SUMIF($B$2:$B$1001,$AC16,$P$2:$P$1001)+SUMIF($C$2:$C$1001,$AC16,$Q$2:$Q$1001)</f>
        <v/>
      </c>
      <c r="AL16" s="80">
        <f>SUMIF($B$2:$B$1001,$AC16,$U$2:$U$1001)+SUMIF($C$2:$C$1001,$AC16,$V$2:$V$1001)</f>
        <v/>
      </c>
      <c r="AM16" s="29">
        <f>SUMIF($B$2:$B$1001,$AC16,$X$2:$X$1001)+SUMIF($C$2:$C$1001,$AC16,$Y$2:$Y$1001)</f>
        <v/>
      </c>
      <c r="AN16" s="31">
        <f>SUMIF($C$2:$C$1001,$AC16,$D$2:$D$1001)+SUMIF($B$2:$B$1001,$AC16,$E$2:$E$1001)</f>
        <v/>
      </c>
      <c r="AO16" s="80">
        <f>SUMIF($C$2:$C$1001,$AC16,$F$2:$F$1001)+SUMIF($B$2:$B$1001,$AC16,$G$2:$G$1001)</f>
        <v/>
      </c>
      <c r="AP16" s="80">
        <f>SUMIF($C$2:$C$1001,$AC16,$H$2:$H$1001)+SUMIF($B$2:$B$1001,$AC16,$I$2:$I$1001)</f>
        <v/>
      </c>
      <c r="AQ16" s="80">
        <f>SUMIF($C$2:$C$1001,$AC16,$J$2:$J$1001)+SUMIF($B$2:$B$1001,$AC16,$K$2:$K$1001)</f>
        <v/>
      </c>
      <c r="AR16" s="25">
        <f>SUMIF($C$2:$C$1001,$AC16,$L$2:$L$1001)+SUMIF($B$2:$B$1001,$AC16,$M$2:$M$1001)</f>
        <v/>
      </c>
      <c r="AS16" s="80">
        <f>SUMIF($C$2:$C$1001,$AC16,$N$2:$N$1001)+SUMIF($B$2:$B$1001,$AC16,$O$2:$O$1001)</f>
        <v/>
      </c>
      <c r="AT16" s="80">
        <f>SUMIF($C$2:$C$1001,$AC16,$P$2:$P$1001)+SUMIF($B$2:$B$1001,$AC16,$Q$2:$Q$1001)</f>
        <v/>
      </c>
      <c r="AU16" s="80">
        <f>SUMIF($C$2:$C$1001,$AC16,$U$2:$U$1001)+SUMIF($B$2:$B$1001,$AC16,$V$2:$V$1001)</f>
        <v/>
      </c>
      <c r="AV16" s="28">
        <f>SUMIF($C$2:$C$1001,$AC16,$X$2:$X$1001)+SUMIF($B$2:$B$1001,$AC16,$Y$2:$Y$1001)</f>
        <v/>
      </c>
      <c r="AW16" s="12" t="n">
        <v>5</v>
      </c>
      <c r="AX16" s="81" t="n">
        <v>33.66</v>
      </c>
      <c r="AY16" s="80" t="n">
        <v>1749</v>
      </c>
      <c r="AZ16" s="80" t="n">
        <v>1147</v>
      </c>
      <c r="BA16" s="80" t="n">
        <v>57</v>
      </c>
      <c r="BB16" s="25" t="n">
        <v>2</v>
      </c>
      <c r="BC16" s="80" t="n">
        <v>16</v>
      </c>
      <c r="BD16" s="80" t="n">
        <v>5</v>
      </c>
      <c r="BE16" s="80" t="n">
        <v>8</v>
      </c>
      <c r="BF16" s="29" t="n">
        <v>96</v>
      </c>
      <c r="BG16" s="31" t="n">
        <v>34.58</v>
      </c>
      <c r="BH16" s="80" t="n">
        <v>1838</v>
      </c>
      <c r="BI16" s="80" t="n">
        <v>1245</v>
      </c>
      <c r="BJ16" s="80" t="n">
        <v>51</v>
      </c>
      <c r="BK16" s="25" t="n">
        <v>3</v>
      </c>
      <c r="BL16" s="80" t="n">
        <v>15</v>
      </c>
      <c r="BM16" s="80" t="n">
        <v>9</v>
      </c>
      <c r="BN16" s="80" t="n">
        <v>9</v>
      </c>
      <c r="BO16" s="25" t="n">
        <v>152</v>
      </c>
      <c r="BT16" s="76" t="n">
        <v>6.5</v>
      </c>
      <c r="BX16" s="76" t="n">
        <v>9.5</v>
      </c>
      <c r="BY16" s="76" t="n"/>
      <c r="BZ16" s="76" t="n"/>
      <c r="CA16" s="76" t="n"/>
      <c r="CB16" s="76" t="n">
        <v>12.5</v>
      </c>
      <c r="CC16" s="76" t="n"/>
      <c r="CD16" s="76" t="n"/>
      <c r="CE16" s="76" t="n"/>
      <c r="CF16" s="72" t="n">
        <v>1.5</v>
      </c>
      <c r="CG16" s="76" t="n"/>
      <c r="CH16" s="76" t="n"/>
      <c r="CI16" s="76" t="n"/>
      <c r="CJ16" s="76" t="n">
        <v>2.5</v>
      </c>
      <c r="CK16" s="76" t="n"/>
      <c r="CL16" s="76" t="n"/>
      <c r="CM16" s="76" t="n"/>
      <c r="CN16" s="76" t="n">
        <v>3.5</v>
      </c>
      <c r="CR16" s="76" t="n">
        <v>4.5</v>
      </c>
      <c r="CS16" s="81" t="n"/>
      <c r="CT16" s="80" t="n"/>
      <c r="CU16" s="80" t="n"/>
      <c r="CV16" s="73" t="n">
        <v>3.5</v>
      </c>
      <c r="CW16" s="80" t="n"/>
      <c r="CX16" s="80" t="n"/>
      <c r="CY16" s="80" t="n"/>
      <c r="CZ16" s="76" t="n">
        <v>6.5</v>
      </c>
      <c r="DA16" s="80" t="n"/>
      <c r="DB16" s="80" t="n"/>
      <c r="DC16" s="80" t="n"/>
      <c r="DD16" s="76" t="n">
        <v>9.5</v>
      </c>
      <c r="DE16" s="80" t="n"/>
      <c r="DF16" s="80" t="n"/>
      <c r="DG16" s="80" t="n"/>
      <c r="DH16" s="72" t="n">
        <v>0.5</v>
      </c>
      <c r="DI16" s="76" t="n"/>
      <c r="DJ16" s="76" t="n"/>
      <c r="DK16" s="76" t="n"/>
      <c r="DL16" s="76" t="n">
        <v>1.5</v>
      </c>
      <c r="DM16" s="76" t="n"/>
      <c r="DN16" s="76" t="n"/>
      <c r="DO16" s="76" t="n"/>
      <c r="DP16" s="76" t="n">
        <v>2.5</v>
      </c>
      <c r="DQ16" s="76" t="n"/>
      <c r="DR16" s="76" t="n"/>
      <c r="DS16" s="76" t="n"/>
      <c r="DT16" s="73" t="n">
        <v>3.5</v>
      </c>
      <c r="DU16" s="76" t="n"/>
      <c r="DV16" s="76" t="n"/>
      <c r="DW16" s="76" t="n"/>
      <c r="DX16" s="76" t="n">
        <v>6.5</v>
      </c>
      <c r="DY16" s="76" t="n"/>
      <c r="DZ16" s="76" t="n"/>
      <c r="EA16" s="76" t="n"/>
      <c r="EB16" s="76" t="n">
        <v>9.5</v>
      </c>
      <c r="EC16" s="76" t="n"/>
      <c r="ED16" s="76" t="n"/>
      <c r="EE16" s="76" t="n"/>
      <c r="EF16" s="72" t="n">
        <v>0.5</v>
      </c>
      <c r="EG16" s="76" t="n"/>
      <c r="EH16" s="76" t="n"/>
      <c r="EI16" s="76" t="n"/>
      <c r="EJ16" s="76" t="n">
        <v>1.5</v>
      </c>
      <c r="EN16" s="76" t="n">
        <v>2.5</v>
      </c>
      <c r="EP16" s="89" t="n"/>
      <c r="ER16" s="80" t="n"/>
      <c r="ES16" s="80" t="n"/>
      <c r="ET16" s="80" t="n"/>
      <c r="EU16" s="80" t="n"/>
      <c r="EV16" s="80" t="n"/>
      <c r="EW16" s="80" t="n"/>
      <c r="EY16" s="89" t="n"/>
      <c r="FB16" s="89" t="n"/>
      <c r="FE16" s="89" t="n"/>
      <c r="FH16" s="89" t="n"/>
      <c r="FK16" s="89" t="n"/>
      <c r="FN16" s="81" t="n"/>
      <c r="FQ16" s="81" t="n"/>
      <c r="FT16" s="81" t="n"/>
      <c r="FW16" s="81" t="n"/>
      <c r="FZ16" s="81" t="n"/>
      <c r="GC16" s="81" t="n"/>
      <c r="GF16" s="81" t="n"/>
      <c r="GI16" s="81" t="n"/>
    </row>
    <row r="17" spans="1:201">
      <c r="A17" s="35" t="n">
        <v>43324</v>
      </c>
      <c r="B17" s="89" t="s">
        <v>132</v>
      </c>
      <c r="C17" s="89" t="s">
        <v>143</v>
      </c>
      <c r="D17" s="31" t="n">
        <v>6.44</v>
      </c>
      <c r="E17" s="81" t="n">
        <v>6.78</v>
      </c>
      <c r="F17" s="25" t="n">
        <v>487</v>
      </c>
      <c r="G17" s="80" t="n">
        <v>370</v>
      </c>
      <c r="H17" s="80" t="n">
        <v>401</v>
      </c>
      <c r="I17" s="80" t="n">
        <v>298</v>
      </c>
      <c r="J17" s="80" t="n">
        <v>6</v>
      </c>
      <c r="K17" s="80" t="n">
        <v>16</v>
      </c>
      <c r="L17" s="25" t="n">
        <v>0</v>
      </c>
      <c r="M17" s="80" t="n">
        <v>0</v>
      </c>
      <c r="N17" s="80" t="n">
        <v>3</v>
      </c>
      <c r="O17" s="80" t="n">
        <v>2</v>
      </c>
      <c r="P17" s="80" t="n">
        <v>1</v>
      </c>
      <c r="Q17" s="80" t="n">
        <v>2</v>
      </c>
      <c r="R17" s="16" t="n">
        <v>4</v>
      </c>
      <c r="S17" s="16" t="n">
        <v>4</v>
      </c>
      <c r="T17" s="16" t="n">
        <v>8</v>
      </c>
      <c r="U17" s="25" t="n">
        <v>1</v>
      </c>
      <c r="V17" s="80" t="n">
        <v>1</v>
      </c>
      <c r="W17" s="16" t="n">
        <v>2</v>
      </c>
      <c r="X17" s="25" t="n">
        <v>31</v>
      </c>
      <c r="Y17" s="80" t="n">
        <v>14</v>
      </c>
      <c r="Z17" s="27">
        <f>IF(U17="","",LOOKUP(U17-V17,{-9E+307,0,1},{2,"x",1}))</f>
        <v/>
      </c>
      <c r="AA17" s="14">
        <f>IF(U17="","",U17&amp;"-"&amp;V17)</f>
        <v/>
      </c>
      <c r="AB17" s="63" t="n"/>
      <c r="AC17" s="89" t="s">
        <v>137</v>
      </c>
      <c r="AD17" s="80">
        <f>SUMPRODUCT(($B$2:$C$1001=$AC17)*($Z$2:$Z$1001&lt;&gt;""))</f>
        <v/>
      </c>
      <c r="AE17" s="81">
        <f>SUMIF($B$2:$B$1001,$AC17,$D$2:$D$1001)+SUMIF($C$2:$C$1001,$AC17,$E$2:$E$1001)</f>
        <v/>
      </c>
      <c r="AF17" s="80">
        <f>SUMIF($B$2:$B$1001,$AC17,$F$2:$F$1001)+SUMIF($C$2:$C$1001,$AC17,$G$2:$G$1001)</f>
        <v/>
      </c>
      <c r="AG17" s="80">
        <f>SUMIF($B$2:$B$1001,$AC17,$H$2:$H$1001)+SUMIF($C$2:$C$1001,$AC17,$I$2:$I$1001)</f>
        <v/>
      </c>
      <c r="AH17" s="80">
        <f>SUMIF($B$2:$B$1001,$AC17,$J$2:$J$1001)+SUMIF($C$2:$C$1001,$AC17,$K$2:$K$1001)</f>
        <v/>
      </c>
      <c r="AI17" s="25">
        <f>SUMIF($B$2:$B$1001,$AC17,$L$2:$L$1001)+SUMIF($C$2:$C$1001,$AC17,$M$2:$M$1001)</f>
        <v/>
      </c>
      <c r="AJ17" s="80">
        <f>SUMIF($B$2:$B$1001,$AC17,$N$2:$N$1001)+SUMIF($C$2:$C$1001,$AC17,$O$2:$O$1001)</f>
        <v/>
      </c>
      <c r="AK17" s="80">
        <f>SUMIF($B$2:$B$1001,$AC17,$P$2:$P$1001)+SUMIF($C$2:$C$1001,$AC17,$Q$2:$Q$1001)</f>
        <v/>
      </c>
      <c r="AL17" s="80">
        <f>SUMIF($B$2:$B$1001,$AC17,$U$2:$U$1001)+SUMIF($C$2:$C$1001,$AC17,$V$2:$V$1001)</f>
        <v/>
      </c>
      <c r="AM17" s="29">
        <f>SUMIF($B$2:$B$1001,$AC17,$X$2:$X$1001)+SUMIF($C$2:$C$1001,$AC17,$Y$2:$Y$1001)</f>
        <v/>
      </c>
      <c r="AN17" s="31">
        <f>SUMIF($C$2:$C$1001,$AC17,$D$2:$D$1001)+SUMIF($B$2:$B$1001,$AC17,$E$2:$E$1001)</f>
        <v/>
      </c>
      <c r="AO17" s="80">
        <f>SUMIF($C$2:$C$1001,$AC17,$F$2:$F$1001)+SUMIF($B$2:$B$1001,$AC17,$G$2:$G$1001)</f>
        <v/>
      </c>
      <c r="AP17" s="80">
        <f>SUMIF($C$2:$C$1001,$AC17,$H$2:$H$1001)+SUMIF($B$2:$B$1001,$AC17,$I$2:$I$1001)</f>
        <v/>
      </c>
      <c r="AQ17" s="80">
        <f>SUMIF($C$2:$C$1001,$AC17,$J$2:$J$1001)+SUMIF($B$2:$B$1001,$AC17,$K$2:$K$1001)</f>
        <v/>
      </c>
      <c r="AR17" s="25">
        <f>SUMIF($C$2:$C$1001,$AC17,$L$2:$L$1001)+SUMIF($B$2:$B$1001,$AC17,$M$2:$M$1001)</f>
        <v/>
      </c>
      <c r="AS17" s="80">
        <f>SUMIF($C$2:$C$1001,$AC17,$N$2:$N$1001)+SUMIF($B$2:$B$1001,$AC17,$O$2:$O$1001)</f>
        <v/>
      </c>
      <c r="AT17" s="80">
        <f>SUMIF($C$2:$C$1001,$AC17,$P$2:$P$1001)+SUMIF($B$2:$B$1001,$AC17,$Q$2:$Q$1001)</f>
        <v/>
      </c>
      <c r="AU17" s="80">
        <f>SUMIF($C$2:$C$1001,$AC17,$U$2:$U$1001)+SUMIF($B$2:$B$1001,$AC17,$V$2:$V$1001)</f>
        <v/>
      </c>
      <c r="AV17" s="28">
        <f>SUMIF($C$2:$C$1001,$AC17,$X$2:$X$1001)+SUMIF($B$2:$B$1001,$AC17,$Y$2:$Y$1001)</f>
        <v/>
      </c>
      <c r="AW17" s="12" t="n">
        <v>5</v>
      </c>
      <c r="AX17" s="81" t="n">
        <v>33.35</v>
      </c>
      <c r="AY17" s="80" t="n">
        <v>2085</v>
      </c>
      <c r="AZ17" s="80" t="n">
        <v>1521</v>
      </c>
      <c r="BA17" s="80" t="n">
        <v>52</v>
      </c>
      <c r="BB17" s="25" t="n">
        <v>1</v>
      </c>
      <c r="BC17" s="80" t="n">
        <v>8</v>
      </c>
      <c r="BD17" s="80" t="n">
        <v>9</v>
      </c>
      <c r="BE17" s="80" t="n">
        <v>5</v>
      </c>
      <c r="BF17" s="29" t="n">
        <v>87</v>
      </c>
      <c r="BG17" s="31" t="n">
        <v>33.68</v>
      </c>
      <c r="BH17" s="80" t="n">
        <v>2138</v>
      </c>
      <c r="BI17" s="80" t="n">
        <v>1575</v>
      </c>
      <c r="BJ17" s="80" t="n">
        <v>31</v>
      </c>
      <c r="BK17" s="25" t="n">
        <v>4</v>
      </c>
      <c r="BL17" s="80" t="n">
        <v>15</v>
      </c>
      <c r="BM17" s="80" t="n">
        <v>5</v>
      </c>
      <c r="BN17" s="80" t="n">
        <v>7</v>
      </c>
      <c r="BO17" s="25" t="n">
        <v>120</v>
      </c>
      <c r="BR17" s="89">
        <f>BR28</f>
        <v/>
      </c>
      <c r="BS17" s="89">
        <f>BS28</f>
        <v/>
      </c>
      <c r="BT17" s="80">
        <f>COUNTIFS($T$2:$T$1000,"&gt;"&amp;$BT$16,$B$2:$B$1000,"="&amp;BR17)+COUNTIFS($T$2:$T$1000,"&gt;"&amp;$BT$16,$C$2:$C$1000,"="&amp;BR17)</f>
        <v/>
      </c>
      <c r="BU17" s="80">
        <f>COUNTIFS($T$2:$T$1000,"&lt;"&amp;$BT$16,$B$2:$B$1000,"="&amp;BR17)+COUNTIFS($T$2:$T$1000,"&lt;"&amp;$BT$16,$C$2:$C$1000,"="&amp;BR17)</f>
        <v/>
      </c>
      <c r="BV17" s="80">
        <f>COUNTIFS($T$2:$T$1000,"&gt;"&amp;$BT$16,$B$2:$B$1000,"="&amp;BS17)+COUNTIFS($T$2:$T$1000,"&gt;"&amp;$BT$16,$C$2:$C$1000,"="&amp;BS17)</f>
        <v/>
      </c>
      <c r="BW17" s="80">
        <f>COUNTIFS($T$2:$T$1000,"&lt;"&amp;$BT$16,$B$2:$B$1000,"="&amp;BS17)+COUNTIFS($T$2:$T$1000,"&lt;"&amp;$BT$16,$C$2:$C$1000,"="&amp;BS17)</f>
        <v/>
      </c>
      <c r="BX17" s="80">
        <f>COUNTIFS($T$2:$T$1000,"&gt;"&amp;$BX$16,$B$2:$B$1000,"="&amp;BR17)+COUNTIFS($T$2:$T$1000,"&gt;"&amp;$BX$16,$C$2:$C$1000,"="&amp;BR17)</f>
        <v/>
      </c>
      <c r="BY17" s="80">
        <f>COUNTIFS($T$2:$T$1000,"&lt;"&amp;$BX$16,$B$2:$B$1000,"="&amp;BR17)+COUNTIFS($T$2:$T$1000,"&lt;"&amp;$BX$16,$C$2:$C$1000,"="&amp;BR17)</f>
        <v/>
      </c>
      <c r="BZ17" s="80">
        <f>COUNTIFS($T$2:$T$1000,"&gt;"&amp;$BX$16,$B$2:$B$1000,"="&amp;BS17)+COUNTIFS($T$2:$T$1000,"&gt;"&amp;$BX$16,$C$2:$C$1000,"="&amp;BS17)</f>
        <v/>
      </c>
      <c r="CA17" s="80">
        <f>COUNTIFS($T$2:$T$1000,"&lt;"&amp;$BX$16,$B$2:$B$1000,"="&amp;BS17)+COUNTIFS($T$2:$T$1000,"&lt;"&amp;$BX$16,$C$2:$C$1000,"="&amp;BS17)</f>
        <v/>
      </c>
      <c r="CB17" s="80">
        <f>COUNTIFS($T$2:$T$1000,"&gt;"&amp;$CB$16,$B$2:$B$1000,"="&amp;BR17)+COUNTIFS($T$2:$T$1000,"&gt;"&amp;$CB$16,$C$2:$C$1000,"="&amp;BR17)</f>
        <v/>
      </c>
      <c r="CC17" s="80">
        <f>COUNTIFS($T$2:$T$1000,"&lt;"&amp;$CB$16,$B$2:$B$1000,"="&amp;BR17)+COUNTIFS($T$2:$T$1000,"&lt;"&amp;$CB$16,$C$2:$C$1000,"="&amp;BR17)</f>
        <v/>
      </c>
      <c r="CD17" s="80">
        <f>COUNTIFS($T$2:$T$1000,"&gt;"&amp;$CB$16,$B$2:$B$1000,"="&amp;BS17)+COUNTIFS($T$2:$T$1000,"&gt;"&amp;$CB$16,$C$2:$C$1000,"="&amp;BS17)</f>
        <v/>
      </c>
      <c r="CE17" s="80">
        <f>COUNTIFS($T$2:$T$1000,"&lt;"&amp;$CB$16,$B$2:$B$1000,"="&amp;BS17)+COUNTIFS($T$2:$T$1000,"&lt;"&amp;$CB$16,$C$2:$C$1000,"="&amp;BS17)</f>
        <v/>
      </c>
      <c r="CF17" s="25">
        <f>COUNTIFS($W$2:$W$1000,"&gt;"&amp;$CF$16,$B$2:$B$1000,"="&amp;BR17)+COUNTIFS($W$2:$W$1000,"&gt;"&amp;$CF$16,$C$2:$C$1000,"="&amp;BR17)</f>
        <v/>
      </c>
      <c r="CG17" s="80">
        <f>COUNTIFS($W$2:$W$1000,"&lt;"&amp;$CF$16,$B$2:$B$1000,"="&amp;BR17)+COUNTIFS($W$2:$W$1000,"&lt;"&amp;$CF$16,$C$2:$C$1000,"="&amp;BR17)</f>
        <v/>
      </c>
      <c r="CH17" s="80">
        <f>COUNTIFS($W$2:$W$1000,"&gt;"&amp;$CF$16,$B$2:$B$1000,"="&amp;BS17)+COUNTIFS($W$2:$W$1000,"&gt;"&amp;$CF$16,$C$2:$C$1000,"="&amp;BS17)</f>
        <v/>
      </c>
      <c r="CI17" s="80">
        <f>COUNTIFS($W$2:$W$1000,"&lt;"&amp;$CF$16,$B$2:$B$1000,"="&amp;BS17)+COUNTIFS($W$2:$W$1000,"&lt;"&amp;$CF$16,$C$2:$C$1000,"="&amp;BS17)</f>
        <v/>
      </c>
      <c r="CJ17" s="80">
        <f>COUNTIFS($W$2:$W$1000,"&gt;"&amp;$CJ$16,$B$2:$B$1000,"="&amp;BR17)+COUNTIFS($W$2:$W$1000,"&gt;"&amp;$CJ$16,$C$2:$C$1000,"="&amp;BR17)</f>
        <v/>
      </c>
      <c r="CK17" s="80">
        <f>COUNTIFS($W$2:$W$1000,"&lt;"&amp;$CJ$16,$B$2:$B$1000,"="&amp;BR17)+COUNTIFS($W$2:$W$1000,"&lt;"&amp;$CJ$16,$C$2:$C$1000,"="&amp;BR17)</f>
        <v/>
      </c>
      <c r="CL17" s="80">
        <f>COUNTIFS($W$2:$W$1000,"&gt;"&amp;$CJ$16,$B$2:$B$1000,"="&amp;BS17)+COUNTIFS($W$2:$W$1000,"&gt;"&amp;$CJ$16,$C$2:$C$1000,"="&amp;BS17)</f>
        <v/>
      </c>
      <c r="CM17" s="80">
        <f>COUNTIFS($W$2:$W$1000,"&lt;"&amp;$CJ$16,$B$2:$B$1000,"="&amp;BS17)+COUNTIFS($W$2:$W$1000,"&lt;"&amp;$CJ$16,$C$2:$C$1000,"="&amp;BS17)</f>
        <v/>
      </c>
      <c r="CN17" s="80">
        <f>COUNTIFS($W$2:$W$1000,"&gt;"&amp;$CN$16,$B$2:$B$1000,"="&amp;BR17)+COUNTIFS($W$2:$W$1000,"&gt;"&amp;$CN$16,$C$2:$C$1000,"="&amp;BR17)</f>
        <v/>
      </c>
      <c r="CO17" s="80">
        <f>COUNTIFS($W$2:$W$1000,"&lt;"&amp;$CN$16,$B$2:$B$1000,"="&amp;BR17)+COUNTIFS($W$2:$W$1000,"&lt;"&amp;$CN$16,$C$2:$C$1000,"="&amp;BR17)</f>
        <v/>
      </c>
      <c r="CP17" s="80">
        <f>COUNTIFS($W$2:$W$1000,"&gt;"&amp;$CN$16,$B$2:$B$1000,"="&amp;BS17)+COUNTIFS($W$2:$W$1000,"&gt;"&amp;$CN$16,$C$2:$C$1000,"="&amp;BS17)</f>
        <v/>
      </c>
      <c r="CQ17" s="80">
        <f>COUNTIFS($W$2:$W$1000,"&lt;"&amp;$CN$16,$B$2:$B$1000,"="&amp;BS17)+COUNTIFS($W$2:$W$1000,"&lt;"&amp;$CN$16,$C$2:$C$1000,"="&amp;BS17)</f>
        <v/>
      </c>
      <c r="CR17" s="80">
        <f>COUNTIFS($W$2:$W$1000,"&gt;"&amp;$CR$16,$B$2:$B$1000,"="&amp;BR17)+COUNTIFS($W$2:$W$1000,"&gt;"&amp;$CR$16,$C$2:$C$1000,"="&amp;BR17)</f>
        <v/>
      </c>
      <c r="CS17" s="80">
        <f>COUNTIFS($W$2:$W$1000,"&lt;"&amp;$CR$16,$B$2:$B$1000,"="&amp;BR17)+COUNTIFS($W$2:$W$1000,"&lt;"&amp;$CR$16,$C$2:$C$1000,"="&amp;BR17)</f>
        <v/>
      </c>
      <c r="CT17" s="80">
        <f>COUNTIFS($W$2:$W$1000,"&gt;"&amp;$CR$16,$B$2:$B$1000,"="&amp;BS17)+COUNTIFS($W$2:$W$1000,"&gt;"&amp;$CR$16,$C$2:$C$1000,"="&amp;BS17)</f>
        <v/>
      </c>
      <c r="CU17" s="80">
        <f>COUNTIFS($W$2:$W$1000,"&lt;"&amp;$CR$16,$B$2:$B$1000,"="&amp;BS17)+COUNTIFS($W$2:$W$1000,"&lt;"&amp;$CR$16,$C$2:$C$1000,"="&amp;BS17)</f>
        <v/>
      </c>
      <c r="CV17" s="12">
        <f>COUNTIFS($R$2:$R$1000,"&gt;"&amp;$CV$16,$B$2:$B$1000,"="&amp;BR17)+COUNTIFS($S$2:$S$1000,"&gt;"&amp;$CV$16,$C$2:$C$1000,"="&amp;BR17)</f>
        <v/>
      </c>
      <c r="CW17" s="80">
        <f>COUNTIFS($R$2:$R$1000,"&lt;"&amp;$CV$16,$B$2:$B$1000,"="&amp;BR17)+COUNTIFS($S$2:$S$1000,"&lt;"&amp;$CV$16,$C$2:$C$1000,"="&amp;BR17)</f>
        <v/>
      </c>
      <c r="CX17" s="80">
        <f>COUNTIFS($R$2:$R$1000,"&gt;"&amp;$CV$16,$B$2:$B$1000,"="&amp;BS17)+COUNTIFS($S$2:$S$1000,"&gt;"&amp;$CV$16,$C$2:$C$1000,"="&amp;BS17)</f>
        <v/>
      </c>
      <c r="CY17" s="80">
        <f>COUNTIFS($R$2:$R$1000,"&lt;"&amp;$CV$16,$B$2:$B$1000,"="&amp;BS17)+COUNTIFS($S$2:$S$1000,"&lt;"&amp;$CV$16,$C$2:$C$1000,"="&amp;BS17)</f>
        <v/>
      </c>
      <c r="CZ17" s="80">
        <f>COUNTIFS($R$2:$R$1000,"&gt;"&amp;$CZ$16,$B$2:$B$1000,"="&amp;BR17)+COUNTIFS($S$2:$S$1000,"&gt;"&amp;$CZ$16,$C$2:$C$1000,"="&amp;BR17)</f>
        <v/>
      </c>
      <c r="DA17" s="80">
        <f>COUNTIFS($R$2:$R$1000,"&lt;"&amp;$CZ$16,$B$2:$B$1000,"="&amp;BR17)+COUNTIFS($S$2:$S$1000,"&lt;"&amp;$CZ$16,$C$2:$C$1000,"="&amp;BR17)</f>
        <v/>
      </c>
      <c r="DB17" s="80">
        <f>COUNTIFS($R$2:$R$1000,"&gt;"&amp;$CZ$16,$B$2:$B$1000,"="&amp;BS17)+COUNTIFS($S$2:$S$1000,"&gt;"&amp;$CZ$16,$C$2:$C$1000,"="&amp;BS17)</f>
        <v/>
      </c>
      <c r="DC17" s="80">
        <f>COUNTIFS($R$2:$R$1000,"&lt;"&amp;$CZ$16,$B$2:$B$1000,"="&amp;BS17)+COUNTIFS($S$2:$S$1000,"&lt;"&amp;$CZ$16,$C$2:$C$1000,"="&amp;BS17)</f>
        <v/>
      </c>
      <c r="DD17" s="80">
        <f>COUNTIFS($R$2:$R$1000,"&gt;"&amp;$DD$16,$B$2:$B$1000,"="&amp;BR17)+COUNTIFS($S$2:$S$1000,"&gt;"&amp;$DD$16,$C$2:$C$1000,"="&amp;BR17)</f>
        <v/>
      </c>
      <c r="DE17" s="80">
        <f>COUNTIFS($R$2:$R$1000,"&lt;"&amp;$DD$16,$B$2:$B$1000,"="&amp;BR17)+COUNTIFS($S$2:$S$1000,"&lt;"&amp;$DD$16,$C$2:$C$1000,"="&amp;BR17)</f>
        <v/>
      </c>
      <c r="DF17" s="80">
        <f>COUNTIFS($R$2:$R$1000,"&gt;"&amp;$DD$16,$B$2:$B$1000,"="&amp;BS17)+COUNTIFS($S$2:$S$1000,"&gt;"&amp;$DD$16,$C$2:$C$1000,"="&amp;BS17)</f>
        <v/>
      </c>
      <c r="DG17" s="80">
        <f>COUNTIFS($R$2:$R$1000,"&lt;"&amp;$DD$16,$B$2:$B$1000,"="&amp;BS17)+COUNTIFS($S$2:$S$1000,"&lt;"&amp;$DD$16,$C$2:$C$1000,"="&amp;BS17)</f>
        <v/>
      </c>
      <c r="DH17" s="25">
        <f>COUNTIFS($U$2:$U$1000,"&gt;"&amp;$DH$16,$B$2:$B$1000,"="&amp;BR17)+COUNTIFS($V$2:$V$1000,"&gt;"&amp;$DH$16,$C$2:$C$1000,"="&amp;BR17)</f>
        <v/>
      </c>
      <c r="DI17" s="80">
        <f>COUNTIFS($U$2:$U$1000,"&lt;"&amp;$DH$16,$B$2:$B$1000,"="&amp;BR17)+COUNTIFS($V$2:$V$1000,"&lt;"&amp;$DH$16,$C$2:$C$1000,"="&amp;BR17)</f>
        <v/>
      </c>
      <c r="DJ17" s="80">
        <f>COUNTIFS($U$2:$U$1000,"&gt;"&amp;$DH$16,$B$2:$B$1000,"="&amp;BS17)+COUNTIFS($V$2:$V$1000,"&gt;"&amp;$DH$16,$C$2:$C$1000,"="&amp;BS17)</f>
        <v/>
      </c>
      <c r="DK17" s="80">
        <f>COUNTIFS($U$2:$U$1000,"&lt;"&amp;$DH$16,$B$2:$B$1000,"="&amp;BS17)+COUNTIFS($V$2:$V$1000,"&lt;"&amp;$DH$16,$C$2:$C$1000,"="&amp;BS17)</f>
        <v/>
      </c>
      <c r="DL17" s="80">
        <f>COUNTIFS($U$2:$U$1000,"&gt;"&amp;$DL$16,$B$2:$B$1000,"="&amp;BR17)+COUNTIFS($V$2:$V$1000,"&gt;"&amp;$DL$16,$C$2:$C$1000,"="&amp;BR17)</f>
        <v/>
      </c>
      <c r="DM17" s="80">
        <f>COUNTIFS($U$2:$U$1000,"&lt;"&amp;$DL$16,$B$2:$B$1000,"="&amp;BR17)+COUNTIFS($V$2:$V$1000,"&lt;"&amp;$DL$16,$C$2:$C$1000,"="&amp;BR17)</f>
        <v/>
      </c>
      <c r="DN17" s="80">
        <f>COUNTIFS($U$2:$U$1000,"&gt;"&amp;$DL$16,$B$2:$B$1000,"="&amp;BS17)+COUNTIFS($V$2:$V$1000,"&gt;"&amp;$DL$16,$C$2:$C$1000,"="&amp;BS17)</f>
        <v/>
      </c>
      <c r="DO17" s="80">
        <f>COUNTIFS($U$2:$U$1000,"&lt;"&amp;$DL$16,$B$2:$B$1000,"="&amp;BS17)+COUNTIFS($V$2:$V$1000,"&lt;"&amp;$DL$16,$C$2:$C$1000,"="&amp;BS17)</f>
        <v/>
      </c>
      <c r="DP17" s="80">
        <f>COUNTIFS($U$2:$U$1000,"&gt;"&amp;$DP$16,$B$2:$B$1000,"="&amp;BR17)+COUNTIFS($V$2:$V$1000,"&gt;"&amp;$DP$16,$C$2:$C$1000,"="&amp;BR17)</f>
        <v/>
      </c>
      <c r="DQ17" s="80">
        <f>COUNTIFS($U$2:$U$1000,"&lt;"&amp;$DP$16,$B$2:$B$1000,"="&amp;BR17)+COUNTIFS($V$2:$V$1000,"&lt;"&amp;$DP$16,$C$2:$C$1000,"="&amp;BR17)</f>
        <v/>
      </c>
      <c r="DR17" s="80">
        <f>COUNTIFS($U$2:$U$1000,"&gt;"&amp;$DP$16,$B$2:$B$1000,"="&amp;BS17)+COUNTIFS($V$2:$V$1000,"&gt;"&amp;$DP$16,$C$2:$C$1000,"="&amp;BS17)</f>
        <v/>
      </c>
      <c r="DS17" s="80">
        <f>COUNTIFS($U$2:$U$1000,"&lt;"&amp;$DP$16,$B$2:$B$1000,"="&amp;BS17)+COUNTIFS($V$2:$V$1000,"&lt;"&amp;$DP$16,$C$2:$C$1000,"="&amp;BS17)</f>
        <v/>
      </c>
      <c r="DT17" s="12">
        <f>COUNTIFS($S$2:$S$1000,"&gt;"&amp;$DT$16,$B$2:$B$1000,"="&amp;BR17)+COUNTIFS($R$2:$R$1000,"&gt;"&amp;$DT$16,$C$2:$C$1000,"="&amp;BR17)</f>
        <v/>
      </c>
      <c r="DU17" s="80">
        <f>COUNTIFS($S$2:$S$1000,"&lt;"&amp;$DT$16,$B$2:$B$1000,"="&amp;BR17)+COUNTIFS($R$2:$R$1000,"&lt;"&amp;$DT$16,$C$2:$C$1000,"="&amp;BR17)</f>
        <v/>
      </c>
      <c r="DV17" s="80">
        <f>COUNTIFS($S$2:$S$1000,"&gt;"&amp;$DT$16,$B$2:$B$1000,"="&amp;BS17)+COUNTIFS($R$2:$R$1000,"&gt;"&amp;$DT$16,$C$2:$C$1000,"="&amp;BS17)</f>
        <v/>
      </c>
      <c r="DW17" s="80">
        <f>COUNTIFS($S$2:$S$1000,"&lt;"&amp;$DT$16,$B$2:$B$1000,"="&amp;BS17)+COUNTIFS($R$2:$R$1000,"&lt;"&amp;$DT$16,$C$2:$C$1000,"="&amp;BS17)</f>
        <v/>
      </c>
      <c r="DX17" s="80">
        <f>COUNTIFS($S$2:$S$1000,"&gt;"&amp;$DX$16,$B$2:$B$1000,"="&amp;BR17)+COUNTIFS($R$2:$R$1000,"&gt;"&amp;$DX$16,$C$2:$C$1000,"="&amp;BR17)</f>
        <v/>
      </c>
      <c r="DY17" s="80">
        <f>COUNTIFS($S$2:$S$1000,"&lt;"&amp;$DX$16,$B$2:$B$1000,"="&amp;BR17)+COUNTIFS($R$2:$R$1000,"&lt;"&amp;$DX$16,$C$2:$C$1000,"="&amp;BR17)</f>
        <v/>
      </c>
      <c r="DZ17" s="80">
        <f>COUNTIFS($S$2:$S$1000,"&gt;"&amp;$DX$16,$B$2:$B$1000,"="&amp;BS17)+COUNTIFS($R$2:$R$1000,"&gt;"&amp;$DX$16,$C$2:$C$1000,"="&amp;BS17)</f>
        <v/>
      </c>
      <c r="EA17" s="80">
        <f>COUNTIFS($S$2:$S$1000,"&lt;"&amp;$DX$16,$B$2:$B$1000,"="&amp;BS17)+COUNTIFS($R$2:$R$1000,"&lt;"&amp;$DX$16,$C$2:$C$1000,"="&amp;BS17)</f>
        <v/>
      </c>
      <c r="EB17" s="80">
        <f>COUNTIFS($S$2:$S$1000,"&gt;"&amp;$EB$16,$B$2:$B$1000,"="&amp;BR17)+COUNTIFS($R$2:$R$1000,"&gt;"&amp;$EB$16,$C$2:$C$1000,"="&amp;BR17)</f>
        <v/>
      </c>
      <c r="EC17" s="80">
        <f>COUNTIFS($S$2:$S$1000,"&lt;"&amp;$EB$16,$B$2:$B$1000,"="&amp;BR17)+COUNTIFS($R$2:$R$1000,"&lt;"&amp;$EB$16,$C$2:$C$1000,"="&amp;BR17)</f>
        <v/>
      </c>
      <c r="ED17" s="80">
        <f>COUNTIFS($S$2:$S$1000,"&gt;"&amp;$EB$16,$B$2:$B$1000,"="&amp;BS17)+COUNTIFS($R$2:$R$1000,"&gt;"&amp;$EB$16,$C$2:$C$1000,"="&amp;BS17)</f>
        <v/>
      </c>
      <c r="EE17" s="80">
        <f>COUNTIFS($S$2:$S$1000,"&lt;"&amp;$EB$16,$B$2:$B$1000,"="&amp;BS17)+COUNTIFS($R$2:$R$1000,"&lt;"&amp;$EB$16,$C$2:$C$1000,"="&amp;BS17)</f>
        <v/>
      </c>
      <c r="EF17" s="25">
        <f>COUNTIFS($V$2:$V$1000,"&gt;"&amp;$EF$16,$B$2:$B$1000,"="&amp;BR17)+COUNTIFS($U$2:$U$1000,"&gt;"&amp;$EF$16,$C$2:$C$1000,"="&amp;BR17)</f>
        <v/>
      </c>
      <c r="EG17" s="80">
        <f>COUNTIFS($V$2:$V$1000,"&lt;"&amp;$EF$16,$B$2:$B$1000,"="&amp;BR17)+COUNTIFS($U$2:$U$1000,"&lt;"&amp;$EF$16,$C$2:$C$1000,"="&amp;BR17)</f>
        <v/>
      </c>
      <c r="EH17" s="80">
        <f>COUNTIFS($V$2:$V$1000,"&gt;"&amp;$EF$16,$B$2:$B$1000,"="&amp;BS17)+COUNTIFS($U$2:$U$1000,"&gt;"&amp;$EF$16,$C$2:$C$1000,"="&amp;BS17)</f>
        <v/>
      </c>
      <c r="EI17" s="80">
        <f>COUNTIFS($V$2:$V$1000,"&lt;"&amp;$EF$16,$B$2:$B$1000,"="&amp;BS17)+COUNTIFS($U$2:$U$1000,"&lt;"&amp;$EF$16,$C$2:$C$1000,"="&amp;BS17)</f>
        <v/>
      </c>
      <c r="EJ17" s="80">
        <f>COUNTIFS($V$2:$V$1000,"&gt;"&amp;$EJ$16,$B$2:$B$1000,"="&amp;BR17)+COUNTIFS($U$2:$U$1000,"&gt;"&amp;$EJ$16,$C$2:$C$1000,"="&amp;BR17)</f>
        <v/>
      </c>
      <c r="EK17" s="80">
        <f>COUNTIFS($V$2:$V$1000,"&lt;"&amp;$EJ$16,$B$2:$B$1000,"="&amp;BR17)+COUNTIFS($U$2:$U$1000,"&lt;"&amp;$EJ$16,$C$2:$C$1000,"="&amp;BR17)</f>
        <v/>
      </c>
      <c r="EL17" s="80">
        <f>COUNTIFS($V$2:$V$1000,"&gt;"&amp;$EJ$16,$B$2:$B$1000,"="&amp;BS17)+COUNTIFS($U$2:$U$1000,"&gt;"&amp;$EJ$16,$C$2:$C$1000,"="&amp;BS17)</f>
        <v/>
      </c>
      <c r="EM17" s="80">
        <f>COUNTIFS($V$2:$V$1000,"&lt;"&amp;$EJ$16,$B$2:$B$1000,"="&amp;BS17)+COUNTIFS($U$2:$U$1000,"&lt;"&amp;$EJ$16,$C$2:$C$1000,"="&amp;BS17)</f>
        <v/>
      </c>
      <c r="EN17" s="80">
        <f>COUNTIFS($V$2:$V$1000,"&gt;"&amp;$EN$16,$B$2:$B$1000,"="&amp;BR17)+COUNTIFS($U$2:$U$1000,"&gt;"&amp;$EN$16,$C$2:$C$1000,"="&amp;BR17)</f>
        <v/>
      </c>
      <c r="EO17" s="80">
        <f>COUNTIFS($V$2:$V$1000,"&lt;"&amp;$EN$16,$B$2:$B$1000,"="&amp;BR17)+COUNTIFS($U$2:$U$1000,"&lt;"&amp;$EN$16,$C$2:$C$1000,"="&amp;BR17)</f>
        <v/>
      </c>
      <c r="EP17" s="80">
        <f>COUNTIFS($V$2:$V$1000,"&gt;"&amp;$EN$16,$B$2:$B$1000,"="&amp;BS17)+COUNTIFS($U$2:$U$1000,"&gt;"&amp;$EN$16,$C$2:$C$1000,"="&amp;BS17)</f>
        <v/>
      </c>
      <c r="EQ17" s="80">
        <f>COUNTIFS($V$2:$V$1000,"&lt;"&amp;$EN$16,$B$2:$B$1000,"="&amp;BS17)+COUNTIFS($U$2:$U$1000,"&lt;"&amp;$EN$16,$C$2:$C$1000,"="&amp;BS17)</f>
        <v/>
      </c>
      <c r="ES17" s="89" t="n"/>
      <c r="EV17" s="89" t="n"/>
      <c r="EY17" s="89" t="n"/>
      <c r="FB17" s="89" t="n"/>
      <c r="FE17" s="89" t="n"/>
      <c r="FH17" s="89" t="n"/>
      <c r="FK17" s="89" t="n"/>
      <c r="FN17" s="81" t="n"/>
      <c r="FQ17" s="81" t="n"/>
      <c r="FT17" s="81" t="n"/>
      <c r="FW17" s="81" t="n"/>
      <c r="FZ17" s="81" t="n"/>
      <c r="GC17" s="81" t="n"/>
      <c r="GF17" s="81" t="n"/>
      <c r="GI17" s="81" t="n"/>
    </row>
    <row customHeight="1" ht="12" r="18" spans="1:201">
      <c r="A18" s="35" t="n">
        <v>43324</v>
      </c>
      <c r="B18" s="89" t="s">
        <v>137</v>
      </c>
      <c r="C18" s="89" t="s">
        <v>131</v>
      </c>
      <c r="D18" s="31" t="n">
        <v>6.09</v>
      </c>
      <c r="E18" s="81" t="n">
        <v>7.07</v>
      </c>
      <c r="F18" s="25" t="n">
        <v>280</v>
      </c>
      <c r="G18" s="80" t="n">
        <v>591</v>
      </c>
      <c r="H18" s="80" t="n">
        <v>173</v>
      </c>
      <c r="I18" s="80" t="n">
        <v>494</v>
      </c>
      <c r="J18" s="80" t="n">
        <v>5</v>
      </c>
      <c r="K18" s="80" t="n">
        <v>3</v>
      </c>
      <c r="L18" s="25" t="n">
        <v>0</v>
      </c>
      <c r="M18" s="80" t="n">
        <v>0</v>
      </c>
      <c r="N18" s="80" t="n">
        <v>1</v>
      </c>
      <c r="O18" s="80" t="n">
        <v>3</v>
      </c>
      <c r="P18" s="80" t="n">
        <v>1</v>
      </c>
      <c r="Q18" s="80" t="n">
        <v>1</v>
      </c>
      <c r="R18" s="16" t="n">
        <v>2</v>
      </c>
      <c r="S18" s="16" t="n">
        <v>4</v>
      </c>
      <c r="T18" s="16" t="n">
        <v>6</v>
      </c>
      <c r="U18" s="25" t="n">
        <v>0</v>
      </c>
      <c r="V18" s="80" t="n">
        <v>3</v>
      </c>
      <c r="W18" s="16" t="n">
        <v>3</v>
      </c>
      <c r="X18" s="25" t="n">
        <v>13</v>
      </c>
      <c r="Y18" s="80" t="n">
        <v>25</v>
      </c>
      <c r="Z18" s="27">
        <f>IF(U18="","",LOOKUP(U18-V18,{-9E+307,0,1},{2,"x",1}))</f>
        <v/>
      </c>
      <c r="AA18" s="14">
        <f>IF(U18="","",U18&amp;"-"&amp;V18)</f>
        <v/>
      </c>
      <c r="AB18" s="63" t="n"/>
      <c r="AC18" s="89" t="s">
        <v>148</v>
      </c>
      <c r="AD18" s="80">
        <f>SUMPRODUCT(($B$2:$C$1001=$AC18)*($Z$2:$Z$1001&lt;&gt;""))</f>
        <v/>
      </c>
      <c r="AE18" s="81">
        <f>SUMIF($B$2:$B$1001,$AC18,$D$2:$D$1001)+SUMIF($C$2:$C$1001,$AC18,$E$2:$E$1001)</f>
        <v/>
      </c>
      <c r="AF18" s="80">
        <f>SUMIF($B$2:$B$1001,$AC18,$F$2:$F$1001)+SUMIF($C$2:$C$1001,$AC18,$G$2:$G$1001)</f>
        <v/>
      </c>
      <c r="AG18" s="80">
        <f>SUMIF($B$2:$B$1001,$AC18,$H$2:$H$1001)+SUMIF($C$2:$C$1001,$AC18,$I$2:$I$1001)</f>
        <v/>
      </c>
      <c r="AH18" s="80">
        <f>SUMIF($B$2:$B$1001,$AC18,$J$2:$J$1001)+SUMIF($C$2:$C$1001,$AC18,$K$2:$K$1001)</f>
        <v/>
      </c>
      <c r="AI18" s="25">
        <f>SUMIF($B$2:$B$1001,$AC18,$L$2:$L$1001)+SUMIF($C$2:$C$1001,$AC18,$M$2:$M$1001)</f>
        <v/>
      </c>
      <c r="AJ18" s="80">
        <f>SUMIF($B$2:$B$1001,$AC18,$N$2:$N$1001)+SUMIF($C$2:$C$1001,$AC18,$O$2:$O$1001)</f>
        <v/>
      </c>
      <c r="AK18" s="80">
        <f>SUMIF($B$2:$B$1001,$AC18,$P$2:$P$1001)+SUMIF($C$2:$C$1001,$AC18,$Q$2:$Q$1001)</f>
        <v/>
      </c>
      <c r="AL18" s="80">
        <f>SUMIF($B$2:$B$1001,$AC18,$U$2:$U$1001)+SUMIF($C$2:$C$1001,$AC18,$V$2:$V$1001)</f>
        <v/>
      </c>
      <c r="AM18" s="29">
        <f>SUMIF($B$2:$B$1001,$AC18,$X$2:$X$1001)+SUMIF($C$2:$C$1001,$AC18,$Y$2:$Y$1001)</f>
        <v/>
      </c>
      <c r="AN18" s="31">
        <f>SUMIF($C$2:$C$1001,$AC18,$D$2:$D$1001)+SUMIF($B$2:$B$1001,$AC18,$E$2:$E$1001)</f>
        <v/>
      </c>
      <c r="AO18" s="80">
        <f>SUMIF($C$2:$C$1001,$AC18,$F$2:$F$1001)+SUMIF($B$2:$B$1001,$AC18,$G$2:$G$1001)</f>
        <v/>
      </c>
      <c r="AP18" s="80">
        <f>SUMIF($C$2:$C$1001,$AC18,$H$2:$H$1001)+SUMIF($B$2:$B$1001,$AC18,$I$2:$I$1001)</f>
        <v/>
      </c>
      <c r="AQ18" s="80">
        <f>SUMIF($C$2:$C$1001,$AC18,$J$2:$J$1001)+SUMIF($B$2:$B$1001,$AC18,$K$2:$K$1001)</f>
        <v/>
      </c>
      <c r="AR18" s="25">
        <f>SUMIF($C$2:$C$1001,$AC18,$L$2:$L$1001)+SUMIF($B$2:$B$1001,$AC18,$M$2:$M$1001)</f>
        <v/>
      </c>
      <c r="AS18" s="80">
        <f>SUMIF($C$2:$C$1001,$AC18,$N$2:$N$1001)+SUMIF($B$2:$B$1001,$AC18,$O$2:$O$1001)</f>
        <v/>
      </c>
      <c r="AT18" s="80">
        <f>SUMIF($C$2:$C$1001,$AC18,$P$2:$P$1001)+SUMIF($B$2:$B$1001,$AC18,$Q$2:$Q$1001)</f>
        <v/>
      </c>
      <c r="AU18" s="80">
        <f>SUMIF($C$2:$C$1001,$AC18,$U$2:$U$1001)+SUMIF($B$2:$B$1001,$AC18,$V$2:$V$1001)</f>
        <v/>
      </c>
      <c r="AV18" s="28">
        <f>SUMIF($C$2:$C$1001,$AC18,$X$2:$X$1001)+SUMIF($B$2:$B$1001,$AC18,$Y$2:$Y$1001)</f>
        <v/>
      </c>
      <c r="AW18" s="12" t="n">
        <v>5</v>
      </c>
      <c r="AX18" s="81" t="n">
        <v>31.78</v>
      </c>
      <c r="AY18" s="80" t="n">
        <v>2335</v>
      </c>
      <c r="AZ18" s="80" t="n">
        <v>1880</v>
      </c>
      <c r="BA18" s="80" t="n">
        <v>48</v>
      </c>
      <c r="BB18" s="25" t="n">
        <v>0</v>
      </c>
      <c r="BC18" s="80" t="n">
        <v>24</v>
      </c>
      <c r="BD18" s="80" t="n">
        <v>7</v>
      </c>
      <c r="BE18" s="80" t="n">
        <v>4</v>
      </c>
      <c r="BF18" s="29" t="n">
        <v>68</v>
      </c>
      <c r="BG18" s="31" t="n">
        <v>35.5</v>
      </c>
      <c r="BH18" s="80" t="n">
        <v>2244</v>
      </c>
      <c r="BI18" s="80" t="n">
        <v>1791</v>
      </c>
      <c r="BJ18" s="80" t="n">
        <v>46</v>
      </c>
      <c r="BK18" s="25" t="n">
        <v>1</v>
      </c>
      <c r="BL18" s="80" t="n">
        <v>14</v>
      </c>
      <c r="BM18" s="80" t="n">
        <v>11</v>
      </c>
      <c r="BN18" s="80" t="n">
        <v>14</v>
      </c>
      <c r="BO18" s="25" t="n">
        <v>101</v>
      </c>
      <c r="BR18" s="89">
        <f>BR29</f>
        <v/>
      </c>
      <c r="BS18" s="89">
        <f>BS29</f>
        <v/>
      </c>
      <c r="BT18" s="80">
        <f>COUNTIFS($T$2:$T$1000,"&gt;"&amp;$BT$16,$B$2:$B$1000,"="&amp;BR18)+COUNTIFS($T$2:$T$1000,"&gt;"&amp;$BT$16,$C$2:$C$1000,"="&amp;BR18)</f>
        <v/>
      </c>
      <c r="BU18" s="80">
        <f>COUNTIFS($T$2:$T$1000,"&lt;"&amp;$BT$16,$B$2:$B$1000,"="&amp;BR18)+COUNTIFS($T$2:$T$1000,"&lt;"&amp;$BT$16,$C$2:$C$1000,"="&amp;BR18)</f>
        <v/>
      </c>
      <c r="BV18" s="80">
        <f>COUNTIFS($T$2:$T$1000,"&gt;"&amp;$BT$16,$B$2:$B$1000,"="&amp;BS18)+COUNTIFS($T$2:$T$1000,"&gt;"&amp;$BT$16,$C$2:$C$1000,"="&amp;BS18)</f>
        <v/>
      </c>
      <c r="BW18" s="80">
        <f>COUNTIFS($T$2:$T$1000,"&lt;"&amp;$BT$16,$B$2:$B$1000,"="&amp;BS18)+COUNTIFS($T$2:$T$1000,"&lt;"&amp;$BT$16,$C$2:$C$1000,"="&amp;BS18)</f>
        <v/>
      </c>
      <c r="BX18" s="80">
        <f>COUNTIFS($T$2:$T$1000,"&gt;"&amp;$BX$16,$B$2:$B$1000,"="&amp;BR18)+COUNTIFS($T$2:$T$1000,"&gt;"&amp;$BX$16,$C$2:$C$1000,"="&amp;BR18)</f>
        <v/>
      </c>
      <c r="BY18" s="80">
        <f>COUNTIFS($T$2:$T$1000,"&lt;"&amp;$BX$16,$B$2:$B$1000,"="&amp;BR18)+COUNTIFS($T$2:$T$1000,"&lt;"&amp;$BX$16,$C$2:$C$1000,"="&amp;BR18)</f>
        <v/>
      </c>
      <c r="BZ18" s="80">
        <f>COUNTIFS($T$2:$T$1000,"&gt;"&amp;$BX$16,$B$2:$B$1000,"="&amp;BS18)+COUNTIFS($T$2:$T$1000,"&gt;"&amp;$BX$16,$C$2:$C$1000,"="&amp;BS18)</f>
        <v/>
      </c>
      <c r="CA18" s="80">
        <f>COUNTIFS($T$2:$T$1000,"&lt;"&amp;$BX$16,$B$2:$B$1000,"="&amp;BS18)+COUNTIFS($T$2:$T$1000,"&lt;"&amp;$BX$16,$C$2:$C$1000,"="&amp;BS18)</f>
        <v/>
      </c>
      <c r="CB18" s="80">
        <f>COUNTIFS($T$2:$T$1000,"&gt;"&amp;$CB$16,$B$2:$B$1000,"="&amp;BR18)+COUNTIFS($T$2:$T$1000,"&gt;"&amp;$CB$16,$C$2:$C$1000,"="&amp;BR18)</f>
        <v/>
      </c>
      <c r="CC18" s="80">
        <f>COUNTIFS($T$2:$T$1000,"&lt;"&amp;$CB$16,$B$2:$B$1000,"="&amp;BR18)+COUNTIFS($T$2:$T$1000,"&lt;"&amp;$CB$16,$C$2:$C$1000,"="&amp;BR18)</f>
        <v/>
      </c>
      <c r="CD18" s="80">
        <f>COUNTIFS($T$2:$T$1000,"&gt;"&amp;$CB$16,$B$2:$B$1000,"="&amp;BS18)+COUNTIFS($T$2:$T$1000,"&gt;"&amp;$CB$16,$C$2:$C$1000,"="&amp;BS18)</f>
        <v/>
      </c>
      <c r="CE18" s="80">
        <f>COUNTIFS($T$2:$T$1000,"&lt;"&amp;$CB$16,$B$2:$B$1000,"="&amp;BS18)+COUNTIFS($T$2:$T$1000,"&lt;"&amp;$CB$16,$C$2:$C$1000,"="&amp;BS18)</f>
        <v/>
      </c>
      <c r="CF18" s="25">
        <f>COUNTIFS($W$2:$W$1000,"&gt;"&amp;$CF$16,$B$2:$B$1000,"="&amp;BR18)+COUNTIFS($W$2:$W$1000,"&gt;"&amp;$CF$16,$C$2:$C$1000,"="&amp;BR18)</f>
        <v/>
      </c>
      <c r="CG18" s="80">
        <f>COUNTIFS($W$2:$W$1000,"&lt;"&amp;$CF$16,$B$2:$B$1000,"="&amp;BR18)+COUNTIFS($W$2:$W$1000,"&lt;"&amp;$CF$16,$C$2:$C$1000,"="&amp;BR18)</f>
        <v/>
      </c>
      <c r="CH18" s="80">
        <f>COUNTIFS($W$2:$W$1000,"&gt;"&amp;$CF$16,$B$2:$B$1000,"="&amp;BS18)+COUNTIFS($W$2:$W$1000,"&gt;"&amp;$CF$16,$C$2:$C$1000,"="&amp;BS18)</f>
        <v/>
      </c>
      <c r="CI18" s="80">
        <f>COUNTIFS($W$2:$W$1000,"&lt;"&amp;$CF$16,$B$2:$B$1000,"="&amp;BS18)+COUNTIFS($W$2:$W$1000,"&lt;"&amp;$CF$16,$C$2:$C$1000,"="&amp;BS18)</f>
        <v/>
      </c>
      <c r="CJ18" s="80">
        <f>COUNTIFS($W$2:$W$1000,"&gt;"&amp;$CJ$16,$B$2:$B$1000,"="&amp;BR18)+COUNTIFS($W$2:$W$1000,"&gt;"&amp;$CJ$16,$C$2:$C$1000,"="&amp;BR18)</f>
        <v/>
      </c>
      <c r="CK18" s="80">
        <f>COUNTIFS($W$2:$W$1000,"&lt;"&amp;$CJ$16,$B$2:$B$1000,"="&amp;BR18)+COUNTIFS($W$2:$W$1000,"&lt;"&amp;$CJ$16,$C$2:$C$1000,"="&amp;BR18)</f>
        <v/>
      </c>
      <c r="CL18" s="80">
        <f>COUNTIFS($W$2:$W$1000,"&gt;"&amp;$CJ$16,$B$2:$B$1000,"="&amp;BS18)+COUNTIFS($W$2:$W$1000,"&gt;"&amp;$CJ$16,$C$2:$C$1000,"="&amp;BS18)</f>
        <v/>
      </c>
      <c r="CM18" s="80">
        <f>COUNTIFS($W$2:$W$1000,"&lt;"&amp;$CJ$16,$B$2:$B$1000,"="&amp;BS18)+COUNTIFS($W$2:$W$1000,"&lt;"&amp;$CJ$16,$C$2:$C$1000,"="&amp;BS18)</f>
        <v/>
      </c>
      <c r="CN18" s="80">
        <f>COUNTIFS($W$2:$W$1000,"&gt;"&amp;$CN$16,$B$2:$B$1000,"="&amp;BR18)+COUNTIFS($W$2:$W$1000,"&gt;"&amp;$CN$16,$C$2:$C$1000,"="&amp;BR18)</f>
        <v/>
      </c>
      <c r="CO18" s="80">
        <f>COUNTIFS($W$2:$W$1000,"&lt;"&amp;$CN$16,$B$2:$B$1000,"="&amp;BR18)+COUNTIFS($W$2:$W$1000,"&lt;"&amp;$CN$16,$C$2:$C$1000,"="&amp;BR18)</f>
        <v/>
      </c>
      <c r="CP18" s="80">
        <f>COUNTIFS($W$2:$W$1000,"&gt;"&amp;$CN$16,$B$2:$B$1000,"="&amp;BS18)+COUNTIFS($W$2:$W$1000,"&gt;"&amp;$CN$16,$C$2:$C$1000,"="&amp;BS18)</f>
        <v/>
      </c>
      <c r="CQ18" s="80">
        <f>COUNTIFS($W$2:$W$1000,"&lt;"&amp;$CN$16,$B$2:$B$1000,"="&amp;BS18)+COUNTIFS($W$2:$W$1000,"&lt;"&amp;$CN$16,$C$2:$C$1000,"="&amp;BS18)</f>
        <v/>
      </c>
      <c r="CR18" s="80">
        <f>COUNTIFS($W$2:$W$1000,"&gt;"&amp;$CR$16,$B$2:$B$1000,"="&amp;BR18)+COUNTIFS($W$2:$W$1000,"&gt;"&amp;$CR$16,$C$2:$C$1000,"="&amp;BR18)</f>
        <v/>
      </c>
      <c r="CS18" s="80">
        <f>COUNTIFS($W$2:$W$1000,"&lt;"&amp;$CR$16,$B$2:$B$1000,"="&amp;BR18)+COUNTIFS($W$2:$W$1000,"&lt;"&amp;$CR$16,$C$2:$C$1000,"="&amp;BR18)</f>
        <v/>
      </c>
      <c r="CT18" s="80">
        <f>COUNTIFS($W$2:$W$1000,"&gt;"&amp;$CR$16,$B$2:$B$1000,"="&amp;BS18)+COUNTIFS($W$2:$W$1000,"&gt;"&amp;$CR$16,$C$2:$C$1000,"="&amp;BS18)</f>
        <v/>
      </c>
      <c r="CU18" s="80">
        <f>COUNTIFS($W$2:$W$1000,"&lt;"&amp;$CR$16,$B$2:$B$1000,"="&amp;BS18)+COUNTIFS($W$2:$W$1000,"&lt;"&amp;$CR$16,$C$2:$C$1000,"="&amp;BS18)</f>
        <v/>
      </c>
      <c r="CV18" s="12">
        <f>COUNTIFS($R$2:$R$1000,"&gt;"&amp;$CV$16,$B$2:$B$1000,"="&amp;BR18)+COUNTIFS($S$2:$S$1000,"&gt;"&amp;$CV$16,$C$2:$C$1000,"="&amp;BR18)</f>
        <v/>
      </c>
      <c r="CW18" s="80">
        <f>COUNTIFS($R$2:$R$1000,"&lt;"&amp;$CV$16,$B$2:$B$1000,"="&amp;BR18)+COUNTIFS($S$2:$S$1000,"&lt;"&amp;$CV$16,$C$2:$C$1000,"="&amp;BR18)</f>
        <v/>
      </c>
      <c r="CX18" s="80">
        <f>COUNTIFS($R$2:$R$1000,"&gt;"&amp;$CV$16,$B$2:$B$1000,"="&amp;BS18)+COUNTIFS($S$2:$S$1000,"&gt;"&amp;$CV$16,$C$2:$C$1000,"="&amp;BS18)</f>
        <v/>
      </c>
      <c r="CY18" s="80">
        <f>COUNTIFS($R$2:$R$1000,"&lt;"&amp;$CV$16,$B$2:$B$1000,"="&amp;BS18)+COUNTIFS($S$2:$S$1000,"&lt;"&amp;$CV$16,$C$2:$C$1000,"="&amp;BS18)</f>
        <v/>
      </c>
      <c r="CZ18" s="80">
        <f>COUNTIFS($R$2:$R$1000,"&gt;"&amp;$CZ$16,$B$2:$B$1000,"="&amp;BR18)+COUNTIFS($S$2:$S$1000,"&gt;"&amp;$CZ$16,$C$2:$C$1000,"="&amp;BR18)</f>
        <v/>
      </c>
      <c r="DA18" s="80">
        <f>COUNTIFS($R$2:$R$1000,"&lt;"&amp;$CZ$16,$B$2:$B$1000,"="&amp;BR18)+COUNTIFS($S$2:$S$1000,"&lt;"&amp;$CZ$16,$C$2:$C$1000,"="&amp;BR18)</f>
        <v/>
      </c>
      <c r="DB18" s="80">
        <f>COUNTIFS($R$2:$R$1000,"&gt;"&amp;$CZ$16,$B$2:$B$1000,"="&amp;BS18)+COUNTIFS($S$2:$S$1000,"&gt;"&amp;$CZ$16,$C$2:$C$1000,"="&amp;BS18)</f>
        <v/>
      </c>
      <c r="DC18" s="80">
        <f>COUNTIFS($R$2:$R$1000,"&lt;"&amp;$CZ$16,$B$2:$B$1000,"="&amp;BS18)+COUNTIFS($S$2:$S$1000,"&lt;"&amp;$CZ$16,$C$2:$C$1000,"="&amp;BS18)</f>
        <v/>
      </c>
      <c r="DD18" s="80">
        <f>COUNTIFS($R$2:$R$1000,"&gt;"&amp;$DD$16,$B$2:$B$1000,"="&amp;BR18)+COUNTIFS($S$2:$S$1000,"&gt;"&amp;$DD$16,$C$2:$C$1000,"="&amp;BR18)</f>
        <v/>
      </c>
      <c r="DE18" s="80">
        <f>COUNTIFS($R$2:$R$1000,"&lt;"&amp;$DD$16,$B$2:$B$1000,"="&amp;BR18)+COUNTIFS($S$2:$S$1000,"&lt;"&amp;$DD$16,$C$2:$C$1000,"="&amp;BR18)</f>
        <v/>
      </c>
      <c r="DF18" s="80">
        <f>COUNTIFS($R$2:$R$1000,"&gt;"&amp;$DD$16,$B$2:$B$1000,"="&amp;BS18)+COUNTIFS($S$2:$S$1000,"&gt;"&amp;$DD$16,$C$2:$C$1000,"="&amp;BS18)</f>
        <v/>
      </c>
      <c r="DG18" s="80">
        <f>COUNTIFS($R$2:$R$1000,"&lt;"&amp;$DD$16,$B$2:$B$1000,"="&amp;BS18)+COUNTIFS($S$2:$S$1000,"&lt;"&amp;$DD$16,$C$2:$C$1000,"="&amp;BS18)</f>
        <v/>
      </c>
      <c r="DH18" s="25">
        <f>COUNTIFS($U$2:$U$1000,"&gt;"&amp;$DH$16,$B$2:$B$1000,"="&amp;BR18)+COUNTIFS($V$2:$V$1000,"&gt;"&amp;$DH$16,$C$2:$C$1000,"="&amp;BR18)</f>
        <v/>
      </c>
      <c r="DI18" s="80">
        <f>COUNTIFS($U$2:$U$1000,"&lt;"&amp;$DH$16,$B$2:$B$1000,"="&amp;BR18)+COUNTIFS($V$2:$V$1000,"&lt;"&amp;$DH$16,$C$2:$C$1000,"="&amp;BR18)</f>
        <v/>
      </c>
      <c r="DJ18" s="80">
        <f>COUNTIFS($U$2:$U$1000,"&gt;"&amp;$DH$16,$B$2:$B$1000,"="&amp;BS18)+COUNTIFS($V$2:$V$1000,"&gt;"&amp;$DH$16,$C$2:$C$1000,"="&amp;BS18)</f>
        <v/>
      </c>
      <c r="DK18" s="80">
        <f>COUNTIFS($U$2:$U$1000,"&lt;"&amp;$DH$16,$B$2:$B$1000,"="&amp;BS18)+COUNTIFS($V$2:$V$1000,"&lt;"&amp;$DH$16,$C$2:$C$1000,"="&amp;BS18)</f>
        <v/>
      </c>
      <c r="DL18" s="80">
        <f>COUNTIFS($U$2:$U$1000,"&gt;"&amp;$DL$16,$B$2:$B$1000,"="&amp;BR18)+COUNTIFS($V$2:$V$1000,"&gt;"&amp;$DL$16,$C$2:$C$1000,"="&amp;BR18)</f>
        <v/>
      </c>
      <c r="DM18" s="80">
        <f>COUNTIFS($U$2:$U$1000,"&lt;"&amp;$DL$16,$B$2:$B$1000,"="&amp;BR18)+COUNTIFS($V$2:$V$1000,"&lt;"&amp;$DL$16,$C$2:$C$1000,"="&amp;BR18)</f>
        <v/>
      </c>
      <c r="DN18" s="80">
        <f>COUNTIFS($U$2:$U$1000,"&gt;"&amp;$DL$16,$B$2:$B$1000,"="&amp;BS18)+COUNTIFS($V$2:$V$1000,"&gt;"&amp;$DL$16,$C$2:$C$1000,"="&amp;BS18)</f>
        <v/>
      </c>
      <c r="DO18" s="80">
        <f>COUNTIFS($U$2:$U$1000,"&lt;"&amp;$DL$16,$B$2:$B$1000,"="&amp;BS18)+COUNTIFS($V$2:$V$1000,"&lt;"&amp;$DL$16,$C$2:$C$1000,"="&amp;BS18)</f>
        <v/>
      </c>
      <c r="DP18" s="80">
        <f>COUNTIFS($U$2:$U$1000,"&gt;"&amp;$DP$16,$B$2:$B$1000,"="&amp;BR18)+COUNTIFS($V$2:$V$1000,"&gt;"&amp;$DP$16,$C$2:$C$1000,"="&amp;BR18)</f>
        <v/>
      </c>
      <c r="DQ18" s="80">
        <f>COUNTIFS($U$2:$U$1000,"&lt;"&amp;$DP$16,$B$2:$B$1000,"="&amp;BR18)+COUNTIFS($V$2:$V$1000,"&lt;"&amp;$DP$16,$C$2:$C$1000,"="&amp;BR18)</f>
        <v/>
      </c>
      <c r="DR18" s="80">
        <f>COUNTIFS($U$2:$U$1000,"&gt;"&amp;$DP$16,$B$2:$B$1000,"="&amp;BS18)+COUNTIFS($V$2:$V$1000,"&gt;"&amp;$DP$16,$C$2:$C$1000,"="&amp;BS18)</f>
        <v/>
      </c>
      <c r="DS18" s="80">
        <f>COUNTIFS($U$2:$U$1000,"&lt;"&amp;$DP$16,$B$2:$B$1000,"="&amp;BS18)+COUNTIFS($V$2:$V$1000,"&lt;"&amp;$DP$16,$C$2:$C$1000,"="&amp;BS18)</f>
        <v/>
      </c>
      <c r="DT18" s="12">
        <f>COUNTIFS($S$2:$S$1000,"&gt;"&amp;$DT$16,$B$2:$B$1000,"="&amp;BR18)+COUNTIFS($R$2:$R$1000,"&gt;"&amp;$DT$16,$C$2:$C$1000,"="&amp;BR18)</f>
        <v/>
      </c>
      <c r="DU18" s="80">
        <f>COUNTIFS($S$2:$S$1000,"&lt;"&amp;$DT$16,$B$2:$B$1000,"="&amp;BR18)+COUNTIFS($R$2:$R$1000,"&lt;"&amp;$DT$16,$C$2:$C$1000,"="&amp;BR18)</f>
        <v/>
      </c>
      <c r="DV18" s="80">
        <f>COUNTIFS($S$2:$S$1000,"&gt;"&amp;$DT$16,$B$2:$B$1000,"="&amp;BS18)+COUNTIFS($R$2:$R$1000,"&gt;"&amp;$DT$16,$C$2:$C$1000,"="&amp;BS18)</f>
        <v/>
      </c>
      <c r="DW18" s="80">
        <f>COUNTIFS($S$2:$S$1000,"&lt;"&amp;$DT$16,$B$2:$B$1000,"="&amp;BS18)+COUNTIFS($R$2:$R$1000,"&lt;"&amp;$DT$16,$C$2:$C$1000,"="&amp;BS18)</f>
        <v/>
      </c>
      <c r="DX18" s="80">
        <f>COUNTIFS($S$2:$S$1000,"&gt;"&amp;$DX$16,$B$2:$B$1000,"="&amp;BR18)+COUNTIFS($R$2:$R$1000,"&gt;"&amp;$DX$16,$C$2:$C$1000,"="&amp;BR18)</f>
        <v/>
      </c>
      <c r="DY18" s="80">
        <f>COUNTIFS($S$2:$S$1000,"&lt;"&amp;$DX$16,$B$2:$B$1000,"="&amp;BR18)+COUNTIFS($R$2:$R$1000,"&lt;"&amp;$DX$16,$C$2:$C$1000,"="&amp;BR18)</f>
        <v/>
      </c>
      <c r="DZ18" s="80">
        <f>COUNTIFS($S$2:$S$1000,"&gt;"&amp;$DX$16,$B$2:$B$1000,"="&amp;BS18)+COUNTIFS($R$2:$R$1000,"&gt;"&amp;$DX$16,$C$2:$C$1000,"="&amp;BS18)</f>
        <v/>
      </c>
      <c r="EA18" s="80">
        <f>COUNTIFS($S$2:$S$1000,"&lt;"&amp;$DX$16,$B$2:$B$1000,"="&amp;BS18)+COUNTIFS($R$2:$R$1000,"&lt;"&amp;$DX$16,$C$2:$C$1000,"="&amp;BS18)</f>
        <v/>
      </c>
      <c r="EB18" s="80">
        <f>COUNTIFS($S$2:$S$1000,"&gt;"&amp;$EB$16,$B$2:$B$1000,"="&amp;BR18)+COUNTIFS($R$2:$R$1000,"&gt;"&amp;$EB$16,$C$2:$C$1000,"="&amp;BR18)</f>
        <v/>
      </c>
      <c r="EC18" s="80">
        <f>COUNTIFS($S$2:$S$1000,"&lt;"&amp;$EB$16,$B$2:$B$1000,"="&amp;BR18)+COUNTIFS($R$2:$R$1000,"&lt;"&amp;$EB$16,$C$2:$C$1000,"="&amp;BR18)</f>
        <v/>
      </c>
      <c r="ED18" s="80">
        <f>COUNTIFS($S$2:$S$1000,"&gt;"&amp;$EB$16,$B$2:$B$1000,"="&amp;BS18)+COUNTIFS($R$2:$R$1000,"&gt;"&amp;$EB$16,$C$2:$C$1000,"="&amp;BS18)</f>
        <v/>
      </c>
      <c r="EE18" s="80">
        <f>COUNTIFS($S$2:$S$1000,"&lt;"&amp;$EB$16,$B$2:$B$1000,"="&amp;BS18)+COUNTIFS($R$2:$R$1000,"&lt;"&amp;$EB$16,$C$2:$C$1000,"="&amp;BS18)</f>
        <v/>
      </c>
      <c r="EF18" s="25">
        <f>COUNTIFS($V$2:$V$1000,"&gt;"&amp;$EF$16,$B$2:$B$1000,"="&amp;BR18)+COUNTIFS($U$2:$U$1000,"&gt;"&amp;$EF$16,$C$2:$C$1000,"="&amp;BR18)</f>
        <v/>
      </c>
      <c r="EG18" s="80">
        <f>COUNTIFS($V$2:$V$1000,"&lt;"&amp;$EF$16,$B$2:$B$1000,"="&amp;BR18)+COUNTIFS($U$2:$U$1000,"&lt;"&amp;$EF$16,$C$2:$C$1000,"="&amp;BR18)</f>
        <v/>
      </c>
      <c r="EH18" s="80">
        <f>COUNTIFS($V$2:$V$1000,"&gt;"&amp;$EF$16,$B$2:$B$1000,"="&amp;BS18)+COUNTIFS($U$2:$U$1000,"&gt;"&amp;$EF$16,$C$2:$C$1000,"="&amp;BS18)</f>
        <v/>
      </c>
      <c r="EI18" s="80">
        <f>COUNTIFS($V$2:$V$1000,"&lt;"&amp;$EF$16,$B$2:$B$1000,"="&amp;BS18)+COUNTIFS($U$2:$U$1000,"&lt;"&amp;$EF$16,$C$2:$C$1000,"="&amp;BS18)</f>
        <v/>
      </c>
      <c r="EJ18" s="80">
        <f>COUNTIFS($V$2:$V$1000,"&gt;"&amp;$EJ$16,$B$2:$B$1000,"="&amp;BR18)+COUNTIFS($U$2:$U$1000,"&gt;"&amp;$EJ$16,$C$2:$C$1000,"="&amp;BR18)</f>
        <v/>
      </c>
      <c r="EK18" s="80">
        <f>COUNTIFS($V$2:$V$1000,"&lt;"&amp;$EJ$16,$B$2:$B$1000,"="&amp;BR18)+COUNTIFS($U$2:$U$1000,"&lt;"&amp;$EJ$16,$C$2:$C$1000,"="&amp;BR18)</f>
        <v/>
      </c>
      <c r="EL18" s="80">
        <f>COUNTIFS($V$2:$V$1000,"&gt;"&amp;$EJ$16,$B$2:$B$1000,"="&amp;BS18)+COUNTIFS($U$2:$U$1000,"&gt;"&amp;$EJ$16,$C$2:$C$1000,"="&amp;BS18)</f>
        <v/>
      </c>
      <c r="EM18" s="80">
        <f>COUNTIFS($V$2:$V$1000,"&lt;"&amp;$EJ$16,$B$2:$B$1000,"="&amp;BS18)+COUNTIFS($U$2:$U$1000,"&lt;"&amp;$EJ$16,$C$2:$C$1000,"="&amp;BS18)</f>
        <v/>
      </c>
      <c r="EN18" s="80">
        <f>COUNTIFS($V$2:$V$1000,"&gt;"&amp;$EN$16,$B$2:$B$1000,"="&amp;BR18)+COUNTIFS($U$2:$U$1000,"&gt;"&amp;$EN$16,$C$2:$C$1000,"="&amp;BR18)</f>
        <v/>
      </c>
      <c r="EO18" s="80">
        <f>COUNTIFS($V$2:$V$1000,"&lt;"&amp;$EN$16,$B$2:$B$1000,"="&amp;BR18)+COUNTIFS($U$2:$U$1000,"&lt;"&amp;$EN$16,$C$2:$C$1000,"="&amp;BR18)</f>
        <v/>
      </c>
      <c r="EP18" s="80">
        <f>COUNTIFS($V$2:$V$1000,"&gt;"&amp;$EN$16,$B$2:$B$1000,"="&amp;BS18)+COUNTIFS($U$2:$U$1000,"&gt;"&amp;$EN$16,$C$2:$C$1000,"="&amp;BS18)</f>
        <v/>
      </c>
      <c r="EQ18" s="80">
        <f>COUNTIFS($V$2:$V$1000,"&lt;"&amp;$EN$16,$B$2:$B$1000,"="&amp;BS18)+COUNTIFS($U$2:$U$1000,"&lt;"&amp;$EN$16,$C$2:$C$1000,"="&amp;BS18)</f>
        <v/>
      </c>
      <c r="ES18" s="89" t="n"/>
      <c r="EV18" s="89" t="n"/>
      <c r="EY18" s="89" t="n"/>
      <c r="FB18" s="89" t="n"/>
      <c r="FE18" s="89" t="n"/>
      <c r="FH18" s="89" t="n"/>
      <c r="FK18" s="89" t="n"/>
      <c r="FN18" s="81" t="n"/>
      <c r="FQ18" s="81" t="n"/>
      <c r="FT18" s="81" t="n"/>
      <c r="FW18" s="81" t="n"/>
      <c r="FZ18" s="81" t="n"/>
      <c r="GC18" s="81" t="n"/>
      <c r="GF18" s="81" t="n"/>
      <c r="GI18" s="81" t="n"/>
    </row>
    <row customHeight="1" ht="12" r="19" spans="1:201">
      <c r="A19" s="35" t="n">
        <v>43325</v>
      </c>
      <c r="B19" s="89" t="s">
        <v>134</v>
      </c>
      <c r="C19" s="89" t="s">
        <v>147</v>
      </c>
      <c r="D19" s="31" t="n">
        <v>6.74</v>
      </c>
      <c r="E19" s="81" t="n">
        <v>6.63</v>
      </c>
      <c r="F19" s="25" t="n">
        <v>555</v>
      </c>
      <c r="G19" s="80" t="n">
        <v>291</v>
      </c>
      <c r="H19" s="80" t="n">
        <v>465</v>
      </c>
      <c r="I19" s="80" t="n">
        <v>188</v>
      </c>
      <c r="J19" s="80" t="n">
        <v>15</v>
      </c>
      <c r="K19" s="80" t="n">
        <v>5</v>
      </c>
      <c r="L19" s="25" t="n">
        <v>0</v>
      </c>
      <c r="M19" s="80" t="n">
        <v>2</v>
      </c>
      <c r="N19" s="80" t="n">
        <v>2</v>
      </c>
      <c r="O19" s="80" t="n">
        <v>1</v>
      </c>
      <c r="P19" s="80" t="n">
        <v>3</v>
      </c>
      <c r="Q19" s="80" t="n">
        <v>1</v>
      </c>
      <c r="R19" s="16" t="n">
        <v>5</v>
      </c>
      <c r="S19" s="16" t="n">
        <v>4</v>
      </c>
      <c r="T19" s="16" t="n">
        <v>9</v>
      </c>
      <c r="U19" s="25" t="n">
        <v>1</v>
      </c>
      <c r="V19" s="80" t="n">
        <v>1</v>
      </c>
      <c r="W19" s="16" t="n">
        <v>2</v>
      </c>
      <c r="X19" s="25" t="n">
        <v>12</v>
      </c>
      <c r="Y19" s="80" t="n">
        <v>17</v>
      </c>
      <c r="Z19" s="27">
        <f>IF(U19="","",LOOKUP(U19-V19,{-9E+307,0,1},{2,"x",1}))</f>
        <v/>
      </c>
      <c r="AA19" s="14">
        <f>IF(U19="","",U19&amp;"-"&amp;V19)</f>
        <v/>
      </c>
      <c r="AB19" s="63" t="n"/>
      <c r="AC19" s="89" t="s">
        <v>146</v>
      </c>
      <c r="AD19" s="80">
        <f>SUMPRODUCT(($B$2:$C$1001=$AC19)*($Z$2:$Z$1001&lt;&gt;""))</f>
        <v/>
      </c>
      <c r="AE19" s="81">
        <f>SUMIF($B$2:$B$1001,$AC19,$D$2:$D$1001)+SUMIF($C$2:$C$1001,$AC19,$E$2:$E$1001)</f>
        <v/>
      </c>
      <c r="AF19" s="80">
        <f>SUMIF($B$2:$B$1001,$AC19,$F$2:$F$1001)+SUMIF($C$2:$C$1001,$AC19,$G$2:$G$1001)</f>
        <v/>
      </c>
      <c r="AG19" s="80">
        <f>SUMIF($B$2:$B$1001,$AC19,$H$2:$H$1001)+SUMIF($C$2:$C$1001,$AC19,$I$2:$I$1001)</f>
        <v/>
      </c>
      <c r="AH19" s="80">
        <f>SUMIF($B$2:$B$1001,$AC19,$J$2:$J$1001)+SUMIF($C$2:$C$1001,$AC19,$K$2:$K$1001)</f>
        <v/>
      </c>
      <c r="AI19" s="25">
        <f>SUMIF($B$2:$B$1001,$AC19,$L$2:$L$1001)+SUMIF($C$2:$C$1001,$AC19,$M$2:$M$1001)</f>
        <v/>
      </c>
      <c r="AJ19" s="80">
        <f>SUMIF($B$2:$B$1001,$AC19,$N$2:$N$1001)+SUMIF($C$2:$C$1001,$AC19,$O$2:$O$1001)</f>
        <v/>
      </c>
      <c r="AK19" s="80">
        <f>SUMIF($B$2:$B$1001,$AC19,$P$2:$P$1001)+SUMIF($C$2:$C$1001,$AC19,$Q$2:$Q$1001)</f>
        <v/>
      </c>
      <c r="AL19" s="80">
        <f>SUMIF($B$2:$B$1001,$AC19,$U$2:$U$1001)+SUMIF($C$2:$C$1001,$AC19,$V$2:$V$1001)</f>
        <v/>
      </c>
      <c r="AM19" s="29">
        <f>SUMIF($B$2:$B$1001,$AC19,$X$2:$X$1001)+SUMIF($C$2:$C$1001,$AC19,$Y$2:$Y$1001)</f>
        <v/>
      </c>
      <c r="AN19" s="31">
        <f>SUMIF($C$2:$C$1001,$AC19,$D$2:$D$1001)+SUMIF($B$2:$B$1001,$AC19,$E$2:$E$1001)</f>
        <v/>
      </c>
      <c r="AO19" s="80">
        <f>SUMIF($C$2:$C$1001,$AC19,$F$2:$F$1001)+SUMIF($B$2:$B$1001,$AC19,$G$2:$G$1001)</f>
        <v/>
      </c>
      <c r="AP19" s="80">
        <f>SUMIF($C$2:$C$1001,$AC19,$H$2:$H$1001)+SUMIF($B$2:$B$1001,$AC19,$I$2:$I$1001)</f>
        <v/>
      </c>
      <c r="AQ19" s="80">
        <f>SUMIF($C$2:$C$1001,$AC19,$J$2:$J$1001)+SUMIF($B$2:$B$1001,$AC19,$K$2:$K$1001)</f>
        <v/>
      </c>
      <c r="AR19" s="25">
        <f>SUMIF($C$2:$C$1001,$AC19,$L$2:$L$1001)+SUMIF($B$2:$B$1001,$AC19,$M$2:$M$1001)</f>
        <v/>
      </c>
      <c r="AS19" s="80">
        <f>SUMIF($C$2:$C$1001,$AC19,$N$2:$N$1001)+SUMIF($B$2:$B$1001,$AC19,$O$2:$O$1001)</f>
        <v/>
      </c>
      <c r="AT19" s="80">
        <f>SUMIF($C$2:$C$1001,$AC19,$P$2:$P$1001)+SUMIF($B$2:$B$1001,$AC19,$Q$2:$Q$1001)</f>
        <v/>
      </c>
      <c r="AU19" s="80">
        <f>SUMIF($C$2:$C$1001,$AC19,$U$2:$U$1001)+SUMIF($B$2:$B$1001,$AC19,$V$2:$V$1001)</f>
        <v/>
      </c>
      <c r="AV19" s="28">
        <f>SUMIF($C$2:$C$1001,$AC19,$X$2:$X$1001)+SUMIF($B$2:$B$1001,$AC19,$Y$2:$Y$1001)</f>
        <v/>
      </c>
      <c r="AW19" s="12" t="n">
        <v>5</v>
      </c>
      <c r="AX19" s="81" t="n">
        <v>35.04</v>
      </c>
      <c r="AY19" s="80" t="n">
        <v>1916</v>
      </c>
      <c r="AZ19" s="80" t="n">
        <v>1402</v>
      </c>
      <c r="BA19" s="80" t="n">
        <v>50</v>
      </c>
      <c r="BB19" s="25" t="n">
        <v>5</v>
      </c>
      <c r="BC19" s="80" t="n">
        <v>9</v>
      </c>
      <c r="BD19" s="80" t="n">
        <v>8</v>
      </c>
      <c r="BE19" s="80" t="n">
        <v>8</v>
      </c>
      <c r="BF19" s="29" t="n">
        <v>163</v>
      </c>
      <c r="BG19" s="31" t="n">
        <v>33.31</v>
      </c>
      <c r="BH19" s="80" t="n">
        <v>2333</v>
      </c>
      <c r="BI19" s="80" t="n">
        <v>1826</v>
      </c>
      <c r="BJ19" s="80" t="n">
        <v>59</v>
      </c>
      <c r="BK19" s="25" t="n">
        <v>2</v>
      </c>
      <c r="BL19" s="80" t="n">
        <v>16</v>
      </c>
      <c r="BM19" s="80" t="n">
        <v>2</v>
      </c>
      <c r="BN19" s="80" t="n">
        <v>4</v>
      </c>
      <c r="BO19" s="25" t="n">
        <v>108</v>
      </c>
      <c r="BR19" s="89">
        <f>BR30</f>
        <v/>
      </c>
      <c r="BS19" s="89">
        <f>BS30</f>
        <v/>
      </c>
      <c r="BT19" s="80">
        <f>COUNTIFS($T$2:$T$1000,"&gt;"&amp;$BT$16,$B$2:$B$1000,"="&amp;BR19)+COUNTIFS($T$2:$T$1000,"&gt;"&amp;$BT$16,$C$2:$C$1000,"="&amp;BR19)</f>
        <v/>
      </c>
      <c r="BU19" s="80">
        <f>COUNTIFS($T$2:$T$1000,"&lt;"&amp;$BT$16,$B$2:$B$1000,"="&amp;BR19)+COUNTIFS($T$2:$T$1000,"&lt;"&amp;$BT$16,$C$2:$C$1000,"="&amp;BR19)</f>
        <v/>
      </c>
      <c r="BV19" s="80">
        <f>COUNTIFS($T$2:$T$1000,"&gt;"&amp;$BT$16,$B$2:$B$1000,"="&amp;BS19)+COUNTIFS($T$2:$T$1000,"&gt;"&amp;$BT$16,$C$2:$C$1000,"="&amp;BS19)</f>
        <v/>
      </c>
      <c r="BW19" s="80">
        <f>COUNTIFS($T$2:$T$1000,"&lt;"&amp;$BT$16,$B$2:$B$1000,"="&amp;BS19)+COUNTIFS($T$2:$T$1000,"&lt;"&amp;$BT$16,$C$2:$C$1000,"="&amp;BS19)</f>
        <v/>
      </c>
      <c r="BX19" s="80">
        <f>COUNTIFS($T$2:$T$1000,"&gt;"&amp;$BX$16,$B$2:$B$1000,"="&amp;BR19)+COUNTIFS($T$2:$T$1000,"&gt;"&amp;$BX$16,$C$2:$C$1000,"="&amp;BR19)</f>
        <v/>
      </c>
      <c r="BY19" s="80">
        <f>COUNTIFS($T$2:$T$1000,"&lt;"&amp;$BX$16,$B$2:$B$1000,"="&amp;BR19)+COUNTIFS($T$2:$T$1000,"&lt;"&amp;$BX$16,$C$2:$C$1000,"="&amp;BR19)</f>
        <v/>
      </c>
      <c r="BZ19" s="80">
        <f>COUNTIFS($T$2:$T$1000,"&gt;"&amp;$BX$16,$B$2:$B$1000,"="&amp;BS19)+COUNTIFS($T$2:$T$1000,"&gt;"&amp;$BX$16,$C$2:$C$1000,"="&amp;BS19)</f>
        <v/>
      </c>
      <c r="CA19" s="80">
        <f>COUNTIFS($T$2:$T$1000,"&lt;"&amp;$BX$16,$B$2:$B$1000,"="&amp;BS19)+COUNTIFS($T$2:$T$1000,"&lt;"&amp;$BX$16,$C$2:$C$1000,"="&amp;BS19)</f>
        <v/>
      </c>
      <c r="CB19" s="80">
        <f>COUNTIFS($T$2:$T$1000,"&gt;"&amp;$CB$16,$B$2:$B$1000,"="&amp;BR19)+COUNTIFS($T$2:$T$1000,"&gt;"&amp;$CB$16,$C$2:$C$1000,"="&amp;BR19)</f>
        <v/>
      </c>
      <c r="CC19" s="80">
        <f>COUNTIFS($T$2:$T$1000,"&lt;"&amp;$CB$16,$B$2:$B$1000,"="&amp;BR19)+COUNTIFS($T$2:$T$1000,"&lt;"&amp;$CB$16,$C$2:$C$1000,"="&amp;BR19)</f>
        <v/>
      </c>
      <c r="CD19" s="80">
        <f>COUNTIFS($T$2:$T$1000,"&gt;"&amp;$CB$16,$B$2:$B$1000,"="&amp;BS19)+COUNTIFS($T$2:$T$1000,"&gt;"&amp;$CB$16,$C$2:$C$1000,"="&amp;BS19)</f>
        <v/>
      </c>
      <c r="CE19" s="80">
        <f>COUNTIFS($T$2:$T$1000,"&lt;"&amp;$CB$16,$B$2:$B$1000,"="&amp;BS19)+COUNTIFS($T$2:$T$1000,"&lt;"&amp;$CB$16,$C$2:$C$1000,"="&amp;BS19)</f>
        <v/>
      </c>
      <c r="CF19" s="25">
        <f>COUNTIFS($W$2:$W$1000,"&gt;"&amp;$CF$16,$B$2:$B$1000,"="&amp;BR19)+COUNTIFS($W$2:$W$1000,"&gt;"&amp;$CF$16,$C$2:$C$1000,"="&amp;BR19)</f>
        <v/>
      </c>
      <c r="CG19" s="80">
        <f>COUNTIFS($W$2:$W$1000,"&lt;"&amp;$CF$16,$B$2:$B$1000,"="&amp;BR19)+COUNTIFS($W$2:$W$1000,"&lt;"&amp;$CF$16,$C$2:$C$1000,"="&amp;BR19)</f>
        <v/>
      </c>
      <c r="CH19" s="80">
        <f>COUNTIFS($W$2:$W$1000,"&gt;"&amp;$CF$16,$B$2:$B$1000,"="&amp;BS19)+COUNTIFS($W$2:$W$1000,"&gt;"&amp;$CF$16,$C$2:$C$1000,"="&amp;BS19)</f>
        <v/>
      </c>
      <c r="CI19" s="80">
        <f>COUNTIFS($W$2:$W$1000,"&lt;"&amp;$CF$16,$B$2:$B$1000,"="&amp;BS19)+COUNTIFS($W$2:$W$1000,"&lt;"&amp;$CF$16,$C$2:$C$1000,"="&amp;BS19)</f>
        <v/>
      </c>
      <c r="CJ19" s="80">
        <f>COUNTIFS($W$2:$W$1000,"&gt;"&amp;$CJ$16,$B$2:$B$1000,"="&amp;BR19)+COUNTIFS($W$2:$W$1000,"&gt;"&amp;$CJ$16,$C$2:$C$1000,"="&amp;BR19)</f>
        <v/>
      </c>
      <c r="CK19" s="80">
        <f>COUNTIFS($W$2:$W$1000,"&lt;"&amp;$CJ$16,$B$2:$B$1000,"="&amp;BR19)+COUNTIFS($W$2:$W$1000,"&lt;"&amp;$CJ$16,$C$2:$C$1000,"="&amp;BR19)</f>
        <v/>
      </c>
      <c r="CL19" s="80">
        <f>COUNTIFS($W$2:$W$1000,"&gt;"&amp;$CJ$16,$B$2:$B$1000,"="&amp;BS19)+COUNTIFS($W$2:$W$1000,"&gt;"&amp;$CJ$16,$C$2:$C$1000,"="&amp;BS19)</f>
        <v/>
      </c>
      <c r="CM19" s="80">
        <f>COUNTIFS($W$2:$W$1000,"&lt;"&amp;$CJ$16,$B$2:$B$1000,"="&amp;BS19)+COUNTIFS($W$2:$W$1000,"&lt;"&amp;$CJ$16,$C$2:$C$1000,"="&amp;BS19)</f>
        <v/>
      </c>
      <c r="CN19" s="80">
        <f>COUNTIFS($W$2:$W$1000,"&gt;"&amp;$CN$16,$B$2:$B$1000,"="&amp;BR19)+COUNTIFS($W$2:$W$1000,"&gt;"&amp;$CN$16,$C$2:$C$1000,"="&amp;BR19)</f>
        <v/>
      </c>
      <c r="CO19" s="80">
        <f>COUNTIFS($W$2:$W$1000,"&lt;"&amp;$CN$16,$B$2:$B$1000,"="&amp;BR19)+COUNTIFS($W$2:$W$1000,"&lt;"&amp;$CN$16,$C$2:$C$1000,"="&amp;BR19)</f>
        <v/>
      </c>
      <c r="CP19" s="80">
        <f>COUNTIFS($W$2:$W$1000,"&gt;"&amp;$CN$16,$B$2:$B$1000,"="&amp;BS19)+COUNTIFS($W$2:$W$1000,"&gt;"&amp;$CN$16,$C$2:$C$1000,"="&amp;BS19)</f>
        <v/>
      </c>
      <c r="CQ19" s="80">
        <f>COUNTIFS($W$2:$W$1000,"&lt;"&amp;$CN$16,$B$2:$B$1000,"="&amp;BS19)+COUNTIFS($W$2:$W$1000,"&lt;"&amp;$CN$16,$C$2:$C$1000,"="&amp;BS19)</f>
        <v/>
      </c>
      <c r="CR19" s="80">
        <f>COUNTIFS($W$2:$W$1000,"&gt;"&amp;$CR$16,$B$2:$B$1000,"="&amp;BR19)+COUNTIFS($W$2:$W$1000,"&gt;"&amp;$CR$16,$C$2:$C$1000,"="&amp;BR19)</f>
        <v/>
      </c>
      <c r="CS19" s="80">
        <f>COUNTIFS($W$2:$W$1000,"&lt;"&amp;$CR$16,$B$2:$B$1000,"="&amp;BR19)+COUNTIFS($W$2:$W$1000,"&lt;"&amp;$CR$16,$C$2:$C$1000,"="&amp;BR19)</f>
        <v/>
      </c>
      <c r="CT19" s="80">
        <f>COUNTIFS($W$2:$W$1000,"&gt;"&amp;$CR$16,$B$2:$B$1000,"="&amp;BS19)+COUNTIFS($W$2:$W$1000,"&gt;"&amp;$CR$16,$C$2:$C$1000,"="&amp;BS19)</f>
        <v/>
      </c>
      <c r="CU19" s="80">
        <f>COUNTIFS($W$2:$W$1000,"&lt;"&amp;$CR$16,$B$2:$B$1000,"="&amp;BS19)+COUNTIFS($W$2:$W$1000,"&lt;"&amp;$CR$16,$C$2:$C$1000,"="&amp;BS19)</f>
        <v/>
      </c>
      <c r="CV19" s="12">
        <f>COUNTIFS($R$2:$R$1000,"&gt;"&amp;$CV$16,$B$2:$B$1000,"="&amp;BR19)+COUNTIFS($S$2:$S$1000,"&gt;"&amp;$CV$16,$C$2:$C$1000,"="&amp;BR19)</f>
        <v/>
      </c>
      <c r="CW19" s="80">
        <f>COUNTIFS($R$2:$R$1000,"&lt;"&amp;$CV$16,$B$2:$B$1000,"="&amp;BR19)+COUNTIFS($S$2:$S$1000,"&lt;"&amp;$CV$16,$C$2:$C$1000,"="&amp;BR19)</f>
        <v/>
      </c>
      <c r="CX19" s="80">
        <f>COUNTIFS($R$2:$R$1000,"&gt;"&amp;$CV$16,$B$2:$B$1000,"="&amp;BS19)+COUNTIFS($S$2:$S$1000,"&gt;"&amp;$CV$16,$C$2:$C$1000,"="&amp;BS19)</f>
        <v/>
      </c>
      <c r="CY19" s="80">
        <f>COUNTIFS($R$2:$R$1000,"&lt;"&amp;$CV$16,$B$2:$B$1000,"="&amp;BS19)+COUNTIFS($S$2:$S$1000,"&lt;"&amp;$CV$16,$C$2:$C$1000,"="&amp;BS19)</f>
        <v/>
      </c>
      <c r="CZ19" s="80">
        <f>COUNTIFS($R$2:$R$1000,"&gt;"&amp;$CZ$16,$B$2:$B$1000,"="&amp;BR19)+COUNTIFS($S$2:$S$1000,"&gt;"&amp;$CZ$16,$C$2:$C$1000,"="&amp;BR19)</f>
        <v/>
      </c>
      <c r="DA19" s="80">
        <f>COUNTIFS($R$2:$R$1000,"&lt;"&amp;$CZ$16,$B$2:$B$1000,"="&amp;BR19)+COUNTIFS($S$2:$S$1000,"&lt;"&amp;$CZ$16,$C$2:$C$1000,"="&amp;BR19)</f>
        <v/>
      </c>
      <c r="DB19" s="80">
        <f>COUNTIFS($R$2:$R$1000,"&gt;"&amp;$CZ$16,$B$2:$B$1000,"="&amp;BS19)+COUNTIFS($S$2:$S$1000,"&gt;"&amp;$CZ$16,$C$2:$C$1000,"="&amp;BS19)</f>
        <v/>
      </c>
      <c r="DC19" s="80">
        <f>COUNTIFS($R$2:$R$1000,"&lt;"&amp;$CZ$16,$B$2:$B$1000,"="&amp;BS19)+COUNTIFS($S$2:$S$1000,"&lt;"&amp;$CZ$16,$C$2:$C$1000,"="&amp;BS19)</f>
        <v/>
      </c>
      <c r="DD19" s="80">
        <f>COUNTIFS($R$2:$R$1000,"&gt;"&amp;$DD$16,$B$2:$B$1000,"="&amp;BR19)+COUNTIFS($S$2:$S$1000,"&gt;"&amp;$DD$16,$C$2:$C$1000,"="&amp;BR19)</f>
        <v/>
      </c>
      <c r="DE19" s="80">
        <f>COUNTIFS($R$2:$R$1000,"&lt;"&amp;$DD$16,$B$2:$B$1000,"="&amp;BR19)+COUNTIFS($S$2:$S$1000,"&lt;"&amp;$DD$16,$C$2:$C$1000,"="&amp;BR19)</f>
        <v/>
      </c>
      <c r="DF19" s="80">
        <f>COUNTIFS($R$2:$R$1000,"&gt;"&amp;$DD$16,$B$2:$B$1000,"="&amp;BS19)+COUNTIFS($S$2:$S$1000,"&gt;"&amp;$DD$16,$C$2:$C$1000,"="&amp;BS19)</f>
        <v/>
      </c>
      <c r="DG19" s="80">
        <f>COUNTIFS($R$2:$R$1000,"&lt;"&amp;$DD$16,$B$2:$B$1000,"="&amp;BS19)+COUNTIFS($S$2:$S$1000,"&lt;"&amp;$DD$16,$C$2:$C$1000,"="&amp;BS19)</f>
        <v/>
      </c>
      <c r="DH19" s="25">
        <f>COUNTIFS($U$2:$U$1000,"&gt;"&amp;$DH$16,$B$2:$B$1000,"="&amp;BR19)+COUNTIFS($V$2:$V$1000,"&gt;"&amp;$DH$16,$C$2:$C$1000,"="&amp;BR19)</f>
        <v/>
      </c>
      <c r="DI19" s="80">
        <f>COUNTIFS($U$2:$U$1000,"&lt;"&amp;$DH$16,$B$2:$B$1000,"="&amp;BR19)+COUNTIFS($V$2:$V$1000,"&lt;"&amp;$DH$16,$C$2:$C$1000,"="&amp;BR19)</f>
        <v/>
      </c>
      <c r="DJ19" s="80">
        <f>COUNTIFS($U$2:$U$1000,"&gt;"&amp;$DH$16,$B$2:$B$1000,"="&amp;BS19)+COUNTIFS($V$2:$V$1000,"&gt;"&amp;$DH$16,$C$2:$C$1000,"="&amp;BS19)</f>
        <v/>
      </c>
      <c r="DK19" s="80">
        <f>COUNTIFS($U$2:$U$1000,"&lt;"&amp;$DH$16,$B$2:$B$1000,"="&amp;BS19)+COUNTIFS($V$2:$V$1000,"&lt;"&amp;$DH$16,$C$2:$C$1000,"="&amp;BS19)</f>
        <v/>
      </c>
      <c r="DL19" s="80">
        <f>COUNTIFS($U$2:$U$1000,"&gt;"&amp;$DL$16,$B$2:$B$1000,"="&amp;BR19)+COUNTIFS($V$2:$V$1000,"&gt;"&amp;$DL$16,$C$2:$C$1000,"="&amp;BR19)</f>
        <v/>
      </c>
      <c r="DM19" s="80">
        <f>COUNTIFS($U$2:$U$1000,"&lt;"&amp;$DL$16,$B$2:$B$1000,"="&amp;BR19)+COUNTIFS($V$2:$V$1000,"&lt;"&amp;$DL$16,$C$2:$C$1000,"="&amp;BR19)</f>
        <v/>
      </c>
      <c r="DN19" s="80">
        <f>COUNTIFS($U$2:$U$1000,"&gt;"&amp;$DL$16,$B$2:$B$1000,"="&amp;BS19)+COUNTIFS($V$2:$V$1000,"&gt;"&amp;$DL$16,$C$2:$C$1000,"="&amp;BS19)</f>
        <v/>
      </c>
      <c r="DO19" s="80">
        <f>COUNTIFS($U$2:$U$1000,"&lt;"&amp;$DL$16,$B$2:$B$1000,"="&amp;BS19)+COUNTIFS($V$2:$V$1000,"&lt;"&amp;$DL$16,$C$2:$C$1000,"="&amp;BS19)</f>
        <v/>
      </c>
      <c r="DP19" s="80">
        <f>COUNTIFS($U$2:$U$1000,"&gt;"&amp;$DP$16,$B$2:$B$1000,"="&amp;BR19)+COUNTIFS($V$2:$V$1000,"&gt;"&amp;$DP$16,$C$2:$C$1000,"="&amp;BR19)</f>
        <v/>
      </c>
      <c r="DQ19" s="80">
        <f>COUNTIFS($U$2:$U$1000,"&lt;"&amp;$DP$16,$B$2:$B$1000,"="&amp;BR19)+COUNTIFS($V$2:$V$1000,"&lt;"&amp;$DP$16,$C$2:$C$1000,"="&amp;BR19)</f>
        <v/>
      </c>
      <c r="DR19" s="80">
        <f>COUNTIFS($U$2:$U$1000,"&gt;"&amp;$DP$16,$B$2:$B$1000,"="&amp;BS19)+COUNTIFS($V$2:$V$1000,"&gt;"&amp;$DP$16,$C$2:$C$1000,"="&amp;BS19)</f>
        <v/>
      </c>
      <c r="DS19" s="80">
        <f>COUNTIFS($U$2:$U$1000,"&lt;"&amp;$DP$16,$B$2:$B$1000,"="&amp;BS19)+COUNTIFS($V$2:$V$1000,"&lt;"&amp;$DP$16,$C$2:$C$1000,"="&amp;BS19)</f>
        <v/>
      </c>
      <c r="DT19" s="12">
        <f>COUNTIFS($S$2:$S$1000,"&gt;"&amp;$DT$16,$B$2:$B$1000,"="&amp;BR19)+COUNTIFS($R$2:$R$1000,"&gt;"&amp;$DT$16,$C$2:$C$1000,"="&amp;BR19)</f>
        <v/>
      </c>
      <c r="DU19" s="80">
        <f>COUNTIFS($S$2:$S$1000,"&lt;"&amp;$DT$16,$B$2:$B$1000,"="&amp;BR19)+COUNTIFS($R$2:$R$1000,"&lt;"&amp;$DT$16,$C$2:$C$1000,"="&amp;BR19)</f>
        <v/>
      </c>
      <c r="DV19" s="80">
        <f>COUNTIFS($S$2:$S$1000,"&gt;"&amp;$DT$16,$B$2:$B$1000,"="&amp;BS19)+COUNTIFS($R$2:$R$1000,"&gt;"&amp;$DT$16,$C$2:$C$1000,"="&amp;BS19)</f>
        <v/>
      </c>
      <c r="DW19" s="80">
        <f>COUNTIFS($S$2:$S$1000,"&lt;"&amp;$DT$16,$B$2:$B$1000,"="&amp;BS19)+COUNTIFS($R$2:$R$1000,"&lt;"&amp;$DT$16,$C$2:$C$1000,"="&amp;BS19)</f>
        <v/>
      </c>
      <c r="DX19" s="80">
        <f>COUNTIFS($S$2:$S$1000,"&gt;"&amp;$DX$16,$B$2:$B$1000,"="&amp;BR19)+COUNTIFS($R$2:$R$1000,"&gt;"&amp;$DX$16,$C$2:$C$1000,"="&amp;BR19)</f>
        <v/>
      </c>
      <c r="DY19" s="80">
        <f>COUNTIFS($S$2:$S$1000,"&lt;"&amp;$DX$16,$B$2:$B$1000,"="&amp;BR19)+COUNTIFS($R$2:$R$1000,"&lt;"&amp;$DX$16,$C$2:$C$1000,"="&amp;BR19)</f>
        <v/>
      </c>
      <c r="DZ19" s="80">
        <f>COUNTIFS($S$2:$S$1000,"&gt;"&amp;$DX$16,$B$2:$B$1000,"="&amp;BS19)+COUNTIFS($R$2:$R$1000,"&gt;"&amp;$DX$16,$C$2:$C$1000,"="&amp;BS19)</f>
        <v/>
      </c>
      <c r="EA19" s="80">
        <f>COUNTIFS($S$2:$S$1000,"&lt;"&amp;$DX$16,$B$2:$B$1000,"="&amp;BS19)+COUNTIFS($R$2:$R$1000,"&lt;"&amp;$DX$16,$C$2:$C$1000,"="&amp;BS19)</f>
        <v/>
      </c>
      <c r="EB19" s="80">
        <f>COUNTIFS($S$2:$S$1000,"&gt;"&amp;$EB$16,$B$2:$B$1000,"="&amp;BR19)+COUNTIFS($R$2:$R$1000,"&gt;"&amp;$EB$16,$C$2:$C$1000,"="&amp;BR19)</f>
        <v/>
      </c>
      <c r="EC19" s="80">
        <f>COUNTIFS($S$2:$S$1000,"&lt;"&amp;$EB$16,$B$2:$B$1000,"="&amp;BR19)+COUNTIFS($R$2:$R$1000,"&lt;"&amp;$EB$16,$C$2:$C$1000,"="&amp;BR19)</f>
        <v/>
      </c>
      <c r="ED19" s="80">
        <f>COUNTIFS($S$2:$S$1000,"&gt;"&amp;$EB$16,$B$2:$B$1000,"="&amp;BS19)+COUNTIFS($R$2:$R$1000,"&gt;"&amp;$EB$16,$C$2:$C$1000,"="&amp;BS19)</f>
        <v/>
      </c>
      <c r="EE19" s="80">
        <f>COUNTIFS($S$2:$S$1000,"&lt;"&amp;$EB$16,$B$2:$B$1000,"="&amp;BS19)+COUNTIFS($R$2:$R$1000,"&lt;"&amp;$EB$16,$C$2:$C$1000,"="&amp;BS19)</f>
        <v/>
      </c>
      <c r="EF19" s="25">
        <f>COUNTIFS($V$2:$V$1000,"&gt;"&amp;$EF$16,$B$2:$B$1000,"="&amp;BR19)+COUNTIFS($U$2:$U$1000,"&gt;"&amp;$EF$16,$C$2:$C$1000,"="&amp;BR19)</f>
        <v/>
      </c>
      <c r="EG19" s="80">
        <f>COUNTIFS($V$2:$V$1000,"&lt;"&amp;$EF$16,$B$2:$B$1000,"="&amp;BR19)+COUNTIFS($U$2:$U$1000,"&lt;"&amp;$EF$16,$C$2:$C$1000,"="&amp;BR19)</f>
        <v/>
      </c>
      <c r="EH19" s="80">
        <f>COUNTIFS($V$2:$V$1000,"&gt;"&amp;$EF$16,$B$2:$B$1000,"="&amp;BS19)+COUNTIFS($U$2:$U$1000,"&gt;"&amp;$EF$16,$C$2:$C$1000,"="&amp;BS19)</f>
        <v/>
      </c>
      <c r="EI19" s="80">
        <f>COUNTIFS($V$2:$V$1000,"&lt;"&amp;$EF$16,$B$2:$B$1000,"="&amp;BS19)+COUNTIFS($U$2:$U$1000,"&lt;"&amp;$EF$16,$C$2:$C$1000,"="&amp;BS19)</f>
        <v/>
      </c>
      <c r="EJ19" s="80">
        <f>COUNTIFS($V$2:$V$1000,"&gt;"&amp;$EJ$16,$B$2:$B$1000,"="&amp;BR19)+COUNTIFS($U$2:$U$1000,"&gt;"&amp;$EJ$16,$C$2:$C$1000,"="&amp;BR19)</f>
        <v/>
      </c>
      <c r="EK19" s="80">
        <f>COUNTIFS($V$2:$V$1000,"&lt;"&amp;$EJ$16,$B$2:$B$1000,"="&amp;BR19)+COUNTIFS($U$2:$U$1000,"&lt;"&amp;$EJ$16,$C$2:$C$1000,"="&amp;BR19)</f>
        <v/>
      </c>
      <c r="EL19" s="80">
        <f>COUNTIFS($V$2:$V$1000,"&gt;"&amp;$EJ$16,$B$2:$B$1000,"="&amp;BS19)+COUNTIFS($U$2:$U$1000,"&gt;"&amp;$EJ$16,$C$2:$C$1000,"="&amp;BS19)</f>
        <v/>
      </c>
      <c r="EM19" s="80">
        <f>COUNTIFS($V$2:$V$1000,"&lt;"&amp;$EJ$16,$B$2:$B$1000,"="&amp;BS19)+COUNTIFS($U$2:$U$1000,"&lt;"&amp;$EJ$16,$C$2:$C$1000,"="&amp;BS19)</f>
        <v/>
      </c>
      <c r="EN19" s="80">
        <f>COUNTIFS($V$2:$V$1000,"&gt;"&amp;$EN$16,$B$2:$B$1000,"="&amp;BR19)+COUNTIFS($U$2:$U$1000,"&gt;"&amp;$EN$16,$C$2:$C$1000,"="&amp;BR19)</f>
        <v/>
      </c>
      <c r="EO19" s="80">
        <f>COUNTIFS($V$2:$V$1000,"&lt;"&amp;$EN$16,$B$2:$B$1000,"="&amp;BR19)+COUNTIFS($U$2:$U$1000,"&lt;"&amp;$EN$16,$C$2:$C$1000,"="&amp;BR19)</f>
        <v/>
      </c>
      <c r="EP19" s="80">
        <f>COUNTIFS($V$2:$V$1000,"&gt;"&amp;$EN$16,$B$2:$B$1000,"="&amp;BS19)+COUNTIFS($U$2:$U$1000,"&gt;"&amp;$EN$16,$C$2:$C$1000,"="&amp;BS19)</f>
        <v/>
      </c>
      <c r="EQ19" s="80">
        <f>COUNTIFS($V$2:$V$1000,"&lt;"&amp;$EN$16,$B$2:$B$1000,"="&amp;BS19)+COUNTIFS($U$2:$U$1000,"&lt;"&amp;$EN$16,$C$2:$C$1000,"="&amp;BS19)</f>
        <v/>
      </c>
      <c r="ES19" s="89" t="n"/>
      <c r="EV19" s="89" t="n"/>
      <c r="EY19" s="89" t="n"/>
      <c r="FB19" s="89" t="n"/>
      <c r="FE19" s="89" t="n"/>
      <c r="FH19" s="89" t="n"/>
      <c r="FK19" s="89" t="n"/>
      <c r="FN19" s="81" t="n"/>
      <c r="FQ19" s="81" t="n"/>
      <c r="FT19" s="81" t="n"/>
      <c r="FW19" s="81" t="n"/>
      <c r="FZ19" s="81" t="n"/>
      <c r="GC19" s="81" t="n"/>
      <c r="GF19" s="81" t="n"/>
      <c r="GI19" s="81" t="n"/>
    </row>
    <row customHeight="1" ht="12" r="20" spans="1:201">
      <c r="A20" s="35" t="n">
        <v>43336</v>
      </c>
      <c r="B20" s="89" t="s">
        <v>133</v>
      </c>
      <c r="C20" s="89" t="s">
        <v>137</v>
      </c>
      <c r="D20" s="31" t="n">
        <v>7.1</v>
      </c>
      <c r="E20" s="81" t="n">
        <v>6.64</v>
      </c>
      <c r="F20" s="25" t="n">
        <v>527</v>
      </c>
      <c r="G20" s="80" t="n">
        <v>350</v>
      </c>
      <c r="H20" s="80" t="n">
        <v>412</v>
      </c>
      <c r="I20" s="80" t="n">
        <v>245</v>
      </c>
      <c r="J20" s="80" t="n">
        <v>10</v>
      </c>
      <c r="K20" s="80" t="n">
        <v>7</v>
      </c>
      <c r="L20" s="25" t="n">
        <v>1</v>
      </c>
      <c r="M20" s="80" t="n">
        <v>0</v>
      </c>
      <c r="N20" s="80" t="n">
        <v>2</v>
      </c>
      <c r="O20" s="80" t="n">
        <v>1</v>
      </c>
      <c r="P20" s="80" t="n">
        <v>4</v>
      </c>
      <c r="Q20" s="80" t="n">
        <v>0</v>
      </c>
      <c r="R20" s="16" t="n">
        <v>7</v>
      </c>
      <c r="S20" s="16" t="n">
        <v>1</v>
      </c>
      <c r="T20" s="16" t="n">
        <v>8</v>
      </c>
      <c r="U20" s="25" t="n">
        <v>1</v>
      </c>
      <c r="V20" s="80" t="n">
        <v>0</v>
      </c>
      <c r="W20" s="16" t="n">
        <v>1</v>
      </c>
      <c r="X20" s="25" t="n">
        <v>34</v>
      </c>
      <c r="Y20" s="80" t="n">
        <v>22</v>
      </c>
      <c r="Z20" s="27">
        <f>IF(U20="","",LOOKUP(U20-V20,{-9E+307,0,1},{2,"x",1}))</f>
        <v/>
      </c>
      <c r="AA20" s="14">
        <f>IF(U20="","",U20&amp;"-"&amp;V20)</f>
        <v/>
      </c>
      <c r="AB20" s="63" t="n"/>
      <c r="AC20" s="89" t="s">
        <v>147</v>
      </c>
      <c r="AD20" s="80">
        <f>SUMPRODUCT(($B$2:$C$1001=$AC20)*($Z$2:$Z$1001&lt;&gt;""))</f>
        <v/>
      </c>
      <c r="AE20" s="81">
        <f>SUMIF($B$2:$B$1001,$AC20,$D$2:$D$1001)+SUMIF($C$2:$C$1001,$AC20,$E$2:$E$1001)</f>
        <v/>
      </c>
      <c r="AF20" s="80">
        <f>SUMIF($B$2:$B$1001,$AC20,$F$2:$F$1001)+SUMIF($C$2:$C$1001,$AC20,$G$2:$G$1001)</f>
        <v/>
      </c>
      <c r="AG20" s="80">
        <f>SUMIF($B$2:$B$1001,$AC20,$H$2:$H$1001)+SUMIF($C$2:$C$1001,$AC20,$I$2:$I$1001)</f>
        <v/>
      </c>
      <c r="AH20" s="80">
        <f>SUMIF($B$2:$B$1001,$AC20,$J$2:$J$1001)+SUMIF($C$2:$C$1001,$AC20,$K$2:$K$1001)</f>
        <v/>
      </c>
      <c r="AI20" s="25">
        <f>SUMIF($B$2:$B$1001,$AC20,$L$2:$L$1001)+SUMIF($C$2:$C$1001,$AC20,$M$2:$M$1001)</f>
        <v/>
      </c>
      <c r="AJ20" s="80">
        <f>SUMIF($B$2:$B$1001,$AC20,$N$2:$N$1001)+SUMIF($C$2:$C$1001,$AC20,$O$2:$O$1001)</f>
        <v/>
      </c>
      <c r="AK20" s="80">
        <f>SUMIF($B$2:$B$1001,$AC20,$P$2:$P$1001)+SUMIF($C$2:$C$1001,$AC20,$Q$2:$Q$1001)</f>
        <v/>
      </c>
      <c r="AL20" s="80">
        <f>SUMIF($B$2:$B$1001,$AC20,$U$2:$U$1001)+SUMIF($C$2:$C$1001,$AC20,$V$2:$V$1001)</f>
        <v/>
      </c>
      <c r="AM20" s="29">
        <f>SUMIF($B$2:$B$1001,$AC20,$X$2:$X$1001)+SUMIF($C$2:$C$1001,$AC20,$Y$2:$Y$1001)</f>
        <v/>
      </c>
      <c r="AN20" s="31">
        <f>SUMIF($C$2:$C$1001,$AC20,$D$2:$D$1001)+SUMIF($B$2:$B$1001,$AC20,$E$2:$E$1001)</f>
        <v/>
      </c>
      <c r="AO20" s="80">
        <f>SUMIF($C$2:$C$1001,$AC20,$F$2:$F$1001)+SUMIF($B$2:$B$1001,$AC20,$G$2:$G$1001)</f>
        <v/>
      </c>
      <c r="AP20" s="80">
        <f>SUMIF($C$2:$C$1001,$AC20,$H$2:$H$1001)+SUMIF($B$2:$B$1001,$AC20,$I$2:$I$1001)</f>
        <v/>
      </c>
      <c r="AQ20" s="80">
        <f>SUMIF($C$2:$C$1001,$AC20,$J$2:$J$1001)+SUMIF($B$2:$B$1001,$AC20,$K$2:$K$1001)</f>
        <v/>
      </c>
      <c r="AR20" s="25">
        <f>SUMIF($C$2:$C$1001,$AC20,$L$2:$L$1001)+SUMIF($B$2:$B$1001,$AC20,$M$2:$M$1001)</f>
        <v/>
      </c>
      <c r="AS20" s="80">
        <f>SUMIF($C$2:$C$1001,$AC20,$N$2:$N$1001)+SUMIF($B$2:$B$1001,$AC20,$O$2:$O$1001)</f>
        <v/>
      </c>
      <c r="AT20" s="80">
        <f>SUMIF($C$2:$C$1001,$AC20,$P$2:$P$1001)+SUMIF($B$2:$B$1001,$AC20,$Q$2:$Q$1001)</f>
        <v/>
      </c>
      <c r="AU20" s="80">
        <f>SUMIF($C$2:$C$1001,$AC20,$U$2:$U$1001)+SUMIF($B$2:$B$1001,$AC20,$V$2:$V$1001)</f>
        <v/>
      </c>
      <c r="AV20" s="28">
        <f>SUMIF($C$2:$C$1001,$AC20,$X$2:$X$1001)+SUMIF($B$2:$B$1001,$AC20,$Y$2:$Y$1001)</f>
        <v/>
      </c>
      <c r="AW20" s="12" t="n">
        <v>5</v>
      </c>
      <c r="AX20" s="81" t="n">
        <v>35.33</v>
      </c>
      <c r="AY20" s="80" t="n">
        <v>1725</v>
      </c>
      <c r="AZ20" s="80" t="n">
        <v>1138</v>
      </c>
      <c r="BA20" s="80" t="n">
        <v>52</v>
      </c>
      <c r="BB20" s="25" t="n">
        <v>3</v>
      </c>
      <c r="BC20" s="80" t="n">
        <v>11</v>
      </c>
      <c r="BD20" s="80" t="n">
        <v>8</v>
      </c>
      <c r="BE20" s="80" t="n">
        <v>12</v>
      </c>
      <c r="BF20" s="29" t="n">
        <v>131</v>
      </c>
      <c r="BG20" s="31" t="n">
        <v>32.87</v>
      </c>
      <c r="BH20" s="80" t="n">
        <v>2193</v>
      </c>
      <c r="BI20" s="80" t="n">
        <v>1588</v>
      </c>
      <c r="BJ20" s="80" t="n">
        <v>54</v>
      </c>
      <c r="BK20" s="25" t="n">
        <v>3</v>
      </c>
      <c r="BL20" s="80" t="n">
        <v>18</v>
      </c>
      <c r="BM20" s="80" t="n">
        <v>5</v>
      </c>
      <c r="BN20" s="80" t="n">
        <v>4</v>
      </c>
      <c r="BO20" s="25" t="n">
        <v>111</v>
      </c>
      <c r="BR20" s="89">
        <f>BR31</f>
        <v/>
      </c>
      <c r="BS20" s="89">
        <f>BS31</f>
        <v/>
      </c>
      <c r="BT20" s="80">
        <f>COUNTIFS($T$2:$T$1000,"&gt;"&amp;$BT$16,$B$2:$B$1000,"="&amp;BR20)+COUNTIFS($T$2:$T$1000,"&gt;"&amp;$BT$16,$C$2:$C$1000,"="&amp;BR20)</f>
        <v/>
      </c>
      <c r="BU20" s="80">
        <f>COUNTIFS($T$2:$T$1000,"&lt;"&amp;$BT$16,$B$2:$B$1000,"="&amp;BR20)+COUNTIFS($T$2:$T$1000,"&lt;"&amp;$BT$16,$C$2:$C$1000,"="&amp;BR20)</f>
        <v/>
      </c>
      <c r="BV20" s="80">
        <f>COUNTIFS($T$2:$T$1000,"&gt;"&amp;$BT$16,$B$2:$B$1000,"="&amp;BS20)+COUNTIFS($T$2:$T$1000,"&gt;"&amp;$BT$16,$C$2:$C$1000,"="&amp;BS20)</f>
        <v/>
      </c>
      <c r="BW20" s="80">
        <f>COUNTIFS($T$2:$T$1000,"&lt;"&amp;$BT$16,$B$2:$B$1000,"="&amp;BS20)+COUNTIFS($T$2:$T$1000,"&lt;"&amp;$BT$16,$C$2:$C$1000,"="&amp;BS20)</f>
        <v/>
      </c>
      <c r="BX20" s="80">
        <f>COUNTIFS($T$2:$T$1000,"&gt;"&amp;$BX$16,$B$2:$B$1000,"="&amp;BR20)+COUNTIFS($T$2:$T$1000,"&gt;"&amp;$BX$16,$C$2:$C$1000,"="&amp;BR20)</f>
        <v/>
      </c>
      <c r="BY20" s="80">
        <f>COUNTIFS($T$2:$T$1000,"&lt;"&amp;$BX$16,$B$2:$B$1000,"="&amp;BR20)+COUNTIFS($T$2:$T$1000,"&lt;"&amp;$BX$16,$C$2:$C$1000,"="&amp;BR20)</f>
        <v/>
      </c>
      <c r="BZ20" s="80">
        <f>COUNTIFS($T$2:$T$1000,"&gt;"&amp;$BX$16,$B$2:$B$1000,"="&amp;BS20)+COUNTIFS($T$2:$T$1000,"&gt;"&amp;$BX$16,$C$2:$C$1000,"="&amp;BS20)</f>
        <v/>
      </c>
      <c r="CA20" s="80">
        <f>COUNTIFS($T$2:$T$1000,"&lt;"&amp;$BX$16,$B$2:$B$1000,"="&amp;BS20)+COUNTIFS($T$2:$T$1000,"&lt;"&amp;$BX$16,$C$2:$C$1000,"="&amp;BS20)</f>
        <v/>
      </c>
      <c r="CB20" s="80">
        <f>COUNTIFS($T$2:$T$1000,"&gt;"&amp;$CB$16,$B$2:$B$1000,"="&amp;BR20)+COUNTIFS($T$2:$T$1000,"&gt;"&amp;$CB$16,$C$2:$C$1000,"="&amp;BR20)</f>
        <v/>
      </c>
      <c r="CC20" s="80">
        <f>COUNTIFS($T$2:$T$1000,"&lt;"&amp;$CB$16,$B$2:$B$1000,"="&amp;BR20)+COUNTIFS($T$2:$T$1000,"&lt;"&amp;$CB$16,$C$2:$C$1000,"="&amp;BR20)</f>
        <v/>
      </c>
      <c r="CD20" s="80">
        <f>COUNTIFS($T$2:$T$1000,"&gt;"&amp;$CB$16,$B$2:$B$1000,"="&amp;BS20)+COUNTIFS($T$2:$T$1000,"&gt;"&amp;$CB$16,$C$2:$C$1000,"="&amp;BS20)</f>
        <v/>
      </c>
      <c r="CE20" s="80">
        <f>COUNTIFS($T$2:$T$1000,"&lt;"&amp;$CB$16,$B$2:$B$1000,"="&amp;BS20)+COUNTIFS($T$2:$T$1000,"&lt;"&amp;$CB$16,$C$2:$C$1000,"="&amp;BS20)</f>
        <v/>
      </c>
      <c r="CF20" s="25">
        <f>COUNTIFS($W$2:$W$1000,"&gt;"&amp;$CF$16,$B$2:$B$1000,"="&amp;BR20)+COUNTIFS($W$2:$W$1000,"&gt;"&amp;$CF$16,$C$2:$C$1000,"="&amp;BR20)</f>
        <v/>
      </c>
      <c r="CG20" s="80">
        <f>COUNTIFS($W$2:$W$1000,"&lt;"&amp;$CF$16,$B$2:$B$1000,"="&amp;BR20)+COUNTIFS($W$2:$W$1000,"&lt;"&amp;$CF$16,$C$2:$C$1000,"="&amp;BR20)</f>
        <v/>
      </c>
      <c r="CH20" s="80">
        <f>COUNTIFS($W$2:$W$1000,"&gt;"&amp;$CF$16,$B$2:$B$1000,"="&amp;BS20)+COUNTIFS($W$2:$W$1000,"&gt;"&amp;$CF$16,$C$2:$C$1000,"="&amp;BS20)</f>
        <v/>
      </c>
      <c r="CI20" s="80">
        <f>COUNTIFS($W$2:$W$1000,"&lt;"&amp;$CF$16,$B$2:$B$1000,"="&amp;BS20)+COUNTIFS($W$2:$W$1000,"&lt;"&amp;$CF$16,$C$2:$C$1000,"="&amp;BS20)</f>
        <v/>
      </c>
      <c r="CJ20" s="80">
        <f>COUNTIFS($W$2:$W$1000,"&gt;"&amp;$CJ$16,$B$2:$B$1000,"="&amp;BR20)+COUNTIFS($W$2:$W$1000,"&gt;"&amp;$CJ$16,$C$2:$C$1000,"="&amp;BR20)</f>
        <v/>
      </c>
      <c r="CK20" s="80">
        <f>COUNTIFS($W$2:$W$1000,"&lt;"&amp;$CJ$16,$B$2:$B$1000,"="&amp;BR20)+COUNTIFS($W$2:$W$1000,"&lt;"&amp;$CJ$16,$C$2:$C$1000,"="&amp;BR20)</f>
        <v/>
      </c>
      <c r="CL20" s="80">
        <f>COUNTIFS($W$2:$W$1000,"&gt;"&amp;$CJ$16,$B$2:$B$1000,"="&amp;BS20)+COUNTIFS($W$2:$W$1000,"&gt;"&amp;$CJ$16,$C$2:$C$1000,"="&amp;BS20)</f>
        <v/>
      </c>
      <c r="CM20" s="80">
        <f>COUNTIFS($W$2:$W$1000,"&lt;"&amp;$CJ$16,$B$2:$B$1000,"="&amp;BS20)+COUNTIFS($W$2:$W$1000,"&lt;"&amp;$CJ$16,$C$2:$C$1000,"="&amp;BS20)</f>
        <v/>
      </c>
      <c r="CN20" s="80">
        <f>COUNTIFS($W$2:$W$1000,"&gt;"&amp;$CN$16,$B$2:$B$1000,"="&amp;BR20)+COUNTIFS($W$2:$W$1000,"&gt;"&amp;$CN$16,$C$2:$C$1000,"="&amp;BR20)</f>
        <v/>
      </c>
      <c r="CO20" s="80">
        <f>COUNTIFS($W$2:$W$1000,"&lt;"&amp;$CN$16,$B$2:$B$1000,"="&amp;BR20)+COUNTIFS($W$2:$W$1000,"&lt;"&amp;$CN$16,$C$2:$C$1000,"="&amp;BR20)</f>
        <v/>
      </c>
      <c r="CP20" s="80">
        <f>COUNTIFS($W$2:$W$1000,"&gt;"&amp;$CN$16,$B$2:$B$1000,"="&amp;BS20)+COUNTIFS($W$2:$W$1000,"&gt;"&amp;$CN$16,$C$2:$C$1000,"="&amp;BS20)</f>
        <v/>
      </c>
      <c r="CQ20" s="80">
        <f>COUNTIFS($W$2:$W$1000,"&lt;"&amp;$CN$16,$B$2:$B$1000,"="&amp;BS20)+COUNTIFS($W$2:$W$1000,"&lt;"&amp;$CN$16,$C$2:$C$1000,"="&amp;BS20)</f>
        <v/>
      </c>
      <c r="CR20" s="80">
        <f>COUNTIFS($W$2:$W$1000,"&gt;"&amp;$CR$16,$B$2:$B$1000,"="&amp;BR20)+COUNTIFS($W$2:$W$1000,"&gt;"&amp;$CR$16,$C$2:$C$1000,"="&amp;BR20)</f>
        <v/>
      </c>
      <c r="CS20" s="80">
        <f>COUNTIFS($W$2:$W$1000,"&lt;"&amp;$CR$16,$B$2:$B$1000,"="&amp;BR20)+COUNTIFS($W$2:$W$1000,"&lt;"&amp;$CR$16,$C$2:$C$1000,"="&amp;BR20)</f>
        <v/>
      </c>
      <c r="CT20" s="80">
        <f>COUNTIFS($W$2:$W$1000,"&gt;"&amp;$CR$16,$B$2:$B$1000,"="&amp;BS20)+COUNTIFS($W$2:$W$1000,"&gt;"&amp;$CR$16,$C$2:$C$1000,"="&amp;BS20)</f>
        <v/>
      </c>
      <c r="CU20" s="80">
        <f>COUNTIFS($W$2:$W$1000,"&lt;"&amp;$CR$16,$B$2:$B$1000,"="&amp;BS20)+COUNTIFS($W$2:$W$1000,"&lt;"&amp;$CR$16,$C$2:$C$1000,"="&amp;BS20)</f>
        <v/>
      </c>
      <c r="CV20" s="12">
        <f>COUNTIFS($R$2:$R$1000,"&gt;"&amp;$CV$16,$B$2:$B$1000,"="&amp;BR20)+COUNTIFS($S$2:$S$1000,"&gt;"&amp;$CV$16,$C$2:$C$1000,"="&amp;BR20)</f>
        <v/>
      </c>
      <c r="CW20" s="80">
        <f>COUNTIFS($R$2:$R$1000,"&lt;"&amp;$CV$16,$B$2:$B$1000,"="&amp;BR20)+COUNTIFS($S$2:$S$1000,"&lt;"&amp;$CV$16,$C$2:$C$1000,"="&amp;BR20)</f>
        <v/>
      </c>
      <c r="CX20" s="80">
        <f>COUNTIFS($R$2:$R$1000,"&gt;"&amp;$CV$16,$B$2:$B$1000,"="&amp;BS20)+COUNTIFS($S$2:$S$1000,"&gt;"&amp;$CV$16,$C$2:$C$1000,"="&amp;BS20)</f>
        <v/>
      </c>
      <c r="CY20" s="80">
        <f>COUNTIFS($R$2:$R$1000,"&lt;"&amp;$CV$16,$B$2:$B$1000,"="&amp;BS20)+COUNTIFS($S$2:$S$1000,"&lt;"&amp;$CV$16,$C$2:$C$1000,"="&amp;BS20)</f>
        <v/>
      </c>
      <c r="CZ20" s="80">
        <f>COUNTIFS($R$2:$R$1000,"&gt;"&amp;$CZ$16,$B$2:$B$1000,"="&amp;BR20)+COUNTIFS($S$2:$S$1000,"&gt;"&amp;$CZ$16,$C$2:$C$1000,"="&amp;BR20)</f>
        <v/>
      </c>
      <c r="DA20" s="80">
        <f>COUNTIFS($R$2:$R$1000,"&lt;"&amp;$CZ$16,$B$2:$B$1000,"="&amp;BR20)+COUNTIFS($S$2:$S$1000,"&lt;"&amp;$CZ$16,$C$2:$C$1000,"="&amp;BR20)</f>
        <v/>
      </c>
      <c r="DB20" s="80">
        <f>COUNTIFS($R$2:$R$1000,"&gt;"&amp;$CZ$16,$B$2:$B$1000,"="&amp;BS20)+COUNTIFS($S$2:$S$1000,"&gt;"&amp;$CZ$16,$C$2:$C$1000,"="&amp;BS20)</f>
        <v/>
      </c>
      <c r="DC20" s="80">
        <f>COUNTIFS($R$2:$R$1000,"&lt;"&amp;$CZ$16,$B$2:$B$1000,"="&amp;BS20)+COUNTIFS($S$2:$S$1000,"&lt;"&amp;$CZ$16,$C$2:$C$1000,"="&amp;BS20)</f>
        <v/>
      </c>
      <c r="DD20" s="80">
        <f>COUNTIFS($R$2:$R$1000,"&gt;"&amp;$DD$16,$B$2:$B$1000,"="&amp;BR20)+COUNTIFS($S$2:$S$1000,"&gt;"&amp;$DD$16,$C$2:$C$1000,"="&amp;BR20)</f>
        <v/>
      </c>
      <c r="DE20" s="80">
        <f>COUNTIFS($R$2:$R$1000,"&lt;"&amp;$DD$16,$B$2:$B$1000,"="&amp;BR20)+COUNTIFS($S$2:$S$1000,"&lt;"&amp;$DD$16,$C$2:$C$1000,"="&amp;BR20)</f>
        <v/>
      </c>
      <c r="DF20" s="80">
        <f>COUNTIFS($R$2:$R$1000,"&gt;"&amp;$DD$16,$B$2:$B$1000,"="&amp;BS20)+COUNTIFS($S$2:$S$1000,"&gt;"&amp;$DD$16,$C$2:$C$1000,"="&amp;BS20)</f>
        <v/>
      </c>
      <c r="DG20" s="80">
        <f>COUNTIFS($R$2:$R$1000,"&lt;"&amp;$DD$16,$B$2:$B$1000,"="&amp;BS20)+COUNTIFS($S$2:$S$1000,"&lt;"&amp;$DD$16,$C$2:$C$1000,"="&amp;BS20)</f>
        <v/>
      </c>
      <c r="DH20" s="25">
        <f>COUNTIFS($U$2:$U$1000,"&gt;"&amp;$DH$16,$B$2:$B$1000,"="&amp;BR20)+COUNTIFS($V$2:$V$1000,"&gt;"&amp;$DH$16,$C$2:$C$1000,"="&amp;BR20)</f>
        <v/>
      </c>
      <c r="DI20" s="80">
        <f>COUNTIFS($U$2:$U$1000,"&lt;"&amp;$DH$16,$B$2:$B$1000,"="&amp;BR20)+COUNTIFS($V$2:$V$1000,"&lt;"&amp;$DH$16,$C$2:$C$1000,"="&amp;BR20)</f>
        <v/>
      </c>
      <c r="DJ20" s="80">
        <f>COUNTIFS($U$2:$U$1000,"&gt;"&amp;$DH$16,$B$2:$B$1000,"="&amp;BS20)+COUNTIFS($V$2:$V$1000,"&gt;"&amp;$DH$16,$C$2:$C$1000,"="&amp;BS20)</f>
        <v/>
      </c>
      <c r="DK20" s="80">
        <f>COUNTIFS($U$2:$U$1000,"&lt;"&amp;$DH$16,$B$2:$B$1000,"="&amp;BS20)+COUNTIFS($V$2:$V$1000,"&lt;"&amp;$DH$16,$C$2:$C$1000,"="&amp;BS20)</f>
        <v/>
      </c>
      <c r="DL20" s="80">
        <f>COUNTIFS($U$2:$U$1000,"&gt;"&amp;$DL$16,$B$2:$B$1000,"="&amp;BR20)+COUNTIFS($V$2:$V$1000,"&gt;"&amp;$DL$16,$C$2:$C$1000,"="&amp;BR20)</f>
        <v/>
      </c>
      <c r="DM20" s="80">
        <f>COUNTIFS($U$2:$U$1000,"&lt;"&amp;$DL$16,$B$2:$B$1000,"="&amp;BR20)+COUNTIFS($V$2:$V$1000,"&lt;"&amp;$DL$16,$C$2:$C$1000,"="&amp;BR20)</f>
        <v/>
      </c>
      <c r="DN20" s="80">
        <f>COUNTIFS($U$2:$U$1000,"&gt;"&amp;$DL$16,$B$2:$B$1000,"="&amp;BS20)+COUNTIFS($V$2:$V$1000,"&gt;"&amp;$DL$16,$C$2:$C$1000,"="&amp;BS20)</f>
        <v/>
      </c>
      <c r="DO20" s="80">
        <f>COUNTIFS($U$2:$U$1000,"&lt;"&amp;$DL$16,$B$2:$B$1000,"="&amp;BS20)+COUNTIFS($V$2:$V$1000,"&lt;"&amp;$DL$16,$C$2:$C$1000,"="&amp;BS20)</f>
        <v/>
      </c>
      <c r="DP20" s="80">
        <f>COUNTIFS($U$2:$U$1000,"&gt;"&amp;$DP$16,$B$2:$B$1000,"="&amp;BR20)+COUNTIFS($V$2:$V$1000,"&gt;"&amp;$DP$16,$C$2:$C$1000,"="&amp;BR20)</f>
        <v/>
      </c>
      <c r="DQ20" s="80">
        <f>COUNTIFS($U$2:$U$1000,"&lt;"&amp;$DP$16,$B$2:$B$1000,"="&amp;BR20)+COUNTIFS($V$2:$V$1000,"&lt;"&amp;$DP$16,$C$2:$C$1000,"="&amp;BR20)</f>
        <v/>
      </c>
      <c r="DR20" s="80">
        <f>COUNTIFS($U$2:$U$1000,"&gt;"&amp;$DP$16,$B$2:$B$1000,"="&amp;BS20)+COUNTIFS($V$2:$V$1000,"&gt;"&amp;$DP$16,$C$2:$C$1000,"="&amp;BS20)</f>
        <v/>
      </c>
      <c r="DS20" s="80">
        <f>COUNTIFS($U$2:$U$1000,"&lt;"&amp;$DP$16,$B$2:$B$1000,"="&amp;BS20)+COUNTIFS($V$2:$V$1000,"&lt;"&amp;$DP$16,$C$2:$C$1000,"="&amp;BS20)</f>
        <v/>
      </c>
      <c r="DT20" s="12">
        <f>COUNTIFS($S$2:$S$1000,"&gt;"&amp;$DT$16,$B$2:$B$1000,"="&amp;BR20)+COUNTIFS($R$2:$R$1000,"&gt;"&amp;$DT$16,$C$2:$C$1000,"="&amp;BR20)</f>
        <v/>
      </c>
      <c r="DU20" s="80">
        <f>COUNTIFS($S$2:$S$1000,"&lt;"&amp;$DT$16,$B$2:$B$1000,"="&amp;BR20)+COUNTIFS($R$2:$R$1000,"&lt;"&amp;$DT$16,$C$2:$C$1000,"="&amp;BR20)</f>
        <v/>
      </c>
      <c r="DV20" s="80">
        <f>COUNTIFS($S$2:$S$1000,"&gt;"&amp;$DT$16,$B$2:$B$1000,"="&amp;BS20)+COUNTIFS($R$2:$R$1000,"&gt;"&amp;$DT$16,$C$2:$C$1000,"="&amp;BS20)</f>
        <v/>
      </c>
      <c r="DW20" s="80">
        <f>COUNTIFS($S$2:$S$1000,"&lt;"&amp;$DT$16,$B$2:$B$1000,"="&amp;BS20)+COUNTIFS($R$2:$R$1000,"&lt;"&amp;$DT$16,$C$2:$C$1000,"="&amp;BS20)</f>
        <v/>
      </c>
      <c r="DX20" s="80">
        <f>COUNTIFS($S$2:$S$1000,"&gt;"&amp;$DX$16,$B$2:$B$1000,"="&amp;BR20)+COUNTIFS($R$2:$R$1000,"&gt;"&amp;$DX$16,$C$2:$C$1000,"="&amp;BR20)</f>
        <v/>
      </c>
      <c r="DY20" s="80">
        <f>COUNTIFS($S$2:$S$1000,"&lt;"&amp;$DX$16,$B$2:$B$1000,"="&amp;BR20)+COUNTIFS($R$2:$R$1000,"&lt;"&amp;$DX$16,$C$2:$C$1000,"="&amp;BR20)</f>
        <v/>
      </c>
      <c r="DZ20" s="80">
        <f>COUNTIFS($S$2:$S$1000,"&gt;"&amp;$DX$16,$B$2:$B$1000,"="&amp;BS20)+COUNTIFS($R$2:$R$1000,"&gt;"&amp;$DX$16,$C$2:$C$1000,"="&amp;BS20)</f>
        <v/>
      </c>
      <c r="EA20" s="80">
        <f>COUNTIFS($S$2:$S$1000,"&lt;"&amp;$DX$16,$B$2:$B$1000,"="&amp;BS20)+COUNTIFS($R$2:$R$1000,"&lt;"&amp;$DX$16,$C$2:$C$1000,"="&amp;BS20)</f>
        <v/>
      </c>
      <c r="EB20" s="80">
        <f>COUNTIFS($S$2:$S$1000,"&gt;"&amp;$EB$16,$B$2:$B$1000,"="&amp;BR20)+COUNTIFS($R$2:$R$1000,"&gt;"&amp;$EB$16,$C$2:$C$1000,"="&amp;BR20)</f>
        <v/>
      </c>
      <c r="EC20" s="80">
        <f>COUNTIFS($S$2:$S$1000,"&lt;"&amp;$EB$16,$B$2:$B$1000,"="&amp;BR20)+COUNTIFS($R$2:$R$1000,"&lt;"&amp;$EB$16,$C$2:$C$1000,"="&amp;BR20)</f>
        <v/>
      </c>
      <c r="ED20" s="80">
        <f>COUNTIFS($S$2:$S$1000,"&gt;"&amp;$EB$16,$B$2:$B$1000,"="&amp;BS20)+COUNTIFS($R$2:$R$1000,"&gt;"&amp;$EB$16,$C$2:$C$1000,"="&amp;BS20)</f>
        <v/>
      </c>
      <c r="EE20" s="80">
        <f>COUNTIFS($S$2:$S$1000,"&lt;"&amp;$EB$16,$B$2:$B$1000,"="&amp;BS20)+COUNTIFS($R$2:$R$1000,"&lt;"&amp;$EB$16,$C$2:$C$1000,"="&amp;BS20)</f>
        <v/>
      </c>
      <c r="EF20" s="25">
        <f>COUNTIFS($V$2:$V$1000,"&gt;"&amp;$EF$16,$B$2:$B$1000,"="&amp;BR20)+COUNTIFS($U$2:$U$1000,"&gt;"&amp;$EF$16,$C$2:$C$1000,"="&amp;BR20)</f>
        <v/>
      </c>
      <c r="EG20" s="80">
        <f>COUNTIFS($V$2:$V$1000,"&lt;"&amp;$EF$16,$B$2:$B$1000,"="&amp;BR20)+COUNTIFS($U$2:$U$1000,"&lt;"&amp;$EF$16,$C$2:$C$1000,"="&amp;BR20)</f>
        <v/>
      </c>
      <c r="EH20" s="80">
        <f>COUNTIFS($V$2:$V$1000,"&gt;"&amp;$EF$16,$B$2:$B$1000,"="&amp;BS20)+COUNTIFS($U$2:$U$1000,"&gt;"&amp;$EF$16,$C$2:$C$1000,"="&amp;BS20)</f>
        <v/>
      </c>
      <c r="EI20" s="80">
        <f>COUNTIFS($V$2:$V$1000,"&lt;"&amp;$EF$16,$B$2:$B$1000,"="&amp;BS20)+COUNTIFS($U$2:$U$1000,"&lt;"&amp;$EF$16,$C$2:$C$1000,"="&amp;BS20)</f>
        <v/>
      </c>
      <c r="EJ20" s="80">
        <f>COUNTIFS($V$2:$V$1000,"&gt;"&amp;$EJ$16,$B$2:$B$1000,"="&amp;BR20)+COUNTIFS($U$2:$U$1000,"&gt;"&amp;$EJ$16,$C$2:$C$1000,"="&amp;BR20)</f>
        <v/>
      </c>
      <c r="EK20" s="80">
        <f>COUNTIFS($V$2:$V$1000,"&lt;"&amp;$EJ$16,$B$2:$B$1000,"="&amp;BR20)+COUNTIFS($U$2:$U$1000,"&lt;"&amp;$EJ$16,$C$2:$C$1000,"="&amp;BR20)</f>
        <v/>
      </c>
      <c r="EL20" s="80">
        <f>COUNTIFS($V$2:$V$1000,"&gt;"&amp;$EJ$16,$B$2:$B$1000,"="&amp;BS20)+COUNTIFS($U$2:$U$1000,"&gt;"&amp;$EJ$16,$C$2:$C$1000,"="&amp;BS20)</f>
        <v/>
      </c>
      <c r="EM20" s="80">
        <f>COUNTIFS($V$2:$V$1000,"&lt;"&amp;$EJ$16,$B$2:$B$1000,"="&amp;BS20)+COUNTIFS($U$2:$U$1000,"&lt;"&amp;$EJ$16,$C$2:$C$1000,"="&amp;BS20)</f>
        <v/>
      </c>
      <c r="EN20" s="80">
        <f>COUNTIFS($V$2:$V$1000,"&gt;"&amp;$EN$16,$B$2:$B$1000,"="&amp;BR20)+COUNTIFS($U$2:$U$1000,"&gt;"&amp;$EN$16,$C$2:$C$1000,"="&amp;BR20)</f>
        <v/>
      </c>
      <c r="EO20" s="80">
        <f>COUNTIFS($V$2:$V$1000,"&lt;"&amp;$EN$16,$B$2:$B$1000,"="&amp;BR20)+COUNTIFS($U$2:$U$1000,"&lt;"&amp;$EN$16,$C$2:$C$1000,"="&amp;BR20)</f>
        <v/>
      </c>
      <c r="EP20" s="80">
        <f>COUNTIFS($V$2:$V$1000,"&gt;"&amp;$EN$16,$B$2:$B$1000,"="&amp;BS20)+COUNTIFS($U$2:$U$1000,"&gt;"&amp;$EN$16,$C$2:$C$1000,"="&amp;BS20)</f>
        <v/>
      </c>
      <c r="EQ20" s="80">
        <f>COUNTIFS($V$2:$V$1000,"&lt;"&amp;$EN$16,$B$2:$B$1000,"="&amp;BS20)+COUNTIFS($U$2:$U$1000,"&lt;"&amp;$EN$16,$C$2:$C$1000,"="&amp;BS20)</f>
        <v/>
      </c>
      <c r="ES20" s="89" t="n"/>
      <c r="EV20" s="89" t="n"/>
      <c r="EY20" s="89" t="n"/>
      <c r="FB20" s="89" t="n"/>
      <c r="FE20" s="89" t="n"/>
      <c r="FH20" s="89" t="n"/>
      <c r="FK20" s="89" t="n"/>
      <c r="FN20" s="81" t="n"/>
      <c r="FQ20" s="81" t="n"/>
      <c r="FT20" s="81" t="n"/>
      <c r="FW20" s="81" t="n"/>
      <c r="FZ20" s="81" t="n"/>
      <c r="GC20" s="81" t="n"/>
      <c r="GF20" s="81" t="n"/>
      <c r="GI20" s="81" t="n"/>
    </row>
    <row customHeight="1" ht="12" r="21" spans="1:201">
      <c r="A21" s="35" t="n">
        <v>43336</v>
      </c>
      <c r="B21" s="89" t="s">
        <v>141</v>
      </c>
      <c r="C21" s="89" t="s">
        <v>144</v>
      </c>
      <c r="D21" s="31" t="n">
        <v>7.35</v>
      </c>
      <c r="E21" s="81" t="n">
        <v>6.16</v>
      </c>
      <c r="F21" s="25" t="n">
        <v>409</v>
      </c>
      <c r="G21" s="80" t="n">
        <v>386</v>
      </c>
      <c r="H21" s="80" t="n">
        <v>308</v>
      </c>
      <c r="I21" s="80" t="n">
        <v>277</v>
      </c>
      <c r="J21" s="80" t="n">
        <v>9</v>
      </c>
      <c r="K21" s="80" t="n">
        <v>11</v>
      </c>
      <c r="L21" s="25" t="n">
        <v>2</v>
      </c>
      <c r="M21" s="80" t="n">
        <v>1</v>
      </c>
      <c r="N21" s="80" t="n">
        <v>2</v>
      </c>
      <c r="O21" s="80" t="n">
        <v>2</v>
      </c>
      <c r="P21" s="80" t="n">
        <v>0</v>
      </c>
      <c r="Q21" s="80" t="n">
        <v>3</v>
      </c>
      <c r="R21" s="16" t="n">
        <v>4</v>
      </c>
      <c r="S21" s="16" t="n">
        <v>6</v>
      </c>
      <c r="T21" s="16" t="n">
        <v>10</v>
      </c>
      <c r="U21" s="25" t="n">
        <v>3</v>
      </c>
      <c r="V21" s="80" t="n">
        <v>0</v>
      </c>
      <c r="W21" s="16" t="n">
        <v>3</v>
      </c>
      <c r="X21" s="25" t="n">
        <v>24</v>
      </c>
      <c r="Y21" s="80" t="n">
        <v>11</v>
      </c>
      <c r="Z21" s="27">
        <f>IF(U21="","",LOOKUP(U21-V21,{-9E+307,0,1},{2,"x",1}))</f>
        <v/>
      </c>
      <c r="AA21" s="14">
        <f>IF(U21="","",U21&amp;"-"&amp;V21)</f>
        <v/>
      </c>
      <c r="AB21" s="63" t="n"/>
      <c r="BR21" s="89">
        <f>BR32</f>
        <v/>
      </c>
      <c r="BS21" s="89">
        <f>BS32</f>
        <v/>
      </c>
      <c r="BT21" s="80">
        <f>COUNTIFS($T$2:$T$1000,"&gt;"&amp;$BT$16,$B$2:$B$1000,"="&amp;BR21)+COUNTIFS($T$2:$T$1000,"&gt;"&amp;$BT$16,$C$2:$C$1000,"="&amp;BR21)</f>
        <v/>
      </c>
      <c r="BU21" s="80">
        <f>COUNTIFS($T$2:$T$1000,"&lt;"&amp;$BT$16,$B$2:$B$1000,"="&amp;BR21)+COUNTIFS($T$2:$T$1000,"&lt;"&amp;$BT$16,$C$2:$C$1000,"="&amp;BR21)</f>
        <v/>
      </c>
      <c r="BV21" s="80">
        <f>COUNTIFS($T$2:$T$1000,"&gt;"&amp;$BT$16,$B$2:$B$1000,"="&amp;BS21)+COUNTIFS($T$2:$T$1000,"&gt;"&amp;$BT$16,$C$2:$C$1000,"="&amp;BS21)</f>
        <v/>
      </c>
      <c r="BW21" s="80">
        <f>COUNTIFS($T$2:$T$1000,"&lt;"&amp;$BT$16,$B$2:$B$1000,"="&amp;BS21)+COUNTIFS($T$2:$T$1000,"&lt;"&amp;$BT$16,$C$2:$C$1000,"="&amp;BS21)</f>
        <v/>
      </c>
      <c r="BX21" s="80">
        <f>COUNTIFS($T$2:$T$1000,"&gt;"&amp;$BX$16,$B$2:$B$1000,"="&amp;BR21)+COUNTIFS($T$2:$T$1000,"&gt;"&amp;$BX$16,$C$2:$C$1000,"="&amp;BR21)</f>
        <v/>
      </c>
      <c r="BY21" s="80">
        <f>COUNTIFS($T$2:$T$1000,"&lt;"&amp;$BX$16,$B$2:$B$1000,"="&amp;BR21)+COUNTIFS($T$2:$T$1000,"&lt;"&amp;$BX$16,$C$2:$C$1000,"="&amp;BR21)</f>
        <v/>
      </c>
      <c r="BZ21" s="80">
        <f>COUNTIFS($T$2:$T$1000,"&gt;"&amp;$BX$16,$B$2:$B$1000,"="&amp;BS21)+COUNTIFS($T$2:$T$1000,"&gt;"&amp;$BX$16,$C$2:$C$1000,"="&amp;BS21)</f>
        <v/>
      </c>
      <c r="CA21" s="80">
        <f>COUNTIFS($T$2:$T$1000,"&lt;"&amp;$BX$16,$B$2:$B$1000,"="&amp;BS21)+COUNTIFS($T$2:$T$1000,"&lt;"&amp;$BX$16,$C$2:$C$1000,"="&amp;BS21)</f>
        <v/>
      </c>
      <c r="CB21" s="80">
        <f>COUNTIFS($T$2:$T$1000,"&gt;"&amp;$CB$16,$B$2:$B$1000,"="&amp;BR21)+COUNTIFS($T$2:$T$1000,"&gt;"&amp;$CB$16,$C$2:$C$1000,"="&amp;BR21)</f>
        <v/>
      </c>
      <c r="CC21" s="80">
        <f>COUNTIFS($T$2:$T$1000,"&lt;"&amp;$CB$16,$B$2:$B$1000,"="&amp;BR21)+COUNTIFS($T$2:$T$1000,"&lt;"&amp;$CB$16,$C$2:$C$1000,"="&amp;BR21)</f>
        <v/>
      </c>
      <c r="CD21" s="80">
        <f>COUNTIFS($T$2:$T$1000,"&gt;"&amp;$CB$16,$B$2:$B$1000,"="&amp;BS21)+COUNTIFS($T$2:$T$1000,"&gt;"&amp;$CB$16,$C$2:$C$1000,"="&amp;BS21)</f>
        <v/>
      </c>
      <c r="CE21" s="80">
        <f>COUNTIFS($T$2:$T$1000,"&lt;"&amp;$CB$16,$B$2:$B$1000,"="&amp;BS21)+COUNTIFS($T$2:$T$1000,"&lt;"&amp;$CB$16,$C$2:$C$1000,"="&amp;BS21)</f>
        <v/>
      </c>
      <c r="CF21" s="25">
        <f>COUNTIFS($W$2:$W$1000,"&gt;"&amp;$CF$16,$B$2:$B$1000,"="&amp;BR21)+COUNTIFS($W$2:$W$1000,"&gt;"&amp;$CF$16,$C$2:$C$1000,"="&amp;BR21)</f>
        <v/>
      </c>
      <c r="CG21" s="80">
        <f>COUNTIFS($W$2:$W$1000,"&lt;"&amp;$CF$16,$B$2:$B$1000,"="&amp;BR21)+COUNTIFS($W$2:$W$1000,"&lt;"&amp;$CF$16,$C$2:$C$1000,"="&amp;BR21)</f>
        <v/>
      </c>
      <c r="CH21" s="80">
        <f>COUNTIFS($W$2:$W$1000,"&gt;"&amp;$CF$16,$B$2:$B$1000,"="&amp;BS21)+COUNTIFS($W$2:$W$1000,"&gt;"&amp;$CF$16,$C$2:$C$1000,"="&amp;BS21)</f>
        <v/>
      </c>
      <c r="CI21" s="80">
        <f>COUNTIFS($W$2:$W$1000,"&lt;"&amp;$CF$16,$B$2:$B$1000,"="&amp;BS21)+COUNTIFS($W$2:$W$1000,"&lt;"&amp;$CF$16,$C$2:$C$1000,"="&amp;BS21)</f>
        <v/>
      </c>
      <c r="CJ21" s="80">
        <f>COUNTIFS($W$2:$W$1000,"&gt;"&amp;$CJ$16,$B$2:$B$1000,"="&amp;BR21)+COUNTIFS($W$2:$W$1000,"&gt;"&amp;$CJ$16,$C$2:$C$1000,"="&amp;BR21)</f>
        <v/>
      </c>
      <c r="CK21" s="80">
        <f>COUNTIFS($W$2:$W$1000,"&lt;"&amp;$CJ$16,$B$2:$B$1000,"="&amp;BR21)+COUNTIFS($W$2:$W$1000,"&lt;"&amp;$CJ$16,$C$2:$C$1000,"="&amp;BR21)</f>
        <v/>
      </c>
      <c r="CL21" s="80">
        <f>COUNTIFS($W$2:$W$1000,"&gt;"&amp;$CJ$16,$B$2:$B$1000,"="&amp;BS21)+COUNTIFS($W$2:$W$1000,"&gt;"&amp;$CJ$16,$C$2:$C$1000,"="&amp;BS21)</f>
        <v/>
      </c>
      <c r="CM21" s="80">
        <f>COUNTIFS($W$2:$W$1000,"&lt;"&amp;$CJ$16,$B$2:$B$1000,"="&amp;BS21)+COUNTIFS($W$2:$W$1000,"&lt;"&amp;$CJ$16,$C$2:$C$1000,"="&amp;BS21)</f>
        <v/>
      </c>
      <c r="CN21" s="80">
        <f>COUNTIFS($W$2:$W$1000,"&gt;"&amp;$CN$16,$B$2:$B$1000,"="&amp;BR21)+COUNTIFS($W$2:$W$1000,"&gt;"&amp;$CN$16,$C$2:$C$1000,"="&amp;BR21)</f>
        <v/>
      </c>
      <c r="CO21" s="80">
        <f>COUNTIFS($W$2:$W$1000,"&lt;"&amp;$CN$16,$B$2:$B$1000,"="&amp;BR21)+COUNTIFS($W$2:$W$1000,"&lt;"&amp;$CN$16,$C$2:$C$1000,"="&amp;BR21)</f>
        <v/>
      </c>
      <c r="CP21" s="80">
        <f>COUNTIFS($W$2:$W$1000,"&gt;"&amp;$CN$16,$B$2:$B$1000,"="&amp;BS21)+COUNTIFS($W$2:$W$1000,"&gt;"&amp;$CN$16,$C$2:$C$1000,"="&amp;BS21)</f>
        <v/>
      </c>
      <c r="CQ21" s="80">
        <f>COUNTIFS($W$2:$W$1000,"&lt;"&amp;$CN$16,$B$2:$B$1000,"="&amp;BS21)+COUNTIFS($W$2:$W$1000,"&lt;"&amp;$CN$16,$C$2:$C$1000,"="&amp;BS21)</f>
        <v/>
      </c>
      <c r="CR21" s="80">
        <f>COUNTIFS($W$2:$W$1000,"&gt;"&amp;$CR$16,$B$2:$B$1000,"="&amp;BR21)+COUNTIFS($W$2:$W$1000,"&gt;"&amp;$CR$16,$C$2:$C$1000,"="&amp;BR21)</f>
        <v/>
      </c>
      <c r="CS21" s="80">
        <f>COUNTIFS($W$2:$W$1000,"&lt;"&amp;$CR$16,$B$2:$B$1000,"="&amp;BR21)+COUNTIFS($W$2:$W$1000,"&lt;"&amp;$CR$16,$C$2:$C$1000,"="&amp;BR21)</f>
        <v/>
      </c>
      <c r="CT21" s="80">
        <f>COUNTIFS($W$2:$W$1000,"&gt;"&amp;$CR$16,$B$2:$B$1000,"="&amp;BS21)+COUNTIFS($W$2:$W$1000,"&gt;"&amp;$CR$16,$C$2:$C$1000,"="&amp;BS21)</f>
        <v/>
      </c>
      <c r="CU21" s="80">
        <f>COUNTIFS($W$2:$W$1000,"&lt;"&amp;$CR$16,$B$2:$B$1000,"="&amp;BS21)+COUNTIFS($W$2:$W$1000,"&lt;"&amp;$CR$16,$C$2:$C$1000,"="&amp;BS21)</f>
        <v/>
      </c>
      <c r="CV21" s="12">
        <f>COUNTIFS($R$2:$R$1000,"&gt;"&amp;$CV$16,$B$2:$B$1000,"="&amp;BR21)+COUNTIFS($S$2:$S$1000,"&gt;"&amp;$CV$16,$C$2:$C$1000,"="&amp;BR21)</f>
        <v/>
      </c>
      <c r="CW21" s="80">
        <f>COUNTIFS($R$2:$R$1000,"&lt;"&amp;$CV$16,$B$2:$B$1000,"="&amp;BR21)+COUNTIFS($S$2:$S$1000,"&lt;"&amp;$CV$16,$C$2:$C$1000,"="&amp;BR21)</f>
        <v/>
      </c>
      <c r="CX21" s="80">
        <f>COUNTIFS($R$2:$R$1000,"&gt;"&amp;$CV$16,$B$2:$B$1000,"="&amp;BS21)+COUNTIFS($S$2:$S$1000,"&gt;"&amp;$CV$16,$C$2:$C$1000,"="&amp;BS21)</f>
        <v/>
      </c>
      <c r="CY21" s="80">
        <f>COUNTIFS($R$2:$R$1000,"&lt;"&amp;$CV$16,$B$2:$B$1000,"="&amp;BS21)+COUNTIFS($S$2:$S$1000,"&lt;"&amp;$CV$16,$C$2:$C$1000,"="&amp;BS21)</f>
        <v/>
      </c>
      <c r="CZ21" s="80">
        <f>COUNTIFS($R$2:$R$1000,"&gt;"&amp;$CZ$16,$B$2:$B$1000,"="&amp;BR21)+COUNTIFS($S$2:$S$1000,"&gt;"&amp;$CZ$16,$C$2:$C$1000,"="&amp;BR21)</f>
        <v/>
      </c>
      <c r="DA21" s="80">
        <f>COUNTIFS($R$2:$R$1000,"&lt;"&amp;$CZ$16,$B$2:$B$1000,"="&amp;BR21)+COUNTIFS($S$2:$S$1000,"&lt;"&amp;$CZ$16,$C$2:$C$1000,"="&amp;BR21)</f>
        <v/>
      </c>
      <c r="DB21" s="80">
        <f>COUNTIFS($R$2:$R$1000,"&gt;"&amp;$CZ$16,$B$2:$B$1000,"="&amp;BS21)+COUNTIFS($S$2:$S$1000,"&gt;"&amp;$CZ$16,$C$2:$C$1000,"="&amp;BS21)</f>
        <v/>
      </c>
      <c r="DC21" s="80">
        <f>COUNTIFS($R$2:$R$1000,"&lt;"&amp;$CZ$16,$B$2:$B$1000,"="&amp;BS21)+COUNTIFS($S$2:$S$1000,"&lt;"&amp;$CZ$16,$C$2:$C$1000,"="&amp;BS21)</f>
        <v/>
      </c>
      <c r="DD21" s="80">
        <f>COUNTIFS($R$2:$R$1000,"&gt;"&amp;$DD$16,$B$2:$B$1000,"="&amp;BR21)+COUNTIFS($S$2:$S$1000,"&gt;"&amp;$DD$16,$C$2:$C$1000,"="&amp;BR21)</f>
        <v/>
      </c>
      <c r="DE21" s="80">
        <f>COUNTIFS($R$2:$R$1000,"&lt;"&amp;$DD$16,$B$2:$B$1000,"="&amp;BR21)+COUNTIFS($S$2:$S$1000,"&lt;"&amp;$DD$16,$C$2:$C$1000,"="&amp;BR21)</f>
        <v/>
      </c>
      <c r="DF21" s="80">
        <f>COUNTIFS($R$2:$R$1000,"&gt;"&amp;$DD$16,$B$2:$B$1000,"="&amp;BS21)+COUNTIFS($S$2:$S$1000,"&gt;"&amp;$DD$16,$C$2:$C$1000,"="&amp;BS21)</f>
        <v/>
      </c>
      <c r="DG21" s="80">
        <f>COUNTIFS($R$2:$R$1000,"&lt;"&amp;$DD$16,$B$2:$B$1000,"="&amp;BS21)+COUNTIFS($S$2:$S$1000,"&lt;"&amp;$DD$16,$C$2:$C$1000,"="&amp;BS21)</f>
        <v/>
      </c>
      <c r="DH21" s="25">
        <f>COUNTIFS($U$2:$U$1000,"&gt;"&amp;$DH$16,$B$2:$B$1000,"="&amp;BR21)+COUNTIFS($V$2:$V$1000,"&gt;"&amp;$DH$16,$C$2:$C$1000,"="&amp;BR21)</f>
        <v/>
      </c>
      <c r="DI21" s="80">
        <f>COUNTIFS($U$2:$U$1000,"&lt;"&amp;$DH$16,$B$2:$B$1000,"="&amp;BR21)+COUNTIFS($V$2:$V$1000,"&lt;"&amp;$DH$16,$C$2:$C$1000,"="&amp;BR21)</f>
        <v/>
      </c>
      <c r="DJ21" s="80">
        <f>COUNTIFS($U$2:$U$1000,"&gt;"&amp;$DH$16,$B$2:$B$1000,"="&amp;BS21)+COUNTIFS($V$2:$V$1000,"&gt;"&amp;$DH$16,$C$2:$C$1000,"="&amp;BS21)</f>
        <v/>
      </c>
      <c r="DK21" s="80">
        <f>COUNTIFS($U$2:$U$1000,"&lt;"&amp;$DH$16,$B$2:$B$1000,"="&amp;BS21)+COUNTIFS($V$2:$V$1000,"&lt;"&amp;$DH$16,$C$2:$C$1000,"="&amp;BS21)</f>
        <v/>
      </c>
      <c r="DL21" s="80">
        <f>COUNTIFS($U$2:$U$1000,"&gt;"&amp;$DL$16,$B$2:$B$1000,"="&amp;BR21)+COUNTIFS($V$2:$V$1000,"&gt;"&amp;$DL$16,$C$2:$C$1000,"="&amp;BR21)</f>
        <v/>
      </c>
      <c r="DM21" s="80">
        <f>COUNTIFS($U$2:$U$1000,"&lt;"&amp;$DL$16,$B$2:$B$1000,"="&amp;BR21)+COUNTIFS($V$2:$V$1000,"&lt;"&amp;$DL$16,$C$2:$C$1000,"="&amp;BR21)</f>
        <v/>
      </c>
      <c r="DN21" s="80">
        <f>COUNTIFS($U$2:$U$1000,"&gt;"&amp;$DL$16,$B$2:$B$1000,"="&amp;BS21)+COUNTIFS($V$2:$V$1000,"&gt;"&amp;$DL$16,$C$2:$C$1000,"="&amp;BS21)</f>
        <v/>
      </c>
      <c r="DO21" s="80">
        <f>COUNTIFS($U$2:$U$1000,"&lt;"&amp;$DL$16,$B$2:$B$1000,"="&amp;BS21)+COUNTIFS($V$2:$V$1000,"&lt;"&amp;$DL$16,$C$2:$C$1000,"="&amp;BS21)</f>
        <v/>
      </c>
      <c r="DP21" s="80">
        <f>COUNTIFS($U$2:$U$1000,"&gt;"&amp;$DP$16,$B$2:$B$1000,"="&amp;BR21)+COUNTIFS($V$2:$V$1000,"&gt;"&amp;$DP$16,$C$2:$C$1000,"="&amp;BR21)</f>
        <v/>
      </c>
      <c r="DQ21" s="80">
        <f>COUNTIFS($U$2:$U$1000,"&lt;"&amp;$DP$16,$B$2:$B$1000,"="&amp;BR21)+COUNTIFS($V$2:$V$1000,"&lt;"&amp;$DP$16,$C$2:$C$1000,"="&amp;BR21)</f>
        <v/>
      </c>
      <c r="DR21" s="80">
        <f>COUNTIFS($U$2:$U$1000,"&gt;"&amp;$DP$16,$B$2:$B$1000,"="&amp;BS21)+COUNTIFS($V$2:$V$1000,"&gt;"&amp;$DP$16,$C$2:$C$1000,"="&amp;BS21)</f>
        <v/>
      </c>
      <c r="DS21" s="80">
        <f>COUNTIFS($U$2:$U$1000,"&lt;"&amp;$DP$16,$B$2:$B$1000,"="&amp;BS21)+COUNTIFS($V$2:$V$1000,"&lt;"&amp;$DP$16,$C$2:$C$1000,"="&amp;BS21)</f>
        <v/>
      </c>
      <c r="DT21" s="12">
        <f>COUNTIFS($S$2:$S$1000,"&gt;"&amp;$DT$16,$B$2:$B$1000,"="&amp;BR21)+COUNTIFS($R$2:$R$1000,"&gt;"&amp;$DT$16,$C$2:$C$1000,"="&amp;BR21)</f>
        <v/>
      </c>
      <c r="DU21" s="80">
        <f>COUNTIFS($S$2:$S$1000,"&lt;"&amp;$DT$16,$B$2:$B$1000,"="&amp;BR21)+COUNTIFS($R$2:$R$1000,"&lt;"&amp;$DT$16,$C$2:$C$1000,"="&amp;BR21)</f>
        <v/>
      </c>
      <c r="DV21" s="80">
        <f>COUNTIFS($S$2:$S$1000,"&gt;"&amp;$DT$16,$B$2:$B$1000,"="&amp;BS21)+COUNTIFS($R$2:$R$1000,"&gt;"&amp;$DT$16,$C$2:$C$1000,"="&amp;BS21)</f>
        <v/>
      </c>
      <c r="DW21" s="80">
        <f>COUNTIFS($S$2:$S$1000,"&lt;"&amp;$DT$16,$B$2:$B$1000,"="&amp;BS21)+COUNTIFS($R$2:$R$1000,"&lt;"&amp;$DT$16,$C$2:$C$1000,"="&amp;BS21)</f>
        <v/>
      </c>
      <c r="DX21" s="80">
        <f>COUNTIFS($S$2:$S$1000,"&gt;"&amp;$DX$16,$B$2:$B$1000,"="&amp;BR21)+COUNTIFS($R$2:$R$1000,"&gt;"&amp;$DX$16,$C$2:$C$1000,"="&amp;BR21)</f>
        <v/>
      </c>
      <c r="DY21" s="80">
        <f>COUNTIFS($S$2:$S$1000,"&lt;"&amp;$DX$16,$B$2:$B$1000,"="&amp;BR21)+COUNTIFS($R$2:$R$1000,"&lt;"&amp;$DX$16,$C$2:$C$1000,"="&amp;BR21)</f>
        <v/>
      </c>
      <c r="DZ21" s="80">
        <f>COUNTIFS($S$2:$S$1000,"&gt;"&amp;$DX$16,$B$2:$B$1000,"="&amp;BS21)+COUNTIFS($R$2:$R$1000,"&gt;"&amp;$DX$16,$C$2:$C$1000,"="&amp;BS21)</f>
        <v/>
      </c>
      <c r="EA21" s="80">
        <f>COUNTIFS($S$2:$S$1000,"&lt;"&amp;$DX$16,$B$2:$B$1000,"="&amp;BS21)+COUNTIFS($R$2:$R$1000,"&lt;"&amp;$DX$16,$C$2:$C$1000,"="&amp;BS21)</f>
        <v/>
      </c>
      <c r="EB21" s="80">
        <f>COUNTIFS($S$2:$S$1000,"&gt;"&amp;$EB$16,$B$2:$B$1000,"="&amp;BR21)+COUNTIFS($R$2:$R$1000,"&gt;"&amp;$EB$16,$C$2:$C$1000,"="&amp;BR21)</f>
        <v/>
      </c>
      <c r="EC21" s="80">
        <f>COUNTIFS($S$2:$S$1000,"&lt;"&amp;$EB$16,$B$2:$B$1000,"="&amp;BR21)+COUNTIFS($R$2:$R$1000,"&lt;"&amp;$EB$16,$C$2:$C$1000,"="&amp;BR21)</f>
        <v/>
      </c>
      <c r="ED21" s="80">
        <f>COUNTIFS($S$2:$S$1000,"&gt;"&amp;$EB$16,$B$2:$B$1000,"="&amp;BS21)+COUNTIFS($R$2:$R$1000,"&gt;"&amp;$EB$16,$C$2:$C$1000,"="&amp;BS21)</f>
        <v/>
      </c>
      <c r="EE21" s="80">
        <f>COUNTIFS($S$2:$S$1000,"&lt;"&amp;$EB$16,$B$2:$B$1000,"="&amp;BS21)+COUNTIFS($R$2:$R$1000,"&lt;"&amp;$EB$16,$C$2:$C$1000,"="&amp;BS21)</f>
        <v/>
      </c>
      <c r="EF21" s="25">
        <f>COUNTIFS($V$2:$V$1000,"&gt;"&amp;$EF$16,$B$2:$B$1000,"="&amp;BR21)+COUNTIFS($U$2:$U$1000,"&gt;"&amp;$EF$16,$C$2:$C$1000,"="&amp;BR21)</f>
        <v/>
      </c>
      <c r="EG21" s="80">
        <f>COUNTIFS($V$2:$V$1000,"&lt;"&amp;$EF$16,$B$2:$B$1000,"="&amp;BR21)+COUNTIFS($U$2:$U$1000,"&lt;"&amp;$EF$16,$C$2:$C$1000,"="&amp;BR21)</f>
        <v/>
      </c>
      <c r="EH21" s="80">
        <f>COUNTIFS($V$2:$V$1000,"&gt;"&amp;$EF$16,$B$2:$B$1000,"="&amp;BS21)+COUNTIFS($U$2:$U$1000,"&gt;"&amp;$EF$16,$C$2:$C$1000,"="&amp;BS21)</f>
        <v/>
      </c>
      <c r="EI21" s="80">
        <f>COUNTIFS($V$2:$V$1000,"&lt;"&amp;$EF$16,$B$2:$B$1000,"="&amp;BS21)+COUNTIFS($U$2:$U$1000,"&lt;"&amp;$EF$16,$C$2:$C$1000,"="&amp;BS21)</f>
        <v/>
      </c>
      <c r="EJ21" s="80">
        <f>COUNTIFS($V$2:$V$1000,"&gt;"&amp;$EJ$16,$B$2:$B$1000,"="&amp;BR21)+COUNTIFS($U$2:$U$1000,"&gt;"&amp;$EJ$16,$C$2:$C$1000,"="&amp;BR21)</f>
        <v/>
      </c>
      <c r="EK21" s="80">
        <f>COUNTIFS($V$2:$V$1000,"&lt;"&amp;$EJ$16,$B$2:$B$1000,"="&amp;BR21)+COUNTIFS($U$2:$U$1000,"&lt;"&amp;$EJ$16,$C$2:$C$1000,"="&amp;BR21)</f>
        <v/>
      </c>
      <c r="EL21" s="80">
        <f>COUNTIFS($V$2:$V$1000,"&gt;"&amp;$EJ$16,$B$2:$B$1000,"="&amp;BS21)+COUNTIFS($U$2:$U$1000,"&gt;"&amp;$EJ$16,$C$2:$C$1000,"="&amp;BS21)</f>
        <v/>
      </c>
      <c r="EM21" s="80">
        <f>COUNTIFS($V$2:$V$1000,"&lt;"&amp;$EJ$16,$B$2:$B$1000,"="&amp;BS21)+COUNTIFS($U$2:$U$1000,"&lt;"&amp;$EJ$16,$C$2:$C$1000,"="&amp;BS21)</f>
        <v/>
      </c>
      <c r="EN21" s="80">
        <f>COUNTIFS($V$2:$V$1000,"&gt;"&amp;$EN$16,$B$2:$B$1000,"="&amp;BR21)+COUNTIFS($U$2:$U$1000,"&gt;"&amp;$EN$16,$C$2:$C$1000,"="&amp;BR21)</f>
        <v/>
      </c>
      <c r="EO21" s="80">
        <f>COUNTIFS($V$2:$V$1000,"&lt;"&amp;$EN$16,$B$2:$B$1000,"="&amp;BR21)+COUNTIFS($U$2:$U$1000,"&lt;"&amp;$EN$16,$C$2:$C$1000,"="&amp;BR21)</f>
        <v/>
      </c>
      <c r="EP21" s="80">
        <f>COUNTIFS($V$2:$V$1000,"&gt;"&amp;$EN$16,$B$2:$B$1000,"="&amp;BS21)+COUNTIFS($U$2:$U$1000,"&gt;"&amp;$EN$16,$C$2:$C$1000,"="&amp;BS21)</f>
        <v/>
      </c>
      <c r="EQ21" s="80">
        <f>COUNTIFS($V$2:$V$1000,"&lt;"&amp;$EN$16,$B$2:$B$1000,"="&amp;BS21)+COUNTIFS($U$2:$U$1000,"&lt;"&amp;$EN$16,$C$2:$C$1000,"="&amp;BS21)</f>
        <v/>
      </c>
      <c r="ES21" s="89" t="n"/>
      <c r="EV21" s="89" t="n"/>
      <c r="EY21" s="89" t="n"/>
      <c r="FB21" s="89" t="n"/>
      <c r="FE21" s="89" t="n"/>
      <c r="FH21" s="89" t="n"/>
      <c r="FK21" s="89" t="n"/>
      <c r="FN21" s="81" t="n"/>
      <c r="FQ21" s="81" t="n"/>
      <c r="FT21" s="81" t="n"/>
      <c r="FW21" s="81" t="n"/>
      <c r="FZ21" s="81" t="n"/>
      <c r="GC21" s="81" t="n"/>
      <c r="GF21" s="81" t="n"/>
      <c r="GI21" s="81" t="n"/>
    </row>
    <row customHeight="1" ht="12" r="22" spans="1:201">
      <c r="A22" s="35" t="n">
        <v>43337</v>
      </c>
      <c r="B22" s="89" t="s">
        <v>134</v>
      </c>
      <c r="C22" s="89" t="s">
        <v>138</v>
      </c>
      <c r="D22" s="31" t="n">
        <v>7.06</v>
      </c>
      <c r="E22" s="81" t="n">
        <v>6.33</v>
      </c>
      <c r="F22" s="25" t="n">
        <v>591</v>
      </c>
      <c r="G22" s="80" t="n">
        <v>302</v>
      </c>
      <c r="H22" s="80" t="n">
        <v>528</v>
      </c>
      <c r="I22" s="80" t="n">
        <v>234</v>
      </c>
      <c r="J22" s="80" t="n">
        <v>14</v>
      </c>
      <c r="K22" s="80" t="n">
        <v>6</v>
      </c>
      <c r="L22" s="25" t="n">
        <v>2</v>
      </c>
      <c r="M22" s="80" t="n">
        <v>0</v>
      </c>
      <c r="N22" s="80" t="n">
        <v>4</v>
      </c>
      <c r="O22" s="80" t="n">
        <v>0</v>
      </c>
      <c r="P22" s="80" t="n">
        <v>1</v>
      </c>
      <c r="Q22" s="80" t="n">
        <v>1</v>
      </c>
      <c r="R22" s="16" t="n">
        <v>7</v>
      </c>
      <c r="S22" s="16" t="n">
        <v>1</v>
      </c>
      <c r="T22" s="16" t="n">
        <v>8</v>
      </c>
      <c r="U22" s="25" t="n">
        <v>3</v>
      </c>
      <c r="V22" s="80" t="n">
        <v>1</v>
      </c>
      <c r="W22" s="16" t="n">
        <v>4</v>
      </c>
      <c r="X22" s="25" t="n">
        <v>17</v>
      </c>
      <c r="Y22" s="80" t="n">
        <v>32</v>
      </c>
      <c r="Z22" s="27">
        <f>IF(U22="","",LOOKUP(U22-V22,{-9E+307,0,1},{2,"x",1}))</f>
        <v/>
      </c>
      <c r="AA22" s="14">
        <f>IF(U22="","",U22&amp;"-"&amp;V22)</f>
        <v/>
      </c>
      <c r="AB22" s="63" t="n"/>
      <c r="BR22" s="89">
        <f>BR33</f>
        <v/>
      </c>
      <c r="BS22" s="89">
        <f>BS33</f>
        <v/>
      </c>
      <c r="BT22" s="80">
        <f>COUNTIFS($T$2:$T$1000,"&gt;"&amp;$BT$16,$B$2:$B$1000,"="&amp;BR22)+COUNTIFS($T$2:$T$1000,"&gt;"&amp;$BT$16,$C$2:$C$1000,"="&amp;BR22)</f>
        <v/>
      </c>
      <c r="BU22" s="80">
        <f>COUNTIFS($T$2:$T$1000,"&lt;"&amp;$BT$16,$B$2:$B$1000,"="&amp;BR22)+COUNTIFS($T$2:$T$1000,"&lt;"&amp;$BT$16,$C$2:$C$1000,"="&amp;BR22)</f>
        <v/>
      </c>
      <c r="BV22" s="80">
        <f>COUNTIFS($T$2:$T$1000,"&gt;"&amp;$BT$16,$B$2:$B$1000,"="&amp;BS22)+COUNTIFS($T$2:$T$1000,"&gt;"&amp;$BT$16,$C$2:$C$1000,"="&amp;BS22)</f>
        <v/>
      </c>
      <c r="BW22" s="80">
        <f>COUNTIFS($T$2:$T$1000,"&lt;"&amp;$BT$16,$B$2:$B$1000,"="&amp;BS22)+COUNTIFS($T$2:$T$1000,"&lt;"&amp;$BT$16,$C$2:$C$1000,"="&amp;BS22)</f>
        <v/>
      </c>
      <c r="BX22" s="80">
        <f>COUNTIFS($T$2:$T$1000,"&gt;"&amp;$BX$16,$B$2:$B$1000,"="&amp;BR22)+COUNTIFS($T$2:$T$1000,"&gt;"&amp;$BX$16,$C$2:$C$1000,"="&amp;BR22)</f>
        <v/>
      </c>
      <c r="BY22" s="80">
        <f>COUNTIFS($T$2:$T$1000,"&lt;"&amp;$BX$16,$B$2:$B$1000,"="&amp;BR22)+COUNTIFS($T$2:$T$1000,"&lt;"&amp;$BX$16,$C$2:$C$1000,"="&amp;BR22)</f>
        <v/>
      </c>
      <c r="BZ22" s="80">
        <f>COUNTIFS($T$2:$T$1000,"&gt;"&amp;$BX$16,$B$2:$B$1000,"="&amp;BS22)+COUNTIFS($T$2:$T$1000,"&gt;"&amp;$BX$16,$C$2:$C$1000,"="&amp;BS22)</f>
        <v/>
      </c>
      <c r="CA22" s="80">
        <f>COUNTIFS($T$2:$T$1000,"&lt;"&amp;$BX$16,$B$2:$B$1000,"="&amp;BS22)+COUNTIFS($T$2:$T$1000,"&lt;"&amp;$BX$16,$C$2:$C$1000,"="&amp;BS22)</f>
        <v/>
      </c>
      <c r="CB22" s="80">
        <f>COUNTIFS($T$2:$T$1000,"&gt;"&amp;$CB$16,$B$2:$B$1000,"="&amp;BR22)+COUNTIFS($T$2:$T$1000,"&gt;"&amp;$CB$16,$C$2:$C$1000,"="&amp;BR22)</f>
        <v/>
      </c>
      <c r="CC22" s="80">
        <f>COUNTIFS($T$2:$T$1000,"&lt;"&amp;$CB$16,$B$2:$B$1000,"="&amp;BR22)+COUNTIFS($T$2:$T$1000,"&lt;"&amp;$CB$16,$C$2:$C$1000,"="&amp;BR22)</f>
        <v/>
      </c>
      <c r="CD22" s="80">
        <f>COUNTIFS($T$2:$T$1000,"&gt;"&amp;$CB$16,$B$2:$B$1000,"="&amp;BS22)+COUNTIFS($T$2:$T$1000,"&gt;"&amp;$CB$16,$C$2:$C$1000,"="&amp;BS22)</f>
        <v/>
      </c>
      <c r="CE22" s="80">
        <f>COUNTIFS($T$2:$T$1000,"&lt;"&amp;$CB$16,$B$2:$B$1000,"="&amp;BS22)+COUNTIFS($T$2:$T$1000,"&lt;"&amp;$CB$16,$C$2:$C$1000,"="&amp;BS22)</f>
        <v/>
      </c>
      <c r="CF22" s="25">
        <f>COUNTIFS($W$2:$W$1000,"&gt;"&amp;$CF$16,$B$2:$B$1000,"="&amp;BR22)+COUNTIFS($W$2:$W$1000,"&gt;"&amp;$CF$16,$C$2:$C$1000,"="&amp;BR22)</f>
        <v/>
      </c>
      <c r="CG22" s="80">
        <f>COUNTIFS($W$2:$W$1000,"&lt;"&amp;$CF$16,$B$2:$B$1000,"="&amp;BR22)+COUNTIFS($W$2:$W$1000,"&lt;"&amp;$CF$16,$C$2:$C$1000,"="&amp;BR22)</f>
        <v/>
      </c>
      <c r="CH22" s="80">
        <f>COUNTIFS($W$2:$W$1000,"&gt;"&amp;$CF$16,$B$2:$B$1000,"="&amp;BS22)+COUNTIFS($W$2:$W$1000,"&gt;"&amp;$CF$16,$C$2:$C$1000,"="&amp;BS22)</f>
        <v/>
      </c>
      <c r="CI22" s="80">
        <f>COUNTIFS($W$2:$W$1000,"&lt;"&amp;$CF$16,$B$2:$B$1000,"="&amp;BS22)+COUNTIFS($W$2:$W$1000,"&lt;"&amp;$CF$16,$C$2:$C$1000,"="&amp;BS22)</f>
        <v/>
      </c>
      <c r="CJ22" s="80">
        <f>COUNTIFS($W$2:$W$1000,"&gt;"&amp;$CJ$16,$B$2:$B$1000,"="&amp;BR22)+COUNTIFS($W$2:$W$1000,"&gt;"&amp;$CJ$16,$C$2:$C$1000,"="&amp;BR22)</f>
        <v/>
      </c>
      <c r="CK22" s="80">
        <f>COUNTIFS($W$2:$W$1000,"&lt;"&amp;$CJ$16,$B$2:$B$1000,"="&amp;BR22)+COUNTIFS($W$2:$W$1000,"&lt;"&amp;$CJ$16,$C$2:$C$1000,"="&amp;BR22)</f>
        <v/>
      </c>
      <c r="CL22" s="80">
        <f>COUNTIFS($W$2:$W$1000,"&gt;"&amp;$CJ$16,$B$2:$B$1000,"="&amp;BS22)+COUNTIFS($W$2:$W$1000,"&gt;"&amp;$CJ$16,$C$2:$C$1000,"="&amp;BS22)</f>
        <v/>
      </c>
      <c r="CM22" s="80">
        <f>COUNTIFS($W$2:$W$1000,"&lt;"&amp;$CJ$16,$B$2:$B$1000,"="&amp;BS22)+COUNTIFS($W$2:$W$1000,"&lt;"&amp;$CJ$16,$C$2:$C$1000,"="&amp;BS22)</f>
        <v/>
      </c>
      <c r="CN22" s="80">
        <f>COUNTIFS($W$2:$W$1000,"&gt;"&amp;$CN$16,$B$2:$B$1000,"="&amp;BR22)+COUNTIFS($W$2:$W$1000,"&gt;"&amp;$CN$16,$C$2:$C$1000,"="&amp;BR22)</f>
        <v/>
      </c>
      <c r="CO22" s="80">
        <f>COUNTIFS($W$2:$W$1000,"&lt;"&amp;$CN$16,$B$2:$B$1000,"="&amp;BR22)+COUNTIFS($W$2:$W$1000,"&lt;"&amp;$CN$16,$C$2:$C$1000,"="&amp;BR22)</f>
        <v/>
      </c>
      <c r="CP22" s="80">
        <f>COUNTIFS($W$2:$W$1000,"&gt;"&amp;$CN$16,$B$2:$B$1000,"="&amp;BS22)+COUNTIFS($W$2:$W$1000,"&gt;"&amp;$CN$16,$C$2:$C$1000,"="&amp;BS22)</f>
        <v/>
      </c>
      <c r="CQ22" s="80">
        <f>COUNTIFS($W$2:$W$1000,"&lt;"&amp;$CN$16,$B$2:$B$1000,"="&amp;BS22)+COUNTIFS($W$2:$W$1000,"&lt;"&amp;$CN$16,$C$2:$C$1000,"="&amp;BS22)</f>
        <v/>
      </c>
      <c r="CR22" s="80">
        <f>COUNTIFS($W$2:$W$1000,"&gt;"&amp;$CR$16,$B$2:$B$1000,"="&amp;BR22)+COUNTIFS($W$2:$W$1000,"&gt;"&amp;$CR$16,$C$2:$C$1000,"="&amp;BR22)</f>
        <v/>
      </c>
      <c r="CS22" s="80">
        <f>COUNTIFS($W$2:$W$1000,"&lt;"&amp;$CR$16,$B$2:$B$1000,"="&amp;BR22)+COUNTIFS($W$2:$W$1000,"&lt;"&amp;$CR$16,$C$2:$C$1000,"="&amp;BR22)</f>
        <v/>
      </c>
      <c r="CT22" s="80">
        <f>COUNTIFS($W$2:$W$1000,"&gt;"&amp;$CR$16,$B$2:$B$1000,"="&amp;BS22)+COUNTIFS($W$2:$W$1000,"&gt;"&amp;$CR$16,$C$2:$C$1000,"="&amp;BS22)</f>
        <v/>
      </c>
      <c r="CU22" s="80">
        <f>COUNTIFS($W$2:$W$1000,"&lt;"&amp;$CR$16,$B$2:$B$1000,"="&amp;BS22)+COUNTIFS($W$2:$W$1000,"&lt;"&amp;$CR$16,$C$2:$C$1000,"="&amp;BS22)</f>
        <v/>
      </c>
      <c r="CV22" s="12">
        <f>COUNTIFS($R$2:$R$1000,"&gt;"&amp;$CV$16,$B$2:$B$1000,"="&amp;BR22)+COUNTIFS($S$2:$S$1000,"&gt;"&amp;$CV$16,$C$2:$C$1000,"="&amp;BR22)</f>
        <v/>
      </c>
      <c r="CW22" s="80">
        <f>COUNTIFS($R$2:$R$1000,"&lt;"&amp;$CV$16,$B$2:$B$1000,"="&amp;BR22)+COUNTIFS($S$2:$S$1000,"&lt;"&amp;$CV$16,$C$2:$C$1000,"="&amp;BR22)</f>
        <v/>
      </c>
      <c r="CX22" s="80">
        <f>COUNTIFS($R$2:$R$1000,"&gt;"&amp;$CV$16,$B$2:$B$1000,"="&amp;BS22)+COUNTIFS($S$2:$S$1000,"&gt;"&amp;$CV$16,$C$2:$C$1000,"="&amp;BS22)</f>
        <v/>
      </c>
      <c r="CY22" s="80">
        <f>COUNTIFS($R$2:$R$1000,"&lt;"&amp;$CV$16,$B$2:$B$1000,"="&amp;BS22)+COUNTIFS($S$2:$S$1000,"&lt;"&amp;$CV$16,$C$2:$C$1000,"="&amp;BS22)</f>
        <v/>
      </c>
      <c r="CZ22" s="80">
        <f>COUNTIFS($R$2:$R$1000,"&gt;"&amp;$CZ$16,$B$2:$B$1000,"="&amp;BR22)+COUNTIFS($S$2:$S$1000,"&gt;"&amp;$CZ$16,$C$2:$C$1000,"="&amp;BR22)</f>
        <v/>
      </c>
      <c r="DA22" s="80">
        <f>COUNTIFS($R$2:$R$1000,"&lt;"&amp;$CZ$16,$B$2:$B$1000,"="&amp;BR22)+COUNTIFS($S$2:$S$1000,"&lt;"&amp;$CZ$16,$C$2:$C$1000,"="&amp;BR22)</f>
        <v/>
      </c>
      <c r="DB22" s="80">
        <f>COUNTIFS($R$2:$R$1000,"&gt;"&amp;$CZ$16,$B$2:$B$1000,"="&amp;BS22)+COUNTIFS($S$2:$S$1000,"&gt;"&amp;$CZ$16,$C$2:$C$1000,"="&amp;BS22)</f>
        <v/>
      </c>
      <c r="DC22" s="80">
        <f>COUNTIFS($R$2:$R$1000,"&lt;"&amp;$CZ$16,$B$2:$B$1000,"="&amp;BS22)+COUNTIFS($S$2:$S$1000,"&lt;"&amp;$CZ$16,$C$2:$C$1000,"="&amp;BS22)</f>
        <v/>
      </c>
      <c r="DD22" s="80">
        <f>COUNTIFS($R$2:$R$1000,"&gt;"&amp;$DD$16,$B$2:$B$1000,"="&amp;BR22)+COUNTIFS($S$2:$S$1000,"&gt;"&amp;$DD$16,$C$2:$C$1000,"="&amp;BR22)</f>
        <v/>
      </c>
      <c r="DE22" s="80">
        <f>COUNTIFS($R$2:$R$1000,"&lt;"&amp;$DD$16,$B$2:$B$1000,"="&amp;BR22)+COUNTIFS($S$2:$S$1000,"&lt;"&amp;$DD$16,$C$2:$C$1000,"="&amp;BR22)</f>
        <v/>
      </c>
      <c r="DF22" s="80">
        <f>COUNTIFS($R$2:$R$1000,"&gt;"&amp;$DD$16,$B$2:$B$1000,"="&amp;BS22)+COUNTIFS($S$2:$S$1000,"&gt;"&amp;$DD$16,$C$2:$C$1000,"="&amp;BS22)</f>
        <v/>
      </c>
      <c r="DG22" s="80">
        <f>COUNTIFS($R$2:$R$1000,"&lt;"&amp;$DD$16,$B$2:$B$1000,"="&amp;BS22)+COUNTIFS($S$2:$S$1000,"&lt;"&amp;$DD$16,$C$2:$C$1000,"="&amp;BS22)</f>
        <v/>
      </c>
      <c r="DH22" s="25">
        <f>COUNTIFS($U$2:$U$1000,"&gt;"&amp;$DH$16,$B$2:$B$1000,"="&amp;BR22)+COUNTIFS($V$2:$V$1000,"&gt;"&amp;$DH$16,$C$2:$C$1000,"="&amp;BR22)</f>
        <v/>
      </c>
      <c r="DI22" s="80">
        <f>COUNTIFS($U$2:$U$1000,"&lt;"&amp;$DH$16,$B$2:$B$1000,"="&amp;BR22)+COUNTIFS($V$2:$V$1000,"&lt;"&amp;$DH$16,$C$2:$C$1000,"="&amp;BR22)</f>
        <v/>
      </c>
      <c r="DJ22" s="80">
        <f>COUNTIFS($U$2:$U$1000,"&gt;"&amp;$DH$16,$B$2:$B$1000,"="&amp;BS22)+COUNTIFS($V$2:$V$1000,"&gt;"&amp;$DH$16,$C$2:$C$1000,"="&amp;BS22)</f>
        <v/>
      </c>
      <c r="DK22" s="80">
        <f>COUNTIFS($U$2:$U$1000,"&lt;"&amp;$DH$16,$B$2:$B$1000,"="&amp;BS22)+COUNTIFS($V$2:$V$1000,"&lt;"&amp;$DH$16,$C$2:$C$1000,"="&amp;BS22)</f>
        <v/>
      </c>
      <c r="DL22" s="80">
        <f>COUNTIFS($U$2:$U$1000,"&gt;"&amp;$DL$16,$B$2:$B$1000,"="&amp;BR22)+COUNTIFS($V$2:$V$1000,"&gt;"&amp;$DL$16,$C$2:$C$1000,"="&amp;BR22)</f>
        <v/>
      </c>
      <c r="DM22" s="80">
        <f>COUNTIFS($U$2:$U$1000,"&lt;"&amp;$DL$16,$B$2:$B$1000,"="&amp;BR22)+COUNTIFS($V$2:$V$1000,"&lt;"&amp;$DL$16,$C$2:$C$1000,"="&amp;BR22)</f>
        <v/>
      </c>
      <c r="DN22" s="80">
        <f>COUNTIFS($U$2:$U$1000,"&gt;"&amp;$DL$16,$B$2:$B$1000,"="&amp;BS22)+COUNTIFS($V$2:$V$1000,"&gt;"&amp;$DL$16,$C$2:$C$1000,"="&amp;BS22)</f>
        <v/>
      </c>
      <c r="DO22" s="80">
        <f>COUNTIFS($U$2:$U$1000,"&lt;"&amp;$DL$16,$B$2:$B$1000,"="&amp;BS22)+COUNTIFS($V$2:$V$1000,"&lt;"&amp;$DL$16,$C$2:$C$1000,"="&amp;BS22)</f>
        <v/>
      </c>
      <c r="DP22" s="80">
        <f>COUNTIFS($U$2:$U$1000,"&gt;"&amp;$DP$16,$B$2:$B$1000,"="&amp;BR22)+COUNTIFS($V$2:$V$1000,"&gt;"&amp;$DP$16,$C$2:$C$1000,"="&amp;BR22)</f>
        <v/>
      </c>
      <c r="DQ22" s="80">
        <f>COUNTIFS($U$2:$U$1000,"&lt;"&amp;$DP$16,$B$2:$B$1000,"="&amp;BR22)+COUNTIFS($V$2:$V$1000,"&lt;"&amp;$DP$16,$C$2:$C$1000,"="&amp;BR22)</f>
        <v/>
      </c>
      <c r="DR22" s="80">
        <f>COUNTIFS($U$2:$U$1000,"&gt;"&amp;$DP$16,$B$2:$B$1000,"="&amp;BS22)+COUNTIFS($V$2:$V$1000,"&gt;"&amp;$DP$16,$C$2:$C$1000,"="&amp;BS22)</f>
        <v/>
      </c>
      <c r="DS22" s="80">
        <f>COUNTIFS($U$2:$U$1000,"&lt;"&amp;$DP$16,$B$2:$B$1000,"="&amp;BS22)+COUNTIFS($V$2:$V$1000,"&lt;"&amp;$DP$16,$C$2:$C$1000,"="&amp;BS22)</f>
        <v/>
      </c>
      <c r="DT22" s="12">
        <f>COUNTIFS($S$2:$S$1000,"&gt;"&amp;$DT$16,$B$2:$B$1000,"="&amp;BR22)+COUNTIFS($R$2:$R$1000,"&gt;"&amp;$DT$16,$C$2:$C$1000,"="&amp;BR22)</f>
        <v/>
      </c>
      <c r="DU22" s="80">
        <f>COUNTIFS($S$2:$S$1000,"&lt;"&amp;$DT$16,$B$2:$B$1000,"="&amp;BR22)+COUNTIFS($R$2:$R$1000,"&lt;"&amp;$DT$16,$C$2:$C$1000,"="&amp;BR22)</f>
        <v/>
      </c>
      <c r="DV22" s="80">
        <f>COUNTIFS($S$2:$S$1000,"&gt;"&amp;$DT$16,$B$2:$B$1000,"="&amp;BS22)+COUNTIFS($R$2:$R$1000,"&gt;"&amp;$DT$16,$C$2:$C$1000,"="&amp;BS22)</f>
        <v/>
      </c>
      <c r="DW22" s="80">
        <f>COUNTIFS($S$2:$S$1000,"&lt;"&amp;$DT$16,$B$2:$B$1000,"="&amp;BS22)+COUNTIFS($R$2:$R$1000,"&lt;"&amp;$DT$16,$C$2:$C$1000,"="&amp;BS22)</f>
        <v/>
      </c>
      <c r="DX22" s="80">
        <f>COUNTIFS($S$2:$S$1000,"&gt;"&amp;$DX$16,$B$2:$B$1000,"="&amp;BR22)+COUNTIFS($R$2:$R$1000,"&gt;"&amp;$DX$16,$C$2:$C$1000,"="&amp;BR22)</f>
        <v/>
      </c>
      <c r="DY22" s="80">
        <f>COUNTIFS($S$2:$S$1000,"&lt;"&amp;$DX$16,$B$2:$B$1000,"="&amp;BR22)+COUNTIFS($R$2:$R$1000,"&lt;"&amp;$DX$16,$C$2:$C$1000,"="&amp;BR22)</f>
        <v/>
      </c>
      <c r="DZ22" s="80">
        <f>COUNTIFS($S$2:$S$1000,"&gt;"&amp;$DX$16,$B$2:$B$1000,"="&amp;BS22)+COUNTIFS($R$2:$R$1000,"&gt;"&amp;$DX$16,$C$2:$C$1000,"="&amp;BS22)</f>
        <v/>
      </c>
      <c r="EA22" s="80">
        <f>COUNTIFS($S$2:$S$1000,"&lt;"&amp;$DX$16,$B$2:$B$1000,"="&amp;BS22)+COUNTIFS($R$2:$R$1000,"&lt;"&amp;$DX$16,$C$2:$C$1000,"="&amp;BS22)</f>
        <v/>
      </c>
      <c r="EB22" s="80">
        <f>COUNTIFS($S$2:$S$1000,"&gt;"&amp;$EB$16,$B$2:$B$1000,"="&amp;BR22)+COUNTIFS($R$2:$R$1000,"&gt;"&amp;$EB$16,$C$2:$C$1000,"="&amp;BR22)</f>
        <v/>
      </c>
      <c r="EC22" s="80">
        <f>COUNTIFS($S$2:$S$1000,"&lt;"&amp;$EB$16,$B$2:$B$1000,"="&amp;BR22)+COUNTIFS($R$2:$R$1000,"&lt;"&amp;$EB$16,$C$2:$C$1000,"="&amp;BR22)</f>
        <v/>
      </c>
      <c r="ED22" s="80">
        <f>COUNTIFS($S$2:$S$1000,"&gt;"&amp;$EB$16,$B$2:$B$1000,"="&amp;BS22)+COUNTIFS($R$2:$R$1000,"&gt;"&amp;$EB$16,$C$2:$C$1000,"="&amp;BS22)</f>
        <v/>
      </c>
      <c r="EE22" s="80">
        <f>COUNTIFS($S$2:$S$1000,"&lt;"&amp;$EB$16,$B$2:$B$1000,"="&amp;BS22)+COUNTIFS($R$2:$R$1000,"&lt;"&amp;$EB$16,$C$2:$C$1000,"="&amp;BS22)</f>
        <v/>
      </c>
      <c r="EF22" s="25">
        <f>COUNTIFS($V$2:$V$1000,"&gt;"&amp;$EF$16,$B$2:$B$1000,"="&amp;BR22)+COUNTIFS($U$2:$U$1000,"&gt;"&amp;$EF$16,$C$2:$C$1000,"="&amp;BR22)</f>
        <v/>
      </c>
      <c r="EG22" s="80">
        <f>COUNTIFS($V$2:$V$1000,"&lt;"&amp;$EF$16,$B$2:$B$1000,"="&amp;BR22)+COUNTIFS($U$2:$U$1000,"&lt;"&amp;$EF$16,$C$2:$C$1000,"="&amp;BR22)</f>
        <v/>
      </c>
      <c r="EH22" s="80">
        <f>COUNTIFS($V$2:$V$1000,"&gt;"&amp;$EF$16,$B$2:$B$1000,"="&amp;BS22)+COUNTIFS($U$2:$U$1000,"&gt;"&amp;$EF$16,$C$2:$C$1000,"="&amp;BS22)</f>
        <v/>
      </c>
      <c r="EI22" s="80">
        <f>COUNTIFS($V$2:$V$1000,"&lt;"&amp;$EF$16,$B$2:$B$1000,"="&amp;BS22)+COUNTIFS($U$2:$U$1000,"&lt;"&amp;$EF$16,$C$2:$C$1000,"="&amp;BS22)</f>
        <v/>
      </c>
      <c r="EJ22" s="80">
        <f>COUNTIFS($V$2:$V$1000,"&gt;"&amp;$EJ$16,$B$2:$B$1000,"="&amp;BR22)+COUNTIFS($U$2:$U$1000,"&gt;"&amp;$EJ$16,$C$2:$C$1000,"="&amp;BR22)</f>
        <v/>
      </c>
      <c r="EK22" s="80">
        <f>COUNTIFS($V$2:$V$1000,"&lt;"&amp;$EJ$16,$B$2:$B$1000,"="&amp;BR22)+COUNTIFS($U$2:$U$1000,"&lt;"&amp;$EJ$16,$C$2:$C$1000,"="&amp;BR22)</f>
        <v/>
      </c>
      <c r="EL22" s="80">
        <f>COUNTIFS($V$2:$V$1000,"&gt;"&amp;$EJ$16,$B$2:$B$1000,"="&amp;BS22)+COUNTIFS($U$2:$U$1000,"&gt;"&amp;$EJ$16,$C$2:$C$1000,"="&amp;BS22)</f>
        <v/>
      </c>
      <c r="EM22" s="80">
        <f>COUNTIFS($V$2:$V$1000,"&lt;"&amp;$EJ$16,$B$2:$B$1000,"="&amp;BS22)+COUNTIFS($U$2:$U$1000,"&lt;"&amp;$EJ$16,$C$2:$C$1000,"="&amp;BS22)</f>
        <v/>
      </c>
      <c r="EN22" s="80">
        <f>COUNTIFS($V$2:$V$1000,"&gt;"&amp;$EN$16,$B$2:$B$1000,"="&amp;BR22)+COUNTIFS($U$2:$U$1000,"&gt;"&amp;$EN$16,$C$2:$C$1000,"="&amp;BR22)</f>
        <v/>
      </c>
      <c r="EO22" s="80">
        <f>COUNTIFS($V$2:$V$1000,"&lt;"&amp;$EN$16,$B$2:$B$1000,"="&amp;BR22)+COUNTIFS($U$2:$U$1000,"&lt;"&amp;$EN$16,$C$2:$C$1000,"="&amp;BR22)</f>
        <v/>
      </c>
      <c r="EP22" s="80">
        <f>COUNTIFS($V$2:$V$1000,"&gt;"&amp;$EN$16,$B$2:$B$1000,"="&amp;BS22)+COUNTIFS($U$2:$U$1000,"&gt;"&amp;$EN$16,$C$2:$C$1000,"="&amp;BS22)</f>
        <v/>
      </c>
      <c r="EQ22" s="80">
        <f>COUNTIFS($V$2:$V$1000,"&lt;"&amp;$EN$16,$B$2:$B$1000,"="&amp;BS22)+COUNTIFS($U$2:$U$1000,"&lt;"&amp;$EN$16,$C$2:$C$1000,"="&amp;BS22)</f>
        <v/>
      </c>
      <c r="ES22" s="89" t="n"/>
      <c r="EV22" s="89" t="n"/>
      <c r="EY22" s="89" t="n"/>
      <c r="FB22" s="89" t="n"/>
      <c r="FE22" s="89" t="n"/>
      <c r="FH22" s="89" t="n"/>
      <c r="FK22" s="89" t="n"/>
      <c r="FN22" s="81" t="n"/>
      <c r="FQ22" s="81" t="n"/>
      <c r="FT22" s="81" t="n"/>
      <c r="FW22" s="81" t="n"/>
      <c r="FZ22" s="81" t="n"/>
      <c r="GC22" s="81" t="n"/>
      <c r="GF22" s="81" t="n"/>
      <c r="GI22" s="81" t="n"/>
    </row>
    <row customHeight="1" ht="12" r="23" spans="1:201">
      <c r="A23" s="35" t="n">
        <v>43337</v>
      </c>
      <c r="B23" s="89" t="s">
        <v>136</v>
      </c>
      <c r="C23" s="89" t="s">
        <v>142</v>
      </c>
      <c r="D23" s="31" t="n">
        <v>6.76</v>
      </c>
      <c r="E23" s="81" t="n">
        <v>6.59</v>
      </c>
      <c r="F23" s="25" t="n">
        <v>278</v>
      </c>
      <c r="G23" s="80" t="n">
        <v>362</v>
      </c>
      <c r="H23" s="80" t="n">
        <v>178</v>
      </c>
      <c r="I23" s="80" t="n">
        <v>263</v>
      </c>
      <c r="J23" s="80" t="n">
        <v>11</v>
      </c>
      <c r="K23" s="80" t="n">
        <v>14</v>
      </c>
      <c r="L23" s="25" t="n">
        <v>1</v>
      </c>
      <c r="M23" s="80" t="n">
        <v>0</v>
      </c>
      <c r="N23" s="80" t="n">
        <v>2</v>
      </c>
      <c r="O23" s="80" t="n">
        <v>2</v>
      </c>
      <c r="P23" s="80" t="n">
        <v>2</v>
      </c>
      <c r="Q23" s="80" t="n">
        <v>2</v>
      </c>
      <c r="R23" s="16" t="n">
        <v>5</v>
      </c>
      <c r="S23" s="16" t="n">
        <v>4</v>
      </c>
      <c r="T23" s="16" t="n">
        <v>9</v>
      </c>
      <c r="U23" s="25" t="n">
        <v>2</v>
      </c>
      <c r="V23" s="80" t="n">
        <v>2</v>
      </c>
      <c r="W23" s="16" t="n">
        <v>4</v>
      </c>
      <c r="X23" s="25" t="n">
        <v>24</v>
      </c>
      <c r="Y23" s="80" t="n">
        <v>7</v>
      </c>
      <c r="Z23" s="27">
        <f>IF(U23="","",LOOKUP(U23-V23,{-9E+307,0,1},{2,"x",1}))</f>
        <v/>
      </c>
      <c r="AA23" s="14">
        <f>IF(U23="","",U23&amp;"-"&amp;V23)</f>
        <v/>
      </c>
      <c r="AB23" s="63" t="n"/>
      <c r="AW23" s="80" t="n"/>
      <c r="AX23" s="80" t="n"/>
      <c r="AY23" s="80" t="n"/>
      <c r="AZ23" s="80" t="n"/>
      <c r="BA23" s="80" t="n"/>
      <c r="BB23" s="80" t="n"/>
      <c r="BC23" s="80" t="n"/>
      <c r="BD23" s="80" t="n"/>
      <c r="BE23" s="80" t="n"/>
      <c r="BF23" s="80" t="n"/>
      <c r="BG23" s="80" t="n"/>
      <c r="BH23" s="80" t="n"/>
      <c r="BI23" s="80" t="n"/>
      <c r="BJ23" s="80" t="n"/>
      <c r="BK23" s="80" t="n"/>
      <c r="BL23" s="80" t="n"/>
      <c r="BM23" s="80" t="n"/>
      <c r="BN23" s="80" t="n"/>
      <c r="BO23" s="80" t="n"/>
      <c r="BR23" s="89">
        <f>BR34</f>
        <v/>
      </c>
      <c r="BS23" s="89">
        <f>BS34</f>
        <v/>
      </c>
      <c r="BT23" s="80">
        <f>COUNTIFS($T$2:$T$1000,"&gt;"&amp;$BT$16,$B$2:$B$1000,"="&amp;BR23)+COUNTIFS($T$2:$T$1000,"&gt;"&amp;$BT$16,$C$2:$C$1000,"="&amp;BR23)</f>
        <v/>
      </c>
      <c r="BU23" s="80">
        <f>COUNTIFS($T$2:$T$1000,"&lt;"&amp;$BT$16,$B$2:$B$1000,"="&amp;BR23)+COUNTIFS($T$2:$T$1000,"&lt;"&amp;$BT$16,$C$2:$C$1000,"="&amp;BR23)</f>
        <v/>
      </c>
      <c r="BV23" s="80">
        <f>COUNTIFS($T$2:$T$1000,"&gt;"&amp;$BT$16,$B$2:$B$1000,"="&amp;BS23)+COUNTIFS($T$2:$T$1000,"&gt;"&amp;$BT$16,$C$2:$C$1000,"="&amp;BS23)</f>
        <v/>
      </c>
      <c r="BW23" s="80">
        <f>COUNTIFS($T$2:$T$1000,"&lt;"&amp;$BT$16,$B$2:$B$1000,"="&amp;BS23)+COUNTIFS($T$2:$T$1000,"&lt;"&amp;$BT$16,$C$2:$C$1000,"="&amp;BS23)</f>
        <v/>
      </c>
      <c r="BX23" s="80">
        <f>COUNTIFS($T$2:$T$1000,"&gt;"&amp;$BX$16,$B$2:$B$1000,"="&amp;BR23)+COUNTIFS($T$2:$T$1000,"&gt;"&amp;$BX$16,$C$2:$C$1000,"="&amp;BR23)</f>
        <v/>
      </c>
      <c r="BY23" s="80">
        <f>COUNTIFS($T$2:$T$1000,"&lt;"&amp;$BX$16,$B$2:$B$1000,"="&amp;BR23)+COUNTIFS($T$2:$T$1000,"&lt;"&amp;$BX$16,$C$2:$C$1000,"="&amp;BR23)</f>
        <v/>
      </c>
      <c r="BZ23" s="80">
        <f>COUNTIFS($T$2:$T$1000,"&gt;"&amp;$BX$16,$B$2:$B$1000,"="&amp;BS23)+COUNTIFS($T$2:$T$1000,"&gt;"&amp;$BX$16,$C$2:$C$1000,"="&amp;BS23)</f>
        <v/>
      </c>
      <c r="CA23" s="80">
        <f>COUNTIFS($T$2:$T$1000,"&lt;"&amp;$BX$16,$B$2:$B$1000,"="&amp;BS23)+COUNTIFS($T$2:$T$1000,"&lt;"&amp;$BX$16,$C$2:$C$1000,"="&amp;BS23)</f>
        <v/>
      </c>
      <c r="CB23" s="80">
        <f>COUNTIFS($T$2:$T$1000,"&gt;"&amp;$CB$16,$B$2:$B$1000,"="&amp;BR23)+COUNTIFS($T$2:$T$1000,"&gt;"&amp;$CB$16,$C$2:$C$1000,"="&amp;BR23)</f>
        <v/>
      </c>
      <c r="CC23" s="80">
        <f>COUNTIFS($T$2:$T$1000,"&lt;"&amp;$CB$16,$B$2:$B$1000,"="&amp;BR23)+COUNTIFS($T$2:$T$1000,"&lt;"&amp;$CB$16,$C$2:$C$1000,"="&amp;BR23)</f>
        <v/>
      </c>
      <c r="CD23" s="80">
        <f>COUNTIFS($T$2:$T$1000,"&gt;"&amp;$CB$16,$B$2:$B$1000,"="&amp;BS23)+COUNTIFS($T$2:$T$1000,"&gt;"&amp;$CB$16,$C$2:$C$1000,"="&amp;BS23)</f>
        <v/>
      </c>
      <c r="CE23" s="80">
        <f>COUNTIFS($T$2:$T$1000,"&lt;"&amp;$CB$16,$B$2:$B$1000,"="&amp;BS23)+COUNTIFS($T$2:$T$1000,"&lt;"&amp;$CB$16,$C$2:$C$1000,"="&amp;BS23)</f>
        <v/>
      </c>
      <c r="CF23" s="25">
        <f>COUNTIFS($W$2:$W$1000,"&gt;"&amp;$CF$16,$B$2:$B$1000,"="&amp;BR23)+COUNTIFS($W$2:$W$1000,"&gt;"&amp;$CF$16,$C$2:$C$1000,"="&amp;BR23)</f>
        <v/>
      </c>
      <c r="CG23" s="80">
        <f>COUNTIFS($W$2:$W$1000,"&lt;"&amp;$CF$16,$B$2:$B$1000,"="&amp;BR23)+COUNTIFS($W$2:$W$1000,"&lt;"&amp;$CF$16,$C$2:$C$1000,"="&amp;BR23)</f>
        <v/>
      </c>
      <c r="CH23" s="80">
        <f>COUNTIFS($W$2:$W$1000,"&gt;"&amp;$CF$16,$B$2:$B$1000,"="&amp;BS23)+COUNTIFS($W$2:$W$1000,"&gt;"&amp;$CF$16,$C$2:$C$1000,"="&amp;BS23)</f>
        <v/>
      </c>
      <c r="CI23" s="80">
        <f>COUNTIFS($W$2:$W$1000,"&lt;"&amp;$CF$16,$B$2:$B$1000,"="&amp;BS23)+COUNTIFS($W$2:$W$1000,"&lt;"&amp;$CF$16,$C$2:$C$1000,"="&amp;BS23)</f>
        <v/>
      </c>
      <c r="CJ23" s="80">
        <f>COUNTIFS($W$2:$W$1000,"&gt;"&amp;$CJ$16,$B$2:$B$1000,"="&amp;BR23)+COUNTIFS($W$2:$W$1000,"&gt;"&amp;$CJ$16,$C$2:$C$1000,"="&amp;BR23)</f>
        <v/>
      </c>
      <c r="CK23" s="80">
        <f>COUNTIFS($W$2:$W$1000,"&lt;"&amp;$CJ$16,$B$2:$B$1000,"="&amp;BR23)+COUNTIFS($W$2:$W$1000,"&lt;"&amp;$CJ$16,$C$2:$C$1000,"="&amp;BR23)</f>
        <v/>
      </c>
      <c r="CL23" s="80">
        <f>COUNTIFS($W$2:$W$1000,"&gt;"&amp;$CJ$16,$B$2:$B$1000,"="&amp;BS23)+COUNTIFS($W$2:$W$1000,"&gt;"&amp;$CJ$16,$C$2:$C$1000,"="&amp;BS23)</f>
        <v/>
      </c>
      <c r="CM23" s="80">
        <f>COUNTIFS($W$2:$W$1000,"&lt;"&amp;$CJ$16,$B$2:$B$1000,"="&amp;BS23)+COUNTIFS($W$2:$W$1000,"&lt;"&amp;$CJ$16,$C$2:$C$1000,"="&amp;BS23)</f>
        <v/>
      </c>
      <c r="CN23" s="80">
        <f>COUNTIFS($W$2:$W$1000,"&gt;"&amp;$CN$16,$B$2:$B$1000,"="&amp;BR23)+COUNTIFS($W$2:$W$1000,"&gt;"&amp;$CN$16,$C$2:$C$1000,"="&amp;BR23)</f>
        <v/>
      </c>
      <c r="CO23" s="80">
        <f>COUNTIFS($W$2:$W$1000,"&lt;"&amp;$CN$16,$B$2:$B$1000,"="&amp;BR23)+COUNTIFS($W$2:$W$1000,"&lt;"&amp;$CN$16,$C$2:$C$1000,"="&amp;BR23)</f>
        <v/>
      </c>
      <c r="CP23" s="80">
        <f>COUNTIFS($W$2:$W$1000,"&gt;"&amp;$CN$16,$B$2:$B$1000,"="&amp;BS23)+COUNTIFS($W$2:$W$1000,"&gt;"&amp;$CN$16,$C$2:$C$1000,"="&amp;BS23)</f>
        <v/>
      </c>
      <c r="CQ23" s="80">
        <f>COUNTIFS($W$2:$W$1000,"&lt;"&amp;$CN$16,$B$2:$B$1000,"="&amp;BS23)+COUNTIFS($W$2:$W$1000,"&lt;"&amp;$CN$16,$C$2:$C$1000,"="&amp;BS23)</f>
        <v/>
      </c>
      <c r="CR23" s="80">
        <f>COUNTIFS($W$2:$W$1000,"&gt;"&amp;$CR$16,$B$2:$B$1000,"="&amp;BR23)+COUNTIFS($W$2:$W$1000,"&gt;"&amp;$CR$16,$C$2:$C$1000,"="&amp;BR23)</f>
        <v/>
      </c>
      <c r="CS23" s="80">
        <f>COUNTIFS($W$2:$W$1000,"&lt;"&amp;$CR$16,$B$2:$B$1000,"="&amp;BR23)+COUNTIFS($W$2:$W$1000,"&lt;"&amp;$CR$16,$C$2:$C$1000,"="&amp;BR23)</f>
        <v/>
      </c>
      <c r="CT23" s="80">
        <f>COUNTIFS($W$2:$W$1000,"&gt;"&amp;$CR$16,$B$2:$B$1000,"="&amp;BS23)+COUNTIFS($W$2:$W$1000,"&gt;"&amp;$CR$16,$C$2:$C$1000,"="&amp;BS23)</f>
        <v/>
      </c>
      <c r="CU23" s="80">
        <f>COUNTIFS($W$2:$W$1000,"&lt;"&amp;$CR$16,$B$2:$B$1000,"="&amp;BS23)+COUNTIFS($W$2:$W$1000,"&lt;"&amp;$CR$16,$C$2:$C$1000,"="&amp;BS23)</f>
        <v/>
      </c>
      <c r="CV23" s="12">
        <f>COUNTIFS($R$2:$R$1000,"&gt;"&amp;$CV$16,$B$2:$B$1000,"="&amp;BR23)+COUNTIFS($S$2:$S$1000,"&gt;"&amp;$CV$16,$C$2:$C$1000,"="&amp;BR23)</f>
        <v/>
      </c>
      <c r="CW23" s="80">
        <f>COUNTIFS($R$2:$R$1000,"&lt;"&amp;$CV$16,$B$2:$B$1000,"="&amp;BR23)+COUNTIFS($S$2:$S$1000,"&lt;"&amp;$CV$16,$C$2:$C$1000,"="&amp;BR23)</f>
        <v/>
      </c>
      <c r="CX23" s="80">
        <f>COUNTIFS($R$2:$R$1000,"&gt;"&amp;$CV$16,$B$2:$B$1000,"="&amp;BS23)+COUNTIFS($S$2:$S$1000,"&gt;"&amp;$CV$16,$C$2:$C$1000,"="&amp;BS23)</f>
        <v/>
      </c>
      <c r="CY23" s="80">
        <f>COUNTIFS($R$2:$R$1000,"&lt;"&amp;$CV$16,$B$2:$B$1000,"="&amp;BS23)+COUNTIFS($S$2:$S$1000,"&lt;"&amp;$CV$16,$C$2:$C$1000,"="&amp;BS23)</f>
        <v/>
      </c>
      <c r="CZ23" s="80">
        <f>COUNTIFS($R$2:$R$1000,"&gt;"&amp;$CZ$16,$B$2:$B$1000,"="&amp;BR23)+COUNTIFS($S$2:$S$1000,"&gt;"&amp;$CZ$16,$C$2:$C$1000,"="&amp;BR23)</f>
        <v/>
      </c>
      <c r="DA23" s="80">
        <f>COUNTIFS($R$2:$R$1000,"&lt;"&amp;$CZ$16,$B$2:$B$1000,"="&amp;BR23)+COUNTIFS($S$2:$S$1000,"&lt;"&amp;$CZ$16,$C$2:$C$1000,"="&amp;BR23)</f>
        <v/>
      </c>
      <c r="DB23" s="80">
        <f>COUNTIFS($R$2:$R$1000,"&gt;"&amp;$CZ$16,$B$2:$B$1000,"="&amp;BS23)+COUNTIFS($S$2:$S$1000,"&gt;"&amp;$CZ$16,$C$2:$C$1000,"="&amp;BS23)</f>
        <v/>
      </c>
      <c r="DC23" s="80">
        <f>COUNTIFS($R$2:$R$1000,"&lt;"&amp;$CZ$16,$B$2:$B$1000,"="&amp;BS23)+COUNTIFS($S$2:$S$1000,"&lt;"&amp;$CZ$16,$C$2:$C$1000,"="&amp;BS23)</f>
        <v/>
      </c>
      <c r="DD23" s="80">
        <f>COUNTIFS($R$2:$R$1000,"&gt;"&amp;$DD$16,$B$2:$B$1000,"="&amp;BR23)+COUNTIFS($S$2:$S$1000,"&gt;"&amp;$DD$16,$C$2:$C$1000,"="&amp;BR23)</f>
        <v/>
      </c>
      <c r="DE23" s="80">
        <f>COUNTIFS($R$2:$R$1000,"&lt;"&amp;$DD$16,$B$2:$B$1000,"="&amp;BR23)+COUNTIFS($S$2:$S$1000,"&lt;"&amp;$DD$16,$C$2:$C$1000,"="&amp;BR23)</f>
        <v/>
      </c>
      <c r="DF23" s="80">
        <f>COUNTIFS($R$2:$R$1000,"&gt;"&amp;$DD$16,$B$2:$B$1000,"="&amp;BS23)+COUNTIFS($S$2:$S$1000,"&gt;"&amp;$DD$16,$C$2:$C$1000,"="&amp;BS23)</f>
        <v/>
      </c>
      <c r="DG23" s="80">
        <f>COUNTIFS($R$2:$R$1000,"&lt;"&amp;$DD$16,$B$2:$B$1000,"="&amp;BS23)+COUNTIFS($S$2:$S$1000,"&lt;"&amp;$DD$16,$C$2:$C$1000,"="&amp;BS23)</f>
        <v/>
      </c>
      <c r="DH23" s="25">
        <f>COUNTIFS($U$2:$U$1000,"&gt;"&amp;$DH$16,$B$2:$B$1000,"="&amp;BR23)+COUNTIFS($V$2:$V$1000,"&gt;"&amp;$DH$16,$C$2:$C$1000,"="&amp;BR23)</f>
        <v/>
      </c>
      <c r="DI23" s="80">
        <f>COUNTIFS($U$2:$U$1000,"&lt;"&amp;$DH$16,$B$2:$B$1000,"="&amp;BR23)+COUNTIFS($V$2:$V$1000,"&lt;"&amp;$DH$16,$C$2:$C$1000,"="&amp;BR23)</f>
        <v/>
      </c>
      <c r="DJ23" s="80">
        <f>COUNTIFS($U$2:$U$1000,"&gt;"&amp;$DH$16,$B$2:$B$1000,"="&amp;BS23)+COUNTIFS($V$2:$V$1000,"&gt;"&amp;$DH$16,$C$2:$C$1000,"="&amp;BS23)</f>
        <v/>
      </c>
      <c r="DK23" s="80">
        <f>COUNTIFS($U$2:$U$1000,"&lt;"&amp;$DH$16,$B$2:$B$1000,"="&amp;BS23)+COUNTIFS($V$2:$V$1000,"&lt;"&amp;$DH$16,$C$2:$C$1000,"="&amp;BS23)</f>
        <v/>
      </c>
      <c r="DL23" s="80">
        <f>COUNTIFS($U$2:$U$1000,"&gt;"&amp;$DL$16,$B$2:$B$1000,"="&amp;BR23)+COUNTIFS($V$2:$V$1000,"&gt;"&amp;$DL$16,$C$2:$C$1000,"="&amp;BR23)</f>
        <v/>
      </c>
      <c r="DM23" s="80">
        <f>COUNTIFS($U$2:$U$1000,"&lt;"&amp;$DL$16,$B$2:$B$1000,"="&amp;BR23)+COUNTIFS($V$2:$V$1000,"&lt;"&amp;$DL$16,$C$2:$C$1000,"="&amp;BR23)</f>
        <v/>
      </c>
      <c r="DN23" s="80">
        <f>COUNTIFS($U$2:$U$1000,"&gt;"&amp;$DL$16,$B$2:$B$1000,"="&amp;BS23)+COUNTIFS($V$2:$V$1000,"&gt;"&amp;$DL$16,$C$2:$C$1000,"="&amp;BS23)</f>
        <v/>
      </c>
      <c r="DO23" s="80">
        <f>COUNTIFS($U$2:$U$1000,"&lt;"&amp;$DL$16,$B$2:$B$1000,"="&amp;BS23)+COUNTIFS($V$2:$V$1000,"&lt;"&amp;$DL$16,$C$2:$C$1000,"="&amp;BS23)</f>
        <v/>
      </c>
      <c r="DP23" s="80">
        <f>COUNTIFS($U$2:$U$1000,"&gt;"&amp;$DP$16,$B$2:$B$1000,"="&amp;BR23)+COUNTIFS($V$2:$V$1000,"&gt;"&amp;$DP$16,$C$2:$C$1000,"="&amp;BR23)</f>
        <v/>
      </c>
      <c r="DQ23" s="80">
        <f>COUNTIFS($U$2:$U$1000,"&lt;"&amp;$DP$16,$B$2:$B$1000,"="&amp;BR23)+COUNTIFS($V$2:$V$1000,"&lt;"&amp;$DP$16,$C$2:$C$1000,"="&amp;BR23)</f>
        <v/>
      </c>
      <c r="DR23" s="80">
        <f>COUNTIFS($U$2:$U$1000,"&gt;"&amp;$DP$16,$B$2:$B$1000,"="&amp;BS23)+COUNTIFS($V$2:$V$1000,"&gt;"&amp;$DP$16,$C$2:$C$1000,"="&amp;BS23)</f>
        <v/>
      </c>
      <c r="DS23" s="80">
        <f>COUNTIFS($U$2:$U$1000,"&lt;"&amp;$DP$16,$B$2:$B$1000,"="&amp;BS23)+COUNTIFS($V$2:$V$1000,"&lt;"&amp;$DP$16,$C$2:$C$1000,"="&amp;BS23)</f>
        <v/>
      </c>
      <c r="DT23" s="12">
        <f>COUNTIFS($S$2:$S$1000,"&gt;"&amp;$DT$16,$B$2:$B$1000,"="&amp;BR23)+COUNTIFS($R$2:$R$1000,"&gt;"&amp;$DT$16,$C$2:$C$1000,"="&amp;BR23)</f>
        <v/>
      </c>
      <c r="DU23" s="80">
        <f>COUNTIFS($S$2:$S$1000,"&lt;"&amp;$DT$16,$B$2:$B$1000,"="&amp;BR23)+COUNTIFS($R$2:$R$1000,"&lt;"&amp;$DT$16,$C$2:$C$1000,"="&amp;BR23)</f>
        <v/>
      </c>
      <c r="DV23" s="80">
        <f>COUNTIFS($S$2:$S$1000,"&gt;"&amp;$DT$16,$B$2:$B$1000,"="&amp;BS23)+COUNTIFS($R$2:$R$1000,"&gt;"&amp;$DT$16,$C$2:$C$1000,"="&amp;BS23)</f>
        <v/>
      </c>
      <c r="DW23" s="80">
        <f>COUNTIFS($S$2:$S$1000,"&lt;"&amp;$DT$16,$B$2:$B$1000,"="&amp;BS23)+COUNTIFS($R$2:$R$1000,"&lt;"&amp;$DT$16,$C$2:$C$1000,"="&amp;BS23)</f>
        <v/>
      </c>
      <c r="DX23" s="80">
        <f>COUNTIFS($S$2:$S$1000,"&gt;"&amp;$DX$16,$B$2:$B$1000,"="&amp;BR23)+COUNTIFS($R$2:$R$1000,"&gt;"&amp;$DX$16,$C$2:$C$1000,"="&amp;BR23)</f>
        <v/>
      </c>
      <c r="DY23" s="80">
        <f>COUNTIFS($S$2:$S$1000,"&lt;"&amp;$DX$16,$B$2:$B$1000,"="&amp;BR23)+COUNTIFS($R$2:$R$1000,"&lt;"&amp;$DX$16,$C$2:$C$1000,"="&amp;BR23)</f>
        <v/>
      </c>
      <c r="DZ23" s="80">
        <f>COUNTIFS($S$2:$S$1000,"&gt;"&amp;$DX$16,$B$2:$B$1000,"="&amp;BS23)+COUNTIFS($R$2:$R$1000,"&gt;"&amp;$DX$16,$C$2:$C$1000,"="&amp;BS23)</f>
        <v/>
      </c>
      <c r="EA23" s="80">
        <f>COUNTIFS($S$2:$S$1000,"&lt;"&amp;$DX$16,$B$2:$B$1000,"="&amp;BS23)+COUNTIFS($R$2:$R$1000,"&lt;"&amp;$DX$16,$C$2:$C$1000,"="&amp;BS23)</f>
        <v/>
      </c>
      <c r="EB23" s="80">
        <f>COUNTIFS($S$2:$S$1000,"&gt;"&amp;$EB$16,$B$2:$B$1000,"="&amp;BR23)+COUNTIFS($R$2:$R$1000,"&gt;"&amp;$EB$16,$C$2:$C$1000,"="&amp;BR23)</f>
        <v/>
      </c>
      <c r="EC23" s="80">
        <f>COUNTIFS($S$2:$S$1000,"&lt;"&amp;$EB$16,$B$2:$B$1000,"="&amp;BR23)+COUNTIFS($R$2:$R$1000,"&lt;"&amp;$EB$16,$C$2:$C$1000,"="&amp;BR23)</f>
        <v/>
      </c>
      <c r="ED23" s="80">
        <f>COUNTIFS($S$2:$S$1000,"&gt;"&amp;$EB$16,$B$2:$B$1000,"="&amp;BS23)+COUNTIFS($R$2:$R$1000,"&gt;"&amp;$EB$16,$C$2:$C$1000,"="&amp;BS23)</f>
        <v/>
      </c>
      <c r="EE23" s="80">
        <f>COUNTIFS($S$2:$S$1000,"&lt;"&amp;$EB$16,$B$2:$B$1000,"="&amp;BS23)+COUNTIFS($R$2:$R$1000,"&lt;"&amp;$EB$16,$C$2:$C$1000,"="&amp;BS23)</f>
        <v/>
      </c>
      <c r="EF23" s="25">
        <f>COUNTIFS($V$2:$V$1000,"&gt;"&amp;$EF$16,$B$2:$B$1000,"="&amp;BR23)+COUNTIFS($U$2:$U$1000,"&gt;"&amp;$EF$16,$C$2:$C$1000,"="&amp;BR23)</f>
        <v/>
      </c>
      <c r="EG23" s="80">
        <f>COUNTIFS($V$2:$V$1000,"&lt;"&amp;$EF$16,$B$2:$B$1000,"="&amp;BR23)+COUNTIFS($U$2:$U$1000,"&lt;"&amp;$EF$16,$C$2:$C$1000,"="&amp;BR23)</f>
        <v/>
      </c>
      <c r="EH23" s="80">
        <f>COUNTIFS($V$2:$V$1000,"&gt;"&amp;$EF$16,$B$2:$B$1000,"="&amp;BS23)+COUNTIFS($U$2:$U$1000,"&gt;"&amp;$EF$16,$C$2:$C$1000,"="&amp;BS23)</f>
        <v/>
      </c>
      <c r="EI23" s="80">
        <f>COUNTIFS($V$2:$V$1000,"&lt;"&amp;$EF$16,$B$2:$B$1000,"="&amp;BS23)+COUNTIFS($U$2:$U$1000,"&lt;"&amp;$EF$16,$C$2:$C$1000,"="&amp;BS23)</f>
        <v/>
      </c>
      <c r="EJ23" s="80">
        <f>COUNTIFS($V$2:$V$1000,"&gt;"&amp;$EJ$16,$B$2:$B$1000,"="&amp;BR23)+COUNTIFS($U$2:$U$1000,"&gt;"&amp;$EJ$16,$C$2:$C$1000,"="&amp;BR23)</f>
        <v/>
      </c>
      <c r="EK23" s="80">
        <f>COUNTIFS($V$2:$V$1000,"&lt;"&amp;$EJ$16,$B$2:$B$1000,"="&amp;BR23)+COUNTIFS($U$2:$U$1000,"&lt;"&amp;$EJ$16,$C$2:$C$1000,"="&amp;BR23)</f>
        <v/>
      </c>
      <c r="EL23" s="80">
        <f>COUNTIFS($V$2:$V$1000,"&gt;"&amp;$EJ$16,$B$2:$B$1000,"="&amp;BS23)+COUNTIFS($U$2:$U$1000,"&gt;"&amp;$EJ$16,$C$2:$C$1000,"="&amp;BS23)</f>
        <v/>
      </c>
      <c r="EM23" s="80">
        <f>COUNTIFS($V$2:$V$1000,"&lt;"&amp;$EJ$16,$B$2:$B$1000,"="&amp;BS23)+COUNTIFS($U$2:$U$1000,"&lt;"&amp;$EJ$16,$C$2:$C$1000,"="&amp;BS23)</f>
        <v/>
      </c>
      <c r="EN23" s="80">
        <f>COUNTIFS($V$2:$V$1000,"&gt;"&amp;$EN$16,$B$2:$B$1000,"="&amp;BR23)+COUNTIFS($U$2:$U$1000,"&gt;"&amp;$EN$16,$C$2:$C$1000,"="&amp;BR23)</f>
        <v/>
      </c>
      <c r="EO23" s="80">
        <f>COUNTIFS($V$2:$V$1000,"&lt;"&amp;$EN$16,$B$2:$B$1000,"="&amp;BR23)+COUNTIFS($U$2:$U$1000,"&lt;"&amp;$EN$16,$C$2:$C$1000,"="&amp;BR23)</f>
        <v/>
      </c>
      <c r="EP23" s="80">
        <f>COUNTIFS($V$2:$V$1000,"&gt;"&amp;$EN$16,$B$2:$B$1000,"="&amp;BS23)+COUNTIFS($U$2:$U$1000,"&gt;"&amp;$EN$16,$C$2:$C$1000,"="&amp;BS23)</f>
        <v/>
      </c>
      <c r="EQ23" s="80">
        <f>COUNTIFS($V$2:$V$1000,"&lt;"&amp;$EN$16,$B$2:$B$1000,"="&amp;BS23)+COUNTIFS($U$2:$U$1000,"&lt;"&amp;$EN$16,$C$2:$C$1000,"="&amp;BS23)</f>
        <v/>
      </c>
      <c r="ES23" s="89" t="n"/>
      <c r="EV23" s="89" t="n"/>
      <c r="EY23" s="89" t="n"/>
      <c r="FB23" s="89" t="n"/>
      <c r="FE23" s="89" t="n"/>
      <c r="FH23" s="89" t="n"/>
      <c r="FK23" s="89" t="n"/>
      <c r="FN23" s="81" t="n"/>
      <c r="FQ23" s="81" t="n"/>
      <c r="FT23" s="81" t="n"/>
      <c r="FW23" s="81" t="n"/>
      <c r="FZ23" s="81" t="n"/>
      <c r="GC23" s="81" t="n"/>
      <c r="GF23" s="81" t="n"/>
      <c r="GI23" s="81" t="n"/>
    </row>
    <row customHeight="1" ht="12" r="24" spans="1:201">
      <c r="A24" s="35" t="n">
        <v>43337</v>
      </c>
      <c r="B24" s="89" t="s">
        <v>145</v>
      </c>
      <c r="C24" s="89" t="s">
        <v>140</v>
      </c>
      <c r="D24" s="31" t="n">
        <v>6.45</v>
      </c>
      <c r="E24" s="81" t="n">
        <v>6.6</v>
      </c>
      <c r="F24" s="25" t="n">
        <v>330</v>
      </c>
      <c r="G24" s="80" t="n">
        <v>314</v>
      </c>
      <c r="H24" s="80" t="n">
        <v>209</v>
      </c>
      <c r="I24" s="80" t="n">
        <v>205</v>
      </c>
      <c r="J24" s="80" t="n">
        <v>10</v>
      </c>
      <c r="K24" s="80" t="n">
        <v>6</v>
      </c>
      <c r="L24" s="25" t="n">
        <v>0</v>
      </c>
      <c r="M24" s="80" t="n">
        <v>0</v>
      </c>
      <c r="N24" s="80" t="n">
        <v>2</v>
      </c>
      <c r="O24" s="80" t="n">
        <v>1</v>
      </c>
      <c r="P24" s="80" t="n">
        <v>0</v>
      </c>
      <c r="Q24" s="80" t="n">
        <v>1</v>
      </c>
      <c r="R24" s="16" t="n">
        <v>2</v>
      </c>
      <c r="S24" s="16" t="n">
        <v>2</v>
      </c>
      <c r="T24" s="16" t="n">
        <v>4</v>
      </c>
      <c r="U24" s="25" t="n">
        <v>1</v>
      </c>
      <c r="V24" s="80" t="n">
        <v>1</v>
      </c>
      <c r="W24" s="16" t="n">
        <v>2</v>
      </c>
      <c r="X24" s="25" t="n">
        <v>5</v>
      </c>
      <c r="Y24" s="80" t="n">
        <v>30</v>
      </c>
      <c r="Z24" s="27">
        <f>IF(U24="","",LOOKUP(U24-V24,{-9E+307,0,1},{2,"x",1}))</f>
        <v/>
      </c>
      <c r="AA24" s="14">
        <f>IF(U24="","",U24&amp;"-"&amp;V24)</f>
        <v/>
      </c>
      <c r="AB24" s="63" t="n"/>
      <c r="AW24" s="80" t="n"/>
      <c r="AX24" s="81" t="n"/>
      <c r="AY24" s="80" t="n"/>
      <c r="AZ24" s="80" t="n"/>
      <c r="BA24" s="80" t="n"/>
      <c r="BB24" s="80" t="n"/>
      <c r="BC24" s="80" t="n"/>
      <c r="BD24" s="80" t="n"/>
      <c r="BE24" s="80" t="n"/>
      <c r="BF24" s="80" t="n"/>
      <c r="BG24" s="81" t="n"/>
      <c r="BH24" s="80" t="n"/>
      <c r="BI24" s="80" t="n"/>
      <c r="BJ24" s="80" t="n"/>
      <c r="BK24" s="80" t="n"/>
      <c r="BL24" s="80" t="n"/>
      <c r="BM24" s="80" t="n"/>
      <c r="BN24" s="80" t="n"/>
      <c r="BO24" s="80" t="n"/>
      <c r="BR24" s="89">
        <f>BR35</f>
        <v/>
      </c>
      <c r="BS24" s="89">
        <f>BS35</f>
        <v/>
      </c>
      <c r="BT24" s="80">
        <f>COUNTIFS($T$2:$T$1000,"&gt;"&amp;$BT$16,$B$2:$B$1000,"="&amp;BR24)+COUNTIFS($T$2:$T$1000,"&gt;"&amp;$BT$16,$C$2:$C$1000,"="&amp;BR24)</f>
        <v/>
      </c>
      <c r="BU24" s="80">
        <f>COUNTIFS($T$2:$T$1000,"&lt;"&amp;$BT$16,$B$2:$B$1000,"="&amp;BR24)+COUNTIFS($T$2:$T$1000,"&lt;"&amp;$BT$16,$C$2:$C$1000,"="&amp;BR24)</f>
        <v/>
      </c>
      <c r="BV24" s="80">
        <f>COUNTIFS($T$2:$T$1000,"&gt;"&amp;$BT$16,$B$2:$B$1000,"="&amp;BS24)+COUNTIFS($T$2:$T$1000,"&gt;"&amp;$BT$16,$C$2:$C$1000,"="&amp;BS24)</f>
        <v/>
      </c>
      <c r="BW24" s="80">
        <f>COUNTIFS($T$2:$T$1000,"&lt;"&amp;$BT$16,$B$2:$B$1000,"="&amp;BS24)+COUNTIFS($T$2:$T$1000,"&lt;"&amp;$BT$16,$C$2:$C$1000,"="&amp;BS24)</f>
        <v/>
      </c>
      <c r="BX24" s="80">
        <f>COUNTIFS($T$2:$T$1000,"&gt;"&amp;$BX$16,$B$2:$B$1000,"="&amp;BR24)+COUNTIFS($T$2:$T$1000,"&gt;"&amp;$BX$16,$C$2:$C$1000,"="&amp;BR24)</f>
        <v/>
      </c>
      <c r="BY24" s="80">
        <f>COUNTIFS($T$2:$T$1000,"&lt;"&amp;$BX$16,$B$2:$B$1000,"="&amp;BR24)+COUNTIFS($T$2:$T$1000,"&lt;"&amp;$BX$16,$C$2:$C$1000,"="&amp;BR24)</f>
        <v/>
      </c>
      <c r="BZ24" s="80">
        <f>COUNTIFS($T$2:$T$1000,"&gt;"&amp;$BX$16,$B$2:$B$1000,"="&amp;BS24)+COUNTIFS($T$2:$T$1000,"&gt;"&amp;$BX$16,$C$2:$C$1000,"="&amp;BS24)</f>
        <v/>
      </c>
      <c r="CA24" s="80">
        <f>COUNTIFS($T$2:$T$1000,"&lt;"&amp;$BX$16,$B$2:$B$1000,"="&amp;BS24)+COUNTIFS($T$2:$T$1000,"&lt;"&amp;$BX$16,$C$2:$C$1000,"="&amp;BS24)</f>
        <v/>
      </c>
      <c r="CB24" s="80">
        <f>COUNTIFS($T$2:$T$1000,"&gt;"&amp;$CB$16,$B$2:$B$1000,"="&amp;BR24)+COUNTIFS($T$2:$T$1000,"&gt;"&amp;$CB$16,$C$2:$C$1000,"="&amp;BR24)</f>
        <v/>
      </c>
      <c r="CC24" s="80">
        <f>COUNTIFS($T$2:$T$1000,"&lt;"&amp;$CB$16,$B$2:$B$1000,"="&amp;BR24)+COUNTIFS($T$2:$T$1000,"&lt;"&amp;$CB$16,$C$2:$C$1000,"="&amp;BR24)</f>
        <v/>
      </c>
      <c r="CD24" s="80">
        <f>COUNTIFS($T$2:$T$1000,"&gt;"&amp;$CB$16,$B$2:$B$1000,"="&amp;BS24)+COUNTIFS($T$2:$T$1000,"&gt;"&amp;$CB$16,$C$2:$C$1000,"="&amp;BS24)</f>
        <v/>
      </c>
      <c r="CE24" s="80">
        <f>COUNTIFS($T$2:$T$1000,"&lt;"&amp;$CB$16,$B$2:$B$1000,"="&amp;BS24)+COUNTIFS($T$2:$T$1000,"&lt;"&amp;$CB$16,$C$2:$C$1000,"="&amp;BS24)</f>
        <v/>
      </c>
      <c r="CF24" s="25">
        <f>COUNTIFS($W$2:$W$1000,"&gt;"&amp;$CF$16,$B$2:$B$1000,"="&amp;BR24)+COUNTIFS($W$2:$W$1000,"&gt;"&amp;$CF$16,$C$2:$C$1000,"="&amp;BR24)</f>
        <v/>
      </c>
      <c r="CG24" s="80">
        <f>COUNTIFS($W$2:$W$1000,"&lt;"&amp;$CF$16,$B$2:$B$1000,"="&amp;BR24)+COUNTIFS($W$2:$W$1000,"&lt;"&amp;$CF$16,$C$2:$C$1000,"="&amp;BR24)</f>
        <v/>
      </c>
      <c r="CH24" s="80">
        <f>COUNTIFS($W$2:$W$1000,"&gt;"&amp;$CF$16,$B$2:$B$1000,"="&amp;BS24)+COUNTIFS($W$2:$W$1000,"&gt;"&amp;$CF$16,$C$2:$C$1000,"="&amp;BS24)</f>
        <v/>
      </c>
      <c r="CI24" s="80">
        <f>COUNTIFS($W$2:$W$1000,"&lt;"&amp;$CF$16,$B$2:$B$1000,"="&amp;BS24)+COUNTIFS($W$2:$W$1000,"&lt;"&amp;$CF$16,$C$2:$C$1000,"="&amp;BS24)</f>
        <v/>
      </c>
      <c r="CJ24" s="80">
        <f>COUNTIFS($W$2:$W$1000,"&gt;"&amp;$CJ$16,$B$2:$B$1000,"="&amp;BR24)+COUNTIFS($W$2:$W$1000,"&gt;"&amp;$CJ$16,$C$2:$C$1000,"="&amp;BR24)</f>
        <v/>
      </c>
      <c r="CK24" s="80">
        <f>COUNTIFS($W$2:$W$1000,"&lt;"&amp;$CJ$16,$B$2:$B$1000,"="&amp;BR24)+COUNTIFS($W$2:$W$1000,"&lt;"&amp;$CJ$16,$C$2:$C$1000,"="&amp;BR24)</f>
        <v/>
      </c>
      <c r="CL24" s="80">
        <f>COUNTIFS($W$2:$W$1000,"&gt;"&amp;$CJ$16,$B$2:$B$1000,"="&amp;BS24)+COUNTIFS($W$2:$W$1000,"&gt;"&amp;$CJ$16,$C$2:$C$1000,"="&amp;BS24)</f>
        <v/>
      </c>
      <c r="CM24" s="80">
        <f>COUNTIFS($W$2:$W$1000,"&lt;"&amp;$CJ$16,$B$2:$B$1000,"="&amp;BS24)+COUNTIFS($W$2:$W$1000,"&lt;"&amp;$CJ$16,$C$2:$C$1000,"="&amp;BS24)</f>
        <v/>
      </c>
      <c r="CN24" s="80">
        <f>COUNTIFS($W$2:$W$1000,"&gt;"&amp;$CN$16,$B$2:$B$1000,"="&amp;BR24)+COUNTIFS($W$2:$W$1000,"&gt;"&amp;$CN$16,$C$2:$C$1000,"="&amp;BR24)</f>
        <v/>
      </c>
      <c r="CO24" s="80">
        <f>COUNTIFS($W$2:$W$1000,"&lt;"&amp;$CN$16,$B$2:$B$1000,"="&amp;BR24)+COUNTIFS($W$2:$W$1000,"&lt;"&amp;$CN$16,$C$2:$C$1000,"="&amp;BR24)</f>
        <v/>
      </c>
      <c r="CP24" s="80">
        <f>COUNTIFS($W$2:$W$1000,"&gt;"&amp;$CN$16,$B$2:$B$1000,"="&amp;BS24)+COUNTIFS($W$2:$W$1000,"&gt;"&amp;$CN$16,$C$2:$C$1000,"="&amp;BS24)</f>
        <v/>
      </c>
      <c r="CQ24" s="80">
        <f>COUNTIFS($W$2:$W$1000,"&lt;"&amp;$CN$16,$B$2:$B$1000,"="&amp;BS24)+COUNTIFS($W$2:$W$1000,"&lt;"&amp;$CN$16,$C$2:$C$1000,"="&amp;BS24)</f>
        <v/>
      </c>
      <c r="CR24" s="80">
        <f>COUNTIFS($W$2:$W$1000,"&gt;"&amp;$CR$16,$B$2:$B$1000,"="&amp;BR24)+COUNTIFS($W$2:$W$1000,"&gt;"&amp;$CR$16,$C$2:$C$1000,"="&amp;BR24)</f>
        <v/>
      </c>
      <c r="CS24" s="80">
        <f>COUNTIFS($W$2:$W$1000,"&lt;"&amp;$CR$16,$B$2:$B$1000,"="&amp;BR24)+COUNTIFS($W$2:$W$1000,"&lt;"&amp;$CR$16,$C$2:$C$1000,"="&amp;BR24)</f>
        <v/>
      </c>
      <c r="CT24" s="80">
        <f>COUNTIFS($W$2:$W$1000,"&gt;"&amp;$CR$16,$B$2:$B$1000,"="&amp;BS24)+COUNTIFS($W$2:$W$1000,"&gt;"&amp;$CR$16,$C$2:$C$1000,"="&amp;BS24)</f>
        <v/>
      </c>
      <c r="CU24" s="80">
        <f>COUNTIFS($W$2:$W$1000,"&lt;"&amp;$CR$16,$B$2:$B$1000,"="&amp;BS24)+COUNTIFS($W$2:$W$1000,"&lt;"&amp;$CR$16,$C$2:$C$1000,"="&amp;BS24)</f>
        <v/>
      </c>
      <c r="CV24" s="12">
        <f>COUNTIFS($R$2:$R$1000,"&gt;"&amp;$CV$16,$B$2:$B$1000,"="&amp;BR24)+COUNTIFS($S$2:$S$1000,"&gt;"&amp;$CV$16,$C$2:$C$1000,"="&amp;BR24)</f>
        <v/>
      </c>
      <c r="CW24" s="80">
        <f>COUNTIFS($R$2:$R$1000,"&lt;"&amp;$CV$16,$B$2:$B$1000,"="&amp;BR24)+COUNTIFS($S$2:$S$1000,"&lt;"&amp;$CV$16,$C$2:$C$1000,"="&amp;BR24)</f>
        <v/>
      </c>
      <c r="CX24" s="80">
        <f>COUNTIFS($R$2:$R$1000,"&gt;"&amp;$CV$16,$B$2:$B$1000,"="&amp;BS24)+COUNTIFS($S$2:$S$1000,"&gt;"&amp;$CV$16,$C$2:$C$1000,"="&amp;BS24)</f>
        <v/>
      </c>
      <c r="CY24" s="80">
        <f>COUNTIFS($R$2:$R$1000,"&lt;"&amp;$CV$16,$B$2:$B$1000,"="&amp;BS24)+COUNTIFS($S$2:$S$1000,"&lt;"&amp;$CV$16,$C$2:$C$1000,"="&amp;BS24)</f>
        <v/>
      </c>
      <c r="CZ24" s="80">
        <f>COUNTIFS($R$2:$R$1000,"&gt;"&amp;$CZ$16,$B$2:$B$1000,"="&amp;BR24)+COUNTIFS($S$2:$S$1000,"&gt;"&amp;$CZ$16,$C$2:$C$1000,"="&amp;BR24)</f>
        <v/>
      </c>
      <c r="DA24" s="80">
        <f>COUNTIFS($R$2:$R$1000,"&lt;"&amp;$CZ$16,$B$2:$B$1000,"="&amp;BR24)+COUNTIFS($S$2:$S$1000,"&lt;"&amp;$CZ$16,$C$2:$C$1000,"="&amp;BR24)</f>
        <v/>
      </c>
      <c r="DB24" s="80">
        <f>COUNTIFS($R$2:$R$1000,"&gt;"&amp;$CZ$16,$B$2:$B$1000,"="&amp;BS24)+COUNTIFS($S$2:$S$1000,"&gt;"&amp;$CZ$16,$C$2:$C$1000,"="&amp;BS24)</f>
        <v/>
      </c>
      <c r="DC24" s="80">
        <f>COUNTIFS($R$2:$R$1000,"&lt;"&amp;$CZ$16,$B$2:$B$1000,"="&amp;BS24)+COUNTIFS($S$2:$S$1000,"&lt;"&amp;$CZ$16,$C$2:$C$1000,"="&amp;BS24)</f>
        <v/>
      </c>
      <c r="DD24" s="80">
        <f>COUNTIFS($R$2:$R$1000,"&gt;"&amp;$DD$16,$B$2:$B$1000,"="&amp;BR24)+COUNTIFS($S$2:$S$1000,"&gt;"&amp;$DD$16,$C$2:$C$1000,"="&amp;BR24)</f>
        <v/>
      </c>
      <c r="DE24" s="80">
        <f>COUNTIFS($R$2:$R$1000,"&lt;"&amp;$DD$16,$B$2:$B$1000,"="&amp;BR24)+COUNTIFS($S$2:$S$1000,"&lt;"&amp;$DD$16,$C$2:$C$1000,"="&amp;BR24)</f>
        <v/>
      </c>
      <c r="DF24" s="80">
        <f>COUNTIFS($R$2:$R$1000,"&gt;"&amp;$DD$16,$B$2:$B$1000,"="&amp;BS24)+COUNTIFS($S$2:$S$1000,"&gt;"&amp;$DD$16,$C$2:$C$1000,"="&amp;BS24)</f>
        <v/>
      </c>
      <c r="DG24" s="80">
        <f>COUNTIFS($R$2:$R$1000,"&lt;"&amp;$DD$16,$B$2:$B$1000,"="&amp;BS24)+COUNTIFS($S$2:$S$1000,"&lt;"&amp;$DD$16,$C$2:$C$1000,"="&amp;BS24)</f>
        <v/>
      </c>
      <c r="DH24" s="25">
        <f>COUNTIFS($U$2:$U$1000,"&gt;"&amp;$DH$16,$B$2:$B$1000,"="&amp;BR24)+COUNTIFS($V$2:$V$1000,"&gt;"&amp;$DH$16,$C$2:$C$1000,"="&amp;BR24)</f>
        <v/>
      </c>
      <c r="DI24" s="80">
        <f>COUNTIFS($U$2:$U$1000,"&lt;"&amp;$DH$16,$B$2:$B$1000,"="&amp;BR24)+COUNTIFS($V$2:$V$1000,"&lt;"&amp;$DH$16,$C$2:$C$1000,"="&amp;BR24)</f>
        <v/>
      </c>
      <c r="DJ24" s="80">
        <f>COUNTIFS($U$2:$U$1000,"&gt;"&amp;$DH$16,$B$2:$B$1000,"="&amp;BS24)+COUNTIFS($V$2:$V$1000,"&gt;"&amp;$DH$16,$C$2:$C$1000,"="&amp;BS24)</f>
        <v/>
      </c>
      <c r="DK24" s="80">
        <f>COUNTIFS($U$2:$U$1000,"&lt;"&amp;$DH$16,$B$2:$B$1000,"="&amp;BS24)+COUNTIFS($V$2:$V$1000,"&lt;"&amp;$DH$16,$C$2:$C$1000,"="&amp;BS24)</f>
        <v/>
      </c>
      <c r="DL24" s="80">
        <f>COUNTIFS($U$2:$U$1000,"&gt;"&amp;$DL$16,$B$2:$B$1000,"="&amp;BR24)+COUNTIFS($V$2:$V$1000,"&gt;"&amp;$DL$16,$C$2:$C$1000,"="&amp;BR24)</f>
        <v/>
      </c>
      <c r="DM24" s="80">
        <f>COUNTIFS($U$2:$U$1000,"&lt;"&amp;$DL$16,$B$2:$B$1000,"="&amp;BR24)+COUNTIFS($V$2:$V$1000,"&lt;"&amp;$DL$16,$C$2:$C$1000,"="&amp;BR24)</f>
        <v/>
      </c>
      <c r="DN24" s="80">
        <f>COUNTIFS($U$2:$U$1000,"&gt;"&amp;$DL$16,$B$2:$B$1000,"="&amp;BS24)+COUNTIFS($V$2:$V$1000,"&gt;"&amp;$DL$16,$C$2:$C$1000,"="&amp;BS24)</f>
        <v/>
      </c>
      <c r="DO24" s="80">
        <f>COUNTIFS($U$2:$U$1000,"&lt;"&amp;$DL$16,$B$2:$B$1000,"="&amp;BS24)+COUNTIFS($V$2:$V$1000,"&lt;"&amp;$DL$16,$C$2:$C$1000,"="&amp;BS24)</f>
        <v/>
      </c>
      <c r="DP24" s="80">
        <f>COUNTIFS($U$2:$U$1000,"&gt;"&amp;$DP$16,$B$2:$B$1000,"="&amp;BR24)+COUNTIFS($V$2:$V$1000,"&gt;"&amp;$DP$16,$C$2:$C$1000,"="&amp;BR24)</f>
        <v/>
      </c>
      <c r="DQ24" s="80">
        <f>COUNTIFS($U$2:$U$1000,"&lt;"&amp;$DP$16,$B$2:$B$1000,"="&amp;BR24)+COUNTIFS($V$2:$V$1000,"&lt;"&amp;$DP$16,$C$2:$C$1000,"="&amp;BR24)</f>
        <v/>
      </c>
      <c r="DR24" s="80">
        <f>COUNTIFS($U$2:$U$1000,"&gt;"&amp;$DP$16,$B$2:$B$1000,"="&amp;BS24)+COUNTIFS($V$2:$V$1000,"&gt;"&amp;$DP$16,$C$2:$C$1000,"="&amp;BS24)</f>
        <v/>
      </c>
      <c r="DS24" s="80">
        <f>COUNTIFS($U$2:$U$1000,"&lt;"&amp;$DP$16,$B$2:$B$1000,"="&amp;BS24)+COUNTIFS($V$2:$V$1000,"&lt;"&amp;$DP$16,$C$2:$C$1000,"="&amp;BS24)</f>
        <v/>
      </c>
      <c r="DT24" s="12">
        <f>COUNTIFS($S$2:$S$1000,"&gt;"&amp;$DT$16,$B$2:$B$1000,"="&amp;BR24)+COUNTIFS($R$2:$R$1000,"&gt;"&amp;$DT$16,$C$2:$C$1000,"="&amp;BR24)</f>
        <v/>
      </c>
      <c r="DU24" s="80">
        <f>COUNTIFS($S$2:$S$1000,"&lt;"&amp;$DT$16,$B$2:$B$1000,"="&amp;BR24)+COUNTIFS($R$2:$R$1000,"&lt;"&amp;$DT$16,$C$2:$C$1000,"="&amp;BR24)</f>
        <v/>
      </c>
      <c r="DV24" s="80">
        <f>COUNTIFS($S$2:$S$1000,"&gt;"&amp;$DT$16,$B$2:$B$1000,"="&amp;BS24)+COUNTIFS($R$2:$R$1000,"&gt;"&amp;$DT$16,$C$2:$C$1000,"="&amp;BS24)</f>
        <v/>
      </c>
      <c r="DW24" s="80">
        <f>COUNTIFS($S$2:$S$1000,"&lt;"&amp;$DT$16,$B$2:$B$1000,"="&amp;BS24)+COUNTIFS($R$2:$R$1000,"&lt;"&amp;$DT$16,$C$2:$C$1000,"="&amp;BS24)</f>
        <v/>
      </c>
      <c r="DX24" s="80">
        <f>COUNTIFS($S$2:$S$1000,"&gt;"&amp;$DX$16,$B$2:$B$1000,"="&amp;BR24)+COUNTIFS($R$2:$R$1000,"&gt;"&amp;$DX$16,$C$2:$C$1000,"="&amp;BR24)</f>
        <v/>
      </c>
      <c r="DY24" s="80">
        <f>COUNTIFS($S$2:$S$1000,"&lt;"&amp;$DX$16,$B$2:$B$1000,"="&amp;BR24)+COUNTIFS($R$2:$R$1000,"&lt;"&amp;$DX$16,$C$2:$C$1000,"="&amp;BR24)</f>
        <v/>
      </c>
      <c r="DZ24" s="80">
        <f>COUNTIFS($S$2:$S$1000,"&gt;"&amp;$DX$16,$B$2:$B$1000,"="&amp;BS24)+COUNTIFS($R$2:$R$1000,"&gt;"&amp;$DX$16,$C$2:$C$1000,"="&amp;BS24)</f>
        <v/>
      </c>
      <c r="EA24" s="80">
        <f>COUNTIFS($S$2:$S$1000,"&lt;"&amp;$DX$16,$B$2:$B$1000,"="&amp;BS24)+COUNTIFS($R$2:$R$1000,"&lt;"&amp;$DX$16,$C$2:$C$1000,"="&amp;BS24)</f>
        <v/>
      </c>
      <c r="EB24" s="80">
        <f>COUNTIFS($S$2:$S$1000,"&gt;"&amp;$EB$16,$B$2:$B$1000,"="&amp;BR24)+COUNTIFS($R$2:$R$1000,"&gt;"&amp;$EB$16,$C$2:$C$1000,"="&amp;BR24)</f>
        <v/>
      </c>
      <c r="EC24" s="80">
        <f>COUNTIFS($S$2:$S$1000,"&lt;"&amp;$EB$16,$B$2:$B$1000,"="&amp;BR24)+COUNTIFS($R$2:$R$1000,"&lt;"&amp;$EB$16,$C$2:$C$1000,"="&amp;BR24)</f>
        <v/>
      </c>
      <c r="ED24" s="80">
        <f>COUNTIFS($S$2:$S$1000,"&gt;"&amp;$EB$16,$B$2:$B$1000,"="&amp;BS24)+COUNTIFS($R$2:$R$1000,"&gt;"&amp;$EB$16,$C$2:$C$1000,"="&amp;BS24)</f>
        <v/>
      </c>
      <c r="EE24" s="80">
        <f>COUNTIFS($S$2:$S$1000,"&lt;"&amp;$EB$16,$B$2:$B$1000,"="&amp;BS24)+COUNTIFS($R$2:$R$1000,"&lt;"&amp;$EB$16,$C$2:$C$1000,"="&amp;BS24)</f>
        <v/>
      </c>
      <c r="EF24" s="25">
        <f>COUNTIFS($V$2:$V$1000,"&gt;"&amp;$EF$16,$B$2:$B$1000,"="&amp;BR24)+COUNTIFS($U$2:$U$1000,"&gt;"&amp;$EF$16,$C$2:$C$1000,"="&amp;BR24)</f>
        <v/>
      </c>
      <c r="EG24" s="80">
        <f>COUNTIFS($V$2:$V$1000,"&lt;"&amp;$EF$16,$B$2:$B$1000,"="&amp;BR24)+COUNTIFS($U$2:$U$1000,"&lt;"&amp;$EF$16,$C$2:$C$1000,"="&amp;BR24)</f>
        <v/>
      </c>
      <c r="EH24" s="80">
        <f>COUNTIFS($V$2:$V$1000,"&gt;"&amp;$EF$16,$B$2:$B$1000,"="&amp;BS24)+COUNTIFS($U$2:$U$1000,"&gt;"&amp;$EF$16,$C$2:$C$1000,"="&amp;BS24)</f>
        <v/>
      </c>
      <c r="EI24" s="80">
        <f>COUNTIFS($V$2:$V$1000,"&lt;"&amp;$EF$16,$B$2:$B$1000,"="&amp;BS24)+COUNTIFS($U$2:$U$1000,"&lt;"&amp;$EF$16,$C$2:$C$1000,"="&amp;BS24)</f>
        <v/>
      </c>
      <c r="EJ24" s="80">
        <f>COUNTIFS($V$2:$V$1000,"&gt;"&amp;$EJ$16,$B$2:$B$1000,"="&amp;BR24)+COUNTIFS($U$2:$U$1000,"&gt;"&amp;$EJ$16,$C$2:$C$1000,"="&amp;BR24)</f>
        <v/>
      </c>
      <c r="EK24" s="80">
        <f>COUNTIFS($V$2:$V$1000,"&lt;"&amp;$EJ$16,$B$2:$B$1000,"="&amp;BR24)+COUNTIFS($U$2:$U$1000,"&lt;"&amp;$EJ$16,$C$2:$C$1000,"="&amp;BR24)</f>
        <v/>
      </c>
      <c r="EL24" s="80">
        <f>COUNTIFS($V$2:$V$1000,"&gt;"&amp;$EJ$16,$B$2:$B$1000,"="&amp;BS24)+COUNTIFS($U$2:$U$1000,"&gt;"&amp;$EJ$16,$C$2:$C$1000,"="&amp;BS24)</f>
        <v/>
      </c>
      <c r="EM24" s="80">
        <f>COUNTIFS($V$2:$V$1000,"&lt;"&amp;$EJ$16,$B$2:$B$1000,"="&amp;BS24)+COUNTIFS($U$2:$U$1000,"&lt;"&amp;$EJ$16,$C$2:$C$1000,"="&amp;BS24)</f>
        <v/>
      </c>
      <c r="EN24" s="80">
        <f>COUNTIFS($V$2:$V$1000,"&gt;"&amp;$EN$16,$B$2:$B$1000,"="&amp;BR24)+COUNTIFS($U$2:$U$1000,"&gt;"&amp;$EN$16,$C$2:$C$1000,"="&amp;BR24)</f>
        <v/>
      </c>
      <c r="EO24" s="80">
        <f>COUNTIFS($V$2:$V$1000,"&lt;"&amp;$EN$16,$B$2:$B$1000,"="&amp;BR24)+COUNTIFS($U$2:$U$1000,"&lt;"&amp;$EN$16,$C$2:$C$1000,"="&amp;BR24)</f>
        <v/>
      </c>
      <c r="EP24" s="80">
        <f>COUNTIFS($V$2:$V$1000,"&gt;"&amp;$EN$16,$B$2:$B$1000,"="&amp;BS24)+COUNTIFS($U$2:$U$1000,"&gt;"&amp;$EN$16,$C$2:$C$1000,"="&amp;BS24)</f>
        <v/>
      </c>
      <c r="EQ24" s="80">
        <f>COUNTIFS($V$2:$V$1000,"&lt;"&amp;$EN$16,$B$2:$B$1000,"="&amp;BS24)+COUNTIFS($U$2:$U$1000,"&lt;"&amp;$EN$16,$C$2:$C$1000,"="&amp;BS24)</f>
        <v/>
      </c>
      <c r="ES24" s="89" t="n"/>
      <c r="EV24" s="89" t="n"/>
      <c r="EY24" s="89" t="n"/>
      <c r="FB24" s="89" t="n"/>
      <c r="FE24" s="89" t="n"/>
      <c r="FH24" s="89" t="n"/>
      <c r="FK24" s="89" t="n"/>
      <c r="FN24" s="81" t="n"/>
      <c r="FQ24" s="81" t="n"/>
      <c r="FT24" s="81" t="n"/>
      <c r="FW24" s="81" t="n"/>
      <c r="FZ24" s="81" t="n"/>
      <c r="GC24" s="81" t="n"/>
      <c r="GF24" s="81" t="n"/>
      <c r="GI24" s="81" t="n"/>
    </row>
    <row customHeight="1" ht="12" r="25" spans="1:201">
      <c r="A25" s="35" t="n">
        <v>43338</v>
      </c>
      <c r="B25" s="89" t="s">
        <v>139</v>
      </c>
      <c r="C25" s="89" t="s">
        <v>132</v>
      </c>
      <c r="D25" s="31" t="n">
        <v>6.84</v>
      </c>
      <c r="E25" s="81" t="n">
        <v>6.83</v>
      </c>
      <c r="F25" s="25" t="n">
        <v>277</v>
      </c>
      <c r="G25" s="80" t="n">
        <v>478</v>
      </c>
      <c r="H25" s="80" t="n">
        <v>195</v>
      </c>
      <c r="I25" s="80" t="n">
        <v>388</v>
      </c>
      <c r="J25" s="80" t="n">
        <v>13</v>
      </c>
      <c r="K25" s="80" t="n">
        <v>10</v>
      </c>
      <c r="L25" s="25" t="n">
        <v>0</v>
      </c>
      <c r="M25" s="80" t="n">
        <v>0</v>
      </c>
      <c r="N25" s="80" t="n">
        <v>2</v>
      </c>
      <c r="O25" s="80" t="n">
        <v>1</v>
      </c>
      <c r="P25" s="80" t="n">
        <v>1</v>
      </c>
      <c r="Q25" s="80" t="n">
        <v>0</v>
      </c>
      <c r="R25" s="16" t="n">
        <v>3</v>
      </c>
      <c r="S25" s="16" t="n">
        <v>1</v>
      </c>
      <c r="T25" s="16" t="n">
        <v>4</v>
      </c>
      <c r="U25" s="25" t="n">
        <v>0</v>
      </c>
      <c r="V25" s="80" t="n">
        <v>0</v>
      </c>
      <c r="W25" s="16" t="n">
        <v>0</v>
      </c>
      <c r="X25" s="25" t="n">
        <v>24</v>
      </c>
      <c r="Y25" s="80" t="n">
        <v>17</v>
      </c>
      <c r="Z25" s="27">
        <f>IF(U25="","",LOOKUP(U25-V25,{-9E+307,0,1},{2,"x",1}))</f>
        <v/>
      </c>
      <c r="AA25" s="14">
        <f>IF(U25="","",U25&amp;"-"&amp;V25)</f>
        <v/>
      </c>
      <c r="AB25" s="63" t="n"/>
      <c r="AW25" s="80" t="n"/>
      <c r="AX25" s="81" t="n"/>
      <c r="AY25" s="80" t="n"/>
      <c r="AZ25" s="80" t="n"/>
      <c r="BA25" s="80" t="n"/>
      <c r="BB25" s="80" t="n"/>
      <c r="BC25" s="80" t="n"/>
      <c r="BD25" s="80" t="n"/>
      <c r="BE25" s="80" t="n"/>
      <c r="BF25" s="80" t="n"/>
      <c r="BG25" s="81" t="n"/>
      <c r="BH25" s="80" t="n"/>
      <c r="BI25" s="80" t="n"/>
      <c r="BJ25" s="80" t="n"/>
      <c r="BK25" s="80" t="n"/>
      <c r="BL25" s="80" t="n"/>
      <c r="BM25" s="80" t="n"/>
      <c r="BN25" s="80" t="n"/>
      <c r="BO25" s="80" t="n"/>
      <c r="BR25" s="89">
        <f>BR36</f>
        <v/>
      </c>
      <c r="BS25" s="89">
        <f>BS36</f>
        <v/>
      </c>
      <c r="BT25" s="80">
        <f>COUNTIFS($T$2:$T$1000,"&gt;"&amp;$BT$16,$B$2:$B$1000,"="&amp;BR25)+COUNTIFS($T$2:$T$1000,"&gt;"&amp;$BT$16,$C$2:$C$1000,"="&amp;BR25)</f>
        <v/>
      </c>
      <c r="BU25" s="80">
        <f>COUNTIFS($T$2:$T$1000,"&lt;"&amp;$BT$16,$B$2:$B$1000,"="&amp;BR25)+COUNTIFS($T$2:$T$1000,"&lt;"&amp;$BT$16,$C$2:$C$1000,"="&amp;BR25)</f>
        <v/>
      </c>
      <c r="BV25" s="80">
        <f>COUNTIFS($T$2:$T$1000,"&gt;"&amp;$BT$16,$B$2:$B$1000,"="&amp;BS25)+COUNTIFS($T$2:$T$1000,"&gt;"&amp;$BT$16,$C$2:$C$1000,"="&amp;BS25)</f>
        <v/>
      </c>
      <c r="BW25" s="80">
        <f>COUNTIFS($T$2:$T$1000,"&lt;"&amp;$BT$16,$B$2:$B$1000,"="&amp;BS25)+COUNTIFS($T$2:$T$1000,"&lt;"&amp;$BT$16,$C$2:$C$1000,"="&amp;BS25)</f>
        <v/>
      </c>
      <c r="BX25" s="80">
        <f>COUNTIFS($T$2:$T$1000,"&gt;"&amp;$BX$16,$B$2:$B$1000,"="&amp;BR25)+COUNTIFS($T$2:$T$1000,"&gt;"&amp;$BX$16,$C$2:$C$1000,"="&amp;BR25)</f>
        <v/>
      </c>
      <c r="BY25" s="80">
        <f>COUNTIFS($T$2:$T$1000,"&lt;"&amp;$BX$16,$B$2:$B$1000,"="&amp;BR25)+COUNTIFS($T$2:$T$1000,"&lt;"&amp;$BX$16,$C$2:$C$1000,"="&amp;BR25)</f>
        <v/>
      </c>
      <c r="BZ25" s="80">
        <f>COUNTIFS($T$2:$T$1000,"&gt;"&amp;$BX$16,$B$2:$B$1000,"="&amp;BS25)+COUNTIFS($T$2:$T$1000,"&gt;"&amp;$BX$16,$C$2:$C$1000,"="&amp;BS25)</f>
        <v/>
      </c>
      <c r="CA25" s="80">
        <f>COUNTIFS($T$2:$T$1000,"&lt;"&amp;$BX$16,$B$2:$B$1000,"="&amp;BS25)+COUNTIFS($T$2:$T$1000,"&lt;"&amp;$BX$16,$C$2:$C$1000,"="&amp;BS25)</f>
        <v/>
      </c>
      <c r="CB25" s="80">
        <f>COUNTIFS($T$2:$T$1000,"&gt;"&amp;$CB$16,$B$2:$B$1000,"="&amp;BR25)+COUNTIFS($T$2:$T$1000,"&gt;"&amp;$CB$16,$C$2:$C$1000,"="&amp;BR25)</f>
        <v/>
      </c>
      <c r="CC25" s="80">
        <f>COUNTIFS($T$2:$T$1000,"&lt;"&amp;$CB$16,$B$2:$B$1000,"="&amp;BR25)+COUNTIFS($T$2:$T$1000,"&lt;"&amp;$CB$16,$C$2:$C$1000,"="&amp;BR25)</f>
        <v/>
      </c>
      <c r="CD25" s="80">
        <f>COUNTIFS($T$2:$T$1000,"&gt;"&amp;$CB$16,$B$2:$B$1000,"="&amp;BS25)+COUNTIFS($T$2:$T$1000,"&gt;"&amp;$CB$16,$C$2:$C$1000,"="&amp;BS25)</f>
        <v/>
      </c>
      <c r="CE25" s="80">
        <f>COUNTIFS($T$2:$T$1000,"&lt;"&amp;$CB$16,$B$2:$B$1000,"="&amp;BS25)+COUNTIFS($T$2:$T$1000,"&lt;"&amp;$CB$16,$C$2:$C$1000,"="&amp;BS25)</f>
        <v/>
      </c>
      <c r="CF25" s="25">
        <f>COUNTIFS($W$2:$W$1000,"&gt;"&amp;$CF$16,$B$2:$B$1000,"="&amp;BR25)+COUNTIFS($W$2:$W$1000,"&gt;"&amp;$CF$16,$C$2:$C$1000,"="&amp;BR25)</f>
        <v/>
      </c>
      <c r="CG25" s="80">
        <f>COUNTIFS($W$2:$W$1000,"&lt;"&amp;$CF$16,$B$2:$B$1000,"="&amp;BR25)+COUNTIFS($W$2:$W$1000,"&lt;"&amp;$CF$16,$C$2:$C$1000,"="&amp;BR25)</f>
        <v/>
      </c>
      <c r="CH25" s="80">
        <f>COUNTIFS($W$2:$W$1000,"&gt;"&amp;$CF$16,$B$2:$B$1000,"="&amp;BS25)+COUNTIFS($W$2:$W$1000,"&gt;"&amp;$CF$16,$C$2:$C$1000,"="&amp;BS25)</f>
        <v/>
      </c>
      <c r="CI25" s="80">
        <f>COUNTIFS($W$2:$W$1000,"&lt;"&amp;$CF$16,$B$2:$B$1000,"="&amp;BS25)+COUNTIFS($W$2:$W$1000,"&lt;"&amp;$CF$16,$C$2:$C$1000,"="&amp;BS25)</f>
        <v/>
      </c>
      <c r="CJ25" s="80">
        <f>COUNTIFS($W$2:$W$1000,"&gt;"&amp;$CJ$16,$B$2:$B$1000,"="&amp;BR25)+COUNTIFS($W$2:$W$1000,"&gt;"&amp;$CJ$16,$C$2:$C$1000,"="&amp;BR25)</f>
        <v/>
      </c>
      <c r="CK25" s="80">
        <f>COUNTIFS($W$2:$W$1000,"&lt;"&amp;$CJ$16,$B$2:$B$1000,"="&amp;BR25)+COUNTIFS($W$2:$W$1000,"&lt;"&amp;$CJ$16,$C$2:$C$1000,"="&amp;BR25)</f>
        <v/>
      </c>
      <c r="CL25" s="80">
        <f>COUNTIFS($W$2:$W$1000,"&gt;"&amp;$CJ$16,$B$2:$B$1000,"="&amp;BS25)+COUNTIFS($W$2:$W$1000,"&gt;"&amp;$CJ$16,$C$2:$C$1000,"="&amp;BS25)</f>
        <v/>
      </c>
      <c r="CM25" s="80">
        <f>COUNTIFS($W$2:$W$1000,"&lt;"&amp;$CJ$16,$B$2:$B$1000,"="&amp;BS25)+COUNTIFS($W$2:$W$1000,"&lt;"&amp;$CJ$16,$C$2:$C$1000,"="&amp;BS25)</f>
        <v/>
      </c>
      <c r="CN25" s="80">
        <f>COUNTIFS($W$2:$W$1000,"&gt;"&amp;$CN$16,$B$2:$B$1000,"="&amp;BR25)+COUNTIFS($W$2:$W$1000,"&gt;"&amp;$CN$16,$C$2:$C$1000,"="&amp;BR25)</f>
        <v/>
      </c>
      <c r="CO25" s="80">
        <f>COUNTIFS($W$2:$W$1000,"&lt;"&amp;$CN$16,$B$2:$B$1000,"="&amp;BR25)+COUNTIFS($W$2:$W$1000,"&lt;"&amp;$CN$16,$C$2:$C$1000,"="&amp;BR25)</f>
        <v/>
      </c>
      <c r="CP25" s="80">
        <f>COUNTIFS($W$2:$W$1000,"&gt;"&amp;$CN$16,$B$2:$B$1000,"="&amp;BS25)+COUNTIFS($W$2:$W$1000,"&gt;"&amp;$CN$16,$C$2:$C$1000,"="&amp;BS25)</f>
        <v/>
      </c>
      <c r="CQ25" s="80">
        <f>COUNTIFS($W$2:$W$1000,"&lt;"&amp;$CN$16,$B$2:$B$1000,"="&amp;BS25)+COUNTIFS($W$2:$W$1000,"&lt;"&amp;$CN$16,$C$2:$C$1000,"="&amp;BS25)</f>
        <v/>
      </c>
      <c r="CR25" s="80">
        <f>COUNTIFS($W$2:$W$1000,"&gt;"&amp;$CR$16,$B$2:$B$1000,"="&amp;BR25)+COUNTIFS($W$2:$W$1000,"&gt;"&amp;$CR$16,$C$2:$C$1000,"="&amp;BR25)</f>
        <v/>
      </c>
      <c r="CS25" s="80">
        <f>COUNTIFS($W$2:$W$1000,"&lt;"&amp;$CR$16,$B$2:$B$1000,"="&amp;BR25)+COUNTIFS($W$2:$W$1000,"&lt;"&amp;$CR$16,$C$2:$C$1000,"="&amp;BR25)</f>
        <v/>
      </c>
      <c r="CT25" s="80">
        <f>COUNTIFS($W$2:$W$1000,"&gt;"&amp;$CR$16,$B$2:$B$1000,"="&amp;BS25)+COUNTIFS($W$2:$W$1000,"&gt;"&amp;$CR$16,$C$2:$C$1000,"="&amp;BS25)</f>
        <v/>
      </c>
      <c r="CU25" s="80">
        <f>COUNTIFS($W$2:$W$1000,"&lt;"&amp;$CR$16,$B$2:$B$1000,"="&amp;BS25)+COUNTIFS($W$2:$W$1000,"&lt;"&amp;$CR$16,$C$2:$C$1000,"="&amp;BS25)</f>
        <v/>
      </c>
      <c r="CV25" s="12">
        <f>COUNTIFS($R$2:$R$1000,"&gt;"&amp;$CV$16,$B$2:$B$1000,"="&amp;BR25)+COUNTIFS($S$2:$S$1000,"&gt;"&amp;$CV$16,$C$2:$C$1000,"="&amp;BR25)</f>
        <v/>
      </c>
      <c r="CW25" s="80">
        <f>COUNTIFS($R$2:$R$1000,"&lt;"&amp;$CV$16,$B$2:$B$1000,"="&amp;BR25)+COUNTIFS($S$2:$S$1000,"&lt;"&amp;$CV$16,$C$2:$C$1000,"="&amp;BR25)</f>
        <v/>
      </c>
      <c r="CX25" s="80">
        <f>COUNTIFS($R$2:$R$1000,"&gt;"&amp;$CV$16,$B$2:$B$1000,"="&amp;BS25)+COUNTIFS($S$2:$S$1000,"&gt;"&amp;$CV$16,$C$2:$C$1000,"="&amp;BS25)</f>
        <v/>
      </c>
      <c r="CY25" s="80">
        <f>COUNTIFS($R$2:$R$1000,"&lt;"&amp;$CV$16,$B$2:$B$1000,"="&amp;BS25)+COUNTIFS($S$2:$S$1000,"&lt;"&amp;$CV$16,$C$2:$C$1000,"="&amp;BS25)</f>
        <v/>
      </c>
      <c r="CZ25" s="80">
        <f>COUNTIFS($R$2:$R$1000,"&gt;"&amp;$CZ$16,$B$2:$B$1000,"="&amp;BR25)+COUNTIFS($S$2:$S$1000,"&gt;"&amp;$CZ$16,$C$2:$C$1000,"="&amp;BR25)</f>
        <v/>
      </c>
      <c r="DA25" s="80">
        <f>COUNTIFS($R$2:$R$1000,"&lt;"&amp;$CZ$16,$B$2:$B$1000,"="&amp;BR25)+COUNTIFS($S$2:$S$1000,"&lt;"&amp;$CZ$16,$C$2:$C$1000,"="&amp;BR25)</f>
        <v/>
      </c>
      <c r="DB25" s="80">
        <f>COUNTIFS($R$2:$R$1000,"&gt;"&amp;$CZ$16,$B$2:$B$1000,"="&amp;BS25)+COUNTIFS($S$2:$S$1000,"&gt;"&amp;$CZ$16,$C$2:$C$1000,"="&amp;BS25)</f>
        <v/>
      </c>
      <c r="DC25" s="80">
        <f>COUNTIFS($R$2:$R$1000,"&lt;"&amp;$CZ$16,$B$2:$B$1000,"="&amp;BS25)+COUNTIFS($S$2:$S$1000,"&lt;"&amp;$CZ$16,$C$2:$C$1000,"="&amp;BS25)</f>
        <v/>
      </c>
      <c r="DD25" s="80">
        <f>COUNTIFS($R$2:$R$1000,"&gt;"&amp;$DD$16,$B$2:$B$1000,"="&amp;BR25)+COUNTIFS($S$2:$S$1000,"&gt;"&amp;$DD$16,$C$2:$C$1000,"="&amp;BR25)</f>
        <v/>
      </c>
      <c r="DE25" s="80">
        <f>COUNTIFS($R$2:$R$1000,"&lt;"&amp;$DD$16,$B$2:$B$1000,"="&amp;BR25)+COUNTIFS($S$2:$S$1000,"&lt;"&amp;$DD$16,$C$2:$C$1000,"="&amp;BR25)</f>
        <v/>
      </c>
      <c r="DF25" s="80">
        <f>COUNTIFS($R$2:$R$1000,"&gt;"&amp;$DD$16,$B$2:$B$1000,"="&amp;BS25)+COUNTIFS($S$2:$S$1000,"&gt;"&amp;$DD$16,$C$2:$C$1000,"="&amp;BS25)</f>
        <v/>
      </c>
      <c r="DG25" s="80">
        <f>COUNTIFS($R$2:$R$1000,"&lt;"&amp;$DD$16,$B$2:$B$1000,"="&amp;BS25)+COUNTIFS($S$2:$S$1000,"&lt;"&amp;$DD$16,$C$2:$C$1000,"="&amp;BS25)</f>
        <v/>
      </c>
      <c r="DH25" s="25">
        <f>COUNTIFS($U$2:$U$1000,"&gt;"&amp;$DH$16,$B$2:$B$1000,"="&amp;BR25)+COUNTIFS($V$2:$V$1000,"&gt;"&amp;$DH$16,$C$2:$C$1000,"="&amp;BR25)</f>
        <v/>
      </c>
      <c r="DI25" s="80">
        <f>COUNTIFS($U$2:$U$1000,"&lt;"&amp;$DH$16,$B$2:$B$1000,"="&amp;BR25)+COUNTIFS($V$2:$V$1000,"&lt;"&amp;$DH$16,$C$2:$C$1000,"="&amp;BR25)</f>
        <v/>
      </c>
      <c r="DJ25" s="80">
        <f>COUNTIFS($U$2:$U$1000,"&gt;"&amp;$DH$16,$B$2:$B$1000,"="&amp;BS25)+COUNTIFS($V$2:$V$1000,"&gt;"&amp;$DH$16,$C$2:$C$1000,"="&amp;BS25)</f>
        <v/>
      </c>
      <c r="DK25" s="80">
        <f>COUNTIFS($U$2:$U$1000,"&lt;"&amp;$DH$16,$B$2:$B$1000,"="&amp;BS25)+COUNTIFS($V$2:$V$1000,"&lt;"&amp;$DH$16,$C$2:$C$1000,"="&amp;BS25)</f>
        <v/>
      </c>
      <c r="DL25" s="80">
        <f>COUNTIFS($U$2:$U$1000,"&gt;"&amp;$DL$16,$B$2:$B$1000,"="&amp;BR25)+COUNTIFS($V$2:$V$1000,"&gt;"&amp;$DL$16,$C$2:$C$1000,"="&amp;BR25)</f>
        <v/>
      </c>
      <c r="DM25" s="80">
        <f>COUNTIFS($U$2:$U$1000,"&lt;"&amp;$DL$16,$B$2:$B$1000,"="&amp;BR25)+COUNTIFS($V$2:$V$1000,"&lt;"&amp;$DL$16,$C$2:$C$1000,"="&amp;BR25)</f>
        <v/>
      </c>
      <c r="DN25" s="80">
        <f>COUNTIFS($U$2:$U$1000,"&gt;"&amp;$DL$16,$B$2:$B$1000,"="&amp;BS25)+COUNTIFS($V$2:$V$1000,"&gt;"&amp;$DL$16,$C$2:$C$1000,"="&amp;BS25)</f>
        <v/>
      </c>
      <c r="DO25" s="80">
        <f>COUNTIFS($U$2:$U$1000,"&lt;"&amp;$DL$16,$B$2:$B$1000,"="&amp;BS25)+COUNTIFS($V$2:$V$1000,"&lt;"&amp;$DL$16,$C$2:$C$1000,"="&amp;BS25)</f>
        <v/>
      </c>
      <c r="DP25" s="80">
        <f>COUNTIFS($U$2:$U$1000,"&gt;"&amp;$DP$16,$B$2:$B$1000,"="&amp;BR25)+COUNTIFS($V$2:$V$1000,"&gt;"&amp;$DP$16,$C$2:$C$1000,"="&amp;BR25)</f>
        <v/>
      </c>
      <c r="DQ25" s="80">
        <f>COUNTIFS($U$2:$U$1000,"&lt;"&amp;$DP$16,$B$2:$B$1000,"="&amp;BR25)+COUNTIFS($V$2:$V$1000,"&lt;"&amp;$DP$16,$C$2:$C$1000,"="&amp;BR25)</f>
        <v/>
      </c>
      <c r="DR25" s="80">
        <f>COUNTIFS($U$2:$U$1000,"&gt;"&amp;$DP$16,$B$2:$B$1000,"="&amp;BS25)+COUNTIFS($V$2:$V$1000,"&gt;"&amp;$DP$16,$C$2:$C$1000,"="&amp;BS25)</f>
        <v/>
      </c>
      <c r="DS25" s="80">
        <f>COUNTIFS($U$2:$U$1000,"&lt;"&amp;$DP$16,$B$2:$B$1000,"="&amp;BS25)+COUNTIFS($V$2:$V$1000,"&lt;"&amp;$DP$16,$C$2:$C$1000,"="&amp;BS25)</f>
        <v/>
      </c>
      <c r="DT25" s="12">
        <f>COUNTIFS($S$2:$S$1000,"&gt;"&amp;$DT$16,$B$2:$B$1000,"="&amp;BR25)+COUNTIFS($R$2:$R$1000,"&gt;"&amp;$DT$16,$C$2:$C$1000,"="&amp;BR25)</f>
        <v/>
      </c>
      <c r="DU25" s="80">
        <f>COUNTIFS($S$2:$S$1000,"&lt;"&amp;$DT$16,$B$2:$B$1000,"="&amp;BR25)+COUNTIFS($R$2:$R$1000,"&lt;"&amp;$DT$16,$C$2:$C$1000,"="&amp;BR25)</f>
        <v/>
      </c>
      <c r="DV25" s="80">
        <f>COUNTIFS($S$2:$S$1000,"&gt;"&amp;$DT$16,$B$2:$B$1000,"="&amp;BS25)+COUNTIFS($R$2:$R$1000,"&gt;"&amp;$DT$16,$C$2:$C$1000,"="&amp;BS25)</f>
        <v/>
      </c>
      <c r="DW25" s="80">
        <f>COUNTIFS($S$2:$S$1000,"&lt;"&amp;$DT$16,$B$2:$B$1000,"="&amp;BS25)+COUNTIFS($R$2:$R$1000,"&lt;"&amp;$DT$16,$C$2:$C$1000,"="&amp;BS25)</f>
        <v/>
      </c>
      <c r="DX25" s="80">
        <f>COUNTIFS($S$2:$S$1000,"&gt;"&amp;$DX$16,$B$2:$B$1000,"="&amp;BR25)+COUNTIFS($R$2:$R$1000,"&gt;"&amp;$DX$16,$C$2:$C$1000,"="&amp;BR25)</f>
        <v/>
      </c>
      <c r="DY25" s="80">
        <f>COUNTIFS($S$2:$S$1000,"&lt;"&amp;$DX$16,$B$2:$B$1000,"="&amp;BR25)+COUNTIFS($R$2:$R$1000,"&lt;"&amp;$DX$16,$C$2:$C$1000,"="&amp;BR25)</f>
        <v/>
      </c>
      <c r="DZ25" s="80">
        <f>COUNTIFS($S$2:$S$1000,"&gt;"&amp;$DX$16,$B$2:$B$1000,"="&amp;BS25)+COUNTIFS($R$2:$R$1000,"&gt;"&amp;$DX$16,$C$2:$C$1000,"="&amp;BS25)</f>
        <v/>
      </c>
      <c r="EA25" s="80">
        <f>COUNTIFS($S$2:$S$1000,"&lt;"&amp;$DX$16,$B$2:$B$1000,"="&amp;BS25)+COUNTIFS($R$2:$R$1000,"&lt;"&amp;$DX$16,$C$2:$C$1000,"="&amp;BS25)</f>
        <v/>
      </c>
      <c r="EB25" s="80">
        <f>COUNTIFS($S$2:$S$1000,"&gt;"&amp;$EB$16,$B$2:$B$1000,"="&amp;BR25)+COUNTIFS($R$2:$R$1000,"&gt;"&amp;$EB$16,$C$2:$C$1000,"="&amp;BR25)</f>
        <v/>
      </c>
      <c r="EC25" s="80">
        <f>COUNTIFS($S$2:$S$1000,"&lt;"&amp;$EB$16,$B$2:$B$1000,"="&amp;BR25)+COUNTIFS($R$2:$R$1000,"&lt;"&amp;$EB$16,$C$2:$C$1000,"="&amp;BR25)</f>
        <v/>
      </c>
      <c r="ED25" s="80">
        <f>COUNTIFS($S$2:$S$1000,"&gt;"&amp;$EB$16,$B$2:$B$1000,"="&amp;BS25)+COUNTIFS($R$2:$R$1000,"&gt;"&amp;$EB$16,$C$2:$C$1000,"="&amp;BS25)</f>
        <v/>
      </c>
      <c r="EE25" s="80">
        <f>COUNTIFS($S$2:$S$1000,"&lt;"&amp;$EB$16,$B$2:$B$1000,"="&amp;BS25)+COUNTIFS($R$2:$R$1000,"&lt;"&amp;$EB$16,$C$2:$C$1000,"="&amp;BS25)</f>
        <v/>
      </c>
      <c r="EF25" s="25">
        <f>COUNTIFS($V$2:$V$1000,"&gt;"&amp;$EF$16,$B$2:$B$1000,"="&amp;BR25)+COUNTIFS($U$2:$U$1000,"&gt;"&amp;$EF$16,$C$2:$C$1000,"="&amp;BR25)</f>
        <v/>
      </c>
      <c r="EG25" s="80">
        <f>COUNTIFS($V$2:$V$1000,"&lt;"&amp;$EF$16,$B$2:$B$1000,"="&amp;BR25)+COUNTIFS($U$2:$U$1000,"&lt;"&amp;$EF$16,$C$2:$C$1000,"="&amp;BR25)</f>
        <v/>
      </c>
      <c r="EH25" s="80">
        <f>COUNTIFS($V$2:$V$1000,"&gt;"&amp;$EF$16,$B$2:$B$1000,"="&amp;BS25)+COUNTIFS($U$2:$U$1000,"&gt;"&amp;$EF$16,$C$2:$C$1000,"="&amp;BS25)</f>
        <v/>
      </c>
      <c r="EI25" s="80">
        <f>COUNTIFS($V$2:$V$1000,"&lt;"&amp;$EF$16,$B$2:$B$1000,"="&amp;BS25)+COUNTIFS($U$2:$U$1000,"&lt;"&amp;$EF$16,$C$2:$C$1000,"="&amp;BS25)</f>
        <v/>
      </c>
      <c r="EJ25" s="80">
        <f>COUNTIFS($V$2:$V$1000,"&gt;"&amp;$EJ$16,$B$2:$B$1000,"="&amp;BR25)+COUNTIFS($U$2:$U$1000,"&gt;"&amp;$EJ$16,$C$2:$C$1000,"="&amp;BR25)</f>
        <v/>
      </c>
      <c r="EK25" s="80">
        <f>COUNTIFS($V$2:$V$1000,"&lt;"&amp;$EJ$16,$B$2:$B$1000,"="&amp;BR25)+COUNTIFS($U$2:$U$1000,"&lt;"&amp;$EJ$16,$C$2:$C$1000,"="&amp;BR25)</f>
        <v/>
      </c>
      <c r="EL25" s="80">
        <f>COUNTIFS($V$2:$V$1000,"&gt;"&amp;$EJ$16,$B$2:$B$1000,"="&amp;BS25)+COUNTIFS($U$2:$U$1000,"&gt;"&amp;$EJ$16,$C$2:$C$1000,"="&amp;BS25)</f>
        <v/>
      </c>
      <c r="EM25" s="80">
        <f>COUNTIFS($V$2:$V$1000,"&lt;"&amp;$EJ$16,$B$2:$B$1000,"="&amp;BS25)+COUNTIFS($U$2:$U$1000,"&lt;"&amp;$EJ$16,$C$2:$C$1000,"="&amp;BS25)</f>
        <v/>
      </c>
      <c r="EN25" s="80">
        <f>COUNTIFS($V$2:$V$1000,"&gt;"&amp;$EN$16,$B$2:$B$1000,"="&amp;BR25)+COUNTIFS($U$2:$U$1000,"&gt;"&amp;$EN$16,$C$2:$C$1000,"="&amp;BR25)</f>
        <v/>
      </c>
      <c r="EO25" s="80">
        <f>COUNTIFS($V$2:$V$1000,"&lt;"&amp;$EN$16,$B$2:$B$1000,"="&amp;BR25)+COUNTIFS($U$2:$U$1000,"&lt;"&amp;$EN$16,$C$2:$C$1000,"="&amp;BR25)</f>
        <v/>
      </c>
      <c r="EP25" s="80">
        <f>COUNTIFS($V$2:$V$1000,"&gt;"&amp;$EN$16,$B$2:$B$1000,"="&amp;BS25)+COUNTIFS($U$2:$U$1000,"&gt;"&amp;$EN$16,$C$2:$C$1000,"="&amp;BS25)</f>
        <v/>
      </c>
      <c r="EQ25" s="80">
        <f>COUNTIFS($V$2:$V$1000,"&lt;"&amp;$EN$16,$B$2:$B$1000,"="&amp;BS25)+COUNTIFS($U$2:$U$1000,"&lt;"&amp;$EN$16,$C$2:$C$1000,"="&amp;BS25)</f>
        <v/>
      </c>
      <c r="ES25" s="89" t="n"/>
      <c r="EV25" s="89" t="n"/>
      <c r="EY25" s="89" t="n"/>
      <c r="FB25" s="89" t="n"/>
      <c r="FE25" s="89" t="n"/>
      <c r="FH25" s="89" t="n"/>
      <c r="FK25" s="89" t="n"/>
      <c r="FP25" s="81" t="n"/>
      <c r="FS25" s="81" t="n"/>
      <c r="FV25" s="81" t="n"/>
      <c r="FY25" s="81" t="n"/>
      <c r="GB25" s="81" t="n"/>
      <c r="GE25" s="81" t="n"/>
      <c r="GH25" s="81" t="n"/>
      <c r="GK25" s="81" t="n"/>
    </row>
    <row customHeight="1" ht="12" r="26" spans="1:201">
      <c r="A26" s="35" t="n">
        <v>43338</v>
      </c>
      <c r="B26" s="89" t="s">
        <v>148</v>
      </c>
      <c r="C26" s="89" t="s">
        <v>143</v>
      </c>
      <c r="D26" s="31" t="n">
        <v>6.35</v>
      </c>
      <c r="E26" s="81" t="n">
        <v>6.98</v>
      </c>
      <c r="F26" s="25" t="n">
        <v>532</v>
      </c>
      <c r="G26" s="80" t="n">
        <v>235</v>
      </c>
      <c r="H26" s="80" t="n">
        <v>465</v>
      </c>
      <c r="I26" s="80" t="n">
        <v>146</v>
      </c>
      <c r="J26" s="80" t="n">
        <v>14</v>
      </c>
      <c r="K26" s="80" t="n">
        <v>7</v>
      </c>
      <c r="L26" s="25" t="n">
        <v>0</v>
      </c>
      <c r="M26" s="80" t="n">
        <v>0</v>
      </c>
      <c r="N26" s="80" t="n">
        <v>3</v>
      </c>
      <c r="O26" s="80" t="n">
        <v>3</v>
      </c>
      <c r="P26" s="80" t="n">
        <v>1</v>
      </c>
      <c r="Q26" s="80" t="n">
        <v>2</v>
      </c>
      <c r="R26" s="16" t="n">
        <v>4</v>
      </c>
      <c r="S26" s="16" t="n">
        <v>5</v>
      </c>
      <c r="T26" s="16" t="n">
        <v>9</v>
      </c>
      <c r="U26" s="25" t="n">
        <v>1</v>
      </c>
      <c r="V26" s="80" t="n">
        <v>3</v>
      </c>
      <c r="W26" s="16" t="n">
        <v>4</v>
      </c>
      <c r="X26" s="25" t="n">
        <v>17</v>
      </c>
      <c r="Y26" s="80" t="n">
        <v>31</v>
      </c>
      <c r="Z26" s="27">
        <f>IF(U26="","",LOOKUP(U26-V26,{-9E+307,0,1},{2,"x",1}))</f>
        <v/>
      </c>
      <c r="AA26" s="14">
        <f>IF(U26="","",U26&amp;"-"&amp;V26)</f>
        <v/>
      </c>
      <c r="AB26" s="63" t="n"/>
      <c r="AW26" s="80" t="n"/>
      <c r="AX26" s="81" t="n"/>
      <c r="AY26" s="80" t="n"/>
      <c r="AZ26" s="80" t="n"/>
      <c r="BA26" s="80" t="n"/>
      <c r="BB26" s="80" t="n"/>
      <c r="BC26" s="80" t="n"/>
      <c r="BD26" s="80" t="n"/>
      <c r="BE26" s="80" t="n"/>
      <c r="BF26" s="80" t="n"/>
      <c r="BG26" s="81" t="n"/>
      <c r="BH26" s="80" t="n"/>
      <c r="BI26" s="80" t="n"/>
      <c r="BJ26" s="80" t="n"/>
      <c r="BK26" s="80" t="n"/>
      <c r="BL26" s="80" t="n"/>
      <c r="BM26" s="80" t="n"/>
      <c r="BN26" s="80" t="n"/>
      <c r="BO26" s="80" t="n"/>
      <c r="BT26" s="80" t="n"/>
      <c r="BU26" s="80" t="n"/>
      <c r="BV26" s="80" t="n"/>
      <c r="BW26" s="80" t="n"/>
      <c r="BX26" s="80" t="n"/>
      <c r="BY26" s="80" t="n"/>
      <c r="BZ26" s="80" t="n"/>
      <c r="CA26" s="80" t="n"/>
      <c r="CB26" s="80" t="n"/>
      <c r="CC26" s="80" t="n"/>
      <c r="CD26" s="80" t="n"/>
      <c r="CE26" s="80" t="n"/>
      <c r="CF26" s="80" t="n"/>
      <c r="CG26" s="80" t="n"/>
      <c r="CH26" s="80" t="n"/>
      <c r="CI26" s="80" t="n"/>
      <c r="CJ26" s="80" t="n"/>
      <c r="CK26" s="80" t="n"/>
      <c r="CL26" s="80" t="n"/>
      <c r="CM26" s="80" t="n"/>
      <c r="EP26" s="89" t="n"/>
      <c r="ES26" s="89" t="n"/>
      <c r="EV26" s="89" t="n"/>
      <c r="EY26" s="89" t="n"/>
      <c r="FB26" s="89" t="n"/>
      <c r="FE26" s="89" t="n"/>
      <c r="FH26" s="89" t="n"/>
      <c r="FK26" s="89" t="n"/>
      <c r="FP26" s="81" t="n"/>
      <c r="FS26" s="81" t="n"/>
      <c r="FV26" s="81" t="n"/>
      <c r="FY26" s="81" t="n"/>
      <c r="GB26" s="81" t="n"/>
      <c r="GE26" s="81" t="n"/>
      <c r="GH26" s="81" t="n"/>
      <c r="GK26" s="81" t="n"/>
    </row>
    <row customHeight="1" ht="12" r="27" spans="1:201">
      <c r="A27" s="35" t="n">
        <v>43338</v>
      </c>
      <c r="B27" s="89" t="s">
        <v>147</v>
      </c>
      <c r="C27" s="89" t="s">
        <v>146</v>
      </c>
      <c r="D27" s="31" t="n">
        <v>7.08</v>
      </c>
      <c r="E27" s="81" t="n">
        <v>6.3</v>
      </c>
      <c r="F27" s="25" t="n">
        <v>398</v>
      </c>
      <c r="G27" s="80" t="n">
        <v>378</v>
      </c>
      <c r="H27" s="80" t="n">
        <v>289</v>
      </c>
      <c r="I27" s="80" t="n">
        <v>286</v>
      </c>
      <c r="J27" s="80" t="n">
        <v>6</v>
      </c>
      <c r="K27" s="80" t="n">
        <v>6</v>
      </c>
      <c r="L27" s="25" t="n">
        <v>2</v>
      </c>
      <c r="M27" s="80" t="n">
        <v>0</v>
      </c>
      <c r="N27" s="80" t="n">
        <v>1</v>
      </c>
      <c r="O27" s="80" t="n">
        <v>2</v>
      </c>
      <c r="P27" s="80" t="n">
        <v>2</v>
      </c>
      <c r="Q27" s="80" t="n">
        <v>2</v>
      </c>
      <c r="R27" s="16" t="n">
        <v>5</v>
      </c>
      <c r="S27" s="16" t="n">
        <v>4</v>
      </c>
      <c r="T27" s="16" t="n">
        <v>9</v>
      </c>
      <c r="U27" s="25" t="n">
        <v>4</v>
      </c>
      <c r="V27" s="80" t="n">
        <v>1</v>
      </c>
      <c r="W27" s="16" t="n">
        <v>5</v>
      </c>
      <c r="X27" s="25" t="n">
        <v>27</v>
      </c>
      <c r="Y27" s="80" t="n">
        <v>26</v>
      </c>
      <c r="Z27" s="27">
        <f>IF(U27="","",LOOKUP(U27-V27,{-9E+307,0,1},{2,"x",1}))</f>
        <v/>
      </c>
      <c r="AA27" s="14">
        <f>IF(U27="","",U27&amp;"-"&amp;V27)</f>
        <v/>
      </c>
      <c r="AB27" s="63" t="n"/>
      <c r="AW27" s="80" t="n"/>
      <c r="AX27" s="81" t="n"/>
      <c r="AY27" s="80" t="n"/>
      <c r="AZ27" s="80" t="n"/>
      <c r="BA27" s="80" t="n"/>
      <c r="BB27" s="80" t="n"/>
      <c r="BC27" s="80" t="n"/>
      <c r="BD27" s="80" t="n"/>
      <c r="BE27" s="80" t="n"/>
      <c r="BF27" s="80" t="n"/>
      <c r="BG27" s="81" t="n"/>
      <c r="BH27" s="80" t="n"/>
      <c r="BI27" s="80" t="n"/>
      <c r="BJ27" s="80" t="n"/>
      <c r="BK27" s="80" t="n"/>
      <c r="BL27" s="80" t="n"/>
      <c r="BM27" s="80" t="n"/>
      <c r="BN27" s="80" t="n"/>
      <c r="BO27" s="80" t="n"/>
      <c r="BR27" s="75" t="s">
        <v>65</v>
      </c>
      <c r="BS27" s="75" t="s">
        <v>66</v>
      </c>
      <c r="BT27" s="89" t="s">
        <v>35</v>
      </c>
      <c r="BV27" s="89" t="s">
        <v>36</v>
      </c>
      <c r="BX27" s="89" t="s">
        <v>37</v>
      </c>
      <c r="BZ27" s="89" t="s">
        <v>38</v>
      </c>
      <c r="CB27" s="89" t="s">
        <v>39</v>
      </c>
      <c r="CD27" s="89" t="s">
        <v>40</v>
      </c>
      <c r="CF27" s="89" t="s">
        <v>41</v>
      </c>
      <c r="CK27" s="89" t="s">
        <v>67</v>
      </c>
      <c r="CL27" s="89" t="s">
        <v>68</v>
      </c>
      <c r="CM27" s="5" t="n"/>
      <c r="CN27" s="5" t="s">
        <v>43</v>
      </c>
      <c r="CO27" s="5" t="n"/>
      <c r="EP27" s="89" t="n"/>
      <c r="ES27" s="89" t="n"/>
      <c r="EV27" s="89" t="n"/>
      <c r="EY27" s="89" t="n"/>
      <c r="FB27" s="89" t="n"/>
      <c r="FE27" s="89" t="n"/>
      <c r="FH27" s="89" t="n"/>
      <c r="FK27" s="89" t="n"/>
      <c r="FX27" s="81" t="n"/>
      <c r="GA27" s="81" t="n"/>
      <c r="GD27" s="81" t="n"/>
      <c r="GG27" s="81" t="n"/>
      <c r="GJ27" s="81" t="n"/>
      <c r="GM27" s="81" t="n"/>
      <c r="GP27" s="81" t="n"/>
      <c r="GS27" s="81" t="n"/>
    </row>
    <row customHeight="1" ht="12" r="28" spans="1:201">
      <c r="A28" s="35" t="n">
        <v>43339</v>
      </c>
      <c r="B28" s="89" t="s">
        <v>131</v>
      </c>
      <c r="C28" s="89" t="s">
        <v>135</v>
      </c>
      <c r="D28" s="31" t="n">
        <v>7.28</v>
      </c>
      <c r="E28" s="81" t="n">
        <v>6.37</v>
      </c>
      <c r="F28" s="25" t="n">
        <v>514</v>
      </c>
      <c r="G28" s="80" t="n">
        <v>304</v>
      </c>
      <c r="H28" s="80" t="n">
        <v>423</v>
      </c>
      <c r="I28" s="80" t="n">
        <v>211</v>
      </c>
      <c r="J28" s="80" t="n">
        <v>8</v>
      </c>
      <c r="K28" s="80" t="n">
        <v>10</v>
      </c>
      <c r="L28" s="25" t="n">
        <v>0</v>
      </c>
      <c r="M28" s="80" t="n">
        <v>0</v>
      </c>
      <c r="N28" s="80" t="n">
        <v>3</v>
      </c>
      <c r="O28" s="80" t="n">
        <v>1</v>
      </c>
      <c r="P28" s="80" t="n">
        <v>2</v>
      </c>
      <c r="Q28" s="80" t="n">
        <v>3</v>
      </c>
      <c r="R28" s="16" t="n">
        <v>5</v>
      </c>
      <c r="S28" s="16" t="n">
        <v>4</v>
      </c>
      <c r="T28" s="16" t="n">
        <v>9</v>
      </c>
      <c r="U28" s="25" t="n">
        <v>3</v>
      </c>
      <c r="V28" s="80" t="n">
        <v>0</v>
      </c>
      <c r="W28" s="16" t="n">
        <v>3</v>
      </c>
      <c r="X28" s="25" t="n">
        <v>34</v>
      </c>
      <c r="Y28" s="80" t="n">
        <v>22</v>
      </c>
      <c r="Z28" s="27">
        <f>IF(U28="","",LOOKUP(U28-V28,{-9E+307,0,1},{2,"x",1}))</f>
        <v/>
      </c>
      <c r="AA28" s="14">
        <f>IF(U28="","",U28&amp;"-"&amp;V28)</f>
        <v/>
      </c>
      <c r="AB28" s="63" t="n"/>
      <c r="AW28" s="80" t="n"/>
      <c r="AX28" s="81" t="n"/>
      <c r="AY28" s="80" t="n"/>
      <c r="AZ28" s="80" t="n"/>
      <c r="BA28" s="80" t="n"/>
      <c r="BB28" s="80" t="n"/>
      <c r="BC28" s="80" t="n"/>
      <c r="BD28" s="80" t="n"/>
      <c r="BE28" s="80" t="n"/>
      <c r="BF28" s="80" t="n"/>
      <c r="BG28" s="81" t="n"/>
      <c r="BH28" s="80" t="n"/>
      <c r="BI28" s="80" t="n"/>
      <c r="BJ28" s="80" t="n"/>
      <c r="BK28" s="80" t="n"/>
      <c r="BL28" s="80" t="n"/>
      <c r="BM28" s="80" t="n"/>
      <c r="BN28" s="80" t="n"/>
      <c r="BO28" s="80" t="n"/>
      <c r="BQ28" s="1" t="n">
        <v>43455</v>
      </c>
      <c r="BR28" s="2" t="s">
        <v>134</v>
      </c>
      <c r="BS28" s="2" t="s">
        <v>133</v>
      </c>
      <c r="BT28" s="6" t="n"/>
      <c r="BU28" s="6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 t="n"/>
      <c r="CE28" s="8" t="n"/>
      <c r="CF28" s="8" t="n"/>
      <c r="CG28" s="8" t="n"/>
      <c r="CH28" s="15">
        <f>CB28+CD28+CF28</f>
        <v/>
      </c>
      <c r="CI28" s="15">
        <f>CC28+CE28+CG28</f>
        <v/>
      </c>
      <c r="CJ28" s="15">
        <f>CH28+CI28</f>
        <v/>
      </c>
      <c r="CK28" s="2" t="n"/>
      <c r="CL28" s="2" t="n"/>
      <c r="CM28" s="19">
        <f>CK28+CL28</f>
        <v/>
      </c>
      <c r="CP28" s="10" t="n"/>
      <c r="EP28" s="89" t="n"/>
      <c r="ER28" s="81" t="n"/>
      <c r="ES28" s="89" t="n"/>
      <c r="EU28" s="81" t="n"/>
      <c r="EV28" s="89" t="n"/>
      <c r="EX28" s="81" t="n"/>
      <c r="EY28" s="89" t="n"/>
      <c r="FA28" s="81" t="n"/>
      <c r="FB28" s="89" t="n"/>
      <c r="FD28" s="81" t="n"/>
      <c r="FE28" s="89" t="n"/>
      <c r="FG28" s="81" t="n"/>
      <c r="FH28" s="89" t="n"/>
      <c r="FJ28" s="81" t="n"/>
      <c r="FK28" s="89" t="n"/>
      <c r="FM28" s="81" t="n"/>
    </row>
    <row r="29" spans="1:201">
      <c r="A29" s="35" t="n">
        <v>43343</v>
      </c>
      <c r="B29" s="89" t="s">
        <v>140</v>
      </c>
      <c r="C29" s="89" t="s">
        <v>138</v>
      </c>
      <c r="D29" s="31" t="n">
        <v>6.7</v>
      </c>
      <c r="E29" s="81" t="n">
        <v>6.51</v>
      </c>
      <c r="F29" s="25" t="n">
        <v>461</v>
      </c>
      <c r="G29" s="80" t="n">
        <v>317</v>
      </c>
      <c r="H29" s="80" t="n">
        <v>380</v>
      </c>
      <c r="I29" s="80" t="n">
        <v>227</v>
      </c>
      <c r="J29" s="80" t="n">
        <v>9</v>
      </c>
      <c r="K29" s="80" t="n">
        <v>6</v>
      </c>
      <c r="L29" s="25" t="n">
        <v>2</v>
      </c>
      <c r="M29" s="80" t="n">
        <v>0</v>
      </c>
      <c r="N29" s="80" t="n">
        <v>2</v>
      </c>
      <c r="O29" s="80" t="n">
        <v>1</v>
      </c>
      <c r="P29" s="80" t="n">
        <v>1</v>
      </c>
      <c r="Q29" s="80" t="n">
        <v>2</v>
      </c>
      <c r="R29" s="16" t="n">
        <v>5</v>
      </c>
      <c r="S29" s="16" t="n">
        <v>3</v>
      </c>
      <c r="T29" s="16" t="n">
        <v>8</v>
      </c>
      <c r="U29" s="25" t="n">
        <v>3</v>
      </c>
      <c r="V29" s="80" t="n">
        <v>2</v>
      </c>
      <c r="W29" s="16" t="n">
        <v>5</v>
      </c>
      <c r="X29" s="25" t="n">
        <v>19</v>
      </c>
      <c r="Y29" s="80" t="n">
        <v>25</v>
      </c>
      <c r="Z29" s="27">
        <f>IF(U29="","",LOOKUP(U29-V29,{-9E+307,0,1},{2,"x",1}))</f>
        <v/>
      </c>
      <c r="AA29" s="14">
        <f>IF(U29="","",U29&amp;"-"&amp;V29)</f>
        <v/>
      </c>
      <c r="AB29" s="63" t="n"/>
      <c r="AW29" s="80" t="n"/>
      <c r="AX29" s="81" t="n"/>
      <c r="AY29" s="80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80" t="n"/>
      <c r="BI29" s="80" t="n"/>
      <c r="BJ29" s="80" t="n"/>
      <c r="BK29" s="80" t="n"/>
      <c r="BL29" s="80" t="n"/>
      <c r="BM29" s="80" t="n"/>
      <c r="BN29" s="80" t="n"/>
      <c r="BO29" s="80" t="n"/>
      <c r="BQ29" s="3" t="n">
        <v>43455</v>
      </c>
      <c r="BR29" s="89" t="s">
        <v>137</v>
      </c>
      <c r="BS29" s="89" t="s">
        <v>136</v>
      </c>
      <c r="BT29" s="81" t="n"/>
      <c r="BU29" s="81" t="n"/>
      <c r="BV29" s="80" t="n"/>
      <c r="BW29" s="80" t="n"/>
      <c r="BX29" s="80" t="n"/>
      <c r="BY29" s="80" t="n"/>
      <c r="BZ29" s="80" t="n"/>
      <c r="CA29" s="80" t="n"/>
      <c r="CB29" s="80" t="n"/>
      <c r="CC29" s="80" t="n"/>
      <c r="CD29" s="80" t="n"/>
      <c r="CE29" s="80" t="n"/>
      <c r="CF29" s="80" t="n"/>
      <c r="CG29" s="80" t="n"/>
      <c r="CH29" s="16">
        <f>CB29+CD29+CF29</f>
        <v/>
      </c>
      <c r="CI29" s="16">
        <f>CC29+CE29+CG29</f>
        <v/>
      </c>
      <c r="CJ29" s="19">
        <f>CH29+CI29</f>
        <v/>
      </c>
      <c r="CM29" s="19">
        <f>CK29+CL29</f>
        <v/>
      </c>
      <c r="CP29" s="10" t="n"/>
      <c r="EP29" s="89" t="n"/>
      <c r="ES29" s="89" t="n"/>
      <c r="ET29" s="81" t="n"/>
      <c r="EV29" s="89" t="n"/>
      <c r="EW29" s="81" t="n"/>
      <c r="EY29" s="89" t="n"/>
      <c r="EZ29" s="81" t="n"/>
      <c r="FB29" s="89" t="n"/>
      <c r="FC29" s="81" t="n"/>
      <c r="FE29" s="89" t="n"/>
      <c r="FF29" s="81" t="n"/>
      <c r="FH29" s="89" t="n"/>
      <c r="FI29" s="81" t="n"/>
      <c r="FK29" s="89" t="n"/>
      <c r="FL29" s="81" t="n"/>
      <c r="FO29" s="81" t="n"/>
    </row>
    <row customHeight="1" ht="12" r="30" spans="1:201">
      <c r="A30" s="35" t="n">
        <v>43343</v>
      </c>
      <c r="B30" s="89" t="s">
        <v>142</v>
      </c>
      <c r="C30" s="89" t="s">
        <v>133</v>
      </c>
      <c r="D30" s="31" t="n">
        <v>6.87</v>
      </c>
      <c r="E30" s="81" t="n">
        <v>6.71</v>
      </c>
      <c r="F30" s="25" t="n">
        <v>401</v>
      </c>
      <c r="G30" s="80" t="n">
        <v>324</v>
      </c>
      <c r="H30" s="80" t="n">
        <v>296</v>
      </c>
      <c r="I30" s="80" t="n">
        <v>204</v>
      </c>
      <c r="J30" s="80" t="n">
        <v>14</v>
      </c>
      <c r="K30" s="80" t="n">
        <v>4</v>
      </c>
      <c r="L30" s="25" t="n">
        <v>0</v>
      </c>
      <c r="M30" s="80" t="n">
        <v>1</v>
      </c>
      <c r="N30" s="80" t="n">
        <v>3</v>
      </c>
      <c r="O30" s="80" t="n">
        <v>1</v>
      </c>
      <c r="P30" s="80" t="n">
        <v>2</v>
      </c>
      <c r="Q30" s="80" t="n">
        <v>0</v>
      </c>
      <c r="R30" s="16" t="n">
        <v>5</v>
      </c>
      <c r="S30" s="16" t="n">
        <v>2</v>
      </c>
      <c r="T30" s="16" t="n">
        <v>7</v>
      </c>
      <c r="U30" s="25" t="n">
        <v>2</v>
      </c>
      <c r="V30" s="80" t="n">
        <v>2</v>
      </c>
      <c r="W30" s="16" t="n">
        <v>4</v>
      </c>
      <c r="X30" s="25" t="n">
        <v>24</v>
      </c>
      <c r="Y30" s="80" t="n">
        <v>39</v>
      </c>
      <c r="Z30" s="27">
        <f>IF(U30="","",LOOKUP(U30-V30,{-9E+307,0,1},{2,"x",1}))</f>
        <v/>
      </c>
      <c r="AA30" s="14">
        <f>IF(U30="","",U30&amp;"-"&amp;V30)</f>
        <v/>
      </c>
      <c r="AB30" s="63" t="n"/>
      <c r="AW30" s="80" t="n"/>
      <c r="AX30" s="81" t="n"/>
      <c r="AY30" s="80" t="n"/>
      <c r="AZ30" s="80" t="n"/>
      <c r="BA30" s="80" t="n"/>
      <c r="BB30" s="80" t="n"/>
      <c r="BC30" s="80" t="n"/>
      <c r="BD30" s="80" t="n"/>
      <c r="BE30" s="80" t="n"/>
      <c r="BF30" s="80" t="n"/>
      <c r="BG30" s="81" t="n"/>
      <c r="BH30" s="80" t="n"/>
      <c r="BI30" s="80" t="n"/>
      <c r="BJ30" s="80" t="n"/>
      <c r="BK30" s="80" t="n"/>
      <c r="BL30" s="80" t="n"/>
      <c r="BM30" s="80" t="n"/>
      <c r="BN30" s="80" t="n"/>
      <c r="BO30" s="80" t="n"/>
      <c r="BQ30" s="3" t="n">
        <v>43456</v>
      </c>
      <c r="BR30" s="89" t="s">
        <v>135</v>
      </c>
      <c r="BS30" s="89" t="s">
        <v>143</v>
      </c>
      <c r="BT30" s="81" t="n"/>
      <c r="BU30" s="81" t="n"/>
      <c r="BV30" s="80" t="n"/>
      <c r="BW30" s="80" t="n"/>
      <c r="BX30" s="80" t="n"/>
      <c r="BY30" s="80" t="n"/>
      <c r="BZ30" s="80" t="n"/>
      <c r="CA30" s="80" t="n"/>
      <c r="CB30" s="80" t="n"/>
      <c r="CC30" s="80" t="n"/>
      <c r="CD30" s="80" t="n"/>
      <c r="CE30" s="80" t="n"/>
      <c r="CF30" s="80" t="n"/>
      <c r="CG30" s="80" t="n"/>
      <c r="CH30" s="16">
        <f>CB30+CD30+CF30</f>
        <v/>
      </c>
      <c r="CI30" s="16">
        <f>CC30+CE30+CG30</f>
        <v/>
      </c>
      <c r="CJ30" s="19">
        <f>CH30+CI30</f>
        <v/>
      </c>
      <c r="CM30" s="19">
        <f>CK30+CL30</f>
        <v/>
      </c>
      <c r="CP30" s="10" t="n"/>
      <c r="EP30" s="89" t="n"/>
      <c r="ES30" s="89" t="n"/>
      <c r="ET30" s="81" t="n"/>
      <c r="EV30" s="89" t="n"/>
      <c r="EW30" s="81" t="n"/>
      <c r="EY30" s="89" t="n"/>
      <c r="EZ30" s="81" t="n"/>
      <c r="FB30" s="89" t="n"/>
      <c r="FC30" s="81" t="n"/>
      <c r="FE30" s="89" t="n"/>
      <c r="FF30" s="81" t="n"/>
      <c r="FH30" s="89" t="n"/>
      <c r="FI30" s="81" t="n"/>
      <c r="FK30" s="89" t="n"/>
      <c r="FL30" s="81" t="n"/>
      <c r="FO30" s="81" t="n"/>
    </row>
    <row customHeight="1" ht="12" r="31" spans="1:201">
      <c r="A31" s="35" t="n">
        <v>43344</v>
      </c>
      <c r="B31" s="89" t="s">
        <v>135</v>
      </c>
      <c r="C31" s="89" t="s">
        <v>139</v>
      </c>
      <c r="D31" s="31" t="n">
        <v>7.33</v>
      </c>
      <c r="E31" s="81" t="n">
        <v>6.52</v>
      </c>
      <c r="F31" s="25" t="n">
        <v>382</v>
      </c>
      <c r="G31" s="80" t="n">
        <v>358</v>
      </c>
      <c r="H31" s="80" t="n">
        <v>257</v>
      </c>
      <c r="I31" s="80" t="n">
        <v>220</v>
      </c>
      <c r="J31" s="80" t="n">
        <v>14</v>
      </c>
      <c r="K31" s="80" t="n">
        <v>10</v>
      </c>
      <c r="L31" s="25" t="n">
        <v>1</v>
      </c>
      <c r="M31" s="80" t="n">
        <v>1</v>
      </c>
      <c r="N31" s="80" t="n">
        <v>7</v>
      </c>
      <c r="O31" s="80" t="n">
        <v>4</v>
      </c>
      <c r="P31" s="80" t="n">
        <v>2</v>
      </c>
      <c r="Q31" s="80" t="n">
        <v>1</v>
      </c>
      <c r="R31" s="16" t="n">
        <v>10</v>
      </c>
      <c r="S31" s="16" t="n">
        <v>6</v>
      </c>
      <c r="T31" s="16" t="n">
        <v>16</v>
      </c>
      <c r="U31" s="25" t="n">
        <v>5</v>
      </c>
      <c r="V31" s="80" t="n">
        <v>3</v>
      </c>
      <c r="W31" s="16" t="n">
        <v>8</v>
      </c>
      <c r="X31" s="25" t="n">
        <v>23</v>
      </c>
      <c r="Y31" s="80" t="n">
        <v>9</v>
      </c>
      <c r="Z31" s="27">
        <f>IF(U31="","",LOOKUP(U31-V31,{-9E+307,0,1},{2,"x",1}))</f>
        <v/>
      </c>
      <c r="AA31" s="14">
        <f>IF(U31="","",U31&amp;"-"&amp;V31)</f>
        <v/>
      </c>
      <c r="AB31" s="63" t="n"/>
      <c r="AW31" s="80" t="n"/>
      <c r="AX31" s="81" t="n"/>
      <c r="AY31" s="80" t="n"/>
      <c r="AZ31" s="80" t="n"/>
      <c r="BA31" s="80" t="n"/>
      <c r="BB31" s="80" t="n"/>
      <c r="BC31" s="80" t="n"/>
      <c r="BD31" s="80" t="n"/>
      <c r="BE31" s="80" t="n"/>
      <c r="BF31" s="80" t="n"/>
      <c r="BG31" s="81" t="n"/>
      <c r="BH31" s="80" t="n"/>
      <c r="BI31" s="80" t="n"/>
      <c r="BJ31" s="80" t="n"/>
      <c r="BK31" s="80" t="n"/>
      <c r="BL31" s="80" t="n"/>
      <c r="BM31" s="80" t="n"/>
      <c r="BN31" s="80" t="n"/>
      <c r="BO31" s="80" t="n"/>
      <c r="BQ31" s="3" t="n">
        <v>43456</v>
      </c>
      <c r="BR31" s="89" t="s">
        <v>140</v>
      </c>
      <c r="BS31" s="89" t="s">
        <v>139</v>
      </c>
      <c r="BT31" s="81" t="n"/>
      <c r="BU31" s="81" t="n"/>
      <c r="BV31" s="80" t="n"/>
      <c r="BW31" s="80" t="n"/>
      <c r="BX31" s="80" t="n"/>
      <c r="BY31" s="80" t="n"/>
      <c r="BZ31" s="80" t="n"/>
      <c r="CA31" s="80" t="n"/>
      <c r="CB31" s="80" t="n"/>
      <c r="CC31" s="80" t="n"/>
      <c r="CD31" s="80" t="n"/>
      <c r="CE31" s="80" t="n"/>
      <c r="CF31" s="80" t="n"/>
      <c r="CG31" s="80" t="n"/>
      <c r="CH31" s="16">
        <f>CB31+CD31+CF31</f>
        <v/>
      </c>
      <c r="CI31" s="16">
        <f>CC31+CE31+CG31</f>
        <v/>
      </c>
      <c r="CJ31" s="19">
        <f>CH31+CI31</f>
        <v/>
      </c>
      <c r="CM31" s="19">
        <f>CK31+CL31</f>
        <v/>
      </c>
      <c r="CP31" s="10" t="n"/>
      <c r="EP31" s="89" t="n"/>
      <c r="ES31" s="89" t="n"/>
      <c r="ET31" s="81" t="n"/>
      <c r="EV31" s="89" t="n"/>
      <c r="EW31" s="81" t="n"/>
      <c r="EY31" s="89" t="n"/>
      <c r="EZ31" s="81" t="n"/>
      <c r="FB31" s="89" t="n"/>
      <c r="FC31" s="81" t="n"/>
      <c r="FE31" s="89" t="n"/>
      <c r="FF31" s="81" t="n"/>
      <c r="FH31" s="89" t="n"/>
      <c r="FI31" s="81" t="n"/>
      <c r="FK31" s="89" t="n"/>
      <c r="FL31" s="81" t="n"/>
      <c r="FO31" s="81" t="n"/>
    </row>
    <row customHeight="1" ht="12" r="32" spans="1:201">
      <c r="A32" s="35" t="n">
        <v>43344</v>
      </c>
      <c r="B32" s="89" t="s">
        <v>144</v>
      </c>
      <c r="C32" s="89" t="s">
        <v>136</v>
      </c>
      <c r="D32" s="31" t="n">
        <v>6.58</v>
      </c>
      <c r="E32" s="81" t="n">
        <v>7.15</v>
      </c>
      <c r="F32" s="25" t="n">
        <v>386</v>
      </c>
      <c r="G32" s="80" t="n">
        <v>382</v>
      </c>
      <c r="H32" s="80" t="n">
        <v>266</v>
      </c>
      <c r="I32" s="80" t="n">
        <v>261</v>
      </c>
      <c r="J32" s="80" t="n">
        <v>9</v>
      </c>
      <c r="K32" s="80" t="n">
        <v>15</v>
      </c>
      <c r="L32" s="25" t="n">
        <v>0</v>
      </c>
      <c r="M32" s="80" t="n">
        <v>0</v>
      </c>
      <c r="N32" s="80" t="n">
        <v>3</v>
      </c>
      <c r="O32" s="80" t="n">
        <v>3</v>
      </c>
      <c r="P32" s="80" t="n">
        <v>1</v>
      </c>
      <c r="Q32" s="80" t="n">
        <v>5</v>
      </c>
      <c r="R32" s="16" t="n">
        <v>4</v>
      </c>
      <c r="S32" s="16" t="n">
        <v>8</v>
      </c>
      <c r="T32" s="16" t="n">
        <v>12</v>
      </c>
      <c r="U32" s="25" t="n">
        <v>0</v>
      </c>
      <c r="V32" s="80" t="n">
        <v>1</v>
      </c>
      <c r="W32" s="16" t="n">
        <v>1</v>
      </c>
      <c r="X32" s="25" t="n">
        <v>27</v>
      </c>
      <c r="Y32" s="80" t="n">
        <v>32</v>
      </c>
      <c r="Z32" s="27">
        <f>IF(U32="","",LOOKUP(U32-V32,{-9E+307,0,1},{2,"x",1}))</f>
        <v/>
      </c>
      <c r="AA32" s="14">
        <f>IF(U32="","",U32&amp;"-"&amp;V32)</f>
        <v/>
      </c>
      <c r="AB32" s="63" t="n"/>
      <c r="AW32" s="80" t="n"/>
      <c r="AX32" s="81" t="n"/>
      <c r="AY32" s="80" t="n"/>
      <c r="AZ32" s="80" t="n"/>
      <c r="BA32" s="80" t="n"/>
      <c r="BB32" s="80" t="n"/>
      <c r="BC32" s="80" t="n"/>
      <c r="BD32" s="80" t="n"/>
      <c r="BE32" s="80" t="n"/>
      <c r="BF32" s="80" t="n"/>
      <c r="BG32" s="81" t="n"/>
      <c r="BH32" s="80" t="n"/>
      <c r="BI32" s="80" t="n"/>
      <c r="BJ32" s="80" t="n"/>
      <c r="BK32" s="80" t="n"/>
      <c r="BL32" s="80" t="n"/>
      <c r="BM32" s="80" t="n"/>
      <c r="BN32" s="80" t="n"/>
      <c r="BO32" s="80" t="n"/>
      <c r="BQ32" s="3" t="n">
        <v>43456</v>
      </c>
      <c r="BR32" s="89" t="s">
        <v>146</v>
      </c>
      <c r="BS32" s="89" t="s">
        <v>145</v>
      </c>
      <c r="BT32" s="81" t="n"/>
      <c r="BU32" s="81" t="n"/>
      <c r="BV32" s="80" t="n"/>
      <c r="BW32" s="80" t="n"/>
      <c r="BY32" s="80" t="n"/>
      <c r="BZ32" s="80" t="n"/>
      <c r="CA32" s="80" t="n"/>
      <c r="CB32" s="80" t="n"/>
      <c r="CC32" s="80" t="n"/>
      <c r="CD32" s="80" t="n"/>
      <c r="CE32" s="80" t="n"/>
      <c r="CF32" s="80" t="n"/>
      <c r="CG32" s="80" t="n"/>
      <c r="CH32" s="16">
        <f>CB32+CD32+CF32</f>
        <v/>
      </c>
      <c r="CI32" s="16">
        <f>CC32+CE32+CG32</f>
        <v/>
      </c>
      <c r="CJ32" s="19">
        <f>CH32+CI32</f>
        <v/>
      </c>
      <c r="CM32" s="19">
        <f>CK32+CL32</f>
        <v/>
      </c>
      <c r="CP32" s="10" t="n"/>
      <c r="EP32" s="89" t="n"/>
      <c r="ES32" s="89" t="n"/>
      <c r="ET32" s="81" t="n"/>
      <c r="EV32" s="89" t="n"/>
      <c r="EW32" s="81" t="n"/>
      <c r="EY32" s="89" t="n"/>
      <c r="EZ32" s="81" t="n"/>
      <c r="FB32" s="89" t="n"/>
      <c r="FC32" s="81" t="n"/>
      <c r="FE32" s="89" t="n"/>
      <c r="FF32" s="81" t="n"/>
      <c r="FH32" s="89" t="n"/>
      <c r="FI32" s="81" t="n"/>
      <c r="FK32" s="89" t="n"/>
      <c r="FL32" s="81" t="n"/>
      <c r="FO32" s="81" t="n"/>
    </row>
    <row customHeight="1" ht="12" r="33" spans="1:201">
      <c r="A33" s="35" t="n">
        <v>43345</v>
      </c>
      <c r="B33" s="89" t="s">
        <v>143</v>
      </c>
      <c r="C33" s="89" t="s">
        <v>141</v>
      </c>
      <c r="D33" s="31" t="n">
        <v>6.56</v>
      </c>
      <c r="E33" s="81" t="n">
        <v>7.08</v>
      </c>
      <c r="F33" s="25" t="n">
        <v>478</v>
      </c>
      <c r="G33" s="80" t="n">
        <v>377</v>
      </c>
      <c r="H33" s="80" t="n">
        <v>379</v>
      </c>
      <c r="I33" s="80" t="n">
        <v>262</v>
      </c>
      <c r="J33" s="80" t="n">
        <v>11</v>
      </c>
      <c r="K33" s="80" t="n">
        <v>14</v>
      </c>
      <c r="L33" s="25" t="n">
        <v>0</v>
      </c>
      <c r="M33" s="80" t="n">
        <v>0</v>
      </c>
      <c r="N33" s="80" t="n">
        <v>2</v>
      </c>
      <c r="O33" s="80" t="n">
        <v>5</v>
      </c>
      <c r="P33" s="80" t="n">
        <v>3</v>
      </c>
      <c r="Q33" s="80" t="n">
        <v>3</v>
      </c>
      <c r="R33" s="16" t="n">
        <v>5</v>
      </c>
      <c r="S33" s="16" t="n">
        <v>8</v>
      </c>
      <c r="T33" s="16" t="n">
        <v>13</v>
      </c>
      <c r="U33" s="25" t="n">
        <v>0</v>
      </c>
      <c r="V33" s="80" t="n">
        <v>1</v>
      </c>
      <c r="W33" s="16" t="n">
        <v>1</v>
      </c>
      <c r="X33" s="25" t="n">
        <v>26</v>
      </c>
      <c r="Y33" s="80" t="n">
        <v>23</v>
      </c>
      <c r="Z33" s="27">
        <f>IF(U33="","",LOOKUP(U33-V33,{-9E+307,0,1},{2,"x",1}))</f>
        <v/>
      </c>
      <c r="AA33" s="14">
        <f>IF(U33="","",U33&amp;"-"&amp;V33)</f>
        <v/>
      </c>
      <c r="AB33" s="63" t="n"/>
      <c r="AW33" s="80" t="n"/>
      <c r="AX33" s="81" t="n"/>
      <c r="AY33" s="80" t="n"/>
      <c r="AZ33" s="80" t="n"/>
      <c r="BA33" s="80" t="n"/>
      <c r="BB33" s="80" t="n"/>
      <c r="BC33" s="80" t="n"/>
      <c r="BD33" s="80" t="n"/>
      <c r="BE33" s="80" t="n"/>
      <c r="BF33" s="80" t="n"/>
      <c r="BG33" s="81" t="n"/>
      <c r="BH33" s="80" t="n"/>
      <c r="BI33" s="80" t="n"/>
      <c r="BJ33" s="80" t="n"/>
      <c r="BK33" s="80" t="n"/>
      <c r="BL33" s="80" t="n"/>
      <c r="BM33" s="80" t="n"/>
      <c r="BN33" s="80" t="n"/>
      <c r="BO33" s="80" t="n"/>
      <c r="BQ33" s="3" t="n">
        <v>43457</v>
      </c>
      <c r="BR33" s="89" t="s">
        <v>138</v>
      </c>
      <c r="BS33" s="89" t="s">
        <v>147</v>
      </c>
      <c r="BT33" s="81" t="n"/>
      <c r="BU33" s="81" t="n"/>
      <c r="BV33" s="80" t="n"/>
      <c r="BW33" s="80" t="n"/>
      <c r="BY33" s="80" t="n"/>
      <c r="BZ33" s="80" t="n"/>
      <c r="CA33" s="80" t="n"/>
      <c r="CB33" s="80" t="n"/>
      <c r="CC33" s="80" t="n"/>
      <c r="CD33" s="80" t="n"/>
      <c r="CE33" s="80" t="n"/>
      <c r="CF33" s="80" t="n"/>
      <c r="CG33" s="80" t="n"/>
      <c r="CH33" s="16">
        <f>CB33+CD33+CF33</f>
        <v/>
      </c>
      <c r="CI33" s="16">
        <f>CC33+CE33+CG33</f>
        <v/>
      </c>
      <c r="CJ33" s="19">
        <f>CH33+CI33</f>
        <v/>
      </c>
      <c r="CM33" s="19">
        <f>CK33+CL33</f>
        <v/>
      </c>
      <c r="CP33" s="10" t="n"/>
      <c r="EP33" s="89" t="n"/>
      <c r="ES33" s="89" t="n"/>
      <c r="ET33" s="81" t="n"/>
      <c r="EV33" s="89" t="n"/>
      <c r="EW33" s="81" t="n"/>
      <c r="EY33" s="89" t="n"/>
      <c r="EZ33" s="81" t="n"/>
      <c r="FB33" s="89" t="n"/>
      <c r="FC33" s="81" t="n"/>
      <c r="FE33" s="89" t="n"/>
      <c r="FF33" s="81" t="n"/>
      <c r="FH33" s="89" t="n"/>
      <c r="FI33" s="81" t="n"/>
      <c r="FK33" s="89" t="n"/>
      <c r="FL33" s="81" t="n"/>
      <c r="FO33" s="81" t="n"/>
    </row>
    <row customHeight="1" ht="12" r="34" spans="1:201">
      <c r="A34" s="35" t="n">
        <v>43345</v>
      </c>
      <c r="B34" s="89" t="s">
        <v>137</v>
      </c>
      <c r="C34" s="89" t="s">
        <v>147</v>
      </c>
      <c r="D34" s="31" t="n">
        <v>6.65</v>
      </c>
      <c r="E34" s="81" t="n">
        <v>6.72</v>
      </c>
      <c r="F34" s="25" t="n">
        <v>322</v>
      </c>
      <c r="G34" s="80" t="n">
        <v>306</v>
      </c>
      <c r="H34" s="80" t="n">
        <v>227</v>
      </c>
      <c r="I34" s="80" t="n">
        <v>204</v>
      </c>
      <c r="J34" s="80" t="n">
        <v>5</v>
      </c>
      <c r="K34" s="80" t="n">
        <v>6</v>
      </c>
      <c r="L34" s="25" t="n">
        <v>0</v>
      </c>
      <c r="M34" s="80" t="n">
        <v>0</v>
      </c>
      <c r="N34" s="80" t="n">
        <v>2</v>
      </c>
      <c r="O34" s="80" t="n">
        <v>2</v>
      </c>
      <c r="P34" s="80" t="n">
        <v>1</v>
      </c>
      <c r="Q34" s="80" t="n">
        <v>2</v>
      </c>
      <c r="R34" s="16" t="n">
        <v>3</v>
      </c>
      <c r="S34" s="16" t="n">
        <v>4</v>
      </c>
      <c r="T34" s="16" t="n">
        <v>7</v>
      </c>
      <c r="U34" s="25" t="n">
        <v>0</v>
      </c>
      <c r="V34" s="80" t="n">
        <v>0</v>
      </c>
      <c r="W34" s="16" t="n">
        <v>0</v>
      </c>
      <c r="X34" s="25" t="n">
        <v>22</v>
      </c>
      <c r="Y34" s="80" t="n">
        <v>28</v>
      </c>
      <c r="Z34" s="27">
        <f>IF(U34="","",LOOKUP(U34-V34,{-9E+307,0,1},{2,"x",1}))</f>
        <v/>
      </c>
      <c r="AA34" s="14">
        <f>IF(U34="","",U34&amp;"-"&amp;V34)</f>
        <v/>
      </c>
      <c r="AB34" s="63" t="n"/>
      <c r="AW34" s="80" t="n"/>
      <c r="AX34" s="81" t="n"/>
      <c r="AY34" s="80" t="n"/>
      <c r="AZ34" s="80" t="n"/>
      <c r="BA34" s="80" t="n"/>
      <c r="BB34" s="80" t="n"/>
      <c r="BC34" s="80" t="n"/>
      <c r="BD34" s="80" t="n"/>
      <c r="BE34" s="80" t="n"/>
      <c r="BF34" s="80" t="n"/>
      <c r="BG34" s="81" t="n"/>
      <c r="BH34" s="80" t="n"/>
      <c r="BI34" s="80" t="n"/>
      <c r="BJ34" s="80" t="n"/>
      <c r="BK34" s="80" t="n"/>
      <c r="BL34" s="80" t="n"/>
      <c r="BM34" s="80" t="n"/>
      <c r="BN34" s="80" t="n"/>
      <c r="BO34" s="80" t="n"/>
      <c r="BQ34" s="3" t="n">
        <v>43457</v>
      </c>
      <c r="BR34" s="89" t="s">
        <v>144</v>
      </c>
      <c r="BS34" s="89" t="s">
        <v>148</v>
      </c>
      <c r="BT34" s="81" t="n"/>
      <c r="BU34" s="81" t="n"/>
      <c r="BV34" s="80" t="n"/>
      <c r="BW34" s="80" t="n"/>
      <c r="BX34" s="80" t="n"/>
      <c r="BY34" s="80" t="n"/>
      <c r="BZ34" s="80" t="n"/>
      <c r="CA34" s="80" t="n"/>
      <c r="CB34" s="80" t="n"/>
      <c r="CC34" s="80" t="n"/>
      <c r="CD34" s="80" t="n"/>
      <c r="CE34" s="80" t="n"/>
      <c r="CF34" s="80" t="n"/>
      <c r="CG34" s="80" t="n"/>
      <c r="CH34" s="16">
        <f>CB34+CD34+CF34</f>
        <v/>
      </c>
      <c r="CI34" s="16">
        <f>CC34+CE34+CG34</f>
        <v/>
      </c>
      <c r="CJ34" s="19">
        <f>CH34+CI34</f>
        <v/>
      </c>
      <c r="CM34" s="19">
        <f>CK34+CL34</f>
        <v/>
      </c>
      <c r="CP34" s="10" t="n"/>
      <c r="EP34" s="89" t="n"/>
      <c r="ES34" s="89" t="n"/>
      <c r="ET34" s="81" t="n"/>
      <c r="EV34" s="89" t="n"/>
      <c r="EW34" s="81" t="n"/>
      <c r="EY34" s="89" t="n"/>
      <c r="EZ34" s="81" t="n"/>
      <c r="FB34" s="89" t="n"/>
      <c r="FC34" s="81" t="n"/>
      <c r="FE34" s="89" t="n"/>
      <c r="FF34" s="81" t="n"/>
      <c r="FH34" s="89" t="n"/>
      <c r="FI34" s="81" t="n"/>
      <c r="FK34" s="89" t="n"/>
      <c r="FL34" s="81" t="n"/>
      <c r="FO34" s="81" t="n"/>
    </row>
    <row customHeight="1" ht="12" r="35" spans="1:201">
      <c r="A35" s="35" t="n">
        <v>43345</v>
      </c>
      <c r="B35" s="89" t="s">
        <v>146</v>
      </c>
      <c r="C35" s="89" t="s">
        <v>134</v>
      </c>
      <c r="D35" s="31" t="n">
        <v>6.59</v>
      </c>
      <c r="E35" s="81" t="n">
        <v>7.3</v>
      </c>
      <c r="F35" s="25" t="n">
        <v>251</v>
      </c>
      <c r="G35" s="80" t="n">
        <v>427</v>
      </c>
      <c r="H35" s="80" t="n">
        <v>164</v>
      </c>
      <c r="I35" s="80" t="n">
        <v>343</v>
      </c>
      <c r="J35" s="80" t="n">
        <v>14</v>
      </c>
      <c r="K35" s="80" t="n">
        <v>10</v>
      </c>
      <c r="L35" s="25" t="n">
        <v>0</v>
      </c>
      <c r="M35" s="80" t="n">
        <v>2</v>
      </c>
      <c r="N35" s="80" t="n">
        <v>4</v>
      </c>
      <c r="O35" s="80" t="n">
        <v>6</v>
      </c>
      <c r="P35" s="80" t="n">
        <v>4</v>
      </c>
      <c r="Q35" s="80" t="n">
        <v>0</v>
      </c>
      <c r="R35" s="16" t="n">
        <v>8</v>
      </c>
      <c r="S35" s="16" t="n">
        <v>8</v>
      </c>
      <c r="T35" s="16" t="n">
        <v>16</v>
      </c>
      <c r="U35" s="25" t="n">
        <v>3</v>
      </c>
      <c r="V35" s="80" t="n">
        <v>5</v>
      </c>
      <c r="W35" s="16" t="n">
        <v>8</v>
      </c>
      <c r="X35" s="25" t="n">
        <v>16</v>
      </c>
      <c r="Y35" s="80" t="n">
        <v>39</v>
      </c>
      <c r="Z35" s="27">
        <f>IF(U35="","",LOOKUP(U35-V35,{-9E+307,0,1},{2,"x",1}))</f>
        <v/>
      </c>
      <c r="AA35" s="14">
        <f>IF(U35="","",U35&amp;"-"&amp;V35)</f>
        <v/>
      </c>
      <c r="AB35" s="63" t="n"/>
      <c r="AW35" s="80" t="n"/>
      <c r="AX35" s="81" t="n"/>
      <c r="AY35" s="80" t="n"/>
      <c r="AZ35" s="80" t="n"/>
      <c r="BA35" s="80" t="n"/>
      <c r="BB35" s="80" t="n"/>
      <c r="BC35" s="80" t="n"/>
      <c r="BD35" s="80" t="n"/>
      <c r="BE35" s="80" t="n"/>
      <c r="BF35" s="80" t="n"/>
      <c r="BG35" s="81" t="n"/>
      <c r="BH35" s="80" t="n"/>
      <c r="BI35" s="80" t="n"/>
      <c r="BJ35" s="80" t="n"/>
      <c r="BK35" s="80" t="n"/>
      <c r="BL35" s="80" t="n"/>
      <c r="BM35" s="80" t="n"/>
      <c r="BN35" s="80" t="n"/>
      <c r="BO35" s="80" t="n"/>
      <c r="BQ35" s="3" t="n">
        <v>43457</v>
      </c>
      <c r="BR35" s="89" t="s">
        <v>132</v>
      </c>
      <c r="BS35" s="89" t="s">
        <v>131</v>
      </c>
      <c r="BT35" s="81" t="n"/>
      <c r="BU35" s="81" t="n"/>
      <c r="BV35" s="80" t="n"/>
      <c r="BW35" s="80" t="n"/>
      <c r="BX35" s="80" t="n"/>
      <c r="BY35" s="80" t="n"/>
      <c r="BZ35" s="80" t="n"/>
      <c r="CA35" s="80" t="n"/>
      <c r="CB35" s="80" t="n"/>
      <c r="CC35" s="80" t="n"/>
      <c r="CD35" s="80" t="n"/>
      <c r="CE35" s="80" t="n"/>
      <c r="CF35" s="80" t="n"/>
      <c r="CG35" s="80" t="n"/>
      <c r="CH35" s="16">
        <f>CB35+CD35+CF35</f>
        <v/>
      </c>
      <c r="CI35" s="16">
        <f>CC35+CE35+CG35</f>
        <v/>
      </c>
      <c r="CJ35" s="19">
        <f>CH35+CI35</f>
        <v/>
      </c>
      <c r="CM35" s="19">
        <f>CK35+CL35</f>
        <v/>
      </c>
      <c r="CP35" s="10" t="n"/>
      <c r="EP35" s="89" t="n"/>
      <c r="ES35" s="89" t="n"/>
      <c r="ET35" s="81" t="n"/>
      <c r="EV35" s="89" t="n"/>
      <c r="EW35" s="81" t="n"/>
      <c r="EY35" s="89" t="n"/>
      <c r="EZ35" s="81" t="n"/>
      <c r="FB35" s="89" t="n"/>
      <c r="FC35" s="81" t="n"/>
      <c r="FE35" s="89" t="n"/>
      <c r="FF35" s="81" t="n"/>
      <c r="FH35" s="89" t="n"/>
      <c r="FI35" s="81" t="n"/>
      <c r="FK35" s="89" t="n"/>
      <c r="FL35" s="81" t="n"/>
      <c r="FO35" s="81" t="n"/>
    </row>
    <row customHeight="1" ht="12" r="36" spans="1:201">
      <c r="A36" s="35" t="n">
        <v>43346</v>
      </c>
      <c r="B36" s="89" t="s">
        <v>132</v>
      </c>
      <c r="C36" s="89" t="s">
        <v>145</v>
      </c>
      <c r="D36" s="31" t="n">
        <v>6.85</v>
      </c>
      <c r="E36" s="81" t="n">
        <v>6.33</v>
      </c>
      <c r="F36" s="25" t="n">
        <v>478</v>
      </c>
      <c r="G36" s="80" t="n">
        <v>266</v>
      </c>
      <c r="H36" s="80" t="n">
        <v>370</v>
      </c>
      <c r="I36" s="80" t="n">
        <v>163</v>
      </c>
      <c r="J36" s="80" t="n">
        <v>8</v>
      </c>
      <c r="K36" s="80" t="n">
        <v>5</v>
      </c>
      <c r="L36" s="25" t="n">
        <v>1</v>
      </c>
      <c r="M36" s="80" t="n">
        <v>1</v>
      </c>
      <c r="N36" s="80" t="n">
        <v>3</v>
      </c>
      <c r="O36" s="80" t="n">
        <v>3</v>
      </c>
      <c r="P36" s="80" t="n">
        <v>1</v>
      </c>
      <c r="Q36" s="80" t="n">
        <v>0</v>
      </c>
      <c r="R36" s="16" t="n">
        <v>5</v>
      </c>
      <c r="S36" s="16" t="n">
        <v>4</v>
      </c>
      <c r="T36" s="16" t="n">
        <v>9</v>
      </c>
      <c r="U36" s="25" t="n">
        <v>2</v>
      </c>
      <c r="V36" s="80" t="n">
        <v>1</v>
      </c>
      <c r="W36" s="16" t="n">
        <v>3</v>
      </c>
      <c r="X36" s="25" t="n">
        <v>19</v>
      </c>
      <c r="Y36" s="80" t="n">
        <v>25</v>
      </c>
      <c r="Z36" s="27">
        <f>IF(U36="","",LOOKUP(U36-V36,{-9E+307,0,1},{2,"x",1}))</f>
        <v/>
      </c>
      <c r="AA36" s="14">
        <f>IF(U36="","",U36&amp;"-"&amp;V36)</f>
        <v/>
      </c>
      <c r="AB36" s="63" t="n"/>
      <c r="AW36" s="80" t="n"/>
      <c r="AX36" s="81" t="n"/>
      <c r="AY36" s="80" t="n"/>
      <c r="AZ36" s="80" t="n"/>
      <c r="BA36" s="80" t="n"/>
      <c r="BB36" s="80" t="n"/>
      <c r="BC36" s="80" t="n"/>
      <c r="BD36" s="80" t="n"/>
      <c r="BE36" s="80" t="n"/>
      <c r="BF36" s="80" t="n"/>
      <c r="BG36" s="81" t="n"/>
      <c r="BH36" s="80" t="n"/>
      <c r="BI36" s="80" t="n"/>
      <c r="BJ36" s="80" t="n"/>
      <c r="BK36" s="80" t="n"/>
      <c r="BL36" s="80" t="n"/>
      <c r="BM36" s="80" t="n"/>
      <c r="BN36" s="80" t="n"/>
      <c r="BO36" s="80" t="n"/>
      <c r="BQ36" s="4" t="n">
        <v>43457</v>
      </c>
      <c r="BR36" s="5" t="s">
        <v>142</v>
      </c>
      <c r="BS36" s="5" t="s">
        <v>141</v>
      </c>
      <c r="BT36" s="7" t="n"/>
      <c r="BU36" s="7" t="n"/>
      <c r="BV36" s="9" t="n"/>
      <c r="BW36" s="9" t="n"/>
      <c r="BX36" s="9" t="n"/>
      <c r="BY36" s="9" t="n"/>
      <c r="BZ36" s="9" t="n"/>
      <c r="CA36" s="9" t="n"/>
      <c r="CB36" s="9" t="n"/>
      <c r="CC36" s="9" t="n"/>
      <c r="CD36" s="9" t="n"/>
      <c r="CE36" s="9" t="n"/>
      <c r="CF36" s="9" t="n"/>
      <c r="CG36" s="9" t="n"/>
      <c r="CH36" s="17">
        <f>CB36+CD36+CF36</f>
        <v/>
      </c>
      <c r="CI36" s="17">
        <f>CC36+CE36+CG36</f>
        <v/>
      </c>
      <c r="CJ36" s="18">
        <f>CH36+CI36</f>
        <v/>
      </c>
      <c r="CK36" s="5" t="n"/>
      <c r="CL36" s="5" t="n"/>
      <c r="CM36" s="18">
        <f>CK36+CL36</f>
        <v/>
      </c>
      <c r="CN36" s="5" t="n"/>
      <c r="CO36" s="22" t="n"/>
      <c r="CP36" s="10" t="n"/>
      <c r="EP36" s="89" t="n"/>
      <c r="ES36" s="89" t="n"/>
      <c r="ET36" s="81" t="n"/>
      <c r="EV36" s="89" t="n"/>
      <c r="EW36" s="81" t="n"/>
      <c r="EY36" s="89" t="n"/>
      <c r="EZ36" s="81" t="n"/>
      <c r="FB36" s="89" t="n"/>
      <c r="FC36" s="81" t="n"/>
      <c r="FE36" s="89" t="n"/>
      <c r="FF36" s="81" t="n"/>
      <c r="FH36" s="89" t="n"/>
      <c r="FI36" s="81" t="n"/>
      <c r="FK36" s="89" t="n"/>
      <c r="FL36" s="81" t="n"/>
      <c r="FO36" s="81" t="n"/>
    </row>
    <row customHeight="1" ht="12" r="37" spans="1:201">
      <c r="A37" s="35" t="n">
        <v>43357</v>
      </c>
      <c r="B37" s="89" t="s">
        <v>139</v>
      </c>
      <c r="C37" s="89" t="s">
        <v>148</v>
      </c>
      <c r="D37" s="31" t="n">
        <v>6.27</v>
      </c>
      <c r="E37" s="81" t="n">
        <v>7.08</v>
      </c>
      <c r="F37" s="25" t="n">
        <v>390</v>
      </c>
      <c r="G37" s="80" t="n">
        <v>328</v>
      </c>
      <c r="H37" s="80" t="n">
        <v>275</v>
      </c>
      <c r="I37" s="80" t="n">
        <v>201</v>
      </c>
      <c r="J37" s="80" t="n">
        <v>10</v>
      </c>
      <c r="K37" s="80" t="n">
        <v>9</v>
      </c>
      <c r="L37" s="25" t="n">
        <v>0</v>
      </c>
      <c r="M37" s="80" t="n">
        <v>0</v>
      </c>
      <c r="N37" s="80" t="n">
        <v>1</v>
      </c>
      <c r="O37" s="80" t="n">
        <v>4</v>
      </c>
      <c r="P37" s="80" t="n">
        <v>2</v>
      </c>
      <c r="Q37" s="80" t="n">
        <v>0</v>
      </c>
      <c r="R37" s="16" t="n">
        <v>3</v>
      </c>
      <c r="S37" s="16" t="n">
        <v>4</v>
      </c>
      <c r="T37" s="16" t="n">
        <v>7</v>
      </c>
      <c r="U37" s="25" t="n">
        <v>0</v>
      </c>
      <c r="V37" s="80" t="n">
        <v>2</v>
      </c>
      <c r="W37" s="16" t="n">
        <v>2</v>
      </c>
      <c r="X37" s="25" t="n">
        <v>11</v>
      </c>
      <c r="Y37" s="80" t="n">
        <v>28</v>
      </c>
      <c r="Z37" s="27">
        <f>IF(U37="","",LOOKUP(U37-V37,{-9E+307,0,1},{2,"x",1}))</f>
        <v/>
      </c>
      <c r="AA37" s="14">
        <f>IF(U37="","",U37&amp;"-"&amp;V37)</f>
        <v/>
      </c>
      <c r="AB37" s="63" t="n"/>
      <c r="AW37" s="80" t="n"/>
      <c r="AX37" s="81" t="n"/>
      <c r="AY37" s="80" t="n"/>
      <c r="AZ37" s="80" t="n"/>
      <c r="BA37" s="80" t="n"/>
      <c r="BB37" s="80" t="n"/>
      <c r="BC37" s="80" t="n"/>
      <c r="BD37" s="80" t="n"/>
      <c r="BE37" s="80" t="n"/>
      <c r="BF37" s="80" t="n"/>
      <c r="BG37" s="81" t="n"/>
      <c r="BH37" s="80" t="n"/>
      <c r="BI37" s="80" t="n"/>
      <c r="BJ37" s="80" t="n"/>
      <c r="BK37" s="80" t="n"/>
      <c r="BL37" s="80" t="n"/>
      <c r="BM37" s="80" t="n"/>
      <c r="BN37" s="80" t="n"/>
      <c r="BO37" s="80" t="n"/>
      <c r="EP37" s="89" t="n"/>
      <c r="ES37" s="89" t="n"/>
      <c r="ET37" s="81" t="n"/>
      <c r="EV37" s="89" t="n"/>
      <c r="EW37" s="81" t="n"/>
      <c r="EY37" s="89" t="n"/>
      <c r="EZ37" s="81" t="n"/>
      <c r="FB37" s="89" t="n"/>
      <c r="FC37" s="81" t="n"/>
      <c r="FE37" s="89" t="n"/>
      <c r="FF37" s="81" t="n"/>
      <c r="FH37" s="89" t="n"/>
      <c r="FI37" s="81" t="n"/>
      <c r="FK37" s="89" t="n"/>
      <c r="FL37" s="81" t="n"/>
      <c r="FO37" s="81" t="n"/>
    </row>
    <row customHeight="1" ht="12" r="38" spans="1:201">
      <c r="A38" s="35" t="n">
        <v>43357</v>
      </c>
      <c r="B38" s="89" t="s">
        <v>147</v>
      </c>
      <c r="C38" s="89" t="s">
        <v>144</v>
      </c>
      <c r="D38" s="31" t="n">
        <v>6.59</v>
      </c>
      <c r="E38" s="81" t="n">
        <v>6.6</v>
      </c>
      <c r="F38" s="25" t="n">
        <v>399</v>
      </c>
      <c r="G38" s="80" t="n">
        <v>376</v>
      </c>
      <c r="H38" s="80" t="n">
        <v>288</v>
      </c>
      <c r="I38" s="80" t="n">
        <v>266</v>
      </c>
      <c r="J38" s="80" t="n">
        <v>6</v>
      </c>
      <c r="K38" s="80" t="n">
        <v>4</v>
      </c>
      <c r="L38" s="25" t="n">
        <v>0</v>
      </c>
      <c r="M38" s="80" t="n">
        <v>0</v>
      </c>
      <c r="N38" s="80" t="n">
        <v>2</v>
      </c>
      <c r="O38" s="80" t="n">
        <v>3</v>
      </c>
      <c r="P38" s="80" t="n">
        <v>2</v>
      </c>
      <c r="Q38" s="80" t="n">
        <v>1</v>
      </c>
      <c r="R38" s="16" t="n">
        <v>4</v>
      </c>
      <c r="S38" s="16" t="n">
        <v>4</v>
      </c>
      <c r="T38" s="16" t="n">
        <v>8</v>
      </c>
      <c r="U38" s="25" t="n">
        <v>2</v>
      </c>
      <c r="V38" s="80" t="n">
        <v>2</v>
      </c>
      <c r="W38" s="16" t="n">
        <v>4</v>
      </c>
      <c r="X38" s="25" t="n">
        <v>24</v>
      </c>
      <c r="Y38" s="80" t="n">
        <v>32</v>
      </c>
      <c r="Z38" s="27">
        <f>IF(U38="","",LOOKUP(U38-V38,{-9E+307,0,1},{2,"x",1}))</f>
        <v/>
      </c>
      <c r="AA38" s="14">
        <f>IF(U38="","",U38&amp;"-"&amp;V38)</f>
        <v/>
      </c>
      <c r="AB38" s="63" t="n"/>
      <c r="AW38" s="80" t="n"/>
      <c r="AX38" s="81" t="n"/>
      <c r="AY38" s="80" t="n"/>
      <c r="AZ38" s="80" t="n"/>
      <c r="BA38" s="80" t="n"/>
      <c r="BB38" s="80" t="n"/>
      <c r="BC38" s="80" t="n"/>
      <c r="BD38" s="80" t="n"/>
      <c r="BE38" s="80" t="n"/>
      <c r="BF38" s="80" t="n"/>
      <c r="BG38" s="81" t="n"/>
      <c r="BH38" s="80" t="n"/>
      <c r="BI38" s="80" t="n"/>
      <c r="BJ38" s="80" t="n"/>
      <c r="BK38" s="80" t="n"/>
      <c r="BL38" s="80" t="n"/>
      <c r="BM38" s="80" t="n"/>
      <c r="BN38" s="80" t="n"/>
      <c r="BO38" s="80" t="n"/>
      <c r="BT38" s="81" t="n"/>
      <c r="BU38" s="81" t="n"/>
      <c r="BV38" s="80" t="n"/>
      <c r="BW38" s="80" t="n"/>
      <c r="BX38" s="80" t="n"/>
      <c r="BY38" s="80" t="n"/>
      <c r="BZ38" s="80" t="n"/>
      <c r="CA38" s="80" t="n"/>
      <c r="CB38" s="80" t="n"/>
      <c r="CC38" s="80" t="n"/>
      <c r="CD38" s="80" t="n"/>
      <c r="CE38" s="80" t="n"/>
      <c r="CF38" s="80" t="n"/>
      <c r="CG38" s="80" t="n"/>
      <c r="CH38" s="80" t="n"/>
      <c r="CI38" s="80" t="n"/>
      <c r="CJ38" s="80" t="n"/>
      <c r="CK38" s="80" t="n"/>
      <c r="CL38" s="80" t="n"/>
      <c r="CM38" s="80" t="n"/>
      <c r="CN38" s="80" t="n"/>
      <c r="CO38" s="80" t="n"/>
      <c r="EP38" s="89" t="n"/>
      <c r="ES38" s="89" t="n"/>
      <c r="ET38" s="81" t="n"/>
      <c r="EV38" s="89" t="n"/>
      <c r="EW38" s="81" t="n"/>
      <c r="EY38" s="89" t="n"/>
      <c r="EZ38" s="81" t="n"/>
      <c r="FB38" s="89" t="n"/>
      <c r="FC38" s="81" t="n"/>
      <c r="FE38" s="89" t="n"/>
      <c r="FF38" s="81" t="n"/>
      <c r="FH38" s="89" t="n"/>
      <c r="FI38" s="81" t="n"/>
      <c r="FK38" s="89" t="n"/>
      <c r="FL38" s="81" t="n"/>
      <c r="FO38" s="81" t="n"/>
    </row>
    <row customHeight="1" ht="12" r="39" spans="1:201">
      <c r="A39" s="35" t="n">
        <v>43358</v>
      </c>
      <c r="B39" s="89" t="s">
        <v>141</v>
      </c>
      <c r="C39" s="89" t="s">
        <v>137</v>
      </c>
      <c r="D39" s="31" t="n">
        <v>6.64</v>
      </c>
      <c r="E39" s="81" t="n">
        <v>6.69</v>
      </c>
      <c r="F39" s="25" t="n">
        <v>452</v>
      </c>
      <c r="G39" s="80" t="n">
        <v>302</v>
      </c>
      <c r="H39" s="80" t="n">
        <v>341</v>
      </c>
      <c r="I39" s="80" t="n">
        <v>202</v>
      </c>
      <c r="J39" s="80" t="n">
        <v>11</v>
      </c>
      <c r="K39" s="80" t="n">
        <v>10</v>
      </c>
      <c r="L39" s="25" t="n">
        <v>0</v>
      </c>
      <c r="M39" s="80" t="n">
        <v>0</v>
      </c>
      <c r="N39" s="80" t="n">
        <v>1</v>
      </c>
      <c r="O39" s="80" t="n">
        <v>4</v>
      </c>
      <c r="P39" s="80" t="n">
        <v>2</v>
      </c>
      <c r="Q39" s="80" t="n">
        <v>1</v>
      </c>
      <c r="R39" s="16" t="n">
        <v>3</v>
      </c>
      <c r="S39" s="16" t="n">
        <v>5</v>
      </c>
      <c r="T39" s="16" t="n">
        <v>8</v>
      </c>
      <c r="U39" s="25" t="n">
        <v>1</v>
      </c>
      <c r="V39" s="80" t="n">
        <v>1</v>
      </c>
      <c r="W39" s="16" t="n">
        <v>2</v>
      </c>
      <c r="X39" s="25" t="n">
        <v>25</v>
      </c>
      <c r="Y39" s="80" t="n">
        <v>46</v>
      </c>
      <c r="Z39" s="27">
        <f>IF(U39="","",LOOKUP(U39-V39,{-9E+307,0,1},{2,"x",1}))</f>
        <v/>
      </c>
      <c r="AA39" s="14">
        <f>IF(U39="","",U39&amp;"-"&amp;V39)</f>
        <v/>
      </c>
      <c r="AB39" s="63" t="n"/>
      <c r="AW39" s="80" t="n"/>
      <c r="AX39" s="81" t="n"/>
      <c r="AY39" s="80" t="n"/>
      <c r="AZ39" s="80" t="n"/>
      <c r="BA39" s="80" t="n"/>
      <c r="BB39" s="80" t="n"/>
      <c r="BC39" s="80" t="n"/>
      <c r="BD39" s="80" t="n"/>
      <c r="BE39" s="80" t="n"/>
      <c r="BF39" s="80" t="n"/>
      <c r="BG39" s="81" t="n"/>
      <c r="BH39" s="80" t="n"/>
      <c r="BI39" s="80" t="n"/>
      <c r="BJ39" s="80" t="n"/>
      <c r="BK39" s="80" t="n"/>
      <c r="BL39" s="80" t="n"/>
      <c r="BM39" s="80" t="n"/>
      <c r="BN39" s="80" t="n"/>
      <c r="BO39" s="80" t="n"/>
      <c r="BT39" s="81" t="n"/>
      <c r="BU39" s="81" t="n"/>
      <c r="BV39" s="80" t="n"/>
      <c r="BW39" s="80" t="n"/>
      <c r="BX39" s="80" t="n"/>
      <c r="BY39" s="80" t="n"/>
      <c r="BZ39" s="80" t="n"/>
      <c r="CA39" s="80" t="n"/>
      <c r="CB39" s="80" t="n"/>
      <c r="CC39" s="80" t="n"/>
      <c r="CD39" s="80" t="n"/>
      <c r="CE39" s="80" t="n"/>
      <c r="CF39" s="80" t="n"/>
      <c r="CG39" s="80" t="n"/>
      <c r="CH39" s="80" t="n"/>
      <c r="CI39" s="80" t="n"/>
      <c r="CJ39" s="80" t="n"/>
      <c r="CK39" s="80" t="n"/>
      <c r="CL39" s="80" t="n"/>
      <c r="CM39" s="80" t="n"/>
      <c r="CN39" s="80" t="n"/>
      <c r="CO39" s="80" t="n"/>
      <c r="EP39" s="89" t="n"/>
      <c r="ES39" s="89" t="n"/>
      <c r="ET39" s="81" t="n"/>
      <c r="EV39" s="89" t="n"/>
      <c r="EW39" s="81" t="n"/>
      <c r="EY39" s="89" t="n"/>
      <c r="EZ39" s="81" t="n"/>
      <c r="FB39" s="89" t="n"/>
      <c r="FC39" s="81" t="n"/>
      <c r="FE39" s="89" t="n"/>
      <c r="FF39" s="81" t="n"/>
      <c r="FH39" s="89" t="n"/>
      <c r="FI39" s="81" t="n"/>
      <c r="FK39" s="89" t="n"/>
      <c r="FL39" s="81" t="n"/>
      <c r="FO39" s="81" t="n"/>
    </row>
    <row customHeight="1" ht="12" r="40" spans="1:201">
      <c r="A40" s="35" t="n">
        <v>43358</v>
      </c>
      <c r="B40" s="89" t="s">
        <v>136</v>
      </c>
      <c r="C40" s="89" t="s">
        <v>132</v>
      </c>
      <c r="D40" s="31" t="n">
        <v>7.28</v>
      </c>
      <c r="E40" s="81" t="n">
        <v>6.2</v>
      </c>
      <c r="F40" s="25" t="n">
        <v>272</v>
      </c>
      <c r="G40" s="80" t="n">
        <v>503</v>
      </c>
      <c r="H40" s="80" t="n">
        <v>180</v>
      </c>
      <c r="I40" s="80" t="n">
        <v>410</v>
      </c>
      <c r="J40" s="80" t="n">
        <v>14</v>
      </c>
      <c r="K40" s="80" t="n">
        <v>10</v>
      </c>
      <c r="L40" s="25" t="n">
        <v>0</v>
      </c>
      <c r="M40" s="80" t="n">
        <v>1</v>
      </c>
      <c r="N40" s="80" t="n">
        <v>6</v>
      </c>
      <c r="O40" s="80" t="n">
        <v>0</v>
      </c>
      <c r="P40" s="80" t="n">
        <v>2</v>
      </c>
      <c r="Q40" s="80" t="n">
        <v>1</v>
      </c>
      <c r="R40" s="16" t="n">
        <v>8</v>
      </c>
      <c r="S40" s="16" t="n">
        <v>2</v>
      </c>
      <c r="T40" s="16" t="n">
        <v>10</v>
      </c>
      <c r="U40" s="25" t="n">
        <v>4</v>
      </c>
      <c r="V40" s="80" t="n">
        <v>1</v>
      </c>
      <c r="W40" s="16" t="n">
        <v>5</v>
      </c>
      <c r="X40" s="25" t="n">
        <v>24</v>
      </c>
      <c r="Y40" s="80" t="n">
        <v>15</v>
      </c>
      <c r="Z40" s="27">
        <f>IF(U40="","",LOOKUP(U40-V40,{-9E+307,0,1},{2,"x",1}))</f>
        <v/>
      </c>
      <c r="AA40" s="14">
        <f>IF(U40="","",U40&amp;"-"&amp;V40)</f>
        <v/>
      </c>
      <c r="AB40" s="63" t="n"/>
      <c r="AW40" s="80" t="n"/>
      <c r="AX40" s="81" t="n"/>
      <c r="AY40" s="80" t="n"/>
      <c r="AZ40" s="80" t="n"/>
      <c r="BA40" s="80" t="n"/>
      <c r="BB40" s="80" t="n"/>
      <c r="BC40" s="80" t="n"/>
      <c r="BD40" s="80" t="n"/>
      <c r="BE40" s="80" t="n"/>
      <c r="BF40" s="80" t="n"/>
      <c r="BG40" s="81" t="n"/>
      <c r="BH40" s="80" t="n"/>
      <c r="BI40" s="80" t="n"/>
      <c r="BJ40" s="80" t="n"/>
      <c r="BK40" s="80" t="n"/>
      <c r="BL40" s="80" t="n"/>
      <c r="BM40" s="80" t="n"/>
      <c r="BN40" s="80" t="n"/>
      <c r="BO40" s="80" t="n"/>
      <c r="BT40" s="81" t="n"/>
      <c r="BU40" s="81" t="n"/>
      <c r="BV40" s="80" t="n"/>
      <c r="BW40" s="80" t="n"/>
      <c r="BX40" s="80" t="n"/>
      <c r="BY40" s="80" t="n"/>
      <c r="BZ40" s="80" t="n"/>
      <c r="CA40" s="80" t="n"/>
      <c r="CB40" s="80" t="n"/>
      <c r="CC40" s="80" t="n"/>
      <c r="CD40" s="80" t="n"/>
      <c r="CE40" s="80" t="n"/>
      <c r="CF40" s="80" t="n"/>
      <c r="CG40" s="80" t="n"/>
      <c r="CH40" s="80" t="n"/>
      <c r="CI40" s="80" t="n"/>
      <c r="CJ40" s="80" t="n"/>
      <c r="CK40" s="80" t="n"/>
      <c r="CL40" s="80" t="n"/>
      <c r="CM40" s="80" t="n"/>
      <c r="CN40" s="80" t="n"/>
      <c r="CO40" s="80" t="n"/>
      <c r="EP40" s="89" t="n"/>
      <c r="ER40" s="81" t="n"/>
      <c r="ES40" s="89" t="n"/>
      <c r="EU40" s="81" t="n"/>
      <c r="EV40" s="89" t="n"/>
      <c r="EX40" s="81" t="n"/>
      <c r="EY40" s="89" t="n"/>
      <c r="FA40" s="81" t="n"/>
      <c r="FB40" s="89" t="n"/>
      <c r="FD40" s="81" t="n"/>
      <c r="FE40" s="89" t="n"/>
      <c r="FG40" s="81" t="n"/>
      <c r="FH40" s="89" t="n"/>
      <c r="FJ40" s="81" t="n"/>
      <c r="FK40" s="89" t="n"/>
      <c r="FM40" s="81" t="n"/>
    </row>
    <row customHeight="1" ht="12" r="41" spans="1:201">
      <c r="A41" s="35" t="n">
        <v>43358</v>
      </c>
      <c r="B41" s="89" t="s">
        <v>131</v>
      </c>
      <c r="C41" s="89" t="s">
        <v>143</v>
      </c>
      <c r="D41" s="31" t="n">
        <v>7.1</v>
      </c>
      <c r="E41" s="81" t="n">
        <v>6.55</v>
      </c>
      <c r="F41" s="25" t="n">
        <v>681</v>
      </c>
      <c r="G41" s="80" t="n">
        <v>266</v>
      </c>
      <c r="H41" s="80" t="n">
        <v>578</v>
      </c>
      <c r="I41" s="80" t="n">
        <v>163</v>
      </c>
      <c r="J41" s="80" t="n">
        <v>16</v>
      </c>
      <c r="K41" s="80" t="n">
        <v>6</v>
      </c>
      <c r="L41" s="25" t="n">
        <v>4</v>
      </c>
      <c r="M41" s="80" t="n">
        <v>0</v>
      </c>
      <c r="N41" s="80" t="n">
        <v>1</v>
      </c>
      <c r="O41" s="80" t="n">
        <v>4</v>
      </c>
      <c r="P41" s="80" t="n">
        <v>2</v>
      </c>
      <c r="Q41" s="80" t="n">
        <v>1</v>
      </c>
      <c r="R41" s="16" t="n">
        <v>7</v>
      </c>
      <c r="S41" s="16" t="n">
        <v>5</v>
      </c>
      <c r="T41" s="16" t="n">
        <v>12</v>
      </c>
      <c r="U41" s="25" t="n">
        <v>3</v>
      </c>
      <c r="V41" s="80" t="n">
        <v>2</v>
      </c>
      <c r="W41" s="16" t="n">
        <v>5</v>
      </c>
      <c r="X41" s="25" t="n">
        <v>27</v>
      </c>
      <c r="Y41" s="80" t="n">
        <v>29</v>
      </c>
      <c r="Z41" s="27">
        <f>IF(U41="","",LOOKUP(U41-V41,{-9E+307,0,1},{2,"x",1}))</f>
        <v/>
      </c>
      <c r="AA41" s="14">
        <f>IF(U41="","",U41&amp;"-"&amp;V41)</f>
        <v/>
      </c>
      <c r="AB41" s="63" t="n"/>
      <c r="AW41" s="80" t="n"/>
      <c r="AX41" s="81" t="n"/>
      <c r="AY41" s="80" t="n"/>
      <c r="AZ41" s="80" t="n"/>
      <c r="BA41" s="80" t="n"/>
      <c r="BB41" s="80" t="n"/>
      <c r="BC41" s="80" t="n"/>
      <c r="BD41" s="80" t="n"/>
      <c r="BE41" s="80" t="n"/>
      <c r="BF41" s="80" t="n"/>
      <c r="BG41" s="81" t="n"/>
      <c r="BH41" s="80" t="n"/>
      <c r="BI41" s="80" t="n"/>
      <c r="BJ41" s="80" t="n"/>
      <c r="BK41" s="80" t="n"/>
      <c r="BL41" s="80" t="n"/>
      <c r="BM41" s="80" t="n"/>
      <c r="BN41" s="80" t="n"/>
      <c r="BO41" s="80" t="n"/>
      <c r="BT41" s="81" t="n"/>
      <c r="BU41" s="81" t="n"/>
      <c r="BV41" s="80" t="n"/>
      <c r="BW41" s="80" t="n"/>
      <c r="BX41" s="80" t="n"/>
      <c r="BY41" s="80" t="n"/>
      <c r="BZ41" s="80" t="n"/>
      <c r="CA41" s="80" t="n"/>
      <c r="CB41" s="80" t="n"/>
      <c r="CC41" s="80" t="n"/>
      <c r="CD41" s="80" t="n"/>
      <c r="CE41" s="80" t="n"/>
      <c r="CF41" s="80" t="n"/>
      <c r="CG41" s="80" t="n"/>
      <c r="CH41" s="80" t="n"/>
      <c r="CI41" s="80" t="n"/>
      <c r="CJ41" s="80" t="n"/>
      <c r="CK41" s="80" t="n"/>
      <c r="CL41" s="80" t="n"/>
      <c r="CM41" s="80" t="n"/>
      <c r="CN41" s="80" t="n"/>
      <c r="CO41" s="80" t="n"/>
      <c r="EP41" s="89" t="n"/>
      <c r="ER41" s="81" t="n"/>
      <c r="ES41" s="89" t="n"/>
      <c r="EU41" s="81" t="n"/>
      <c r="EV41" s="89" t="n"/>
      <c r="EX41" s="81" t="n"/>
      <c r="EY41" s="89" t="n"/>
      <c r="FA41" s="81" t="n"/>
      <c r="FB41" s="89" t="n"/>
      <c r="FD41" s="81" t="n"/>
      <c r="FE41" s="89" t="n"/>
      <c r="FG41" s="81" t="n"/>
      <c r="FH41" s="89" t="n"/>
      <c r="FJ41" s="81" t="n"/>
      <c r="FK41" s="89" t="n"/>
      <c r="FM41" s="81" t="n"/>
    </row>
    <row customHeight="1" ht="12" r="42" spans="1:201">
      <c r="A42" s="35" t="n">
        <v>43359</v>
      </c>
      <c r="B42" s="89" t="s">
        <v>138</v>
      </c>
      <c r="C42" s="89" t="s">
        <v>146</v>
      </c>
      <c r="D42" s="31" t="n">
        <v>7.05</v>
      </c>
      <c r="E42" s="81" t="n">
        <v>6.42</v>
      </c>
      <c r="F42" s="25" t="n">
        <v>441</v>
      </c>
      <c r="G42" s="80" t="n">
        <v>414</v>
      </c>
      <c r="H42" s="80" t="n">
        <v>358</v>
      </c>
      <c r="I42" s="80" t="n">
        <v>325</v>
      </c>
      <c r="J42" s="80" t="n">
        <v>11</v>
      </c>
      <c r="K42" s="80" t="n">
        <v>10</v>
      </c>
      <c r="L42" s="25" t="n">
        <v>0</v>
      </c>
      <c r="M42" s="80" t="n">
        <v>0</v>
      </c>
      <c r="N42" s="80" t="n">
        <v>4</v>
      </c>
      <c r="O42" s="80" t="n">
        <v>3</v>
      </c>
      <c r="P42" s="80" t="n">
        <v>3</v>
      </c>
      <c r="Q42" s="80" t="n">
        <v>0</v>
      </c>
      <c r="R42" s="16" t="n">
        <v>7</v>
      </c>
      <c r="S42" s="16" t="n">
        <v>3</v>
      </c>
      <c r="T42" s="16" t="n">
        <v>10</v>
      </c>
      <c r="U42" s="25" t="n">
        <v>3</v>
      </c>
      <c r="V42" s="80" t="n">
        <v>1</v>
      </c>
      <c r="W42" s="16" t="n">
        <v>4</v>
      </c>
      <c r="X42" s="25" t="n">
        <v>21</v>
      </c>
      <c r="Y42" s="80" t="n">
        <v>18</v>
      </c>
      <c r="Z42" s="27">
        <f>IF(U42="","",LOOKUP(U42-V42,{-9E+307,0,1},{2,"x",1}))</f>
        <v/>
      </c>
      <c r="AA42" s="14">
        <f>IF(U42="","",U42&amp;"-"&amp;V42)</f>
        <v/>
      </c>
      <c r="AB42" s="63" t="n"/>
      <c r="BT42" s="81" t="n"/>
      <c r="BU42" s="81" t="n"/>
      <c r="BV42" s="80" t="n"/>
      <c r="BW42" s="80" t="n"/>
      <c r="BX42" s="80" t="n"/>
      <c r="BY42" s="80" t="n"/>
      <c r="BZ42" s="80" t="n"/>
      <c r="CA42" s="80" t="n"/>
      <c r="CB42" s="80" t="n"/>
      <c r="CC42" s="80" t="n"/>
      <c r="CD42" s="80" t="n"/>
      <c r="CE42" s="80" t="n"/>
      <c r="CF42" s="80" t="n"/>
      <c r="CG42" s="80" t="n"/>
      <c r="CH42" s="80" t="n"/>
      <c r="CI42" s="80" t="n"/>
      <c r="CJ42" s="80" t="n"/>
      <c r="CK42" s="80" t="n"/>
      <c r="CL42" s="80" t="n"/>
      <c r="CM42" s="80" t="n"/>
      <c r="CN42" s="80" t="n"/>
      <c r="CO42" s="80" t="n"/>
      <c r="EP42" s="89" t="n"/>
      <c r="ER42" s="81" t="n"/>
      <c r="ES42" s="89" t="n"/>
      <c r="EU42" s="81" t="n"/>
      <c r="EV42" s="89" t="n"/>
      <c r="EX42" s="81" t="n"/>
      <c r="EY42" s="89" t="n"/>
      <c r="FA42" s="81" t="n"/>
      <c r="FB42" s="89" t="n"/>
      <c r="FD42" s="81" t="n"/>
      <c r="FE42" s="89" t="n"/>
      <c r="FG42" s="81" t="n"/>
      <c r="FH42" s="89" t="n"/>
      <c r="FJ42" s="81" t="n"/>
      <c r="FK42" s="89" t="n"/>
      <c r="FM42" s="81" t="n"/>
    </row>
    <row customHeight="1" ht="12" r="43" spans="1:201">
      <c r="A43" s="35" t="n">
        <v>43359</v>
      </c>
      <c r="B43" s="89" t="s">
        <v>133</v>
      </c>
      <c r="C43" s="89" t="s">
        <v>140</v>
      </c>
      <c r="D43" s="31" t="n">
        <v>7.65</v>
      </c>
      <c r="E43" s="81" t="n">
        <v>5.71</v>
      </c>
      <c r="F43" s="25" t="n">
        <v>522</v>
      </c>
      <c r="G43" s="80" t="n">
        <v>276</v>
      </c>
      <c r="H43" s="80" t="n">
        <v>443</v>
      </c>
      <c r="I43" s="80" t="n">
        <v>179</v>
      </c>
      <c r="J43" s="80" t="n">
        <v>14</v>
      </c>
      <c r="K43" s="80" t="n">
        <v>2</v>
      </c>
      <c r="L43" s="25" t="n">
        <v>1</v>
      </c>
      <c r="M43" s="80" t="n">
        <v>0</v>
      </c>
      <c r="N43" s="80" t="n">
        <v>5</v>
      </c>
      <c r="O43" s="80" t="n">
        <v>1</v>
      </c>
      <c r="P43" s="80" t="n">
        <v>4</v>
      </c>
      <c r="Q43" s="80" t="n">
        <v>0</v>
      </c>
      <c r="R43" s="16" t="n">
        <v>10</v>
      </c>
      <c r="S43" s="16" t="n">
        <v>1</v>
      </c>
      <c r="T43" s="16" t="n">
        <v>11</v>
      </c>
      <c r="U43" s="25" t="n">
        <v>6</v>
      </c>
      <c r="V43" s="80" t="n">
        <v>0</v>
      </c>
      <c r="W43" s="16" t="n">
        <v>6</v>
      </c>
      <c r="X43" s="25" t="n">
        <v>7</v>
      </c>
      <c r="Y43" s="80" t="n">
        <v>25</v>
      </c>
      <c r="Z43" s="27">
        <f>IF(U43="","",LOOKUP(U43-V43,{-9E+307,0,1},{2,"x",1}))</f>
        <v/>
      </c>
      <c r="AA43" s="14">
        <f>IF(U43="","",U43&amp;"-"&amp;V43)</f>
        <v/>
      </c>
      <c r="AB43" s="63" t="n"/>
      <c r="AW43" s="80" t="n"/>
      <c r="AX43" s="80" t="n"/>
      <c r="AY43" s="80" t="n"/>
      <c r="AZ43" s="80" t="n"/>
      <c r="BA43" s="80" t="n"/>
      <c r="BB43" s="80" t="n"/>
      <c r="BC43" s="80" t="n"/>
      <c r="BD43" s="80" t="n"/>
      <c r="BE43" s="80" t="n"/>
      <c r="BF43" s="80" t="n"/>
      <c r="BG43" s="80" t="n"/>
      <c r="BH43" s="80" t="n"/>
      <c r="BI43" s="80" t="n"/>
      <c r="BJ43" s="80" t="n"/>
      <c r="BK43" s="80" t="n"/>
      <c r="BL43" s="80" t="n"/>
      <c r="BM43" s="80" t="n"/>
      <c r="BN43" s="80" t="n"/>
      <c r="BO43" s="80" t="n"/>
      <c r="BT43" s="81" t="n"/>
      <c r="BU43" s="81" t="n"/>
      <c r="BV43" s="80" t="n"/>
      <c r="BW43" s="80" t="n"/>
      <c r="BX43" s="80" t="n"/>
      <c r="BY43" s="80" t="n"/>
      <c r="BZ43" s="80" t="n"/>
      <c r="CA43" s="80" t="n"/>
      <c r="CB43" s="80" t="n"/>
      <c r="CC43" s="80" t="n"/>
      <c r="CD43" s="80" t="n"/>
      <c r="CE43" s="80" t="n"/>
      <c r="CF43" s="80" t="n"/>
      <c r="CG43" s="80" t="n"/>
      <c r="CH43" s="80" t="n"/>
      <c r="CI43" s="80" t="n"/>
      <c r="CJ43" s="80" t="n"/>
      <c r="CK43" s="80" t="n"/>
      <c r="CL43" s="80" t="n"/>
      <c r="CM43" s="80" t="n"/>
      <c r="CN43" s="80" t="n"/>
      <c r="CO43" s="80" t="n"/>
      <c r="EP43" s="89" t="n"/>
      <c r="ER43" s="81" t="n"/>
      <c r="ES43" s="89" t="n"/>
      <c r="EU43" s="81" t="n"/>
      <c r="EV43" s="89" t="n"/>
      <c r="EX43" s="81" t="n"/>
      <c r="EY43" s="89" t="n"/>
      <c r="FA43" s="81" t="n"/>
      <c r="FB43" s="89" t="n"/>
      <c r="FD43" s="81" t="n"/>
      <c r="FE43" s="89" t="n"/>
      <c r="FG43" s="81" t="n"/>
      <c r="FH43" s="89" t="n"/>
      <c r="FJ43" s="81" t="n"/>
      <c r="FK43" s="89" t="n"/>
      <c r="FM43" s="81" t="n"/>
    </row>
    <row customHeight="1" ht="12" r="44" spans="1:201">
      <c r="A44" s="35" t="n">
        <v>43359</v>
      </c>
      <c r="B44" s="89" t="s">
        <v>134</v>
      </c>
      <c r="C44" s="89" t="s">
        <v>142</v>
      </c>
      <c r="D44" s="31" t="n">
        <v>6.5</v>
      </c>
      <c r="E44" s="81" t="n">
        <v>7.33</v>
      </c>
      <c r="F44" s="25" t="n">
        <v>376</v>
      </c>
      <c r="G44" s="80" t="n">
        <v>291</v>
      </c>
      <c r="H44" s="80" t="n">
        <v>295</v>
      </c>
      <c r="I44" s="80" t="n">
        <v>215</v>
      </c>
      <c r="J44" s="80" t="n">
        <v>10</v>
      </c>
      <c r="K44" s="80" t="n">
        <v>18</v>
      </c>
      <c r="L44" s="25" t="n">
        <v>1</v>
      </c>
      <c r="M44" s="80" t="n">
        <v>2</v>
      </c>
      <c r="N44" s="80" t="n">
        <v>5</v>
      </c>
      <c r="O44" s="80" t="n">
        <v>4</v>
      </c>
      <c r="P44" s="80" t="n">
        <v>2</v>
      </c>
      <c r="Q44" s="80" t="n">
        <v>4</v>
      </c>
      <c r="R44" s="16" t="n">
        <v>8</v>
      </c>
      <c r="S44" s="16" t="n">
        <v>10</v>
      </c>
      <c r="T44" s="16" t="n">
        <v>18</v>
      </c>
      <c r="U44" s="25" t="n">
        <v>3</v>
      </c>
      <c r="V44" s="80" t="n">
        <v>5</v>
      </c>
      <c r="W44" s="16" t="n">
        <v>8</v>
      </c>
      <c r="X44" s="25" t="n">
        <v>20</v>
      </c>
      <c r="Y44" s="80" t="n">
        <v>42</v>
      </c>
      <c r="Z44" s="27">
        <f>IF(U44="","",LOOKUP(U44-V44,{-9E+307,0,1},{2,"x",1}))</f>
        <v/>
      </c>
      <c r="AA44" s="14">
        <f>IF(U44="","",U44&amp;"-"&amp;V44)</f>
        <v/>
      </c>
      <c r="AB44" s="63" t="n"/>
      <c r="AW44" s="80" t="n"/>
      <c r="AX44" s="80" t="n"/>
      <c r="AY44" s="80" t="n"/>
      <c r="AZ44" s="80" t="n"/>
      <c r="BA44" s="80" t="n"/>
      <c r="BB44" s="80" t="n"/>
      <c r="BC44" s="80" t="n"/>
      <c r="BD44" s="80" t="n"/>
      <c r="BE44" s="80" t="n"/>
      <c r="BF44" s="80" t="n"/>
      <c r="BG44" s="80" t="n"/>
      <c r="BH44" s="80" t="n"/>
      <c r="BI44" s="80" t="n"/>
      <c r="BJ44" s="80" t="n"/>
      <c r="BK44" s="80" t="n"/>
      <c r="BL44" s="80" t="n"/>
      <c r="BM44" s="80" t="n"/>
      <c r="BN44" s="80" t="n"/>
      <c r="BO44" s="80" t="n"/>
      <c r="BT44" s="81" t="n"/>
      <c r="BU44" s="81" t="n"/>
      <c r="BV44" s="80" t="n"/>
      <c r="BW44" s="80" t="n"/>
      <c r="BX44" s="80" t="n"/>
      <c r="BY44" s="80" t="n"/>
      <c r="BZ44" s="80" t="n"/>
      <c r="CA44" s="80" t="n"/>
      <c r="CB44" s="80" t="n"/>
      <c r="CC44" s="80" t="n"/>
      <c r="CD44" s="80" t="n"/>
      <c r="CE44" s="80" t="n"/>
      <c r="CF44" s="80" t="n"/>
      <c r="CG44" s="80" t="n"/>
      <c r="CH44" s="80" t="n"/>
      <c r="CI44" s="80" t="n"/>
      <c r="CJ44" s="80" t="n"/>
      <c r="CK44" s="80" t="n"/>
      <c r="CL44" s="80" t="n"/>
      <c r="CM44" s="80" t="n"/>
      <c r="CN44" s="80" t="n"/>
      <c r="CO44" s="80" t="n"/>
      <c r="EP44" s="89" t="n"/>
      <c r="ER44" s="81" t="n"/>
      <c r="ES44" s="89" t="n"/>
      <c r="EU44" s="81" t="n"/>
      <c r="EV44" s="89" t="n"/>
      <c r="EX44" s="81" t="n"/>
      <c r="EY44" s="89" t="n"/>
      <c r="FA44" s="81" t="n"/>
      <c r="FB44" s="89" t="n"/>
      <c r="FD44" s="81" t="n"/>
      <c r="FE44" s="89" t="n"/>
      <c r="FG44" s="81" t="n"/>
      <c r="FH44" s="89" t="n"/>
      <c r="FJ44" s="81" t="n"/>
      <c r="FK44" s="89" t="n"/>
      <c r="FM44" s="81" t="n"/>
    </row>
    <row customHeight="1" ht="12" r="45" spans="1:201">
      <c r="A45" s="35" t="n">
        <v>43360</v>
      </c>
      <c r="B45" s="89" t="s">
        <v>145</v>
      </c>
      <c r="C45" s="89" t="s">
        <v>135</v>
      </c>
      <c r="D45" s="31" t="n">
        <v>6.69</v>
      </c>
      <c r="E45" s="81" t="n">
        <v>6.81</v>
      </c>
      <c r="F45" s="25" t="n">
        <v>347</v>
      </c>
      <c r="G45" s="80" t="n">
        <v>485</v>
      </c>
      <c r="H45" s="80" t="n">
        <v>230</v>
      </c>
      <c r="I45" s="80" t="n">
        <v>382</v>
      </c>
      <c r="J45" s="80" t="n">
        <v>9</v>
      </c>
      <c r="K45" s="80" t="n">
        <v>12</v>
      </c>
      <c r="L45" s="25" t="n">
        <v>0</v>
      </c>
      <c r="M45" s="80" t="n">
        <v>1</v>
      </c>
      <c r="N45" s="80" t="n">
        <v>4</v>
      </c>
      <c r="O45" s="80" t="n">
        <v>1</v>
      </c>
      <c r="P45" s="80" t="n">
        <v>1</v>
      </c>
      <c r="Q45" s="80" t="n">
        <v>2</v>
      </c>
      <c r="R45" s="16" t="n">
        <v>5</v>
      </c>
      <c r="S45" s="16" t="n">
        <v>4</v>
      </c>
      <c r="T45" s="16" t="n">
        <v>9</v>
      </c>
      <c r="U45" s="25" t="n">
        <v>0</v>
      </c>
      <c r="V45" s="80" t="n">
        <v>0</v>
      </c>
      <c r="W45" s="16" t="n">
        <v>0</v>
      </c>
      <c r="X45" s="25" t="n">
        <v>29</v>
      </c>
      <c r="Y45" s="80" t="n">
        <v>17</v>
      </c>
      <c r="Z45" s="27">
        <f>IF(U45="","",LOOKUP(U45-V45,{-9E+307,0,1},{2,"x",1}))</f>
        <v/>
      </c>
      <c r="AA45" s="14">
        <f>IF(U45="","",U45&amp;"-"&amp;V45)</f>
        <v/>
      </c>
      <c r="AB45" s="63" t="n"/>
      <c r="AW45" s="80" t="n"/>
      <c r="AX45" s="80" t="n"/>
      <c r="AY45" s="80" t="n"/>
      <c r="AZ45" s="80" t="n"/>
      <c r="BA45" s="80" t="n"/>
      <c r="BB45" s="80" t="n"/>
      <c r="BC45" s="80" t="n"/>
      <c r="BD45" s="80" t="n"/>
      <c r="BE45" s="80" t="n"/>
      <c r="BF45" s="80" t="n"/>
      <c r="BG45" s="80" t="n"/>
      <c r="BH45" s="80" t="n"/>
      <c r="BI45" s="80" t="n"/>
      <c r="BJ45" s="80" t="n"/>
      <c r="BK45" s="80" t="n"/>
      <c r="BL45" s="80" t="n"/>
      <c r="BM45" s="80" t="n"/>
      <c r="BN45" s="80" t="n"/>
      <c r="BO45" s="80" t="n"/>
      <c r="BT45" s="81" t="n"/>
      <c r="BU45" s="81" t="n"/>
      <c r="BV45" s="80" t="n"/>
      <c r="BW45" s="80" t="n"/>
      <c r="BX45" s="80" t="n"/>
      <c r="BY45" s="80" t="n"/>
      <c r="BZ45" s="80" t="n"/>
      <c r="CA45" s="80" t="n"/>
      <c r="CB45" s="80" t="n"/>
      <c r="CC45" s="80" t="n"/>
      <c r="CD45" s="80" t="n"/>
      <c r="CE45" s="80" t="n"/>
      <c r="CF45" s="80" t="n"/>
      <c r="CG45" s="80" t="n"/>
      <c r="CH45" s="80" t="n"/>
      <c r="CI45" s="80" t="n"/>
      <c r="CJ45" s="80" t="n"/>
      <c r="CK45" s="80" t="n"/>
      <c r="CL45" s="80" t="n"/>
      <c r="CM45" s="80" t="n"/>
      <c r="CN45" s="80" t="n"/>
      <c r="CO45" s="80" t="n"/>
      <c r="EP45" s="89" t="n"/>
      <c r="ER45" s="81" t="n"/>
      <c r="ES45" s="89" t="n"/>
      <c r="EU45" s="81" t="n"/>
      <c r="EV45" s="89" t="n"/>
      <c r="EX45" s="81" t="n"/>
      <c r="EY45" s="89" t="n"/>
      <c r="FA45" s="81" t="n"/>
      <c r="FB45" s="89" t="n"/>
      <c r="FD45" s="81" t="n"/>
      <c r="FE45" s="89" t="n"/>
      <c r="FG45" s="81" t="n"/>
      <c r="FH45" s="89" t="n"/>
      <c r="FJ45" s="81" t="n"/>
      <c r="FK45" s="89" t="n"/>
      <c r="FM45" s="81" t="n"/>
    </row>
    <row customHeight="1" ht="12" r="46" spans="1:201">
      <c r="A46" s="35" t="n">
        <v>43361</v>
      </c>
      <c r="B46" s="89" t="s">
        <v>148</v>
      </c>
      <c r="C46" s="89" t="s">
        <v>131</v>
      </c>
      <c r="D46" s="31" t="n">
        <v>6.55</v>
      </c>
      <c r="E46" s="81" t="n">
        <v>7.03</v>
      </c>
      <c r="F46" s="25" t="n">
        <v>296</v>
      </c>
      <c r="G46" s="80" t="n">
        <v>579</v>
      </c>
      <c r="H46" s="80" t="n">
        <v>200</v>
      </c>
      <c r="I46" s="80" t="n">
        <v>488</v>
      </c>
      <c r="J46" s="80" t="n">
        <v>11</v>
      </c>
      <c r="K46" s="80" t="n">
        <v>9</v>
      </c>
      <c r="L46" s="25" t="n">
        <v>0</v>
      </c>
      <c r="M46" s="80" t="n">
        <v>0</v>
      </c>
      <c r="N46" s="80" t="n">
        <v>2</v>
      </c>
      <c r="O46" s="80" t="n">
        <v>5</v>
      </c>
      <c r="P46" s="80" t="n">
        <v>0</v>
      </c>
      <c r="Q46" s="80" t="n">
        <v>0</v>
      </c>
      <c r="R46" s="16" t="n">
        <v>2</v>
      </c>
      <c r="S46" s="16" t="n">
        <v>5</v>
      </c>
      <c r="T46" s="16" t="n">
        <v>7</v>
      </c>
      <c r="U46" s="25" t="n">
        <v>0</v>
      </c>
      <c r="V46" s="80" t="n">
        <v>1</v>
      </c>
      <c r="W46" s="13" t="n">
        <v>1</v>
      </c>
      <c r="X46" s="24" t="n">
        <v>19</v>
      </c>
      <c r="Y46" s="23" t="n">
        <v>25</v>
      </c>
      <c r="Z46" s="27">
        <f>IF(U46="","",LOOKUP(U46-V46,{-9E+307,0,1},{2,"x",1}))</f>
        <v/>
      </c>
      <c r="AA46" s="14">
        <f>IF(U46="","",U46&amp;"-"&amp;V46)</f>
        <v/>
      </c>
      <c r="AB46" s="63" t="n"/>
      <c r="AW46" s="80" t="n"/>
      <c r="AX46" s="80" t="n"/>
      <c r="AY46" s="80" t="n"/>
      <c r="AZ46" s="80" t="n"/>
      <c r="BA46" s="80" t="n"/>
      <c r="BB46" s="80" t="n"/>
      <c r="BC46" s="80" t="n"/>
      <c r="BD46" s="80" t="n"/>
      <c r="BE46" s="80" t="n"/>
      <c r="BF46" s="80" t="n"/>
      <c r="BG46" s="80" t="n"/>
      <c r="BH46" s="80" t="n"/>
      <c r="BI46" s="80" t="n"/>
      <c r="BJ46" s="80" t="n"/>
      <c r="BK46" s="80" t="n"/>
      <c r="BL46" s="80" t="n"/>
      <c r="BM46" s="80" t="n"/>
      <c r="BN46" s="80" t="n"/>
      <c r="BO46" s="80" t="n"/>
      <c r="BT46" s="81" t="n"/>
      <c r="BU46" s="81" t="n"/>
      <c r="BV46" s="80" t="n"/>
      <c r="BW46" s="80" t="n"/>
      <c r="BX46" s="80" t="n"/>
      <c r="BY46" s="80" t="n"/>
      <c r="BZ46" s="80" t="n"/>
      <c r="CA46" s="80" t="n"/>
      <c r="CB46" s="80" t="n"/>
      <c r="CC46" s="80" t="n"/>
      <c r="CD46" s="80" t="n"/>
      <c r="CE46" s="80" t="n"/>
      <c r="CF46" s="80" t="n"/>
      <c r="CG46" s="80" t="n"/>
      <c r="CH46" s="80" t="n"/>
      <c r="CI46" s="80" t="n"/>
      <c r="CJ46" s="80" t="n"/>
      <c r="CK46" s="80" t="n"/>
      <c r="CL46" s="80" t="n"/>
      <c r="CM46" s="80" t="n"/>
      <c r="CN46" s="80" t="n"/>
      <c r="CO46" s="80" t="n"/>
      <c r="EP46" s="89" t="n"/>
      <c r="ER46" s="81" t="n"/>
      <c r="ES46" s="89" t="n"/>
      <c r="EU46" s="81" t="n"/>
      <c r="EV46" s="89" t="n"/>
      <c r="EX46" s="81" t="n"/>
      <c r="EY46" s="89" t="n"/>
      <c r="FA46" s="81" t="n"/>
      <c r="FB46" s="89" t="n"/>
      <c r="FD46" s="81" t="n"/>
      <c r="FE46" s="89" t="n"/>
      <c r="FG46" s="81" t="n"/>
      <c r="FH46" s="89" t="n"/>
      <c r="FJ46" s="81" t="n"/>
      <c r="FK46" s="89" t="n"/>
      <c r="FM46" s="81" t="n"/>
    </row>
    <row customHeight="1" ht="12" r="47" spans="1:201">
      <c r="A47" s="35" t="n">
        <v>43364</v>
      </c>
      <c r="B47" s="89" t="s">
        <v>140</v>
      </c>
      <c r="C47" s="89" t="s">
        <v>146</v>
      </c>
      <c r="D47" s="31" t="n">
        <v>6.29</v>
      </c>
      <c r="E47" s="81" t="n">
        <v>6.98</v>
      </c>
      <c r="F47" s="25" t="n">
        <v>441</v>
      </c>
      <c r="G47" s="80" t="n">
        <v>331</v>
      </c>
      <c r="H47" s="80" t="n">
        <v>342</v>
      </c>
      <c r="I47" s="80" t="n">
        <v>231</v>
      </c>
      <c r="J47" s="80" t="n">
        <v>6</v>
      </c>
      <c r="K47" s="80" t="n">
        <v>8</v>
      </c>
      <c r="L47" s="25" t="n">
        <v>1</v>
      </c>
      <c r="M47" s="80" t="n">
        <v>0</v>
      </c>
      <c r="N47" s="80" t="n">
        <v>1</v>
      </c>
      <c r="O47" s="80" t="n">
        <v>2</v>
      </c>
      <c r="P47" s="80" t="n">
        <v>0</v>
      </c>
      <c r="Q47" s="80" t="n">
        <v>0</v>
      </c>
      <c r="R47" s="16" t="n">
        <v>2</v>
      </c>
      <c r="S47" s="16" t="n">
        <v>2</v>
      </c>
      <c r="T47" s="16" t="n">
        <v>4</v>
      </c>
      <c r="U47" s="25" t="n">
        <v>0</v>
      </c>
      <c r="V47" s="80" t="n">
        <v>1</v>
      </c>
      <c r="W47" s="13" t="n">
        <v>1</v>
      </c>
      <c r="X47" s="24" t="n">
        <v>20</v>
      </c>
      <c r="Y47" s="23" t="n">
        <v>24</v>
      </c>
      <c r="Z47" s="27">
        <f>IF(U47="","",LOOKUP(U47-V47,{-9E+307,0,1},{2,"x",1}))</f>
        <v/>
      </c>
      <c r="AA47" s="14">
        <f>IF(U47="","",U47&amp;"-"&amp;V47)</f>
        <v/>
      </c>
      <c r="AB47" s="63" t="n"/>
      <c r="AW47" s="80" t="n"/>
      <c r="AX47" s="80" t="n"/>
      <c r="AY47" s="80" t="n"/>
      <c r="AZ47" s="80" t="n"/>
      <c r="BA47" s="80" t="n"/>
      <c r="BB47" s="80" t="n"/>
      <c r="BC47" s="80" t="n"/>
      <c r="BD47" s="80" t="n"/>
      <c r="BE47" s="80" t="n"/>
      <c r="BF47" s="80" t="n"/>
      <c r="BG47" s="80" t="n"/>
      <c r="BH47" s="80" t="n"/>
      <c r="BI47" s="80" t="n"/>
      <c r="BJ47" s="80" t="n"/>
      <c r="BK47" s="80" t="n"/>
      <c r="BL47" s="80" t="n"/>
      <c r="BM47" s="80" t="n"/>
      <c r="BN47" s="80" t="n"/>
      <c r="BO47" s="80" t="n"/>
      <c r="EP47" s="89" t="n"/>
      <c r="ER47" s="81" t="n"/>
      <c r="ES47" s="89" t="n"/>
      <c r="EU47" s="81" t="n"/>
      <c r="EV47" s="89" t="n"/>
      <c r="EX47" s="81" t="n"/>
      <c r="EY47" s="89" t="n"/>
      <c r="FA47" s="81" t="n"/>
      <c r="FB47" s="89" t="n"/>
      <c r="FD47" s="81" t="n"/>
      <c r="FE47" s="89" t="n"/>
      <c r="FG47" s="81" t="n"/>
      <c r="FH47" s="89" t="n"/>
      <c r="FJ47" s="81" t="n"/>
      <c r="FK47" s="89" t="n"/>
      <c r="FM47" s="81" t="n"/>
    </row>
    <row customHeight="1" ht="12" r="48" spans="1:201">
      <c r="A48" s="35" t="n">
        <v>43364</v>
      </c>
      <c r="B48" s="89" t="s">
        <v>137</v>
      </c>
      <c r="C48" s="89" t="s">
        <v>134</v>
      </c>
      <c r="D48" s="31" t="n">
        <v>6.19</v>
      </c>
      <c r="E48" s="81" t="n">
        <v>7.14</v>
      </c>
      <c r="F48" s="25" t="n">
        <v>350</v>
      </c>
      <c r="G48" s="80" t="n">
        <v>487</v>
      </c>
      <c r="H48" s="80" t="n">
        <v>251</v>
      </c>
      <c r="I48" s="80" t="n">
        <v>386</v>
      </c>
      <c r="J48" s="80" t="n">
        <v>6</v>
      </c>
      <c r="K48" s="80" t="n">
        <v>6</v>
      </c>
      <c r="L48" s="25" t="n">
        <v>0</v>
      </c>
      <c r="M48" s="80" t="n">
        <v>1</v>
      </c>
      <c r="N48" s="80" t="n">
        <v>1</v>
      </c>
      <c r="O48" s="80" t="n">
        <v>1</v>
      </c>
      <c r="P48" s="80" t="n">
        <v>1</v>
      </c>
      <c r="Q48" s="80" t="n">
        <v>0</v>
      </c>
      <c r="R48" s="16" t="n">
        <v>2</v>
      </c>
      <c r="S48" s="16" t="n">
        <v>2</v>
      </c>
      <c r="T48" s="16" t="n">
        <v>4</v>
      </c>
      <c r="U48" s="25" t="n">
        <v>0</v>
      </c>
      <c r="V48" s="80" t="n">
        <v>2</v>
      </c>
      <c r="W48" s="13" t="n">
        <v>2</v>
      </c>
      <c r="X48" s="24" t="n">
        <v>15</v>
      </c>
      <c r="Y48" s="23" t="n">
        <v>23</v>
      </c>
      <c r="Z48" s="27">
        <f>IF(U48="","",LOOKUP(U48-V48,{-9E+307,0,1},{2,"x",1}))</f>
        <v/>
      </c>
      <c r="AA48" s="14">
        <f>IF(U48="","",U48&amp;"-"&amp;V48)</f>
        <v/>
      </c>
      <c r="AB48" s="63" t="n"/>
      <c r="AW48" s="80" t="n"/>
      <c r="AX48" s="80" t="n"/>
      <c r="AY48" s="80" t="n"/>
      <c r="AZ48" s="80" t="n"/>
      <c r="BA48" s="80" t="n"/>
      <c r="BB48" s="80" t="n"/>
      <c r="BC48" s="80" t="n"/>
      <c r="BD48" s="80" t="n"/>
      <c r="BE48" s="80" t="n"/>
      <c r="BF48" s="80" t="n"/>
      <c r="BG48" s="80" t="n"/>
      <c r="BH48" s="80" t="n"/>
      <c r="BI48" s="80" t="n"/>
      <c r="BJ48" s="80" t="n"/>
      <c r="BK48" s="80" t="n"/>
      <c r="BL48" s="80" t="n"/>
      <c r="BM48" s="80" t="n"/>
      <c r="BN48" s="80" t="n"/>
      <c r="BO48" s="80" t="n"/>
      <c r="EP48" s="89" t="n"/>
      <c r="ER48" s="81" t="n"/>
      <c r="ES48" s="89" t="n"/>
      <c r="EU48" s="81" t="n"/>
      <c r="EV48" s="89" t="n"/>
      <c r="EX48" s="81" t="n"/>
      <c r="EY48" s="89" t="n"/>
      <c r="FA48" s="81" t="n"/>
      <c r="FB48" s="89" t="n"/>
      <c r="FD48" s="81" t="n"/>
      <c r="FE48" s="89" t="n"/>
      <c r="FG48" s="81" t="n"/>
      <c r="FH48" s="89" t="n"/>
      <c r="FJ48" s="81" t="n"/>
      <c r="FK48" s="89" t="n"/>
      <c r="FM48" s="81" t="n"/>
    </row>
    <row customHeight="1" ht="12" r="49" spans="1:201">
      <c r="A49" s="35" t="n">
        <v>43365</v>
      </c>
      <c r="B49" s="89" t="s">
        <v>135</v>
      </c>
      <c r="C49" s="89" t="s">
        <v>147</v>
      </c>
      <c r="D49" s="31" t="n">
        <v>6.48</v>
      </c>
      <c r="E49" s="81" t="n">
        <v>6.75</v>
      </c>
      <c r="F49" s="25" t="n">
        <v>463</v>
      </c>
      <c r="G49" s="80" t="n">
        <v>376</v>
      </c>
      <c r="H49" s="80" t="n">
        <v>355</v>
      </c>
      <c r="I49" s="80" t="n">
        <v>273</v>
      </c>
      <c r="J49" s="80" t="n">
        <v>4</v>
      </c>
      <c r="K49" s="80" t="n">
        <v>10</v>
      </c>
      <c r="L49" s="25" t="n">
        <v>1</v>
      </c>
      <c r="M49" s="80" t="n">
        <v>0</v>
      </c>
      <c r="N49" s="80" t="n">
        <v>0</v>
      </c>
      <c r="O49" s="80" t="n">
        <v>2</v>
      </c>
      <c r="P49" s="80" t="n">
        <v>0</v>
      </c>
      <c r="Q49" s="80" t="n">
        <v>0</v>
      </c>
      <c r="R49" s="16" t="n">
        <v>1</v>
      </c>
      <c r="S49" s="16" t="n">
        <v>2</v>
      </c>
      <c r="T49" s="16" t="n">
        <v>3</v>
      </c>
      <c r="U49" s="25" t="n">
        <v>1</v>
      </c>
      <c r="V49" s="80" t="n">
        <v>1</v>
      </c>
      <c r="W49" s="13" t="n">
        <v>2</v>
      </c>
      <c r="X49" s="24" t="n">
        <v>21</v>
      </c>
      <c r="Y49" s="23" t="n">
        <v>32</v>
      </c>
      <c r="Z49" s="27">
        <f>IF(U49="","",LOOKUP(U49-V49,{-9E+307,0,1},{2,"x",1}))</f>
        <v/>
      </c>
      <c r="AA49" s="14">
        <f>IF(U49="","",U49&amp;"-"&amp;V49)</f>
        <v/>
      </c>
      <c r="AB49" s="63" t="n"/>
      <c r="AW49" s="80" t="n"/>
      <c r="AX49" s="80" t="n"/>
      <c r="AY49" s="80" t="n"/>
      <c r="AZ49" s="80" t="n"/>
      <c r="BA49" s="80" t="n"/>
      <c r="BB49" s="80" t="n"/>
      <c r="BC49" s="80" t="n"/>
      <c r="BD49" s="80" t="n"/>
      <c r="BE49" s="80" t="n"/>
      <c r="BF49" s="80" t="n"/>
      <c r="BG49" s="80" t="n"/>
      <c r="BH49" s="80" t="n"/>
      <c r="BI49" s="80" t="n"/>
      <c r="BJ49" s="80" t="n"/>
      <c r="BK49" s="80" t="n"/>
      <c r="BL49" s="80" t="n"/>
      <c r="BM49" s="80" t="n"/>
      <c r="BN49" s="80" t="n"/>
      <c r="BO49" s="80" t="n"/>
      <c r="EP49" s="89" t="n"/>
      <c r="ER49" s="81" t="n"/>
      <c r="ES49" s="89" t="n"/>
      <c r="EU49" s="81" t="n"/>
      <c r="EV49" s="89" t="n"/>
      <c r="EX49" s="81" t="n"/>
      <c r="EY49" s="89" t="n"/>
      <c r="FA49" s="81" t="n"/>
      <c r="FB49" s="89" t="n"/>
      <c r="FD49" s="81" t="n"/>
      <c r="FE49" s="89" t="n"/>
      <c r="FG49" s="81" t="n"/>
      <c r="FH49" s="89" t="n"/>
      <c r="FJ49" s="81" t="n"/>
      <c r="FK49" s="89" t="n"/>
      <c r="FM49" s="81" t="n"/>
    </row>
    <row customHeight="1" ht="15" r="50" spans="1:201">
      <c r="A50" s="35" t="n">
        <v>43365</v>
      </c>
      <c r="B50" s="89" t="s">
        <v>132</v>
      </c>
      <c r="C50" s="89" t="s">
        <v>133</v>
      </c>
      <c r="D50" s="31" t="n">
        <v>6.56</v>
      </c>
      <c r="E50" s="81" t="n">
        <v>6.87</v>
      </c>
      <c r="F50" s="25" t="n">
        <v>430</v>
      </c>
      <c r="G50" s="80" t="n">
        <v>352</v>
      </c>
      <c r="H50" s="80" t="n">
        <v>310</v>
      </c>
      <c r="I50" s="80" t="n">
        <v>235</v>
      </c>
      <c r="J50" s="80" t="n">
        <v>11</v>
      </c>
      <c r="K50" s="80" t="n">
        <v>7</v>
      </c>
      <c r="L50" s="25" t="n">
        <v>2</v>
      </c>
      <c r="M50" s="80" t="n">
        <v>0</v>
      </c>
      <c r="N50" s="80" t="n">
        <v>2</v>
      </c>
      <c r="O50" s="80" t="n">
        <v>0</v>
      </c>
      <c r="P50" s="80" t="n">
        <v>1</v>
      </c>
      <c r="Q50" s="80" t="n">
        <v>6</v>
      </c>
      <c r="R50" s="16" t="n">
        <v>5</v>
      </c>
      <c r="S50" s="16" t="n">
        <v>6</v>
      </c>
      <c r="T50" s="16" t="n">
        <v>11</v>
      </c>
      <c r="U50" s="25" t="n">
        <v>2</v>
      </c>
      <c r="V50" s="80" t="n">
        <v>2</v>
      </c>
      <c r="W50" s="13" t="n">
        <v>4</v>
      </c>
      <c r="X50" s="24" t="n">
        <v>12</v>
      </c>
      <c r="Y50" s="23" t="n">
        <v>38</v>
      </c>
      <c r="Z50" s="27">
        <f>IF(U50="","",LOOKUP(U50-V50,{-9E+307,0,1},{2,"x",1}))</f>
        <v/>
      </c>
      <c r="AA50" s="14">
        <f>IF(U50="","",U50&amp;"-"&amp;V50)</f>
        <v/>
      </c>
      <c r="AB50" s="63" t="n"/>
      <c r="AW50" s="80" t="n"/>
      <c r="AX50" s="80" t="n"/>
      <c r="AY50" s="80" t="n"/>
      <c r="AZ50" s="80" t="n"/>
      <c r="BA50" s="80" t="n"/>
      <c r="BB50" s="80" t="n"/>
      <c r="BC50" s="80" t="n"/>
      <c r="BD50" s="80" t="n"/>
      <c r="BE50" s="80" t="n"/>
      <c r="BF50" s="80" t="n"/>
      <c r="BG50" s="80" t="n"/>
      <c r="BH50" s="80" t="n"/>
      <c r="BI50" s="80" t="n"/>
      <c r="BJ50" s="80" t="n"/>
      <c r="BK50" s="80" t="n"/>
      <c r="BL50" s="80" t="n"/>
      <c r="BM50" s="80" t="n"/>
      <c r="BN50" s="80" t="n"/>
      <c r="BO50" s="80" t="n"/>
      <c r="BR50" t="s">
        <v>134</v>
      </c>
      <c r="BS50" t="s">
        <v>133</v>
      </c>
      <c r="BT50" t="n">
        <v>14</v>
      </c>
      <c r="BU50" t="n">
        <v>2</v>
      </c>
      <c r="BV50" t="n">
        <v>14</v>
      </c>
      <c r="BW50" t="n">
        <v>2</v>
      </c>
      <c r="BX50" t="n">
        <v>11</v>
      </c>
      <c r="BY50" t="n">
        <v>5</v>
      </c>
      <c r="BZ50" t="n">
        <v>6</v>
      </c>
      <c r="CA50" t="n">
        <v>10</v>
      </c>
      <c r="CB50" t="n">
        <v>4</v>
      </c>
      <c r="CC50" t="n">
        <v>12</v>
      </c>
      <c r="CD50" t="n">
        <v>2</v>
      </c>
      <c r="CE50" t="n">
        <v>14</v>
      </c>
      <c r="CF50" t="n">
        <v>15</v>
      </c>
      <c r="CG50" t="n">
        <v>1</v>
      </c>
      <c r="CH50" t="n">
        <v>10</v>
      </c>
      <c r="CI50" t="n">
        <v>6</v>
      </c>
      <c r="CJ50" t="n">
        <v>11</v>
      </c>
      <c r="CK50" t="n">
        <v>5</v>
      </c>
      <c r="CL50" t="n">
        <v>8</v>
      </c>
      <c r="CM50" t="n">
        <v>8</v>
      </c>
      <c r="CN50" t="n">
        <v>7</v>
      </c>
      <c r="CO50" t="n">
        <v>9</v>
      </c>
      <c r="CP50" t="n">
        <v>7</v>
      </c>
      <c r="CQ50" t="n">
        <v>9</v>
      </c>
      <c r="CR50" t="n">
        <v>3</v>
      </c>
      <c r="CS50" t="n">
        <v>13</v>
      </c>
      <c r="CT50" t="n">
        <v>3</v>
      </c>
      <c r="CU50" t="n">
        <v>13</v>
      </c>
      <c r="CV50" t="n">
        <v>13</v>
      </c>
      <c r="CW50" t="n">
        <v>3</v>
      </c>
      <c r="CX50" t="n">
        <v>11</v>
      </c>
      <c r="CY50" t="n">
        <v>5</v>
      </c>
      <c r="CZ50" t="n">
        <v>8</v>
      </c>
      <c r="DA50" t="n">
        <v>8</v>
      </c>
      <c r="DB50" t="n">
        <v>2</v>
      </c>
      <c r="DC50" t="n">
        <v>14</v>
      </c>
      <c r="DD50" t="n">
        <v>3</v>
      </c>
      <c r="DE50" t="n">
        <v>13</v>
      </c>
      <c r="DF50" t="n">
        <v>1</v>
      </c>
      <c r="DG50" t="n">
        <v>15</v>
      </c>
      <c r="DH50" t="n">
        <v>15</v>
      </c>
      <c r="DI50" t="n">
        <v>1</v>
      </c>
      <c r="DJ50" t="n">
        <v>12</v>
      </c>
      <c r="DK50" t="n">
        <v>4</v>
      </c>
      <c r="DL50" t="n">
        <v>11</v>
      </c>
      <c r="DM50" t="n">
        <v>5</v>
      </c>
      <c r="DN50" t="n">
        <v>8</v>
      </c>
      <c r="DO50" t="n">
        <v>8</v>
      </c>
      <c r="DP50" t="n">
        <v>9</v>
      </c>
      <c r="DQ50" t="n">
        <v>7</v>
      </c>
      <c r="DR50" t="n">
        <v>2</v>
      </c>
      <c r="DS50" t="n">
        <v>14</v>
      </c>
      <c r="DT50" t="n">
        <v>7</v>
      </c>
      <c r="DU50" t="n">
        <v>9</v>
      </c>
      <c r="DV50" t="n">
        <v>10</v>
      </c>
      <c r="DW50" t="n">
        <v>6</v>
      </c>
      <c r="DX50" t="n">
        <v>4</v>
      </c>
      <c r="DY50" t="n">
        <v>12</v>
      </c>
      <c r="DZ50" t="n">
        <v>3</v>
      </c>
      <c r="EA50" t="n">
        <v>13</v>
      </c>
      <c r="EB50" t="n">
        <v>1</v>
      </c>
      <c r="EC50" t="n">
        <v>15</v>
      </c>
      <c r="ED50" t="n">
        <v>0</v>
      </c>
      <c r="EE50" t="n">
        <v>16</v>
      </c>
      <c r="EF50" t="n">
        <v>12</v>
      </c>
      <c r="EG50" t="n">
        <v>4</v>
      </c>
      <c r="EH50" t="n">
        <v>9</v>
      </c>
      <c r="EI50" t="n">
        <v>7</v>
      </c>
      <c r="EJ50" t="n">
        <v>3</v>
      </c>
      <c r="EK50" t="n">
        <v>13</v>
      </c>
      <c r="EL50" t="n">
        <v>7</v>
      </c>
      <c r="EM50" t="n">
        <v>9</v>
      </c>
      <c r="EN50" t="n">
        <v>2</v>
      </c>
      <c r="EO50" t="n">
        <v>14</v>
      </c>
      <c r="EP50" s="89" t="n">
        <v>3</v>
      </c>
      <c r="EQ50" t="n">
        <v>13</v>
      </c>
      <c r="ER50" s="81" t="n"/>
      <c r="ES50" s="89" t="n"/>
      <c r="EU50" s="81" t="n"/>
      <c r="EV50" s="89" t="n"/>
      <c r="EX50" s="81" t="n"/>
      <c r="EY50" s="89" t="n"/>
      <c r="FA50" s="81" t="n"/>
      <c r="FB50" s="89" t="n"/>
      <c r="FD50" s="81" t="n"/>
      <c r="FE50" s="89" t="n"/>
      <c r="FG50" s="81" t="n"/>
      <c r="FH50" s="89" t="n"/>
      <c r="FJ50" s="81" t="n"/>
      <c r="FK50" s="89" t="n"/>
      <c r="FM50" s="81" t="n"/>
    </row>
    <row customHeight="1" ht="12" r="51" spans="1:201">
      <c r="A51" s="35" t="n">
        <v>43365</v>
      </c>
      <c r="B51" s="89" t="s">
        <v>148</v>
      </c>
      <c r="C51" s="89" t="s">
        <v>141</v>
      </c>
      <c r="D51" s="31" t="n">
        <v>6.94</v>
      </c>
      <c r="E51" s="81" t="n">
        <v>6.07</v>
      </c>
      <c r="F51" s="25" t="n">
        <v>385</v>
      </c>
      <c r="G51" s="80" t="n">
        <v>495</v>
      </c>
      <c r="H51" s="80" t="n">
        <v>282</v>
      </c>
      <c r="I51" s="80" t="n">
        <v>388</v>
      </c>
      <c r="J51" s="80" t="n">
        <v>6</v>
      </c>
      <c r="K51" s="80" t="n">
        <v>5</v>
      </c>
      <c r="L51" s="25" t="n">
        <v>0</v>
      </c>
      <c r="M51" s="80" t="n">
        <v>1</v>
      </c>
      <c r="N51" s="80" t="n">
        <v>2</v>
      </c>
      <c r="O51" s="80" t="n">
        <v>2</v>
      </c>
      <c r="P51" s="80" t="n">
        <v>2</v>
      </c>
      <c r="Q51" s="80" t="n">
        <v>0</v>
      </c>
      <c r="R51" s="16" t="n">
        <v>4</v>
      </c>
      <c r="S51" s="16" t="n">
        <v>3</v>
      </c>
      <c r="T51" s="16" t="n">
        <v>7</v>
      </c>
      <c r="U51" s="25" t="n">
        <v>4</v>
      </c>
      <c r="V51" s="80" t="n">
        <v>1</v>
      </c>
      <c r="W51" s="13" t="n">
        <v>5</v>
      </c>
      <c r="X51" s="24" t="n">
        <v>28</v>
      </c>
      <c r="Y51" s="23" t="n">
        <v>15</v>
      </c>
      <c r="Z51" s="27">
        <f>IF(U51="","",LOOKUP(U51-V51,{-9E+307,0,1},{2,"x",1}))</f>
        <v/>
      </c>
      <c r="AA51" s="14">
        <f>IF(U51="","",U51&amp;"-"&amp;V51)</f>
        <v/>
      </c>
      <c r="AB51" s="63" t="n"/>
      <c r="AW51" s="80" t="n"/>
      <c r="AX51" s="80" t="n"/>
      <c r="AY51" s="80" t="n"/>
      <c r="AZ51" s="80" t="n"/>
      <c r="BA51" s="80" t="n"/>
      <c r="BB51" s="80" t="n"/>
      <c r="BC51" s="80" t="n"/>
      <c r="BD51" s="80" t="n"/>
      <c r="BE51" s="80" t="n"/>
      <c r="BF51" s="80" t="n"/>
      <c r="BG51" s="80" t="n"/>
      <c r="BH51" s="80" t="n"/>
      <c r="BI51" s="80" t="n"/>
      <c r="BJ51" s="80" t="n"/>
      <c r="BK51" s="80" t="n"/>
      <c r="BL51" s="80" t="n"/>
      <c r="BM51" s="80" t="n"/>
      <c r="BN51" s="80" t="n"/>
      <c r="BO51" s="80" t="n"/>
      <c r="BR51" t="s">
        <v>137</v>
      </c>
      <c r="BS51" t="s">
        <v>136</v>
      </c>
      <c r="BT51" t="n">
        <v>11</v>
      </c>
      <c r="BU51" t="n">
        <v>5</v>
      </c>
      <c r="BV51" t="n">
        <v>13</v>
      </c>
      <c r="BW51" t="n">
        <v>3</v>
      </c>
      <c r="BX51" t="n">
        <v>2</v>
      </c>
      <c r="BY51" t="n">
        <v>14</v>
      </c>
      <c r="BZ51" t="n">
        <v>7</v>
      </c>
      <c r="CA51" t="n">
        <v>9</v>
      </c>
      <c r="CB51" t="n">
        <v>0</v>
      </c>
      <c r="CC51" t="n">
        <v>16</v>
      </c>
      <c r="CD51" t="n">
        <v>4</v>
      </c>
      <c r="CE51" t="n">
        <v>12</v>
      </c>
      <c r="CF51" t="n">
        <v>12</v>
      </c>
      <c r="CG51" t="n">
        <v>4</v>
      </c>
      <c r="CH51" t="n">
        <v>13</v>
      </c>
      <c r="CI51" t="n">
        <v>3</v>
      </c>
      <c r="CJ51" t="n">
        <v>8</v>
      </c>
      <c r="CK51" t="n">
        <v>8</v>
      </c>
      <c r="CL51" t="n">
        <v>8</v>
      </c>
      <c r="CM51" t="n">
        <v>8</v>
      </c>
      <c r="CN51" t="n">
        <v>5</v>
      </c>
      <c r="CO51" t="n">
        <v>11</v>
      </c>
      <c r="CP51" t="n">
        <v>8</v>
      </c>
      <c r="CQ51" t="n">
        <v>8</v>
      </c>
      <c r="CR51" t="n">
        <v>1</v>
      </c>
      <c r="CS51" t="n">
        <v>15</v>
      </c>
      <c r="CT51" t="n">
        <v>4</v>
      </c>
      <c r="CU51" t="n">
        <v>12</v>
      </c>
      <c r="CV51" t="n">
        <v>7</v>
      </c>
      <c r="CW51" t="n">
        <v>9</v>
      </c>
      <c r="CX51" t="n">
        <v>7</v>
      </c>
      <c r="CY51" t="n">
        <v>9</v>
      </c>
      <c r="CZ51" t="n">
        <v>0</v>
      </c>
      <c r="DA51" t="n">
        <v>16</v>
      </c>
      <c r="DB51" t="n">
        <v>3</v>
      </c>
      <c r="DC51" t="n">
        <v>13</v>
      </c>
      <c r="DD51" t="n">
        <v>0</v>
      </c>
      <c r="DE51" t="n">
        <v>16</v>
      </c>
      <c r="DF51" t="n">
        <v>0</v>
      </c>
      <c r="DG51" t="n">
        <v>16</v>
      </c>
      <c r="DH51" t="n">
        <v>10</v>
      </c>
      <c r="DI51" t="n">
        <v>6</v>
      </c>
      <c r="DJ51" t="n">
        <v>9</v>
      </c>
      <c r="DK51" t="n">
        <v>7</v>
      </c>
      <c r="DL51" t="n">
        <v>4</v>
      </c>
      <c r="DM51" t="n">
        <v>12</v>
      </c>
      <c r="DN51" t="n">
        <v>5</v>
      </c>
      <c r="DO51" t="n">
        <v>11</v>
      </c>
      <c r="DP51" t="n">
        <v>2</v>
      </c>
      <c r="DQ51" t="n">
        <v>14</v>
      </c>
      <c r="DR51" t="n">
        <v>3</v>
      </c>
      <c r="DS51" t="n">
        <v>13</v>
      </c>
      <c r="DT51" t="n">
        <v>9</v>
      </c>
      <c r="DU51" t="n">
        <v>7</v>
      </c>
      <c r="DV51" t="n">
        <v>12</v>
      </c>
      <c r="DW51" t="n">
        <v>4</v>
      </c>
      <c r="DX51" t="n">
        <v>1</v>
      </c>
      <c r="DY51" t="n">
        <v>15</v>
      </c>
      <c r="DZ51" t="n">
        <v>6</v>
      </c>
      <c r="EA51" t="n">
        <v>10</v>
      </c>
      <c r="EB51" t="n">
        <v>0</v>
      </c>
      <c r="EC51" t="n">
        <v>16</v>
      </c>
      <c r="ED51" t="n">
        <v>2</v>
      </c>
      <c r="EE51" t="n">
        <v>14</v>
      </c>
      <c r="EF51" t="n">
        <v>12</v>
      </c>
      <c r="EG51" t="n">
        <v>4</v>
      </c>
      <c r="EH51" t="n">
        <v>13</v>
      </c>
      <c r="EI51" t="n">
        <v>3</v>
      </c>
      <c r="EJ51" t="n">
        <v>8</v>
      </c>
      <c r="EK51" t="n">
        <v>8</v>
      </c>
      <c r="EL51" t="n">
        <v>10</v>
      </c>
      <c r="EM51" t="n">
        <v>6</v>
      </c>
      <c r="EN51" t="n">
        <v>4</v>
      </c>
      <c r="EO51" t="n">
        <v>12</v>
      </c>
      <c r="EP51" s="89" t="n">
        <v>3</v>
      </c>
      <c r="EQ51" t="n">
        <v>13</v>
      </c>
      <c r="ER51" s="81" t="n"/>
      <c r="ES51" s="89" t="n"/>
      <c r="EU51" s="81" t="n"/>
      <c r="EV51" s="89" t="n"/>
      <c r="EX51" s="81" t="n"/>
      <c r="EY51" s="89" t="n"/>
      <c r="FA51" s="81" t="n"/>
      <c r="FB51" s="89" t="n"/>
      <c r="FD51" s="81" t="n"/>
      <c r="FE51" s="89" t="n"/>
      <c r="FG51" s="81" t="n"/>
      <c r="FH51" s="89" t="n"/>
      <c r="FJ51" s="81" t="n"/>
      <c r="FK51" s="89" t="n"/>
      <c r="FM51" s="81" t="n"/>
    </row>
    <row customHeight="1" ht="12" r="52" spans="1:201">
      <c r="A52" s="35" t="n">
        <v>43366</v>
      </c>
      <c r="B52" s="89" t="s">
        <v>144</v>
      </c>
      <c r="C52" s="89" t="s">
        <v>138</v>
      </c>
      <c r="D52" s="31" t="n">
        <v>6.72</v>
      </c>
      <c r="E52" s="81" t="n">
        <v>6.9</v>
      </c>
      <c r="F52" s="25" t="n">
        <v>377</v>
      </c>
      <c r="G52" s="80" t="n">
        <v>354</v>
      </c>
      <c r="H52" s="80" t="n">
        <v>291</v>
      </c>
      <c r="I52" s="80" t="n">
        <v>274</v>
      </c>
      <c r="J52" s="80" t="n">
        <v>14</v>
      </c>
      <c r="K52" s="80" t="n">
        <v>9</v>
      </c>
      <c r="L52" s="25" t="n">
        <v>1</v>
      </c>
      <c r="M52" s="80" t="n">
        <v>0</v>
      </c>
      <c r="N52" s="80" t="n">
        <v>4</v>
      </c>
      <c r="O52" s="80" t="n">
        <v>5</v>
      </c>
      <c r="P52" s="80" t="n">
        <v>2</v>
      </c>
      <c r="Q52" s="80" t="n">
        <v>2</v>
      </c>
      <c r="R52" s="16" t="n">
        <v>7</v>
      </c>
      <c r="S52" s="16" t="n">
        <v>7</v>
      </c>
      <c r="T52" s="16" t="n">
        <v>14</v>
      </c>
      <c r="U52" s="25" t="n">
        <v>1</v>
      </c>
      <c r="V52" s="80" t="n">
        <v>2</v>
      </c>
      <c r="W52" s="13" t="n">
        <v>3</v>
      </c>
      <c r="X52" s="24" t="n">
        <v>9</v>
      </c>
      <c r="Y52" s="23" t="n">
        <v>27</v>
      </c>
      <c r="Z52" s="27">
        <f>IF(U52="","",LOOKUP(U52-V52,{-9E+307,0,1},{2,"x",1}))</f>
        <v/>
      </c>
      <c r="AA52" s="14">
        <f>IF(U52="","",U52&amp;"-"&amp;V52)</f>
        <v/>
      </c>
      <c r="AB52" s="63" t="n"/>
      <c r="AW52" s="80" t="n"/>
      <c r="AX52" s="80" t="n"/>
      <c r="AY52" s="80" t="n"/>
      <c r="AZ52" s="80" t="n"/>
      <c r="BA52" s="80" t="n"/>
      <c r="BB52" s="80" t="n"/>
      <c r="BC52" s="80" t="n"/>
      <c r="BD52" s="80" t="n"/>
      <c r="BE52" s="80" t="n"/>
      <c r="BF52" s="80" t="n"/>
      <c r="BG52" s="80" t="n"/>
      <c r="BH52" s="80" t="n"/>
      <c r="BI52" s="80" t="n"/>
      <c r="BJ52" s="80" t="n"/>
      <c r="BK52" s="80" t="n"/>
      <c r="BL52" s="80" t="n"/>
      <c r="BM52" s="80" t="n"/>
      <c r="BN52" s="80" t="n"/>
      <c r="BO52" s="80" t="n"/>
      <c r="BR52" t="s">
        <v>135</v>
      </c>
      <c r="BS52" t="s">
        <v>143</v>
      </c>
      <c r="BT52" t="n">
        <v>12</v>
      </c>
      <c r="BU52" t="n">
        <v>4</v>
      </c>
      <c r="BV52" t="n">
        <v>16</v>
      </c>
      <c r="BW52" t="n">
        <v>0</v>
      </c>
      <c r="BX52" t="n">
        <v>7</v>
      </c>
      <c r="BY52" t="n">
        <v>9</v>
      </c>
      <c r="BZ52" t="n">
        <v>8</v>
      </c>
      <c r="CA52" t="n">
        <v>8</v>
      </c>
      <c r="CB52" t="n">
        <v>3</v>
      </c>
      <c r="CC52" t="n">
        <v>13</v>
      </c>
      <c r="CD52" t="n">
        <v>4</v>
      </c>
      <c r="CE52" t="n">
        <v>12</v>
      </c>
      <c r="CF52" t="n">
        <v>12</v>
      </c>
      <c r="CG52" t="n">
        <v>4</v>
      </c>
      <c r="CH52" t="n">
        <v>14</v>
      </c>
      <c r="CI52" t="n">
        <v>2</v>
      </c>
      <c r="CJ52" t="n">
        <v>9</v>
      </c>
      <c r="CK52" t="n">
        <v>7</v>
      </c>
      <c r="CL52" t="n">
        <v>8</v>
      </c>
      <c r="CM52" t="n">
        <v>8</v>
      </c>
      <c r="CN52" t="n">
        <v>4</v>
      </c>
      <c r="CO52" t="n">
        <v>12</v>
      </c>
      <c r="CP52" t="n">
        <v>5</v>
      </c>
      <c r="CQ52" t="n">
        <v>11</v>
      </c>
      <c r="CR52" t="n">
        <v>2</v>
      </c>
      <c r="CS52" t="n">
        <v>14</v>
      </c>
      <c r="CT52" t="n">
        <v>4</v>
      </c>
      <c r="CU52" t="n">
        <v>12</v>
      </c>
      <c r="CV52" t="n">
        <v>11</v>
      </c>
      <c r="CW52" t="n">
        <v>5</v>
      </c>
      <c r="CX52" t="n">
        <v>12</v>
      </c>
      <c r="CY52" t="n">
        <v>4</v>
      </c>
      <c r="CZ52" t="n">
        <v>3</v>
      </c>
      <c r="DA52" t="n">
        <v>13</v>
      </c>
      <c r="DB52" t="n">
        <v>3</v>
      </c>
      <c r="DC52" t="n">
        <v>13</v>
      </c>
      <c r="DD52" t="n">
        <v>1</v>
      </c>
      <c r="DE52" t="n">
        <v>15</v>
      </c>
      <c r="DF52" t="n">
        <v>0</v>
      </c>
      <c r="DG52" t="n">
        <v>16</v>
      </c>
      <c r="DH52" t="n">
        <v>11</v>
      </c>
      <c r="DI52" t="n">
        <v>5</v>
      </c>
      <c r="DJ52" t="n">
        <v>15</v>
      </c>
      <c r="DK52" t="n">
        <v>1</v>
      </c>
      <c r="DL52" t="n">
        <v>6</v>
      </c>
      <c r="DM52" t="n">
        <v>10</v>
      </c>
      <c r="DN52" t="n">
        <v>7</v>
      </c>
      <c r="DO52" t="n">
        <v>9</v>
      </c>
      <c r="DP52" t="n">
        <v>1</v>
      </c>
      <c r="DQ52" t="n">
        <v>15</v>
      </c>
      <c r="DR52" t="n">
        <v>4</v>
      </c>
      <c r="DS52" t="n">
        <v>12</v>
      </c>
      <c r="DT52" t="n">
        <v>11</v>
      </c>
      <c r="DU52" t="n">
        <v>5</v>
      </c>
      <c r="DV52" t="n">
        <v>13</v>
      </c>
      <c r="DW52" t="n">
        <v>3</v>
      </c>
      <c r="DX52" t="n">
        <v>2</v>
      </c>
      <c r="DY52" t="n">
        <v>14</v>
      </c>
      <c r="DZ52" t="n">
        <v>5</v>
      </c>
      <c r="EA52" t="n">
        <v>11</v>
      </c>
      <c r="EB52" t="n">
        <v>0</v>
      </c>
      <c r="EC52" t="n">
        <v>16</v>
      </c>
      <c r="ED52" t="n">
        <v>1</v>
      </c>
      <c r="EE52" t="n">
        <v>15</v>
      </c>
      <c r="EF52" t="n">
        <v>15</v>
      </c>
      <c r="EG52" t="n">
        <v>1</v>
      </c>
      <c r="EH52" t="n">
        <v>13</v>
      </c>
      <c r="EI52" t="n">
        <v>3</v>
      </c>
      <c r="EJ52" t="n">
        <v>6</v>
      </c>
      <c r="EK52" t="n">
        <v>10</v>
      </c>
      <c r="EL52" t="n">
        <v>4</v>
      </c>
      <c r="EM52" t="n">
        <v>12</v>
      </c>
      <c r="EN52" t="n">
        <v>4</v>
      </c>
      <c r="EO52" t="n">
        <v>12</v>
      </c>
      <c r="EP52" s="89" t="n">
        <v>2</v>
      </c>
      <c r="EQ52" t="n">
        <v>14</v>
      </c>
      <c r="ER52" s="81" t="n"/>
      <c r="ES52" s="89" t="n"/>
      <c r="EU52" s="81" t="n"/>
      <c r="EV52" s="89" t="n"/>
      <c r="EX52" s="81" t="n"/>
      <c r="EY52" s="89" t="n"/>
      <c r="FA52" s="81" t="n"/>
      <c r="FB52" s="89" t="n"/>
      <c r="FD52" s="81" t="n"/>
      <c r="FE52" s="89" t="n"/>
      <c r="FG52" s="81" t="n"/>
      <c r="FH52" s="89" t="n"/>
      <c r="FJ52" s="81" t="n"/>
      <c r="FK52" s="89" t="n"/>
      <c r="FM52" s="81" t="n"/>
    </row>
    <row customHeight="1" ht="12" r="53" spans="1:201">
      <c r="A53" s="35" t="n">
        <v>43366</v>
      </c>
      <c r="B53" s="89" t="s">
        <v>131</v>
      </c>
      <c r="C53" s="89" t="s">
        <v>139</v>
      </c>
      <c r="D53" s="31" t="n">
        <v>5.92</v>
      </c>
      <c r="E53" s="81" t="n">
        <v>7.95</v>
      </c>
      <c r="F53" s="25" t="n">
        <v>558</v>
      </c>
      <c r="G53" s="80" t="n">
        <v>213</v>
      </c>
      <c r="H53" s="80" t="n">
        <v>460</v>
      </c>
      <c r="I53" s="80" t="n">
        <v>132</v>
      </c>
      <c r="J53" s="80" t="n">
        <v>7</v>
      </c>
      <c r="K53" s="80" t="n">
        <v>12</v>
      </c>
      <c r="L53" s="25" t="n">
        <v>0</v>
      </c>
      <c r="M53" s="80" t="n">
        <v>2</v>
      </c>
      <c r="N53" s="80" t="n">
        <v>3</v>
      </c>
      <c r="O53" s="80" t="n">
        <v>5</v>
      </c>
      <c r="P53" s="80" t="n">
        <v>1</v>
      </c>
      <c r="Q53" s="80" t="n">
        <v>2</v>
      </c>
      <c r="R53" s="16" t="n">
        <v>4</v>
      </c>
      <c r="S53" s="16" t="n">
        <v>9</v>
      </c>
      <c r="T53" s="16" t="n">
        <v>13</v>
      </c>
      <c r="U53" s="25" t="n">
        <v>0</v>
      </c>
      <c r="V53" s="80" t="n">
        <v>5</v>
      </c>
      <c r="W53" s="13" t="n">
        <v>5</v>
      </c>
      <c r="X53" s="24" t="n">
        <v>13</v>
      </c>
      <c r="Y53" s="23" t="n">
        <v>34</v>
      </c>
      <c r="Z53" s="27">
        <f>IF(U53="","",LOOKUP(U53-V53,{-9E+307,0,1},{2,"x",1}))</f>
        <v/>
      </c>
      <c r="AA53" s="14">
        <f>IF(U53="","",U53&amp;"-"&amp;V53)</f>
        <v/>
      </c>
      <c r="AB53" s="63" t="n"/>
      <c r="AW53" s="80" t="n"/>
      <c r="AX53" s="80" t="n"/>
      <c r="AY53" s="80" t="n"/>
      <c r="AZ53" s="80" t="n"/>
      <c r="BA53" s="80" t="n"/>
      <c r="BB53" s="80" t="n"/>
      <c r="BC53" s="80" t="n"/>
      <c r="BD53" s="80" t="n"/>
      <c r="BE53" s="80" t="n"/>
      <c r="BF53" s="80" t="n"/>
      <c r="BG53" s="80" t="n"/>
      <c r="BH53" s="80" t="n"/>
      <c r="BI53" s="80" t="n"/>
      <c r="BJ53" s="80" t="n"/>
      <c r="BK53" s="80" t="n"/>
      <c r="BL53" s="80" t="n"/>
      <c r="BM53" s="80" t="n"/>
      <c r="BN53" s="80" t="n"/>
      <c r="BO53" s="80" t="n"/>
      <c r="BR53" t="s">
        <v>140</v>
      </c>
      <c r="BS53" t="s">
        <v>139</v>
      </c>
      <c r="BT53" t="n">
        <v>11</v>
      </c>
      <c r="BU53" t="n">
        <v>5</v>
      </c>
      <c r="BV53" t="n">
        <v>14</v>
      </c>
      <c r="BW53" t="n">
        <v>2</v>
      </c>
      <c r="BX53" t="n">
        <v>5</v>
      </c>
      <c r="BY53" t="n">
        <v>11</v>
      </c>
      <c r="BZ53" t="n">
        <v>9</v>
      </c>
      <c r="CA53" t="n">
        <v>7</v>
      </c>
      <c r="CB53" t="n">
        <v>0</v>
      </c>
      <c r="CC53" t="n">
        <v>16</v>
      </c>
      <c r="CD53" t="n">
        <v>3</v>
      </c>
      <c r="CE53" t="n">
        <v>13</v>
      </c>
      <c r="CF53" t="n">
        <v>15</v>
      </c>
      <c r="CG53" t="n">
        <v>1</v>
      </c>
      <c r="CH53" t="n">
        <v>15</v>
      </c>
      <c r="CI53" t="n">
        <v>1</v>
      </c>
      <c r="CJ53" t="n">
        <v>8</v>
      </c>
      <c r="CK53" t="n">
        <v>8</v>
      </c>
      <c r="CL53" t="n">
        <v>8</v>
      </c>
      <c r="CM53" t="n">
        <v>8</v>
      </c>
      <c r="CN53" t="n">
        <v>4</v>
      </c>
      <c r="CO53" t="n">
        <v>12</v>
      </c>
      <c r="CP53" t="n">
        <v>7</v>
      </c>
      <c r="CQ53" t="n">
        <v>9</v>
      </c>
      <c r="CR53" t="n">
        <v>2</v>
      </c>
      <c r="CS53" t="n">
        <v>14</v>
      </c>
      <c r="CT53" t="n">
        <v>4</v>
      </c>
      <c r="CU53" t="n">
        <v>12</v>
      </c>
      <c r="CV53" t="n">
        <v>7</v>
      </c>
      <c r="CW53" t="n">
        <v>9</v>
      </c>
      <c r="CX53" t="n">
        <v>10</v>
      </c>
      <c r="CY53" t="n">
        <v>6</v>
      </c>
      <c r="CZ53" t="n">
        <v>1</v>
      </c>
      <c r="DA53" t="n">
        <v>15</v>
      </c>
      <c r="DB53" t="n">
        <v>3</v>
      </c>
      <c r="DC53" t="n">
        <v>13</v>
      </c>
      <c r="DD53" t="n">
        <v>0</v>
      </c>
      <c r="DE53" t="n">
        <v>16</v>
      </c>
      <c r="DF53" t="n">
        <v>0</v>
      </c>
      <c r="DG53" t="n">
        <v>16</v>
      </c>
      <c r="DH53" t="n">
        <v>12</v>
      </c>
      <c r="DI53" t="n">
        <v>4</v>
      </c>
      <c r="DJ53" t="n">
        <v>13</v>
      </c>
      <c r="DK53" t="n">
        <v>3</v>
      </c>
      <c r="DL53" t="n">
        <v>2</v>
      </c>
      <c r="DM53" t="n">
        <v>14</v>
      </c>
      <c r="DN53" t="n">
        <v>7</v>
      </c>
      <c r="DO53" t="n">
        <v>9</v>
      </c>
      <c r="DP53" t="n">
        <v>1</v>
      </c>
      <c r="DQ53" t="n">
        <v>15</v>
      </c>
      <c r="DR53" t="n">
        <v>5</v>
      </c>
      <c r="DS53" t="n">
        <v>11</v>
      </c>
      <c r="DT53" t="n">
        <v>9</v>
      </c>
      <c r="DU53" t="n">
        <v>7</v>
      </c>
      <c r="DV53" t="n">
        <v>13</v>
      </c>
      <c r="DW53" t="n">
        <v>3</v>
      </c>
      <c r="DX53" t="n">
        <v>2</v>
      </c>
      <c r="DY53" t="n">
        <v>14</v>
      </c>
      <c r="DZ53" t="n">
        <v>2</v>
      </c>
      <c r="EA53" t="n">
        <v>14</v>
      </c>
      <c r="EB53" t="n">
        <v>1</v>
      </c>
      <c r="EC53" t="n">
        <v>15</v>
      </c>
      <c r="ED53" t="n">
        <v>1</v>
      </c>
      <c r="EE53" t="n">
        <v>15</v>
      </c>
      <c r="EF53" t="n">
        <v>16</v>
      </c>
      <c r="EG53" t="n">
        <v>0</v>
      </c>
      <c r="EH53" t="n">
        <v>14</v>
      </c>
      <c r="EI53" t="n">
        <v>2</v>
      </c>
      <c r="EJ53" t="n">
        <v>9</v>
      </c>
      <c r="EK53" t="n">
        <v>7</v>
      </c>
      <c r="EL53" t="n">
        <v>7</v>
      </c>
      <c r="EM53" t="n">
        <v>9</v>
      </c>
      <c r="EN53" t="n">
        <v>2</v>
      </c>
      <c r="EO53" t="n">
        <v>14</v>
      </c>
      <c r="EP53" s="89" t="n">
        <v>3</v>
      </c>
      <c r="EQ53" t="n">
        <v>13</v>
      </c>
      <c r="ER53" s="81" t="n"/>
      <c r="ES53" s="89" t="n"/>
      <c r="EU53" s="81" t="n"/>
      <c r="EV53" s="89" t="n"/>
      <c r="EX53" s="81" t="n"/>
      <c r="EY53" s="89" t="n"/>
      <c r="FA53" s="81" t="n"/>
      <c r="FB53" s="89" t="n"/>
      <c r="FD53" s="81" t="n"/>
      <c r="FE53" s="89" t="n"/>
      <c r="FG53" s="81" t="n"/>
      <c r="FH53" s="89" t="n"/>
      <c r="FJ53" s="81" t="n"/>
      <c r="FK53" s="89" t="n"/>
      <c r="FM53" s="81" t="n"/>
    </row>
    <row customHeight="1" ht="12" r="54" spans="1:201">
      <c r="A54" s="35" t="n">
        <v>43366</v>
      </c>
      <c r="B54" s="89" t="s">
        <v>143</v>
      </c>
      <c r="C54" s="89" t="s">
        <v>136</v>
      </c>
      <c r="D54" s="31" t="n">
        <v>6.98</v>
      </c>
      <c r="E54" s="81" t="n">
        <v>6.31</v>
      </c>
      <c r="F54" s="25" t="n">
        <v>347</v>
      </c>
      <c r="G54" s="80" t="n">
        <v>504</v>
      </c>
      <c r="H54" s="80" t="n">
        <v>241</v>
      </c>
      <c r="I54" s="80" t="n">
        <v>396</v>
      </c>
      <c r="J54" s="80" t="n">
        <v>12</v>
      </c>
      <c r="K54" s="80" t="n">
        <v>8</v>
      </c>
      <c r="L54" s="25" t="n">
        <v>1</v>
      </c>
      <c r="M54" s="80" t="n">
        <v>0</v>
      </c>
      <c r="N54" s="80" t="n">
        <v>2</v>
      </c>
      <c r="O54" s="80" t="n">
        <v>0</v>
      </c>
      <c r="P54" s="80" t="n">
        <v>5</v>
      </c>
      <c r="Q54" s="80" t="n">
        <v>0</v>
      </c>
      <c r="R54" s="16" t="n">
        <v>8</v>
      </c>
      <c r="S54" s="16" t="n">
        <v>0</v>
      </c>
      <c r="T54" s="16" t="n">
        <v>8</v>
      </c>
      <c r="U54" s="25" t="n">
        <v>2</v>
      </c>
      <c r="V54" s="80" t="n">
        <v>0</v>
      </c>
      <c r="W54" s="13" t="n">
        <v>2</v>
      </c>
      <c r="X54" s="24" t="n">
        <v>15</v>
      </c>
      <c r="Y54" s="23" t="n">
        <v>20</v>
      </c>
      <c r="Z54" s="27">
        <f>IF(U54="","",LOOKUP(U54-V54,{-9E+307,0,1},{2,"x",1}))</f>
        <v/>
      </c>
      <c r="AA54" s="14">
        <f>IF(U54="","",U54&amp;"-"&amp;V54)</f>
        <v/>
      </c>
      <c r="AB54" s="63" t="n"/>
      <c r="AW54" s="80" t="n"/>
      <c r="AX54" s="80" t="n"/>
      <c r="AY54" s="80" t="n"/>
      <c r="AZ54" s="80" t="n"/>
      <c r="BA54" s="80" t="n"/>
      <c r="BB54" s="80" t="n"/>
      <c r="BC54" s="80" t="n"/>
      <c r="BD54" s="80" t="n"/>
      <c r="BE54" s="80" t="n"/>
      <c r="BF54" s="80" t="n"/>
      <c r="BG54" s="80" t="n"/>
      <c r="BH54" s="80" t="n"/>
      <c r="BI54" s="80" t="n"/>
      <c r="BJ54" s="80" t="n"/>
      <c r="BK54" s="80" t="n"/>
      <c r="BL54" s="80" t="n"/>
      <c r="BM54" s="80" t="n"/>
      <c r="BN54" s="80" t="n"/>
      <c r="BO54" s="80" t="n"/>
      <c r="BR54" t="s">
        <v>146</v>
      </c>
      <c r="BS54" t="s">
        <v>145</v>
      </c>
      <c r="BT54" t="n">
        <v>13</v>
      </c>
      <c r="BU54" t="n">
        <v>3</v>
      </c>
      <c r="BV54" t="n">
        <v>11</v>
      </c>
      <c r="BW54" t="n">
        <v>5</v>
      </c>
      <c r="BX54" t="n">
        <v>6</v>
      </c>
      <c r="BY54" t="n">
        <v>10</v>
      </c>
      <c r="BZ54" t="n">
        <v>6</v>
      </c>
      <c r="CA54" t="n">
        <v>10</v>
      </c>
      <c r="CB54" t="n">
        <v>3</v>
      </c>
      <c r="CC54" t="n">
        <v>13</v>
      </c>
      <c r="CD54" t="n">
        <v>3</v>
      </c>
      <c r="CE54" t="n">
        <v>13</v>
      </c>
      <c r="CF54" t="n">
        <v>12</v>
      </c>
      <c r="CG54" t="n">
        <v>4</v>
      </c>
      <c r="CH54" t="n">
        <v>11</v>
      </c>
      <c r="CI54" t="n">
        <v>5</v>
      </c>
      <c r="CJ54" t="n">
        <v>7</v>
      </c>
      <c r="CK54" t="n">
        <v>9</v>
      </c>
      <c r="CL54" t="n">
        <v>9</v>
      </c>
      <c r="CM54" t="n">
        <v>7</v>
      </c>
      <c r="CN54" t="n">
        <v>5</v>
      </c>
      <c r="CO54" t="n">
        <v>11</v>
      </c>
      <c r="CP54" t="n">
        <v>6</v>
      </c>
      <c r="CQ54" t="n">
        <v>10</v>
      </c>
      <c r="CR54" t="n">
        <v>2</v>
      </c>
      <c r="CS54" t="n">
        <v>14</v>
      </c>
      <c r="CT54" t="n">
        <v>4</v>
      </c>
      <c r="CU54" t="n">
        <v>12</v>
      </c>
      <c r="CV54" t="n">
        <v>13</v>
      </c>
      <c r="CW54" t="n">
        <v>3</v>
      </c>
      <c r="CX54" t="n">
        <v>8</v>
      </c>
      <c r="CY54" t="n">
        <v>8</v>
      </c>
      <c r="CZ54" t="n">
        <v>2</v>
      </c>
      <c r="DA54" t="n">
        <v>14</v>
      </c>
      <c r="DB54" t="n">
        <v>4</v>
      </c>
      <c r="DC54" t="n">
        <v>12</v>
      </c>
      <c r="DD54" t="n">
        <v>0</v>
      </c>
      <c r="DE54" t="n">
        <v>16</v>
      </c>
      <c r="DF54" t="n">
        <v>0</v>
      </c>
      <c r="DG54" t="n">
        <v>16</v>
      </c>
      <c r="DH54" t="n">
        <v>14</v>
      </c>
      <c r="DI54" t="n">
        <v>2</v>
      </c>
      <c r="DJ54" t="n">
        <v>10</v>
      </c>
      <c r="DK54" t="n">
        <v>6</v>
      </c>
      <c r="DL54" t="n">
        <v>7</v>
      </c>
      <c r="DM54" t="n">
        <v>9</v>
      </c>
      <c r="DN54" t="n">
        <v>5</v>
      </c>
      <c r="DO54" t="n">
        <v>11</v>
      </c>
      <c r="DP54" t="n">
        <v>3</v>
      </c>
      <c r="DQ54" t="n">
        <v>13</v>
      </c>
      <c r="DR54" t="n">
        <v>2</v>
      </c>
      <c r="DS54" t="n">
        <v>14</v>
      </c>
      <c r="DT54" t="n">
        <v>8</v>
      </c>
      <c r="DU54" t="n">
        <v>8</v>
      </c>
      <c r="DV54" t="n">
        <v>10</v>
      </c>
      <c r="DW54" t="n">
        <v>6</v>
      </c>
      <c r="DX54" t="n">
        <v>3</v>
      </c>
      <c r="DY54" t="n">
        <v>13</v>
      </c>
      <c r="DZ54" t="n">
        <v>3</v>
      </c>
      <c r="EA54" t="n">
        <v>13</v>
      </c>
      <c r="EB54" t="n">
        <v>0</v>
      </c>
      <c r="EC54" t="n">
        <v>16</v>
      </c>
      <c r="ED54" t="n">
        <v>0</v>
      </c>
      <c r="EE54" t="n">
        <v>16</v>
      </c>
      <c r="EF54" t="n">
        <v>11</v>
      </c>
      <c r="EG54" t="n">
        <v>5</v>
      </c>
      <c r="EH54" t="n">
        <v>12</v>
      </c>
      <c r="EI54" t="n">
        <v>4</v>
      </c>
      <c r="EJ54" t="n">
        <v>3</v>
      </c>
      <c r="EK54" t="n">
        <v>13</v>
      </c>
      <c r="EL54" t="n">
        <v>9</v>
      </c>
      <c r="EM54" t="n">
        <v>7</v>
      </c>
      <c r="EN54" t="n">
        <v>3</v>
      </c>
      <c r="EO54" t="n">
        <v>13</v>
      </c>
      <c r="EP54" s="89" t="n">
        <v>7</v>
      </c>
      <c r="EQ54" t="n">
        <v>9</v>
      </c>
      <c r="ER54" s="81" t="n"/>
      <c r="ES54" s="89" t="n"/>
      <c r="EU54" s="81" t="n"/>
      <c r="EV54" s="89" t="n"/>
      <c r="EX54" s="81" t="n"/>
      <c r="EY54" s="89" t="n"/>
      <c r="FA54" s="81" t="n"/>
      <c r="FB54" s="89" t="n"/>
      <c r="FD54" s="81" t="n"/>
      <c r="FE54" s="89" t="n"/>
      <c r="FG54" s="81" t="n"/>
      <c r="FH54" s="89" t="n"/>
      <c r="FJ54" s="81" t="n"/>
      <c r="FK54" s="89" t="n"/>
      <c r="FM54" s="81" t="n"/>
    </row>
    <row customHeight="1" ht="12" r="55" spans="1:201">
      <c r="A55" s="35" t="n">
        <v>43366</v>
      </c>
      <c r="B55" s="89" t="s">
        <v>142</v>
      </c>
      <c r="C55" s="89" t="s">
        <v>145</v>
      </c>
      <c r="D55" s="31" t="n">
        <v>6.77</v>
      </c>
      <c r="E55" s="81" t="n">
        <v>6.7</v>
      </c>
      <c r="F55" s="25" t="n">
        <v>368</v>
      </c>
      <c r="G55" s="80" t="n">
        <v>358</v>
      </c>
      <c r="H55" s="80" t="n">
        <v>252</v>
      </c>
      <c r="I55" s="80" t="n">
        <v>223</v>
      </c>
      <c r="J55" s="80" t="n">
        <v>8</v>
      </c>
      <c r="K55" s="80" t="n">
        <v>8</v>
      </c>
      <c r="L55" s="25" t="n">
        <v>1</v>
      </c>
      <c r="M55" s="80" t="n">
        <v>1</v>
      </c>
      <c r="N55" s="80" t="n">
        <v>3</v>
      </c>
      <c r="O55" s="80" t="n">
        <v>8</v>
      </c>
      <c r="P55" s="80" t="n">
        <v>2</v>
      </c>
      <c r="Q55" s="80" t="n">
        <v>0</v>
      </c>
      <c r="R55" s="16" t="n">
        <v>6</v>
      </c>
      <c r="S55" s="16" t="n">
        <v>9</v>
      </c>
      <c r="T55" s="16" t="n">
        <v>15</v>
      </c>
      <c r="U55" s="25" t="n">
        <v>4</v>
      </c>
      <c r="V55" s="80" t="n">
        <v>4</v>
      </c>
      <c r="W55" s="16" t="n">
        <v>8</v>
      </c>
      <c r="X55" s="25" t="n">
        <v>32</v>
      </c>
      <c r="Y55" s="80" t="n">
        <v>12</v>
      </c>
      <c r="Z55" s="27">
        <f>IF(U55="","",LOOKUP(U55-V55,{-9E+307,0,1},{2,"x",1}))</f>
        <v/>
      </c>
      <c r="AA55" s="14">
        <f>IF(U55="","",U55&amp;"-"&amp;V55)</f>
        <v/>
      </c>
      <c r="AB55" s="63" t="n"/>
      <c r="AW55" s="80" t="n"/>
      <c r="AX55" s="80" t="n"/>
      <c r="AY55" s="80" t="n"/>
      <c r="AZ55" s="80" t="n"/>
      <c r="BA55" s="80" t="n"/>
      <c r="BB55" s="80" t="n"/>
      <c r="BC55" s="80" t="n"/>
      <c r="BD55" s="80" t="n"/>
      <c r="BE55" s="80" t="n"/>
      <c r="BF55" s="80" t="n"/>
      <c r="BG55" s="80" t="n"/>
      <c r="BH55" s="80" t="n"/>
      <c r="BI55" s="80" t="n"/>
      <c r="BJ55" s="80" t="n"/>
      <c r="BK55" s="80" t="n"/>
      <c r="BL55" s="80" t="n"/>
      <c r="BM55" s="80" t="n"/>
      <c r="BN55" s="80" t="n"/>
      <c r="BO55" s="80" t="n"/>
      <c r="BR55" t="s">
        <v>138</v>
      </c>
      <c r="BS55" t="s">
        <v>147</v>
      </c>
      <c r="BT55" t="n">
        <v>13</v>
      </c>
      <c r="BU55" t="n">
        <v>3</v>
      </c>
      <c r="BV55" t="n">
        <v>11</v>
      </c>
      <c r="BW55" t="n">
        <v>5</v>
      </c>
      <c r="BX55" t="n">
        <v>6</v>
      </c>
      <c r="BY55" t="n">
        <v>10</v>
      </c>
      <c r="BZ55" t="n">
        <v>2</v>
      </c>
      <c r="CA55" t="n">
        <v>14</v>
      </c>
      <c r="CB55" t="n">
        <v>2</v>
      </c>
      <c r="CC55" t="n">
        <v>14</v>
      </c>
      <c r="CD55" t="n">
        <v>2</v>
      </c>
      <c r="CE55" t="n">
        <v>14</v>
      </c>
      <c r="CF55" t="n">
        <v>12</v>
      </c>
      <c r="CG55" t="n">
        <v>4</v>
      </c>
      <c r="CH55" t="n">
        <v>13</v>
      </c>
      <c r="CI55" t="n">
        <v>3</v>
      </c>
      <c r="CJ55" t="n">
        <v>9</v>
      </c>
      <c r="CK55" t="n">
        <v>7</v>
      </c>
      <c r="CL55" t="n">
        <v>6</v>
      </c>
      <c r="CM55" t="n">
        <v>10</v>
      </c>
      <c r="CN55" t="n">
        <v>6</v>
      </c>
      <c r="CO55" t="n">
        <v>10</v>
      </c>
      <c r="CP55" t="n">
        <v>5</v>
      </c>
      <c r="CQ55" t="n">
        <v>11</v>
      </c>
      <c r="CR55" t="n">
        <v>2</v>
      </c>
      <c r="CS55" t="n">
        <v>14</v>
      </c>
      <c r="CT55" t="n">
        <v>1</v>
      </c>
      <c r="CU55" t="n">
        <v>15</v>
      </c>
      <c r="CV55" t="n">
        <v>10</v>
      </c>
      <c r="CW55" t="n">
        <v>6</v>
      </c>
      <c r="CX55" t="n">
        <v>11</v>
      </c>
      <c r="CY55" t="n">
        <v>5</v>
      </c>
      <c r="CZ55" t="n">
        <v>4</v>
      </c>
      <c r="DA55" t="n">
        <v>12</v>
      </c>
      <c r="DB55" t="n">
        <v>2</v>
      </c>
      <c r="DC55" t="n">
        <v>14</v>
      </c>
      <c r="DD55" t="n">
        <v>0</v>
      </c>
      <c r="DE55" t="n">
        <v>16</v>
      </c>
      <c r="DF55" t="n">
        <v>1</v>
      </c>
      <c r="DG55" t="n">
        <v>15</v>
      </c>
      <c r="DH55" t="n">
        <v>12</v>
      </c>
      <c r="DI55" t="n">
        <v>4</v>
      </c>
      <c r="DJ55" t="n">
        <v>13</v>
      </c>
      <c r="DK55" t="n">
        <v>3</v>
      </c>
      <c r="DL55" t="n">
        <v>6</v>
      </c>
      <c r="DM55" t="n">
        <v>10</v>
      </c>
      <c r="DN55" t="n">
        <v>8</v>
      </c>
      <c r="DO55" t="n">
        <v>8</v>
      </c>
      <c r="DP55" t="n">
        <v>2</v>
      </c>
      <c r="DQ55" t="n">
        <v>14</v>
      </c>
      <c r="DR55" t="n">
        <v>3</v>
      </c>
      <c r="DS55" t="n">
        <v>13</v>
      </c>
      <c r="DT55" t="n">
        <v>10</v>
      </c>
      <c r="DU55" t="n">
        <v>6</v>
      </c>
      <c r="DV55" t="n">
        <v>6</v>
      </c>
      <c r="DW55" t="n">
        <v>10</v>
      </c>
      <c r="DX55" t="n">
        <v>4</v>
      </c>
      <c r="DY55" t="n">
        <v>12</v>
      </c>
      <c r="DZ55" t="n">
        <v>0</v>
      </c>
      <c r="EA55" t="n">
        <v>16</v>
      </c>
      <c r="EB55" t="n">
        <v>1</v>
      </c>
      <c r="EC55" t="n">
        <v>15</v>
      </c>
      <c r="ED55" t="n">
        <v>0</v>
      </c>
      <c r="EE55" t="n">
        <v>16</v>
      </c>
      <c r="EF55" t="n">
        <v>13</v>
      </c>
      <c r="EG55" t="n">
        <v>3</v>
      </c>
      <c r="EH55" t="n">
        <v>10</v>
      </c>
      <c r="EI55" t="n">
        <v>6</v>
      </c>
      <c r="EJ55" t="n">
        <v>6</v>
      </c>
      <c r="EK55" t="n">
        <v>10</v>
      </c>
      <c r="EL55" t="n">
        <v>2</v>
      </c>
      <c r="EM55" t="n">
        <v>14</v>
      </c>
      <c r="EN55" t="n">
        <v>3</v>
      </c>
      <c r="EO55" t="n">
        <v>13</v>
      </c>
      <c r="EP55" s="89" t="n">
        <v>0</v>
      </c>
      <c r="EQ55" t="n">
        <v>16</v>
      </c>
      <c r="ER55" s="81" t="n"/>
      <c r="ES55" s="89" t="n"/>
      <c r="EU55" s="81" t="n"/>
      <c r="EV55" s="89" t="n"/>
      <c r="EX55" s="81" t="n"/>
      <c r="EY55" s="89" t="n"/>
      <c r="FA55" s="81" t="n"/>
      <c r="FB55" s="89" t="n"/>
      <c r="FD55" s="81" t="n"/>
      <c r="FE55" s="89" t="n"/>
      <c r="FG55" s="81" t="n"/>
      <c r="FH55" s="89" t="n"/>
      <c r="FJ55" s="81" t="n"/>
      <c r="FK55" s="89" t="n"/>
      <c r="FM55" s="81" t="n"/>
    </row>
    <row customHeight="1" ht="12" r="56" spans="1:201">
      <c r="A56" s="35" t="n">
        <v>43368</v>
      </c>
      <c r="B56" s="89" t="s">
        <v>133</v>
      </c>
      <c r="C56" s="89" t="s">
        <v>148</v>
      </c>
      <c r="D56" s="31" t="n">
        <v>6.5</v>
      </c>
      <c r="E56" s="81" t="n">
        <v>6.83</v>
      </c>
      <c r="F56" s="25" t="n">
        <v>603</v>
      </c>
      <c r="G56" s="80" t="n">
        <v>345</v>
      </c>
      <c r="H56" s="80" t="n">
        <v>482</v>
      </c>
      <c r="I56" s="80" t="n">
        <v>239</v>
      </c>
      <c r="J56" s="80" t="n">
        <v>10</v>
      </c>
      <c r="K56" s="80" t="n">
        <v>7</v>
      </c>
      <c r="L56" s="25" t="n">
        <v>0</v>
      </c>
      <c r="M56" s="80" t="n">
        <v>0</v>
      </c>
      <c r="N56" s="80" t="n">
        <v>4</v>
      </c>
      <c r="O56" s="80" t="n">
        <v>2</v>
      </c>
      <c r="P56" s="80" t="n">
        <v>2</v>
      </c>
      <c r="Q56" s="80" t="n">
        <v>0</v>
      </c>
      <c r="R56" s="16" t="n">
        <v>6</v>
      </c>
      <c r="S56" s="16" t="n">
        <v>2</v>
      </c>
      <c r="T56" s="16" t="n">
        <v>8</v>
      </c>
      <c r="U56" s="25" t="n">
        <v>0</v>
      </c>
      <c r="V56" s="80" t="n">
        <v>1</v>
      </c>
      <c r="W56" s="16" t="n">
        <v>1</v>
      </c>
      <c r="X56" s="25" t="n">
        <v>11</v>
      </c>
      <c r="Y56" s="80" t="n">
        <v>40</v>
      </c>
      <c r="Z56" s="27">
        <f>IF(U56="","",LOOKUP(U56-V56,{-9E+307,0,1},{2,"x",1}))</f>
        <v/>
      </c>
      <c r="AA56" s="14">
        <f>IF(U56="","",U56&amp;"-"&amp;V56)</f>
        <v/>
      </c>
      <c r="AB56" s="63" t="n"/>
      <c r="AW56" s="80" t="n"/>
      <c r="AX56" s="80" t="n"/>
      <c r="AY56" s="80" t="n"/>
      <c r="AZ56" s="80" t="n"/>
      <c r="BA56" s="80" t="n"/>
      <c r="BB56" s="80" t="n"/>
      <c r="BC56" s="80" t="n"/>
      <c r="BD56" s="80" t="n"/>
      <c r="BE56" s="80" t="n"/>
      <c r="BF56" s="80" t="n"/>
      <c r="BG56" s="80" t="n"/>
      <c r="BH56" s="80" t="n"/>
      <c r="BI56" s="80" t="n"/>
      <c r="BJ56" s="80" t="n"/>
      <c r="BK56" s="80" t="n"/>
      <c r="BL56" s="80" t="n"/>
      <c r="BM56" s="80" t="n"/>
      <c r="BN56" s="80" t="n"/>
      <c r="BO56" s="80" t="n"/>
      <c r="BR56" t="s">
        <v>144</v>
      </c>
      <c r="BS56" t="s">
        <v>148</v>
      </c>
      <c r="BT56" t="n">
        <v>15</v>
      </c>
      <c r="BU56" t="n">
        <v>1</v>
      </c>
      <c r="BV56" t="n">
        <v>13</v>
      </c>
      <c r="BW56" t="n">
        <v>3</v>
      </c>
      <c r="BX56" t="n">
        <v>7</v>
      </c>
      <c r="BY56" t="n">
        <v>9</v>
      </c>
      <c r="BZ56" t="n">
        <v>5</v>
      </c>
      <c r="CA56" t="n">
        <v>11</v>
      </c>
      <c r="CB56" t="n">
        <v>2</v>
      </c>
      <c r="CC56" t="n">
        <v>14</v>
      </c>
      <c r="CD56" t="n">
        <v>2</v>
      </c>
      <c r="CE56" t="n">
        <v>14</v>
      </c>
      <c r="CF56" t="n">
        <v>12</v>
      </c>
      <c r="CG56" t="n">
        <v>4</v>
      </c>
      <c r="CH56" t="n">
        <v>12</v>
      </c>
      <c r="CI56" t="n">
        <v>4</v>
      </c>
      <c r="CJ56" t="n">
        <v>9</v>
      </c>
      <c r="CK56" t="n">
        <v>7</v>
      </c>
      <c r="CL56" t="n">
        <v>7</v>
      </c>
      <c r="CM56" t="n">
        <v>9</v>
      </c>
      <c r="CN56" t="n">
        <v>5</v>
      </c>
      <c r="CO56" t="n">
        <v>11</v>
      </c>
      <c r="CP56" t="n">
        <v>5</v>
      </c>
      <c r="CQ56" t="n">
        <v>11</v>
      </c>
      <c r="CR56" t="n">
        <v>2</v>
      </c>
      <c r="CS56" t="n">
        <v>14</v>
      </c>
      <c r="CT56" t="n">
        <v>2</v>
      </c>
      <c r="CU56" t="n">
        <v>14</v>
      </c>
      <c r="CV56" t="n">
        <v>11</v>
      </c>
      <c r="CW56" t="n">
        <v>5</v>
      </c>
      <c r="CX56" t="n">
        <v>10</v>
      </c>
      <c r="CY56" t="n">
        <v>6</v>
      </c>
      <c r="CZ56" t="n">
        <v>3</v>
      </c>
      <c r="DA56" t="n">
        <v>13</v>
      </c>
      <c r="DB56" t="n">
        <v>1</v>
      </c>
      <c r="DC56" t="n">
        <v>15</v>
      </c>
      <c r="DD56" t="n">
        <v>0</v>
      </c>
      <c r="DE56" t="n">
        <v>16</v>
      </c>
      <c r="DF56" t="n">
        <v>0</v>
      </c>
      <c r="DG56" t="n">
        <v>16</v>
      </c>
      <c r="DH56" t="n">
        <v>10</v>
      </c>
      <c r="DI56" t="n">
        <v>6</v>
      </c>
      <c r="DJ56" t="n">
        <v>11</v>
      </c>
      <c r="DK56" t="n">
        <v>5</v>
      </c>
      <c r="DL56" t="n">
        <v>4</v>
      </c>
      <c r="DM56" t="n">
        <v>12</v>
      </c>
      <c r="DN56" t="n">
        <v>5</v>
      </c>
      <c r="DO56" t="n">
        <v>11</v>
      </c>
      <c r="DP56" t="n">
        <v>1</v>
      </c>
      <c r="DQ56" t="n">
        <v>15</v>
      </c>
      <c r="DR56" t="n">
        <v>2</v>
      </c>
      <c r="DS56" t="n">
        <v>14</v>
      </c>
      <c r="DT56" t="n">
        <v>12</v>
      </c>
      <c r="DU56" t="n">
        <v>4</v>
      </c>
      <c r="DV56" t="n">
        <v>11</v>
      </c>
      <c r="DW56" t="n">
        <v>5</v>
      </c>
      <c r="DX56" t="n">
        <v>5</v>
      </c>
      <c r="DY56" t="n">
        <v>11</v>
      </c>
      <c r="DZ56" t="n">
        <v>3</v>
      </c>
      <c r="EA56" t="n">
        <v>13</v>
      </c>
      <c r="EB56" t="n">
        <v>0</v>
      </c>
      <c r="EC56" t="n">
        <v>16</v>
      </c>
      <c r="ED56" t="n">
        <v>1</v>
      </c>
      <c r="EE56" t="n">
        <v>15</v>
      </c>
      <c r="EF56" t="n">
        <v>13</v>
      </c>
      <c r="EG56" t="n">
        <v>3</v>
      </c>
      <c r="EH56" t="n">
        <v>12</v>
      </c>
      <c r="EI56" t="n">
        <v>4</v>
      </c>
      <c r="EJ56" t="n">
        <v>9</v>
      </c>
      <c r="EK56" t="n">
        <v>7</v>
      </c>
      <c r="EL56" t="n">
        <v>6</v>
      </c>
      <c r="EM56" t="n">
        <v>10</v>
      </c>
      <c r="EN56" t="n">
        <v>5</v>
      </c>
      <c r="EO56" t="n">
        <v>11</v>
      </c>
      <c r="EP56" s="89" t="n">
        <v>3</v>
      </c>
      <c r="EQ56" t="n">
        <v>13</v>
      </c>
      <c r="ER56" s="81" t="n"/>
      <c r="ES56" s="89" t="n"/>
      <c r="EU56" s="81" t="n"/>
      <c r="EV56" s="89" t="n"/>
      <c r="EX56" s="81" t="n"/>
      <c r="EY56" s="89" t="n"/>
      <c r="FA56" s="81" t="n"/>
      <c r="FB56" s="89" t="n"/>
      <c r="FD56" s="81" t="n"/>
      <c r="FE56" s="89" t="n"/>
      <c r="FG56" s="81" t="n"/>
      <c r="FH56" s="89" t="n"/>
      <c r="FJ56" s="81" t="n"/>
      <c r="FK56" s="89" t="n"/>
      <c r="FM56" s="81" t="n"/>
    </row>
    <row customHeight="1" ht="12" r="57" spans="1:201">
      <c r="A57" s="35" t="n">
        <v>43368</v>
      </c>
      <c r="B57" s="89" t="s">
        <v>141</v>
      </c>
      <c r="C57" s="89" t="s">
        <v>135</v>
      </c>
      <c r="D57" s="31" t="n">
        <v>6.54</v>
      </c>
      <c r="E57" s="81" t="n">
        <v>6.95</v>
      </c>
      <c r="F57" s="25" t="n">
        <v>374</v>
      </c>
      <c r="G57" s="80" t="n">
        <v>464</v>
      </c>
      <c r="H57" s="80" t="n">
        <v>262</v>
      </c>
      <c r="I57" s="80" t="n">
        <v>349</v>
      </c>
      <c r="J57" s="80" t="n">
        <v>10</v>
      </c>
      <c r="K57" s="80" t="n">
        <v>11</v>
      </c>
      <c r="L57" s="25" t="n">
        <v>0</v>
      </c>
      <c r="M57" s="80" t="n">
        <v>0</v>
      </c>
      <c r="N57" s="80" t="n">
        <v>3</v>
      </c>
      <c r="O57" s="80" t="n">
        <v>6</v>
      </c>
      <c r="P57" s="80" t="n">
        <v>1</v>
      </c>
      <c r="Q57" s="80" t="n">
        <v>0</v>
      </c>
      <c r="R57" s="16" t="n">
        <v>4</v>
      </c>
      <c r="S57" s="16" t="n">
        <v>6</v>
      </c>
      <c r="T57" s="16" t="n">
        <v>10</v>
      </c>
      <c r="U57" s="25" t="n">
        <v>1</v>
      </c>
      <c r="V57" s="80" t="n">
        <v>2</v>
      </c>
      <c r="W57" s="16" t="n">
        <v>3</v>
      </c>
      <c r="X57" s="25" t="n">
        <v>21</v>
      </c>
      <c r="Y57" s="80" t="n">
        <v>13</v>
      </c>
      <c r="Z57" s="27">
        <f>IF(U57="","",LOOKUP(U57-V57,{-9E+307,0,1},{2,"x",1}))</f>
        <v/>
      </c>
      <c r="AA57" s="14">
        <f>IF(U57="","",U57&amp;"-"&amp;V57)</f>
        <v/>
      </c>
      <c r="AB57" s="63" t="n"/>
      <c r="AW57" s="80" t="n"/>
      <c r="AX57" s="80" t="n"/>
      <c r="AY57" s="80" t="n"/>
      <c r="AZ57" s="80" t="n"/>
      <c r="BA57" s="80" t="n"/>
      <c r="BB57" s="80" t="n"/>
      <c r="BC57" s="80" t="n"/>
      <c r="BD57" s="80" t="n"/>
      <c r="BE57" s="80" t="n"/>
      <c r="BF57" s="80" t="n"/>
      <c r="BG57" s="80" t="n"/>
      <c r="BH57" s="80" t="n"/>
      <c r="BI57" s="80" t="n"/>
      <c r="BJ57" s="80" t="n"/>
      <c r="BK57" s="80" t="n"/>
      <c r="BL57" s="80" t="n"/>
      <c r="BM57" s="80" t="n"/>
      <c r="BN57" s="80" t="n"/>
      <c r="BO57" s="80" t="n"/>
      <c r="BR57" t="s">
        <v>132</v>
      </c>
      <c r="BS57" t="s">
        <v>131</v>
      </c>
      <c r="BT57" t="n">
        <v>14</v>
      </c>
      <c r="BU57" t="n">
        <v>2</v>
      </c>
      <c r="BV57" t="n">
        <v>9</v>
      </c>
      <c r="BW57" t="n">
        <v>7</v>
      </c>
      <c r="BX57" t="n">
        <v>6</v>
      </c>
      <c r="BY57" t="n">
        <v>10</v>
      </c>
      <c r="BZ57" t="n">
        <v>3</v>
      </c>
      <c r="CA57" t="n">
        <v>13</v>
      </c>
      <c r="CB57" t="n">
        <v>2</v>
      </c>
      <c r="CC57" t="n">
        <v>14</v>
      </c>
      <c r="CD57" t="n">
        <v>1</v>
      </c>
      <c r="CE57" t="n">
        <v>15</v>
      </c>
      <c r="CF57" t="n">
        <v>14</v>
      </c>
      <c r="CG57" t="n">
        <v>2</v>
      </c>
      <c r="CH57" t="n">
        <v>9</v>
      </c>
      <c r="CI57" t="n">
        <v>7</v>
      </c>
      <c r="CJ57" t="n">
        <v>10</v>
      </c>
      <c r="CK57" t="n">
        <v>6</v>
      </c>
      <c r="CL57" t="n">
        <v>9</v>
      </c>
      <c r="CM57" t="n">
        <v>7</v>
      </c>
      <c r="CN57" t="n">
        <v>6</v>
      </c>
      <c r="CO57" t="n">
        <v>10</v>
      </c>
      <c r="CP57" t="n">
        <v>4</v>
      </c>
      <c r="CQ57" t="n">
        <v>12</v>
      </c>
      <c r="CR57" t="n">
        <v>3</v>
      </c>
      <c r="CS57" t="n">
        <v>13</v>
      </c>
      <c r="CT57" t="n">
        <v>2</v>
      </c>
      <c r="CU57" t="n">
        <v>14</v>
      </c>
      <c r="CV57" t="n">
        <v>9</v>
      </c>
      <c r="CW57" t="n">
        <v>7</v>
      </c>
      <c r="CX57" t="n">
        <v>13</v>
      </c>
      <c r="CY57" t="n">
        <v>3</v>
      </c>
      <c r="CZ57" t="n">
        <v>2</v>
      </c>
      <c r="DA57" t="n">
        <v>14</v>
      </c>
      <c r="DB57" t="n">
        <v>3</v>
      </c>
      <c r="DC57" t="n">
        <v>13</v>
      </c>
      <c r="DD57" t="n">
        <v>1</v>
      </c>
      <c r="DE57" t="n">
        <v>15</v>
      </c>
      <c r="DF57" t="n">
        <v>0</v>
      </c>
      <c r="DG57" t="n">
        <v>16</v>
      </c>
      <c r="DH57" t="n">
        <v>14</v>
      </c>
      <c r="DI57" t="n">
        <v>2</v>
      </c>
      <c r="DJ57" t="n">
        <v>12</v>
      </c>
      <c r="DK57" t="n">
        <v>4</v>
      </c>
      <c r="DL57" t="n">
        <v>8</v>
      </c>
      <c r="DM57" t="n">
        <v>8</v>
      </c>
      <c r="DN57" t="n">
        <v>8</v>
      </c>
      <c r="DO57" t="n">
        <v>8</v>
      </c>
      <c r="DP57" t="n">
        <v>3</v>
      </c>
      <c r="DQ57" t="n">
        <v>13</v>
      </c>
      <c r="DR57" t="n">
        <v>4</v>
      </c>
      <c r="DS57" t="n">
        <v>12</v>
      </c>
      <c r="DT57" t="n">
        <v>12</v>
      </c>
      <c r="DU57" t="n">
        <v>4</v>
      </c>
      <c r="DV57" t="n">
        <v>6</v>
      </c>
      <c r="DW57" t="n">
        <v>10</v>
      </c>
      <c r="DX57" t="n">
        <v>3</v>
      </c>
      <c r="DY57" t="n">
        <v>13</v>
      </c>
      <c r="DZ57" t="n">
        <v>1</v>
      </c>
      <c r="EA57" t="n">
        <v>15</v>
      </c>
      <c r="EB57" t="n">
        <v>0</v>
      </c>
      <c r="EC57" t="n">
        <v>16</v>
      </c>
      <c r="ED57" t="n">
        <v>0</v>
      </c>
      <c r="EE57" t="n">
        <v>16</v>
      </c>
      <c r="EF57" t="n">
        <v>12</v>
      </c>
      <c r="EG57" t="n">
        <v>4</v>
      </c>
      <c r="EH57" t="n">
        <v>7</v>
      </c>
      <c r="EI57" t="n">
        <v>9</v>
      </c>
      <c r="EJ57" t="n">
        <v>8</v>
      </c>
      <c r="EK57" t="n">
        <v>8</v>
      </c>
      <c r="EL57" t="n">
        <v>3</v>
      </c>
      <c r="EM57" t="n">
        <v>13</v>
      </c>
      <c r="EN57" t="n">
        <v>2</v>
      </c>
      <c r="EO57" t="n">
        <v>14</v>
      </c>
      <c r="EP57" s="89" t="n">
        <v>1</v>
      </c>
      <c r="EQ57" t="n">
        <v>15</v>
      </c>
      <c r="ER57" s="81" t="n"/>
      <c r="ES57" s="89" t="n"/>
      <c r="EU57" s="81" t="n"/>
      <c r="EV57" s="89" t="n"/>
      <c r="EX57" s="81" t="n"/>
      <c r="EY57" s="89" t="n"/>
      <c r="FA57" s="81" t="n"/>
      <c r="FB57" s="89" t="n"/>
      <c r="FD57" s="81" t="n"/>
      <c r="FE57" s="89" t="n"/>
      <c r="FG57" s="81" t="n"/>
      <c r="FH57" s="89" t="n"/>
      <c r="FJ57" s="81" t="n"/>
      <c r="FK57" s="89" t="n"/>
      <c r="FM57" s="81" t="n"/>
    </row>
    <row customHeight="1" ht="12" r="58" spans="1:201">
      <c r="A58" s="35" t="n">
        <v>43368</v>
      </c>
      <c r="B58" s="89" t="s">
        <v>134</v>
      </c>
      <c r="C58" s="89" t="s">
        <v>140</v>
      </c>
      <c r="D58" s="31" t="n">
        <v>7</v>
      </c>
      <c r="E58" s="81" t="n">
        <v>6.49</v>
      </c>
      <c r="F58" s="25" t="n">
        <v>475</v>
      </c>
      <c r="G58" s="80" t="n">
        <v>285</v>
      </c>
      <c r="H58" s="80" t="n">
        <v>373</v>
      </c>
      <c r="I58" s="80" t="n">
        <v>206</v>
      </c>
      <c r="J58" s="80" t="n">
        <v>8</v>
      </c>
      <c r="K58" s="80" t="n">
        <v>12</v>
      </c>
      <c r="L58" s="25" t="n">
        <v>2</v>
      </c>
      <c r="M58" s="80" t="n">
        <v>0</v>
      </c>
      <c r="N58" s="80" t="n">
        <v>1</v>
      </c>
      <c r="O58" s="80" t="n">
        <v>5</v>
      </c>
      <c r="P58" s="80" t="n">
        <v>1</v>
      </c>
      <c r="Q58" s="80" t="n">
        <v>2</v>
      </c>
      <c r="R58" s="16" t="n">
        <v>4</v>
      </c>
      <c r="S58" s="16" t="n">
        <v>7</v>
      </c>
      <c r="T58" s="16" t="n">
        <v>11</v>
      </c>
      <c r="U58" s="25" t="n">
        <v>2</v>
      </c>
      <c r="V58" s="80" t="n">
        <v>1</v>
      </c>
      <c r="W58" s="16" t="n">
        <v>3</v>
      </c>
      <c r="X58" s="25" t="n">
        <v>25</v>
      </c>
      <c r="Y58" s="80" t="n">
        <v>32</v>
      </c>
      <c r="Z58" s="27">
        <f>IF(U58="","",LOOKUP(U58-V58,{-9E+307,0,1},{2,"x",1}))</f>
        <v/>
      </c>
      <c r="AA58" s="14">
        <f>IF(U58="","",U58&amp;"-"&amp;V58)</f>
        <v/>
      </c>
      <c r="AB58" s="63" t="n"/>
      <c r="AW58" s="80" t="n"/>
      <c r="AX58" s="80" t="n"/>
      <c r="AY58" s="80" t="n"/>
      <c r="AZ58" s="80" t="n"/>
      <c r="BA58" s="80" t="n"/>
      <c r="BB58" s="80" t="n"/>
      <c r="BC58" s="80" t="n"/>
      <c r="BD58" s="80" t="n"/>
      <c r="BE58" s="80" t="n"/>
      <c r="BF58" s="80" t="n"/>
      <c r="BG58" s="80" t="n"/>
      <c r="BH58" s="80" t="n"/>
      <c r="BI58" s="80" t="n"/>
      <c r="BJ58" s="80" t="n"/>
      <c r="BK58" s="80" t="n"/>
      <c r="BL58" s="80" t="n"/>
      <c r="BM58" s="80" t="n"/>
      <c r="BN58" s="80" t="n"/>
      <c r="BO58" s="80" t="n"/>
      <c r="BR58" t="s">
        <v>142</v>
      </c>
      <c r="BS58" t="s">
        <v>141</v>
      </c>
      <c r="BT58" t="n">
        <v>14</v>
      </c>
      <c r="BU58" t="n">
        <v>2</v>
      </c>
      <c r="BV58" t="n">
        <v>12</v>
      </c>
      <c r="BW58" t="n">
        <v>4</v>
      </c>
      <c r="BX58" t="n">
        <v>11</v>
      </c>
      <c r="BY58" t="n">
        <v>5</v>
      </c>
      <c r="BZ58" t="n">
        <v>5</v>
      </c>
      <c r="CA58" t="n">
        <v>11</v>
      </c>
      <c r="CB58" t="n">
        <v>6</v>
      </c>
      <c r="CC58" t="n">
        <v>10</v>
      </c>
      <c r="CD58" t="n">
        <v>1</v>
      </c>
      <c r="CE58" t="n">
        <v>15</v>
      </c>
      <c r="CF58" t="n">
        <v>13</v>
      </c>
      <c r="CG58" t="n">
        <v>3</v>
      </c>
      <c r="CH58" t="n">
        <v>14</v>
      </c>
      <c r="CI58" t="n">
        <v>2</v>
      </c>
      <c r="CJ58" t="n">
        <v>11</v>
      </c>
      <c r="CK58" t="n">
        <v>5</v>
      </c>
      <c r="CL58" t="n">
        <v>9</v>
      </c>
      <c r="CM58" t="n">
        <v>7</v>
      </c>
      <c r="CN58" t="n">
        <v>8</v>
      </c>
      <c r="CO58" t="n">
        <v>8</v>
      </c>
      <c r="CP58" t="n">
        <v>5</v>
      </c>
      <c r="CQ58" t="n">
        <v>11</v>
      </c>
      <c r="CR58" t="n">
        <v>5</v>
      </c>
      <c r="CS58" t="n">
        <v>11</v>
      </c>
      <c r="CT58" t="n">
        <v>2</v>
      </c>
      <c r="CU58" t="n">
        <v>14</v>
      </c>
      <c r="CV58" t="n">
        <v>14</v>
      </c>
      <c r="CW58" t="n">
        <v>2</v>
      </c>
      <c r="CX58" t="n">
        <v>6</v>
      </c>
      <c r="CY58" t="n">
        <v>10</v>
      </c>
      <c r="CZ58" t="n">
        <v>6</v>
      </c>
      <c r="DA58" t="n">
        <v>10</v>
      </c>
      <c r="DB58" t="n">
        <v>1</v>
      </c>
      <c r="DC58" t="n">
        <v>15</v>
      </c>
      <c r="DD58" t="n">
        <v>2</v>
      </c>
      <c r="DE58" t="n">
        <v>14</v>
      </c>
      <c r="DF58" t="n">
        <v>0</v>
      </c>
      <c r="DG58" t="n">
        <v>16</v>
      </c>
      <c r="DH58" t="n">
        <v>13</v>
      </c>
      <c r="DI58" t="n">
        <v>3</v>
      </c>
      <c r="DJ58" t="n">
        <v>13</v>
      </c>
      <c r="DK58" t="n">
        <v>3</v>
      </c>
      <c r="DL58" t="n">
        <v>11</v>
      </c>
      <c r="DM58" t="n">
        <v>5</v>
      </c>
      <c r="DN58" t="n">
        <v>5</v>
      </c>
      <c r="DO58" t="n">
        <v>11</v>
      </c>
      <c r="DP58" t="n">
        <v>6</v>
      </c>
      <c r="DQ58" t="n">
        <v>10</v>
      </c>
      <c r="DR58" t="n">
        <v>2</v>
      </c>
      <c r="DS58" t="n">
        <v>14</v>
      </c>
      <c r="DT58" t="n">
        <v>12</v>
      </c>
      <c r="DU58" t="n">
        <v>4</v>
      </c>
      <c r="DV58" t="n">
        <v>12</v>
      </c>
      <c r="DW58" t="n">
        <v>4</v>
      </c>
      <c r="DX58" t="n">
        <v>4</v>
      </c>
      <c r="DY58" t="n">
        <v>12</v>
      </c>
      <c r="DZ58" t="n">
        <v>0</v>
      </c>
      <c r="EA58" t="n">
        <v>16</v>
      </c>
      <c r="EB58" t="n">
        <v>1</v>
      </c>
      <c r="EC58" t="n">
        <v>15</v>
      </c>
      <c r="ED58" t="n">
        <v>0</v>
      </c>
      <c r="EE58" t="n">
        <v>16</v>
      </c>
      <c r="EF58" t="n">
        <v>12</v>
      </c>
      <c r="EG58" t="n">
        <v>4</v>
      </c>
      <c r="EH58" t="n">
        <v>13</v>
      </c>
      <c r="EI58" t="n">
        <v>3</v>
      </c>
      <c r="EJ58" t="n">
        <v>9</v>
      </c>
      <c r="EK58" t="n">
        <v>7</v>
      </c>
      <c r="EL58" t="n">
        <v>8</v>
      </c>
      <c r="EM58" t="n">
        <v>8</v>
      </c>
      <c r="EN58" t="n">
        <v>4</v>
      </c>
      <c r="EO58" t="n">
        <v>12</v>
      </c>
      <c r="EP58" s="89" t="n">
        <v>4</v>
      </c>
      <c r="EQ58" t="n">
        <v>12</v>
      </c>
      <c r="ER58" s="81" t="n"/>
      <c r="ES58" s="89" t="n"/>
      <c r="EU58" s="81" t="n"/>
      <c r="EV58" s="89" t="n"/>
      <c r="EX58" s="81" t="n"/>
      <c r="EY58" s="89" t="n"/>
      <c r="FA58" s="81" t="n"/>
      <c r="FB58" s="89" t="n"/>
      <c r="FD58" s="81" t="n"/>
      <c r="FE58" s="89" t="n"/>
      <c r="FG58" s="81" t="n"/>
      <c r="FH58" s="89" t="n"/>
      <c r="FJ58" s="81" t="n"/>
      <c r="FK58" s="89" t="n"/>
      <c r="FM58" s="81" t="n"/>
    </row>
    <row customHeight="1" ht="12" r="59" spans="1:201">
      <c r="A59" s="35" t="n">
        <v>43368</v>
      </c>
      <c r="B59" s="89" t="s">
        <v>147</v>
      </c>
      <c r="C59" s="89" t="s">
        <v>132</v>
      </c>
      <c r="D59" s="31" t="n">
        <v>6.96</v>
      </c>
      <c r="E59" s="81" t="n">
        <v>6.5</v>
      </c>
      <c r="F59" s="25" t="n">
        <v>354</v>
      </c>
      <c r="G59" s="80" t="n">
        <v>492</v>
      </c>
      <c r="H59" s="80" t="n">
        <v>250</v>
      </c>
      <c r="I59" s="80" t="n">
        <v>393</v>
      </c>
      <c r="J59" s="80" t="n">
        <v>9</v>
      </c>
      <c r="K59" s="80" t="n">
        <v>8</v>
      </c>
      <c r="L59" s="25" t="n">
        <v>0</v>
      </c>
      <c r="M59" s="80" t="n">
        <v>0</v>
      </c>
      <c r="N59" s="80" t="n">
        <v>6</v>
      </c>
      <c r="O59" s="80" t="n">
        <v>2</v>
      </c>
      <c r="P59" s="80" t="n">
        <v>0</v>
      </c>
      <c r="Q59" s="80" t="n">
        <v>0</v>
      </c>
      <c r="R59" s="16" t="n">
        <v>6</v>
      </c>
      <c r="S59" s="16" t="n">
        <v>2</v>
      </c>
      <c r="T59" s="16" t="n">
        <v>8</v>
      </c>
      <c r="U59" s="25" t="n">
        <v>2</v>
      </c>
      <c r="V59" s="80" t="n">
        <v>0</v>
      </c>
      <c r="W59" s="16" t="n">
        <v>2</v>
      </c>
      <c r="X59" s="25" t="n">
        <v>19</v>
      </c>
      <c r="Y59" s="80" t="n">
        <v>22</v>
      </c>
      <c r="Z59" s="27">
        <f>IF(U59="","",LOOKUP(U59-V59,{-9E+307,0,1},{2,"x",1}))</f>
        <v/>
      </c>
      <c r="AA59" s="14">
        <f>IF(U59="","",U59&amp;"-"&amp;V59)</f>
        <v/>
      </c>
      <c r="AB59" s="63" t="n"/>
      <c r="AW59" s="80" t="n"/>
      <c r="AX59" s="80" t="n"/>
      <c r="AY59" s="80" t="n"/>
      <c r="AZ59" s="80" t="n"/>
      <c r="BA59" s="80" t="n"/>
      <c r="BB59" s="80" t="n"/>
      <c r="BC59" s="80" t="n"/>
      <c r="BD59" s="80" t="n"/>
      <c r="BE59" s="80" t="n"/>
      <c r="BF59" s="80" t="n"/>
      <c r="BG59" s="80" t="n"/>
      <c r="BH59" s="80" t="n"/>
      <c r="BI59" s="80" t="n"/>
      <c r="BJ59" s="80" t="n"/>
      <c r="BK59" s="80" t="n"/>
      <c r="BL59" s="80" t="n"/>
      <c r="BM59" s="80" t="n"/>
      <c r="BN59" s="80" t="n"/>
      <c r="BO59" s="80" t="n"/>
      <c r="EP59" s="89" t="n"/>
      <c r="ER59" s="81" t="n"/>
      <c r="ES59" s="89" t="n"/>
      <c r="EU59" s="81" t="n"/>
      <c r="EV59" s="89" t="n"/>
      <c r="EX59" s="81" t="n"/>
      <c r="EY59" s="89" t="n"/>
      <c r="FA59" s="81" t="n"/>
      <c r="FB59" s="89" t="n"/>
      <c r="FD59" s="81" t="n"/>
      <c r="FE59" s="89" t="n"/>
      <c r="FG59" s="81" t="n"/>
      <c r="FH59" s="89" t="n"/>
      <c r="FJ59" s="81" t="n"/>
      <c r="FK59" s="89" t="n"/>
      <c r="FM59" s="81" t="n"/>
    </row>
    <row customHeight="1" ht="12" r="60" spans="1:201">
      <c r="A60" s="35" t="n">
        <v>43369</v>
      </c>
      <c r="B60" s="89" t="s">
        <v>138</v>
      </c>
      <c r="C60" s="89" t="s">
        <v>137</v>
      </c>
      <c r="D60" s="31" t="n">
        <v>6.34</v>
      </c>
      <c r="E60" s="81" t="n">
        <v>7.21</v>
      </c>
      <c r="F60" s="25" t="n">
        <v>500</v>
      </c>
      <c r="G60" s="80" t="n">
        <v>356</v>
      </c>
      <c r="H60" s="80" t="n">
        <v>392</v>
      </c>
      <c r="I60" s="80" t="n">
        <v>256</v>
      </c>
      <c r="J60" s="80" t="n">
        <v>12</v>
      </c>
      <c r="K60" s="80" t="n">
        <v>11</v>
      </c>
      <c r="L60" s="25" t="n">
        <v>0</v>
      </c>
      <c r="M60" s="80" t="n">
        <v>0</v>
      </c>
      <c r="N60" s="80" t="n">
        <v>1</v>
      </c>
      <c r="O60" s="80" t="n">
        <v>5</v>
      </c>
      <c r="P60" s="80" t="n">
        <v>1</v>
      </c>
      <c r="Q60" s="80" t="n">
        <v>0</v>
      </c>
      <c r="R60" s="16" t="n">
        <v>2</v>
      </c>
      <c r="S60" s="16" t="n">
        <v>5</v>
      </c>
      <c r="T60" s="16" t="n">
        <v>7</v>
      </c>
      <c r="U60" s="25" t="n">
        <v>0</v>
      </c>
      <c r="V60" s="80" t="n">
        <v>2</v>
      </c>
      <c r="W60" s="16" t="n">
        <v>2</v>
      </c>
      <c r="X60" s="25" t="n">
        <v>14</v>
      </c>
      <c r="Y60" s="80" t="n">
        <v>27</v>
      </c>
      <c r="Z60" s="27">
        <f>IF(U60="","",LOOKUP(U60-V60,{-9E+307,0,1},{2,"x",1}))</f>
        <v/>
      </c>
      <c r="AA60" s="14">
        <f>IF(U60="","",U60&amp;"-"&amp;V60)</f>
        <v/>
      </c>
      <c r="AB60" s="63" t="n"/>
      <c r="AW60" s="80" t="n"/>
      <c r="AX60" s="80" t="n"/>
      <c r="AY60" s="80" t="n"/>
      <c r="AZ60" s="80" t="n"/>
      <c r="BA60" s="80" t="n"/>
      <c r="BB60" s="80" t="n"/>
      <c r="BC60" s="80" t="n"/>
      <c r="BD60" s="80" t="n"/>
      <c r="BE60" s="80" t="n"/>
      <c r="BF60" s="80" t="n"/>
      <c r="BG60" s="80" t="n"/>
      <c r="BH60" s="80" t="n"/>
      <c r="BI60" s="80" t="n"/>
      <c r="BJ60" s="80" t="n"/>
      <c r="BK60" s="80" t="n"/>
      <c r="BL60" s="80" t="n"/>
      <c r="BM60" s="80" t="n"/>
      <c r="BN60" s="80" t="n"/>
      <c r="BO60" s="80" t="n"/>
      <c r="EP60" s="89" t="n"/>
      <c r="ER60" s="81" t="n"/>
      <c r="ES60" s="89" t="n"/>
      <c r="EU60" s="81" t="n"/>
      <c r="EV60" s="89" t="n"/>
      <c r="EX60" s="81" t="n"/>
      <c r="EY60" s="89" t="n"/>
      <c r="FA60" s="81" t="n"/>
      <c r="FB60" s="89" t="n"/>
      <c r="FD60" s="81" t="n"/>
      <c r="FE60" s="89" t="n"/>
      <c r="FG60" s="81" t="n"/>
      <c r="FH60" s="89" t="n"/>
      <c r="FJ60" s="81" t="n"/>
      <c r="FK60" s="89" t="n"/>
      <c r="FM60" s="81" t="n"/>
    </row>
    <row customHeight="1" ht="12" r="61" spans="1:201">
      <c r="A61" s="35" t="n">
        <v>43369</v>
      </c>
      <c r="B61" s="89" t="s">
        <v>145</v>
      </c>
      <c r="C61" s="89" t="s">
        <v>144</v>
      </c>
      <c r="D61" s="31" t="n">
        <v>6.74</v>
      </c>
      <c r="E61" s="81" t="n">
        <v>6.71</v>
      </c>
      <c r="F61" s="25" t="n">
        <v>434</v>
      </c>
      <c r="G61" s="80" t="n">
        <v>372</v>
      </c>
      <c r="H61" s="80" t="n">
        <v>313</v>
      </c>
      <c r="I61" s="80" t="n">
        <v>249</v>
      </c>
      <c r="J61" s="80" t="n">
        <v>7</v>
      </c>
      <c r="K61" s="80" t="n">
        <v>6</v>
      </c>
      <c r="L61" s="25" t="n">
        <v>1</v>
      </c>
      <c r="M61" s="80" t="n">
        <v>1</v>
      </c>
      <c r="N61" s="80" t="n">
        <v>1</v>
      </c>
      <c r="O61" s="80" t="n">
        <v>1</v>
      </c>
      <c r="P61" s="80" t="n">
        <v>1</v>
      </c>
      <c r="Q61" s="80" t="n">
        <v>2</v>
      </c>
      <c r="R61" s="16" t="n">
        <v>3</v>
      </c>
      <c r="S61" s="16" t="n">
        <v>4</v>
      </c>
      <c r="T61" s="16" t="n">
        <v>7</v>
      </c>
      <c r="U61" s="25" t="n">
        <v>3</v>
      </c>
      <c r="V61" s="80" t="n">
        <v>3</v>
      </c>
      <c r="W61" s="16" t="n">
        <v>6</v>
      </c>
      <c r="X61" s="25" t="n">
        <v>23</v>
      </c>
      <c r="Y61" s="80" t="n">
        <v>37</v>
      </c>
      <c r="Z61" s="27">
        <f>IF(U61="","",LOOKUP(U61-V61,{-9E+307,0,1},{2,"x",1}))</f>
        <v/>
      </c>
      <c r="AA61" s="14">
        <f>IF(U61="","",U61&amp;"-"&amp;V61)</f>
        <v/>
      </c>
      <c r="AB61" s="63" t="n"/>
      <c r="AW61" s="80" t="n"/>
      <c r="AX61" s="80" t="n"/>
      <c r="AY61" s="80" t="n"/>
      <c r="AZ61" s="80" t="n"/>
      <c r="BA61" s="80" t="n"/>
      <c r="BB61" s="80" t="n"/>
      <c r="BC61" s="80" t="n"/>
      <c r="BD61" s="80" t="n"/>
      <c r="BE61" s="80" t="n"/>
      <c r="BF61" s="80" t="n"/>
      <c r="BG61" s="80" t="n"/>
      <c r="BH61" s="80" t="n"/>
      <c r="BI61" s="80" t="n"/>
      <c r="BJ61" s="80" t="n"/>
      <c r="BK61" s="80" t="n"/>
      <c r="BL61" s="80" t="n"/>
      <c r="BM61" s="80" t="n"/>
      <c r="BN61" s="80" t="n"/>
      <c r="BO61" s="80" t="n"/>
      <c r="BT61" s="80" t="n"/>
      <c r="BU61" s="80" t="n"/>
      <c r="BV61" s="80" t="n"/>
      <c r="BW61" s="80" t="n"/>
      <c r="BX61" s="80" t="n"/>
      <c r="BY61" s="80" t="n"/>
      <c r="BZ61" s="80" t="n"/>
      <c r="CA61" s="80" t="n"/>
      <c r="CB61" s="80" t="n"/>
      <c r="CC61" s="80" t="n"/>
      <c r="CD61" s="80" t="n"/>
      <c r="CE61" s="80" t="n"/>
      <c r="CF61" s="80" t="n"/>
      <c r="CG61" s="80" t="n"/>
      <c r="CH61" s="80" t="n"/>
      <c r="CI61" s="80" t="n"/>
      <c r="CJ61" s="80" t="n"/>
      <c r="CK61" s="80" t="n"/>
      <c r="CL61" s="80" t="n"/>
      <c r="CM61" s="80" t="n"/>
      <c r="CN61" s="80" t="n"/>
      <c r="CO61" s="80" t="n"/>
      <c r="CP61" s="80" t="n"/>
      <c r="CQ61" s="80" t="n"/>
      <c r="CR61" s="80" t="n"/>
      <c r="CS61" s="80" t="n"/>
      <c r="CT61" s="80" t="n"/>
      <c r="CU61" s="80" t="n"/>
      <c r="CV61" s="80" t="n"/>
      <c r="CW61" s="80" t="n"/>
      <c r="CX61" s="80" t="n"/>
      <c r="CY61" s="80" t="n"/>
      <c r="CZ61" s="80" t="n"/>
      <c r="DA61" s="80" t="n"/>
      <c r="DB61" s="80" t="n"/>
      <c r="DC61" s="80" t="n"/>
      <c r="DD61" s="80" t="n"/>
      <c r="DE61" s="80" t="n"/>
      <c r="DF61" s="80" t="n"/>
      <c r="DG61" s="80" t="n"/>
      <c r="DH61" s="80" t="n"/>
      <c r="DI61" s="80" t="n"/>
      <c r="DJ61" s="80" t="n"/>
      <c r="DK61" s="80" t="n"/>
      <c r="DL61" s="80" t="n"/>
      <c r="DM61" s="80" t="n"/>
      <c r="DN61" s="80" t="n"/>
      <c r="DO61" s="80" t="n"/>
      <c r="DP61" s="80" t="n"/>
      <c r="DQ61" s="80" t="n"/>
      <c r="DR61" s="80" t="n"/>
      <c r="DS61" s="80" t="n"/>
      <c r="DT61" s="80" t="n"/>
      <c r="DU61" s="80" t="n"/>
      <c r="DV61" s="80" t="n"/>
      <c r="DW61" s="80" t="n"/>
      <c r="DX61" s="80" t="n"/>
      <c r="DY61" s="80" t="n"/>
      <c r="DZ61" s="80" t="n"/>
      <c r="EA61" s="80" t="n"/>
      <c r="EB61" s="80" t="n"/>
      <c r="EC61" s="80" t="n"/>
      <c r="ED61" s="80" t="n"/>
      <c r="EE61" s="80" t="n"/>
      <c r="EF61" s="80" t="n"/>
      <c r="EG61" s="80" t="n"/>
      <c r="EH61" s="80" t="n"/>
      <c r="EI61" s="80" t="n"/>
      <c r="EJ61" s="80" t="n"/>
      <c r="EK61" s="80" t="n"/>
      <c r="EL61" s="80" t="n"/>
      <c r="EM61" s="80" t="n"/>
      <c r="EN61" s="80" t="n"/>
      <c r="EO61" s="80" t="n"/>
      <c r="EP61" s="80" t="n"/>
      <c r="EQ61" s="80" t="n"/>
      <c r="ER61" s="81" t="n"/>
      <c r="ES61" s="89" t="n"/>
      <c r="EU61" s="81" t="n"/>
      <c r="EV61" s="89" t="n"/>
      <c r="EX61" s="81" t="n"/>
      <c r="EY61" s="89" t="n"/>
      <c r="FA61" s="81" t="n"/>
      <c r="FB61" s="89" t="n"/>
      <c r="FD61" s="81" t="n"/>
      <c r="FE61" s="89" t="n"/>
      <c r="FG61" s="81" t="n"/>
      <c r="FH61" s="89" t="n"/>
      <c r="FJ61" s="81" t="n"/>
      <c r="FK61" s="89" t="n"/>
      <c r="FM61" s="81" t="n"/>
    </row>
    <row customHeight="1" ht="12" r="62" spans="1:201">
      <c r="A62" s="35" t="n">
        <v>43369</v>
      </c>
      <c r="B62" s="89" t="s">
        <v>139</v>
      </c>
      <c r="C62" s="89" t="s">
        <v>143</v>
      </c>
      <c r="D62" s="31" t="n">
        <v>6.71</v>
      </c>
      <c r="E62" s="81" t="n">
        <v>6.47</v>
      </c>
      <c r="F62" s="25" t="n">
        <v>308</v>
      </c>
      <c r="G62" s="80" t="n">
        <v>466</v>
      </c>
      <c r="H62" s="80" t="n">
        <v>178</v>
      </c>
      <c r="I62" s="80" t="n">
        <v>334</v>
      </c>
      <c r="J62" s="80" t="n">
        <v>10</v>
      </c>
      <c r="K62" s="80" t="n">
        <v>11</v>
      </c>
      <c r="L62" s="25" t="n">
        <v>0</v>
      </c>
      <c r="M62" s="80" t="n">
        <v>1</v>
      </c>
      <c r="N62" s="80" t="n">
        <v>2</v>
      </c>
      <c r="O62" s="80" t="n">
        <v>0</v>
      </c>
      <c r="P62" s="80" t="n">
        <v>1</v>
      </c>
      <c r="Q62" s="80" t="n">
        <v>4</v>
      </c>
      <c r="R62" s="16" t="n">
        <v>3</v>
      </c>
      <c r="S62" s="16" t="n">
        <v>5</v>
      </c>
      <c r="T62" s="16" t="n">
        <v>8</v>
      </c>
      <c r="U62" s="25" t="n">
        <v>2</v>
      </c>
      <c r="V62" s="80" t="n">
        <v>1</v>
      </c>
      <c r="W62" s="16" t="n">
        <v>3</v>
      </c>
      <c r="X62" s="25" t="n">
        <v>20</v>
      </c>
      <c r="Y62" s="80" t="n">
        <v>11</v>
      </c>
      <c r="Z62" s="27">
        <f>IF(U62="","",LOOKUP(U62-V62,{-9E+307,0,1},{2,"x",1}))</f>
        <v/>
      </c>
      <c r="AA62" s="14">
        <f>IF(U62="","",U62&amp;"-"&amp;V62)</f>
        <v/>
      </c>
      <c r="AB62" s="63" t="n"/>
      <c r="AW62" s="80" t="n"/>
      <c r="AX62" s="80" t="n"/>
      <c r="AY62" s="80" t="n"/>
      <c r="AZ62" s="80" t="n"/>
      <c r="BA62" s="80" t="n"/>
      <c r="BB62" s="80" t="n"/>
      <c r="BC62" s="80" t="n"/>
      <c r="BD62" s="80" t="n"/>
      <c r="BE62" s="80" t="n"/>
      <c r="BF62" s="80" t="n"/>
      <c r="BG62" s="80" t="n"/>
      <c r="BH62" s="80" t="n"/>
      <c r="BI62" s="80" t="n"/>
      <c r="BJ62" s="80" t="n"/>
      <c r="BK62" s="80" t="n"/>
      <c r="BL62" s="80" t="n"/>
      <c r="BM62" s="80" t="n"/>
      <c r="BN62" s="80" t="n"/>
      <c r="BO62" s="80" t="n"/>
      <c r="BT62" s="80" t="n"/>
      <c r="BU62" s="80" t="n"/>
      <c r="BV62" s="80" t="n"/>
      <c r="BW62" s="80" t="n"/>
      <c r="BX62" s="80" t="n"/>
      <c r="BY62" s="80" t="n"/>
      <c r="BZ62" s="80" t="n"/>
      <c r="CA62" s="80" t="n"/>
      <c r="CB62" s="80" t="n"/>
      <c r="CC62" s="80" t="n"/>
      <c r="CD62" s="80" t="n"/>
      <c r="CE62" s="80" t="n"/>
      <c r="CF62" s="80" t="n"/>
      <c r="CG62" s="80" t="n"/>
      <c r="CH62" s="80" t="n"/>
      <c r="CI62" s="80" t="n"/>
      <c r="CJ62" s="80" t="n"/>
      <c r="CK62" s="80" t="n"/>
      <c r="CL62" s="80" t="n"/>
      <c r="CM62" s="80" t="n"/>
      <c r="CN62" s="80" t="n"/>
      <c r="CO62" s="80" t="n"/>
      <c r="CP62" s="80" t="n"/>
      <c r="CQ62" s="80" t="n"/>
      <c r="CR62" s="80" t="n"/>
      <c r="CS62" s="80" t="n"/>
      <c r="CT62" s="80" t="n"/>
      <c r="CU62" s="80" t="n"/>
      <c r="CV62" s="80" t="n"/>
      <c r="CW62" s="80" t="n"/>
      <c r="CX62" s="80" t="n"/>
      <c r="CY62" s="80" t="n"/>
      <c r="CZ62" s="80" t="n"/>
      <c r="DA62" s="80" t="n"/>
      <c r="DB62" s="80" t="n"/>
      <c r="DC62" s="80" t="n"/>
      <c r="DD62" s="80" t="n"/>
      <c r="DE62" s="80" t="n"/>
      <c r="DF62" s="80" t="n"/>
      <c r="DG62" s="80" t="n"/>
      <c r="DH62" s="80" t="n"/>
      <c r="DI62" s="80" t="n"/>
      <c r="DJ62" s="80" t="n"/>
      <c r="DK62" s="80" t="n"/>
      <c r="DL62" s="80" t="n"/>
      <c r="DM62" s="80" t="n"/>
      <c r="DN62" s="80" t="n"/>
      <c r="DO62" s="80" t="n"/>
      <c r="DP62" s="80" t="n"/>
      <c r="DQ62" s="80" t="n"/>
      <c r="DR62" s="80" t="n"/>
      <c r="DS62" s="80" t="n"/>
      <c r="DT62" s="80" t="n"/>
      <c r="DU62" s="80" t="n"/>
      <c r="DV62" s="80" t="n"/>
      <c r="DW62" s="80" t="n"/>
      <c r="DX62" s="80" t="n"/>
      <c r="DY62" s="80" t="n"/>
      <c r="DZ62" s="80" t="n"/>
      <c r="EA62" s="80" t="n"/>
      <c r="EB62" s="80" t="n"/>
      <c r="EC62" s="80" t="n"/>
      <c r="ED62" s="80" t="n"/>
      <c r="EE62" s="80" t="n"/>
      <c r="EF62" s="80" t="n"/>
      <c r="EG62" s="80" t="n"/>
      <c r="EH62" s="80" t="n"/>
      <c r="EI62" s="80" t="n"/>
      <c r="EJ62" s="80" t="n"/>
      <c r="EK62" s="80" t="n"/>
      <c r="EL62" s="80" t="n"/>
      <c r="EM62" s="80" t="n"/>
      <c r="EN62" s="80" t="n"/>
      <c r="EO62" s="80" t="n"/>
      <c r="EP62" s="80" t="n"/>
      <c r="EQ62" s="80" t="n"/>
      <c r="ER62" s="81" t="n"/>
      <c r="ES62" s="89" t="n"/>
      <c r="EU62" s="81" t="n"/>
      <c r="EV62" s="89" t="n"/>
      <c r="EX62" s="81" t="n"/>
      <c r="EY62" s="89" t="n"/>
      <c r="FA62" s="81" t="n"/>
      <c r="FB62" s="89" t="n"/>
      <c r="FD62" s="81" t="n"/>
      <c r="FE62" s="89" t="n"/>
      <c r="FG62" s="81" t="n"/>
      <c r="FH62" s="89" t="n"/>
      <c r="FJ62" s="81" t="n"/>
      <c r="FK62" s="89" t="n"/>
      <c r="FM62" s="81" t="n"/>
    </row>
    <row customHeight="1" ht="12" r="63" spans="1:201">
      <c r="A63" s="35" t="n">
        <v>43369</v>
      </c>
      <c r="B63" s="89" t="s">
        <v>146</v>
      </c>
      <c r="C63" s="89" t="s">
        <v>142</v>
      </c>
      <c r="D63" s="31" t="n">
        <v>6.9</v>
      </c>
      <c r="E63" s="81" t="n">
        <v>6.59</v>
      </c>
      <c r="F63" s="25" t="n">
        <v>284</v>
      </c>
      <c r="G63" s="80" t="n">
        <v>534</v>
      </c>
      <c r="H63" s="80" t="n">
        <v>192</v>
      </c>
      <c r="I63" s="80" t="n">
        <v>454</v>
      </c>
      <c r="J63" s="80" t="n">
        <v>8</v>
      </c>
      <c r="K63" s="80" t="n">
        <v>16</v>
      </c>
      <c r="L63" s="25" t="n">
        <v>1</v>
      </c>
      <c r="M63" s="80" t="n">
        <v>0</v>
      </c>
      <c r="N63" s="80" t="n">
        <v>2</v>
      </c>
      <c r="O63" s="80" t="n">
        <v>5</v>
      </c>
      <c r="P63" s="80" t="n">
        <v>2</v>
      </c>
      <c r="Q63" s="80" t="n">
        <v>4</v>
      </c>
      <c r="R63" s="16" t="n">
        <v>5</v>
      </c>
      <c r="S63" s="16" t="n">
        <v>9</v>
      </c>
      <c r="T63" s="16" t="n">
        <v>14</v>
      </c>
      <c r="U63" s="25" t="n">
        <v>2</v>
      </c>
      <c r="V63" s="80" t="n">
        <v>1</v>
      </c>
      <c r="W63" s="16" t="n">
        <v>3</v>
      </c>
      <c r="X63" s="25" t="n">
        <v>25</v>
      </c>
      <c r="Y63" s="80" t="n">
        <v>20</v>
      </c>
      <c r="Z63" s="27">
        <f>IF(U63="","",LOOKUP(U63-V63,{-9E+307,0,1},{2,"x",1}))</f>
        <v/>
      </c>
      <c r="AA63" s="14">
        <f>IF(U63="","",U63&amp;"-"&amp;V63)</f>
        <v/>
      </c>
      <c r="AB63" s="63" t="n"/>
      <c r="AW63" s="80" t="n"/>
      <c r="AX63" s="80" t="n"/>
      <c r="AY63" s="80" t="n"/>
      <c r="AZ63" s="80" t="n"/>
      <c r="BA63" s="80" t="n"/>
      <c r="BB63" s="80" t="n"/>
      <c r="BC63" s="80" t="n"/>
      <c r="BD63" s="80" t="n"/>
      <c r="BE63" s="80" t="n"/>
      <c r="BF63" s="80" t="n"/>
      <c r="BG63" s="80" t="n"/>
      <c r="BH63" s="80" t="n"/>
      <c r="BI63" s="80" t="n"/>
      <c r="BJ63" s="80" t="n"/>
      <c r="BK63" s="80" t="n"/>
      <c r="BL63" s="80" t="n"/>
      <c r="BM63" s="80" t="n"/>
      <c r="BN63" s="80" t="n"/>
      <c r="BO63" s="80" t="n"/>
      <c r="BT63" s="80" t="n"/>
      <c r="BU63" s="80" t="n"/>
      <c r="BV63" s="80" t="n"/>
      <c r="BW63" s="80" t="n"/>
      <c r="BX63" s="80" t="n"/>
      <c r="BY63" s="80" t="n"/>
      <c r="BZ63" s="80" t="n"/>
      <c r="CA63" s="80" t="n"/>
      <c r="CB63" s="80" t="n"/>
      <c r="CC63" s="80" t="n"/>
      <c r="CD63" s="80" t="n"/>
      <c r="CE63" s="80" t="n"/>
      <c r="CF63" s="80" t="n"/>
      <c r="CG63" s="80" t="n"/>
      <c r="CH63" s="80" t="n"/>
      <c r="CI63" s="80" t="n"/>
      <c r="CJ63" s="80" t="n"/>
      <c r="CK63" s="80" t="n"/>
      <c r="CL63" s="80" t="n"/>
      <c r="CM63" s="80" t="n"/>
      <c r="CN63" s="80" t="n"/>
      <c r="CO63" s="80" t="n"/>
      <c r="CP63" s="80" t="n"/>
      <c r="CQ63" s="80" t="n"/>
      <c r="CR63" s="80" t="n"/>
      <c r="CS63" s="80" t="n"/>
      <c r="CT63" s="80" t="n"/>
      <c r="CU63" s="80" t="n"/>
      <c r="CV63" s="80" t="n"/>
      <c r="CW63" s="80" t="n"/>
      <c r="CX63" s="80" t="n"/>
      <c r="CY63" s="80" t="n"/>
      <c r="CZ63" s="80" t="n"/>
      <c r="DA63" s="80" t="n"/>
      <c r="DB63" s="80" t="n"/>
      <c r="DC63" s="80" t="n"/>
      <c r="DD63" s="80" t="n"/>
      <c r="DE63" s="80" t="n"/>
      <c r="DF63" s="80" t="n"/>
      <c r="DG63" s="80" t="n"/>
      <c r="DH63" s="80" t="n"/>
      <c r="DI63" s="80" t="n"/>
      <c r="DJ63" s="80" t="n"/>
      <c r="DK63" s="80" t="n"/>
      <c r="DL63" s="80" t="n"/>
      <c r="DM63" s="80" t="n"/>
      <c r="DN63" s="80" t="n"/>
      <c r="DO63" s="80" t="n"/>
      <c r="DP63" s="80" t="n"/>
      <c r="DQ63" s="80" t="n"/>
      <c r="DR63" s="80" t="n"/>
      <c r="DS63" s="80" t="n"/>
      <c r="DT63" s="80" t="n"/>
      <c r="DU63" s="80" t="n"/>
      <c r="DV63" s="80" t="n"/>
      <c r="DW63" s="80" t="n"/>
      <c r="DX63" s="80" t="n"/>
      <c r="DY63" s="80" t="n"/>
      <c r="DZ63" s="80" t="n"/>
      <c r="EA63" s="80" t="n"/>
      <c r="EB63" s="80" t="n"/>
      <c r="EC63" s="80" t="n"/>
      <c r="ED63" s="80" t="n"/>
      <c r="EE63" s="80" t="n"/>
      <c r="EF63" s="80" t="n"/>
      <c r="EG63" s="80" t="n"/>
      <c r="EH63" s="80" t="n"/>
      <c r="EI63" s="80" t="n"/>
      <c r="EJ63" s="80" t="n"/>
      <c r="EK63" s="80" t="n"/>
      <c r="EL63" s="80" t="n"/>
      <c r="EM63" s="80" t="n"/>
      <c r="EN63" s="80" t="n"/>
      <c r="EO63" s="80" t="n"/>
      <c r="EP63" s="80" t="n"/>
      <c r="EQ63" s="80" t="n"/>
      <c r="ER63" s="81" t="n"/>
      <c r="ES63" s="89" t="n"/>
      <c r="EU63" s="81" t="n"/>
      <c r="EV63" s="89" t="n"/>
      <c r="EX63" s="81" t="n"/>
      <c r="EY63" s="89" t="n"/>
      <c r="FA63" s="81" t="n"/>
      <c r="FB63" s="89" t="n"/>
      <c r="FD63" s="81" t="n"/>
      <c r="FE63" s="89" t="n"/>
      <c r="FG63" s="81" t="n"/>
      <c r="FH63" s="89" t="n"/>
      <c r="FJ63" s="81" t="n"/>
      <c r="FK63" s="89" t="n"/>
      <c r="FM63" s="81" t="n"/>
    </row>
    <row customHeight="1" ht="12" r="64" spans="1:201">
      <c r="A64" s="35" t="n">
        <v>43370</v>
      </c>
      <c r="B64" s="89" t="s">
        <v>136</v>
      </c>
      <c r="C64" s="89" t="s">
        <v>131</v>
      </c>
      <c r="D64" s="31" t="n">
        <v>6.68</v>
      </c>
      <c r="E64" s="81" t="n">
        <v>6.81</v>
      </c>
      <c r="F64" s="25" t="n">
        <v>253</v>
      </c>
      <c r="G64" s="80" t="n">
        <v>605</v>
      </c>
      <c r="H64" s="80" t="n">
        <v>162</v>
      </c>
      <c r="I64" s="80" t="n">
        <v>518</v>
      </c>
      <c r="J64" s="80" t="n">
        <v>4</v>
      </c>
      <c r="K64" s="80" t="n">
        <v>11</v>
      </c>
      <c r="L64" s="25" t="n">
        <v>0</v>
      </c>
      <c r="M64" s="80" t="n">
        <v>0</v>
      </c>
      <c r="N64" s="80" t="n">
        <v>0</v>
      </c>
      <c r="O64" s="80" t="n">
        <v>1</v>
      </c>
      <c r="P64" s="80" t="n">
        <v>0</v>
      </c>
      <c r="Q64" s="80" t="n">
        <v>2</v>
      </c>
      <c r="R64" s="16" t="n">
        <v>0</v>
      </c>
      <c r="S64" s="16" t="n">
        <v>3</v>
      </c>
      <c r="T64" s="16" t="n">
        <v>3</v>
      </c>
      <c r="U64" s="25" t="n">
        <v>0</v>
      </c>
      <c r="V64" s="80" t="n">
        <v>0</v>
      </c>
      <c r="W64" s="16" t="n">
        <v>0</v>
      </c>
      <c r="X64" s="25" t="n">
        <v>27</v>
      </c>
      <c r="Y64" s="80" t="n">
        <v>29</v>
      </c>
      <c r="Z64" s="27">
        <f>IF(U64="","",LOOKUP(U64-V64,{-9E+307,0,1},{2,"x",1}))</f>
        <v/>
      </c>
      <c r="AA64" s="14">
        <f>IF(U64="","",U64&amp;"-"&amp;V64)</f>
        <v/>
      </c>
      <c r="AB64" s="63" t="n"/>
      <c r="AW64" s="80" t="n"/>
      <c r="AX64" s="80" t="n"/>
      <c r="AY64" s="80" t="n"/>
      <c r="AZ64" s="80" t="n"/>
      <c r="BA64" s="80" t="n"/>
      <c r="BB64" s="80" t="n"/>
      <c r="BC64" s="80" t="n"/>
      <c r="BD64" s="80" t="n"/>
      <c r="BE64" s="80" t="n"/>
      <c r="BF64" s="80" t="n"/>
      <c r="BG64" s="80" t="n"/>
      <c r="BH64" s="80" t="n"/>
      <c r="BI64" s="80" t="n"/>
      <c r="BJ64" s="80" t="n"/>
      <c r="BK64" s="80" t="n"/>
      <c r="BL64" s="80" t="n"/>
      <c r="BM64" s="80" t="n"/>
      <c r="BN64" s="80" t="n"/>
      <c r="BO64" s="80" t="n"/>
      <c r="BT64" s="80" t="n"/>
      <c r="BU64" s="80" t="n"/>
      <c r="BV64" s="80" t="n"/>
      <c r="BW64" s="80" t="n"/>
      <c r="BX64" s="80" t="n"/>
      <c r="BY64" s="80" t="n"/>
      <c r="BZ64" s="80" t="n"/>
      <c r="CA64" s="80" t="n"/>
      <c r="CB64" s="80" t="n"/>
      <c r="CC64" s="80" t="n"/>
      <c r="CD64" s="80" t="n"/>
      <c r="CE64" s="80" t="n"/>
      <c r="CF64" s="80" t="n"/>
      <c r="CG64" s="80" t="n"/>
      <c r="CH64" s="80" t="n"/>
      <c r="CI64" s="80" t="n"/>
      <c r="CJ64" s="80" t="n"/>
      <c r="CK64" s="80" t="n"/>
      <c r="CL64" s="80" t="n"/>
      <c r="CM64" s="80" t="n"/>
      <c r="CN64" s="80" t="n"/>
      <c r="CO64" s="80" t="n"/>
      <c r="CP64" s="80" t="n"/>
      <c r="CQ64" s="80" t="n"/>
      <c r="CR64" s="80" t="n"/>
      <c r="CS64" s="80" t="n"/>
      <c r="CT64" s="80" t="n"/>
      <c r="CU64" s="80" t="n"/>
      <c r="CV64" s="80" t="n"/>
      <c r="CW64" s="80" t="n"/>
      <c r="CX64" s="80" t="n"/>
      <c r="CY64" s="80" t="n"/>
      <c r="CZ64" s="80" t="n"/>
      <c r="DA64" s="80" t="n"/>
      <c r="DB64" s="80" t="n"/>
      <c r="DC64" s="80" t="n"/>
      <c r="DD64" s="80" t="n"/>
      <c r="DE64" s="80" t="n"/>
      <c r="DF64" s="80" t="n"/>
      <c r="DG64" s="80" t="n"/>
      <c r="DH64" s="80" t="n"/>
      <c r="DI64" s="80" t="n"/>
      <c r="DJ64" s="80" t="n"/>
      <c r="DK64" s="80" t="n"/>
      <c r="DL64" s="80" t="n"/>
      <c r="DM64" s="80" t="n"/>
      <c r="DN64" s="80" t="n"/>
      <c r="DO64" s="80" t="n"/>
      <c r="DP64" s="80" t="n"/>
      <c r="DQ64" s="80" t="n"/>
      <c r="DR64" s="80" t="n"/>
      <c r="DS64" s="80" t="n"/>
      <c r="DT64" s="80" t="n"/>
      <c r="DU64" s="80" t="n"/>
      <c r="DV64" s="80" t="n"/>
      <c r="DW64" s="80" t="n"/>
      <c r="DX64" s="80" t="n"/>
      <c r="DY64" s="80" t="n"/>
      <c r="DZ64" s="80" t="n"/>
      <c r="EA64" s="80" t="n"/>
      <c r="EB64" s="80" t="n"/>
      <c r="EC64" s="80" t="n"/>
      <c r="ED64" s="80" t="n"/>
      <c r="EE64" s="80" t="n"/>
      <c r="EF64" s="80" t="n"/>
      <c r="EG64" s="80" t="n"/>
      <c r="EH64" s="80" t="n"/>
      <c r="EI64" s="80" t="n"/>
      <c r="EJ64" s="80" t="n"/>
      <c r="EK64" s="80" t="n"/>
      <c r="EL64" s="80" t="n"/>
      <c r="EM64" s="80" t="n"/>
      <c r="EN64" s="80" t="n"/>
      <c r="EO64" s="80" t="n"/>
      <c r="EP64" s="80" t="n"/>
      <c r="EQ64" s="80" t="n"/>
      <c r="ER64" s="81" t="n"/>
      <c r="ES64" s="89" t="n"/>
      <c r="EU64" s="81" t="n"/>
      <c r="EV64" s="89" t="n"/>
      <c r="EX64" s="81" t="n"/>
      <c r="EY64" s="89" t="n"/>
      <c r="FA64" s="81" t="n"/>
      <c r="FB64" s="89" t="n"/>
      <c r="FD64" s="81" t="n"/>
      <c r="FE64" s="89" t="n"/>
      <c r="FG64" s="81" t="n"/>
      <c r="FH64" s="89" t="n"/>
      <c r="FJ64" s="81" t="n"/>
      <c r="FK64" s="89" t="n"/>
      <c r="FM64" s="81" t="n"/>
    </row>
    <row customHeight="1" ht="12" r="65" spans="1:201">
      <c r="A65" s="35" t="n">
        <v>43371</v>
      </c>
      <c r="B65" s="89" t="s">
        <v>135</v>
      </c>
      <c r="C65" s="89" t="s">
        <v>134</v>
      </c>
      <c r="D65" s="31" t="n">
        <v>6.39</v>
      </c>
      <c r="E65" s="81" t="n">
        <v>7.15</v>
      </c>
      <c r="F65" s="25" t="n">
        <v>394</v>
      </c>
      <c r="G65" s="80" t="n">
        <v>442</v>
      </c>
      <c r="H65" s="80" t="n">
        <v>290</v>
      </c>
      <c r="I65" s="80" t="n">
        <v>344</v>
      </c>
      <c r="J65" s="80" t="n">
        <v>7</v>
      </c>
      <c r="K65" s="80" t="n">
        <v>8</v>
      </c>
      <c r="L65" s="25" t="n">
        <v>0</v>
      </c>
      <c r="M65" s="80" t="n">
        <v>0</v>
      </c>
      <c r="N65" s="80" t="n">
        <v>1</v>
      </c>
      <c r="O65" s="80" t="n">
        <v>7</v>
      </c>
      <c r="P65" s="80" t="n">
        <v>1</v>
      </c>
      <c r="Q65" s="80" t="n">
        <v>1</v>
      </c>
      <c r="R65" s="16" t="n">
        <v>2</v>
      </c>
      <c r="S65" s="16" t="n">
        <v>8</v>
      </c>
      <c r="T65" s="16" t="n">
        <v>10</v>
      </c>
      <c r="U65" s="25" t="n">
        <v>1</v>
      </c>
      <c r="V65" s="80" t="n">
        <v>3</v>
      </c>
      <c r="W65" s="16" t="n">
        <v>4</v>
      </c>
      <c r="X65" s="25" t="n">
        <v>16</v>
      </c>
      <c r="Y65" s="80" t="n">
        <v>40</v>
      </c>
      <c r="Z65" s="27">
        <f>IF(U65="","",LOOKUP(U65-V65,{-9E+307,0,1},{2,"x",1}))</f>
        <v/>
      </c>
      <c r="AA65" s="14">
        <f>IF(U65="","",U65&amp;"-"&amp;V65)</f>
        <v/>
      </c>
      <c r="AB65" s="63" t="n"/>
      <c r="BT65" s="80" t="n"/>
      <c r="BU65" s="80" t="n"/>
      <c r="BV65" s="80" t="n"/>
      <c r="BW65" s="80" t="n"/>
      <c r="BX65" s="80" t="n"/>
      <c r="BY65" s="80" t="n"/>
      <c r="BZ65" s="80" t="n"/>
      <c r="CA65" s="80" t="n"/>
      <c r="CB65" s="80" t="n"/>
      <c r="CC65" s="80" t="n"/>
      <c r="CD65" s="80" t="n"/>
      <c r="CE65" s="80" t="n"/>
      <c r="CF65" s="80" t="n"/>
      <c r="CG65" s="80" t="n"/>
      <c r="CH65" s="80" t="n"/>
      <c r="CI65" s="80" t="n"/>
      <c r="CJ65" s="80" t="n"/>
      <c r="CK65" s="80" t="n"/>
      <c r="CL65" s="80" t="n"/>
      <c r="CM65" s="80" t="n"/>
      <c r="CN65" s="80" t="n"/>
      <c r="CO65" s="80" t="n"/>
      <c r="CP65" s="80" t="n"/>
      <c r="CQ65" s="80" t="n"/>
      <c r="CR65" s="80" t="n"/>
      <c r="CS65" s="80" t="n"/>
      <c r="CT65" s="80" t="n"/>
      <c r="CU65" s="80" t="n"/>
      <c r="CV65" s="80" t="n"/>
      <c r="CW65" s="80" t="n"/>
      <c r="CX65" s="80" t="n"/>
      <c r="CY65" s="80" t="n"/>
      <c r="CZ65" s="80" t="n"/>
      <c r="DA65" s="80" t="n"/>
      <c r="DB65" s="80" t="n"/>
      <c r="DC65" s="80" t="n"/>
      <c r="DD65" s="80" t="n"/>
      <c r="DE65" s="80" t="n"/>
      <c r="DF65" s="80" t="n"/>
      <c r="DG65" s="80" t="n"/>
      <c r="DH65" s="80" t="n"/>
      <c r="DI65" s="80" t="n"/>
      <c r="DJ65" s="80" t="n"/>
      <c r="DK65" s="80" t="n"/>
      <c r="DL65" s="80" t="n"/>
      <c r="DM65" s="80" t="n"/>
      <c r="DN65" s="80" t="n"/>
      <c r="DO65" s="80" t="n"/>
      <c r="DP65" s="80" t="n"/>
      <c r="DQ65" s="80" t="n"/>
      <c r="DR65" s="80" t="n"/>
      <c r="DS65" s="80" t="n"/>
      <c r="DT65" s="80" t="n"/>
      <c r="DU65" s="80" t="n"/>
      <c r="DV65" s="80" t="n"/>
      <c r="DW65" s="80" t="n"/>
      <c r="DX65" s="80" t="n"/>
      <c r="DY65" s="80" t="n"/>
      <c r="DZ65" s="80" t="n"/>
      <c r="EA65" s="80" t="n"/>
      <c r="EB65" s="80" t="n"/>
      <c r="EC65" s="80" t="n"/>
      <c r="ED65" s="80" t="n"/>
      <c r="EE65" s="80" t="n"/>
      <c r="EF65" s="80" t="n"/>
      <c r="EG65" s="80" t="n"/>
      <c r="EH65" s="80" t="n"/>
      <c r="EI65" s="80" t="n"/>
      <c r="EJ65" s="80" t="n"/>
      <c r="EK65" s="80" t="n"/>
      <c r="EL65" s="80" t="n"/>
      <c r="EM65" s="80" t="n"/>
      <c r="EN65" s="80" t="n"/>
      <c r="EO65" s="80" t="n"/>
      <c r="EP65" s="80" t="n"/>
      <c r="EQ65" s="80" t="n"/>
      <c r="ER65" s="81" t="n"/>
      <c r="ES65" s="89" t="n"/>
      <c r="EU65" s="81" t="n"/>
      <c r="EV65" s="89" t="n"/>
      <c r="EX65" s="81" t="n"/>
      <c r="EY65" s="89" t="n"/>
      <c r="FA65" s="81" t="n"/>
      <c r="FB65" s="89" t="n"/>
      <c r="FD65" s="81" t="n"/>
      <c r="FE65" s="89" t="n"/>
      <c r="FG65" s="81" t="n"/>
      <c r="FH65" s="89" t="n"/>
      <c r="FJ65" s="81" t="n"/>
      <c r="FK65" s="89" t="n"/>
      <c r="FM65" s="81" t="n"/>
    </row>
    <row customHeight="1" ht="12" r="66" spans="1:201">
      <c r="A66" s="35" t="n">
        <v>43371</v>
      </c>
      <c r="B66" s="89" t="s">
        <v>132</v>
      </c>
      <c r="C66" s="89" t="s">
        <v>141</v>
      </c>
      <c r="D66" s="31" t="n">
        <v>6.95</v>
      </c>
      <c r="E66" s="81" t="n">
        <v>6.4</v>
      </c>
      <c r="F66" s="25" t="n">
        <v>357</v>
      </c>
      <c r="G66" s="80" t="n">
        <v>407</v>
      </c>
      <c r="H66" s="80" t="n">
        <v>270</v>
      </c>
      <c r="I66" s="80" t="n">
        <v>320</v>
      </c>
      <c r="J66" s="80" t="n">
        <v>12</v>
      </c>
      <c r="K66" s="80" t="n">
        <v>10</v>
      </c>
      <c r="L66" s="25" t="n">
        <v>2</v>
      </c>
      <c r="M66" s="80" t="n">
        <v>0</v>
      </c>
      <c r="N66" s="80" t="n">
        <v>4</v>
      </c>
      <c r="O66" s="80" t="n">
        <v>2</v>
      </c>
      <c r="P66" s="80" t="n">
        <v>0</v>
      </c>
      <c r="Q66" s="80" t="n">
        <v>1</v>
      </c>
      <c r="R66" s="16" t="n">
        <v>6</v>
      </c>
      <c r="S66" s="16" t="n">
        <v>3</v>
      </c>
      <c r="T66" s="16" t="n">
        <v>9</v>
      </c>
      <c r="U66" s="25" t="n">
        <v>4</v>
      </c>
      <c r="V66" s="80" t="n">
        <v>2</v>
      </c>
      <c r="W66" s="16" t="n">
        <v>6</v>
      </c>
      <c r="X66" s="25" t="n">
        <v>25</v>
      </c>
      <c r="Y66" s="80" t="n">
        <v>21</v>
      </c>
      <c r="Z66" s="27">
        <f>IF(U66="","",LOOKUP(U66-V66,{-9E+307,0,1},{2,"x",1}))</f>
        <v/>
      </c>
      <c r="AA66" s="14">
        <f>IF(U66="","",U66&amp;"-"&amp;V66)</f>
        <v/>
      </c>
      <c r="AB66" s="63" t="n"/>
      <c r="BT66" s="80" t="n"/>
      <c r="BU66" s="80" t="n"/>
      <c r="BV66" s="80" t="n"/>
      <c r="BW66" s="80" t="n"/>
      <c r="BX66" s="80" t="n"/>
      <c r="BY66" s="80" t="n"/>
      <c r="BZ66" s="80" t="n"/>
      <c r="CA66" s="80" t="n"/>
      <c r="CB66" s="80" t="n"/>
      <c r="CC66" s="80" t="n"/>
      <c r="CD66" s="80" t="n"/>
      <c r="CE66" s="80" t="n"/>
      <c r="CF66" s="80" t="n"/>
      <c r="CG66" s="80" t="n"/>
      <c r="CH66" s="80" t="n"/>
      <c r="CI66" s="80" t="n"/>
      <c r="CJ66" s="80" t="n"/>
      <c r="CK66" s="80" t="n"/>
      <c r="CL66" s="80" t="n"/>
      <c r="CM66" s="80" t="n"/>
      <c r="CN66" s="80" t="n"/>
      <c r="CO66" s="80" t="n"/>
      <c r="CP66" s="80" t="n"/>
      <c r="CQ66" s="80" t="n"/>
      <c r="CR66" s="80" t="n"/>
      <c r="CS66" s="80" t="n"/>
      <c r="CT66" s="80" t="n"/>
      <c r="CU66" s="80" t="n"/>
      <c r="CV66" s="80" t="n"/>
      <c r="CW66" s="80" t="n"/>
      <c r="CX66" s="80" t="n"/>
      <c r="CY66" s="80" t="n"/>
      <c r="CZ66" s="80" t="n"/>
      <c r="DA66" s="80" t="n"/>
      <c r="DB66" s="80" t="n"/>
      <c r="DC66" s="80" t="n"/>
      <c r="DD66" s="80" t="n"/>
      <c r="DE66" s="80" t="n"/>
      <c r="DF66" s="80" t="n"/>
      <c r="DG66" s="80" t="n"/>
      <c r="DH66" s="80" t="n"/>
      <c r="DI66" s="80" t="n"/>
      <c r="DJ66" s="80" t="n"/>
      <c r="DK66" s="80" t="n"/>
      <c r="DL66" s="80" t="n"/>
      <c r="DM66" s="80" t="n"/>
      <c r="DN66" s="80" t="n"/>
      <c r="DO66" s="80" t="n"/>
      <c r="DP66" s="80" t="n"/>
      <c r="DQ66" s="80" t="n"/>
      <c r="DR66" s="80" t="n"/>
      <c r="DS66" s="80" t="n"/>
      <c r="DT66" s="80" t="n"/>
      <c r="DU66" s="80" t="n"/>
      <c r="DV66" s="80" t="n"/>
      <c r="DW66" s="80" t="n"/>
      <c r="DX66" s="80" t="n"/>
      <c r="DY66" s="80" t="n"/>
      <c r="DZ66" s="80" t="n"/>
      <c r="EA66" s="80" t="n"/>
      <c r="EB66" s="80" t="n"/>
      <c r="EC66" s="80" t="n"/>
      <c r="ED66" s="80" t="n"/>
      <c r="EE66" s="80" t="n"/>
      <c r="EF66" s="80" t="n"/>
      <c r="EG66" s="80" t="n"/>
      <c r="EH66" s="80" t="n"/>
      <c r="EI66" s="80" t="n"/>
      <c r="EJ66" s="80" t="n"/>
      <c r="EK66" s="80" t="n"/>
      <c r="EL66" s="80" t="n"/>
      <c r="EM66" s="80" t="n"/>
      <c r="EN66" s="80" t="n"/>
      <c r="EO66" s="80" t="n"/>
      <c r="EP66" s="80" t="n"/>
      <c r="EQ66" s="80" t="n"/>
      <c r="ER66" s="81" t="n"/>
      <c r="ES66" s="89" t="n"/>
      <c r="EU66" s="81" t="n"/>
      <c r="EV66" s="89" t="n"/>
      <c r="EX66" s="81" t="n"/>
      <c r="EY66" s="89" t="n"/>
      <c r="FA66" s="81" t="n"/>
      <c r="FB66" s="89" t="n"/>
      <c r="FD66" s="81" t="n"/>
      <c r="FE66" s="89" t="n"/>
      <c r="FG66" s="81" t="n"/>
      <c r="FH66" s="89" t="n"/>
      <c r="FJ66" s="81" t="n"/>
      <c r="FK66" s="89" t="n"/>
      <c r="FM66" s="81" t="n"/>
    </row>
    <row customHeight="1" ht="12" r="67" spans="1:201">
      <c r="A67" s="35" t="n">
        <v>43372</v>
      </c>
      <c r="B67" s="89" t="s">
        <v>144</v>
      </c>
      <c r="C67" s="89" t="s">
        <v>139</v>
      </c>
      <c r="D67" s="31" t="n">
        <v>6.77</v>
      </c>
      <c r="E67" s="81" t="n">
        <v>7.09</v>
      </c>
      <c r="F67" s="25" t="n">
        <v>423</v>
      </c>
      <c r="G67" s="80" t="n">
        <v>288</v>
      </c>
      <c r="H67" s="80" t="n">
        <v>299</v>
      </c>
      <c r="I67" s="80" t="n">
        <v>168</v>
      </c>
      <c r="J67" s="80" t="n">
        <v>25</v>
      </c>
      <c r="K67" s="80" t="n">
        <v>11</v>
      </c>
      <c r="L67" s="25" t="n">
        <v>1</v>
      </c>
      <c r="M67" s="80" t="n">
        <v>2</v>
      </c>
      <c r="N67" s="80" t="n">
        <v>2</v>
      </c>
      <c r="O67" s="80" t="n">
        <v>7</v>
      </c>
      <c r="P67" s="80" t="n">
        <v>4</v>
      </c>
      <c r="Q67" s="80" t="n">
        <v>0</v>
      </c>
      <c r="R67" s="16" t="n">
        <v>7</v>
      </c>
      <c r="S67" s="16" t="n">
        <v>9</v>
      </c>
      <c r="T67" s="16" t="n">
        <v>16</v>
      </c>
      <c r="U67" s="25" t="n">
        <v>1</v>
      </c>
      <c r="V67" s="80" t="n">
        <v>3</v>
      </c>
      <c r="W67" s="16" t="n">
        <v>4</v>
      </c>
      <c r="X67" s="25" t="n">
        <v>18</v>
      </c>
      <c r="Y67" s="80" t="n">
        <v>40</v>
      </c>
      <c r="Z67" s="27">
        <f>IF(U67="","",LOOKUP(U67-V67,{-9E+307,0,1},{2,"x",1}))</f>
        <v/>
      </c>
      <c r="AA67" s="14">
        <f>IF(U67="","",U67&amp;"-"&amp;V67)</f>
        <v/>
      </c>
      <c r="AB67" s="63" t="n"/>
      <c r="BT67" s="80" t="n"/>
      <c r="BU67" s="80" t="n"/>
      <c r="BV67" s="80" t="n"/>
      <c r="BW67" s="80" t="n"/>
      <c r="BX67" s="80" t="n"/>
      <c r="BY67" s="80" t="n"/>
      <c r="BZ67" s="80" t="n"/>
      <c r="CA67" s="80" t="n"/>
      <c r="CB67" s="80" t="n"/>
      <c r="CC67" s="80" t="n"/>
      <c r="CD67" s="80" t="n"/>
      <c r="CE67" s="80" t="n"/>
      <c r="CF67" s="80" t="n"/>
      <c r="CG67" s="80" t="n"/>
      <c r="CH67" s="80" t="n"/>
      <c r="CI67" s="80" t="n"/>
      <c r="CJ67" s="80" t="n"/>
      <c r="CK67" s="80" t="n"/>
      <c r="CL67" s="80" t="n"/>
      <c r="CM67" s="80" t="n"/>
      <c r="CN67" s="80" t="n"/>
      <c r="CO67" s="80" t="n"/>
      <c r="CP67" s="80" t="n"/>
      <c r="CQ67" s="80" t="n"/>
      <c r="CR67" s="80" t="n"/>
      <c r="CS67" s="80" t="n"/>
      <c r="CT67" s="80" t="n"/>
      <c r="CU67" s="80" t="n"/>
      <c r="CV67" s="80" t="n"/>
      <c r="CW67" s="80" t="n"/>
      <c r="CX67" s="80" t="n"/>
      <c r="CY67" s="80" t="n"/>
      <c r="CZ67" s="80" t="n"/>
      <c r="DA67" s="80" t="n"/>
      <c r="DB67" s="80" t="n"/>
      <c r="DC67" s="80" t="n"/>
      <c r="DD67" s="80" t="n"/>
      <c r="DE67" s="80" t="n"/>
      <c r="DF67" s="80" t="n"/>
      <c r="DG67" s="80" t="n"/>
      <c r="DH67" s="80" t="n"/>
      <c r="DI67" s="80" t="n"/>
      <c r="DJ67" s="80" t="n"/>
      <c r="DK67" s="80" t="n"/>
      <c r="DL67" s="80" t="n"/>
      <c r="DM67" s="80" t="n"/>
      <c r="DN67" s="80" t="n"/>
      <c r="DO67" s="80" t="n"/>
      <c r="DP67" s="80" t="n"/>
      <c r="DQ67" s="80" t="n"/>
      <c r="DR67" s="80" t="n"/>
      <c r="DS67" s="80" t="n"/>
      <c r="DT67" s="80" t="n"/>
      <c r="DU67" s="80" t="n"/>
      <c r="DV67" s="80" t="n"/>
      <c r="DW67" s="80" t="n"/>
      <c r="DX67" s="80" t="n"/>
      <c r="DY67" s="80" t="n"/>
      <c r="DZ67" s="80" t="n"/>
      <c r="EA67" s="80" t="n"/>
      <c r="EB67" s="80" t="n"/>
      <c r="EC67" s="80" t="n"/>
      <c r="ED67" s="80" t="n"/>
      <c r="EE67" s="80" t="n"/>
      <c r="EF67" s="80" t="n"/>
      <c r="EG67" s="80" t="n"/>
      <c r="EH67" s="80" t="n"/>
      <c r="EI67" s="80" t="n"/>
      <c r="EJ67" s="80" t="n"/>
      <c r="EK67" s="80" t="n"/>
      <c r="EL67" s="80" t="n"/>
      <c r="EM67" s="80" t="n"/>
      <c r="EN67" s="80" t="n"/>
      <c r="EO67" s="80" t="n"/>
      <c r="EP67" s="80" t="n"/>
      <c r="EQ67" s="80" t="n"/>
      <c r="ER67" s="81" t="n"/>
      <c r="ES67" s="89" t="n"/>
      <c r="EU67" s="81" t="n"/>
      <c r="EV67" s="89" t="n"/>
      <c r="EX67" s="81" t="n"/>
      <c r="EY67" s="89" t="n"/>
      <c r="FA67" s="81" t="n"/>
      <c r="FB67" s="89" t="n"/>
      <c r="FD67" s="81" t="n"/>
      <c r="FE67" s="89" t="n"/>
      <c r="FG67" s="81" t="n"/>
      <c r="FH67" s="89" t="n"/>
      <c r="FJ67" s="81" t="n"/>
      <c r="FK67" s="89" t="n"/>
      <c r="FM67" s="81" t="n"/>
    </row>
    <row customHeight="1" ht="12" r="68" spans="1:201">
      <c r="A68" s="35" t="n">
        <v>43372</v>
      </c>
      <c r="B68" s="89" t="s">
        <v>143</v>
      </c>
      <c r="C68" s="89" t="s">
        <v>133</v>
      </c>
      <c r="D68" s="31" t="n">
        <v>6.95</v>
      </c>
      <c r="E68" s="81" t="n">
        <v>6.58</v>
      </c>
      <c r="F68" s="25" t="n">
        <v>453</v>
      </c>
      <c r="G68" s="80" t="n">
        <v>446</v>
      </c>
      <c r="H68" s="80" t="n">
        <v>372</v>
      </c>
      <c r="I68" s="80" t="n">
        <v>358</v>
      </c>
      <c r="J68" s="80" t="n">
        <v>16</v>
      </c>
      <c r="K68" s="80" t="n">
        <v>8</v>
      </c>
      <c r="L68" s="25" t="n">
        <v>1</v>
      </c>
      <c r="M68" s="80" t="n">
        <v>0</v>
      </c>
      <c r="N68" s="80" t="n">
        <v>4</v>
      </c>
      <c r="O68" s="80" t="n">
        <v>3</v>
      </c>
      <c r="P68" s="80" t="n">
        <v>3</v>
      </c>
      <c r="Q68" s="80" t="n">
        <v>2</v>
      </c>
      <c r="R68" s="16" t="n">
        <v>8</v>
      </c>
      <c r="S68" s="16" t="n">
        <v>5</v>
      </c>
      <c r="T68" s="16" t="n">
        <v>13</v>
      </c>
      <c r="U68" s="25" t="n">
        <v>3</v>
      </c>
      <c r="V68" s="80" t="n">
        <v>2</v>
      </c>
      <c r="W68" s="16" t="n">
        <v>5</v>
      </c>
      <c r="X68" s="25" t="n">
        <v>23</v>
      </c>
      <c r="Y68" s="80" t="n">
        <v>33</v>
      </c>
      <c r="Z68" s="27">
        <f>IF(U68="","",LOOKUP(U68-V68,{-9E+307,0,1},{2,"x",1}))</f>
        <v/>
      </c>
      <c r="AA68" s="14">
        <f>IF(U68="","",U68&amp;"-"&amp;V68)</f>
        <v/>
      </c>
      <c r="AB68" s="63" t="n"/>
      <c r="BT68" s="80" t="n"/>
      <c r="BU68" s="80" t="n"/>
      <c r="BV68" s="80" t="n"/>
      <c r="BW68" s="80" t="n"/>
      <c r="BX68" s="80" t="n"/>
      <c r="BY68" s="80" t="n"/>
      <c r="BZ68" s="80" t="n"/>
      <c r="CA68" s="80" t="n"/>
      <c r="CB68" s="80" t="n"/>
      <c r="CC68" s="80" t="n"/>
      <c r="CD68" s="80" t="n"/>
      <c r="CE68" s="80" t="n"/>
      <c r="CF68" s="80" t="n"/>
      <c r="CG68" s="80" t="n"/>
      <c r="CH68" s="80" t="n"/>
      <c r="CI68" s="80" t="n"/>
      <c r="CJ68" s="80" t="n"/>
      <c r="CK68" s="80" t="n"/>
      <c r="CL68" s="80" t="n"/>
      <c r="CM68" s="80" t="n"/>
      <c r="CN68" s="80" t="n"/>
      <c r="CO68" s="80" t="n"/>
      <c r="CP68" s="80" t="n"/>
      <c r="CQ68" s="80" t="n"/>
      <c r="CR68" s="80" t="n"/>
      <c r="CS68" s="80" t="n"/>
      <c r="CT68" s="80" t="n"/>
      <c r="CU68" s="80" t="n"/>
      <c r="CV68" s="80" t="n"/>
      <c r="CW68" s="80" t="n"/>
      <c r="CX68" s="80" t="n"/>
      <c r="CY68" s="80" t="n"/>
      <c r="CZ68" s="80" t="n"/>
      <c r="DA68" s="80" t="n"/>
      <c r="DB68" s="80" t="n"/>
      <c r="DC68" s="80" t="n"/>
      <c r="DD68" s="80" t="n"/>
      <c r="DE68" s="80" t="n"/>
      <c r="DF68" s="80" t="n"/>
      <c r="DG68" s="80" t="n"/>
      <c r="DH68" s="80" t="n"/>
      <c r="DI68" s="80" t="n"/>
      <c r="DJ68" s="80" t="n"/>
      <c r="DK68" s="80" t="n"/>
      <c r="DL68" s="80" t="n"/>
      <c r="DM68" s="80" t="n"/>
      <c r="DN68" s="80" t="n"/>
      <c r="DO68" s="80" t="n"/>
      <c r="DP68" s="80" t="n"/>
      <c r="DQ68" s="80" t="n"/>
      <c r="DR68" s="80" t="n"/>
      <c r="DS68" s="80" t="n"/>
      <c r="DT68" s="80" t="n"/>
      <c r="DU68" s="80" t="n"/>
      <c r="DV68" s="80" t="n"/>
      <c r="DW68" s="80" t="n"/>
      <c r="DX68" s="80" t="n"/>
      <c r="DY68" s="80" t="n"/>
      <c r="DZ68" s="80" t="n"/>
      <c r="EA68" s="80" t="n"/>
      <c r="EB68" s="80" t="n"/>
      <c r="EC68" s="80" t="n"/>
      <c r="ED68" s="80" t="n"/>
      <c r="EE68" s="80" t="n"/>
      <c r="EF68" s="80" t="n"/>
      <c r="EG68" s="80" t="n"/>
      <c r="EH68" s="80" t="n"/>
      <c r="EI68" s="80" t="n"/>
      <c r="EJ68" s="80" t="n"/>
      <c r="EK68" s="80" t="n"/>
      <c r="EL68" s="80" t="n"/>
      <c r="EM68" s="80" t="n"/>
      <c r="EN68" s="80" t="n"/>
      <c r="EO68" s="80" t="n"/>
      <c r="EP68" s="80" t="n"/>
      <c r="EQ68" s="80" t="n"/>
      <c r="ER68" s="81" t="n"/>
      <c r="ES68" s="89" t="n"/>
      <c r="EU68" s="81" t="n"/>
      <c r="EV68" s="89" t="n"/>
      <c r="EX68" s="81" t="n"/>
      <c r="EY68" s="89" t="n"/>
      <c r="FA68" s="81" t="n"/>
      <c r="FB68" s="89" t="n"/>
      <c r="FD68" s="81" t="n"/>
      <c r="FE68" s="89" t="n"/>
      <c r="FG68" s="81" t="n"/>
      <c r="FH68" s="89" t="n"/>
      <c r="FJ68" s="81" t="n"/>
      <c r="FK68" s="89" t="n"/>
      <c r="FM68" s="81" t="n"/>
    </row>
    <row customHeight="1" ht="12" r="69" spans="1:201">
      <c r="A69" s="35" t="n">
        <v>43372</v>
      </c>
      <c r="B69" s="89" t="s">
        <v>142</v>
      </c>
      <c r="C69" s="89" t="s">
        <v>138</v>
      </c>
      <c r="D69" s="31" t="n">
        <v>7.2</v>
      </c>
      <c r="E69" s="81" t="n">
        <v>6.58</v>
      </c>
      <c r="F69" s="25" t="n">
        <v>443</v>
      </c>
      <c r="G69" s="80" t="n">
        <v>336</v>
      </c>
      <c r="H69" s="80" t="n">
        <v>343</v>
      </c>
      <c r="I69" s="80" t="n">
        <v>229</v>
      </c>
      <c r="J69" s="80" t="n">
        <v>20</v>
      </c>
      <c r="K69" s="80" t="n">
        <v>10</v>
      </c>
      <c r="L69" s="25" t="n">
        <v>0</v>
      </c>
      <c r="M69" s="80" t="n">
        <v>2</v>
      </c>
      <c r="N69" s="80" t="n">
        <v>6</v>
      </c>
      <c r="O69" s="80" t="n">
        <v>3</v>
      </c>
      <c r="P69" s="80" t="n">
        <v>4</v>
      </c>
      <c r="Q69" s="80" t="n">
        <v>3</v>
      </c>
      <c r="R69" s="16" t="n">
        <v>10</v>
      </c>
      <c r="S69" s="16" t="n">
        <v>8</v>
      </c>
      <c r="T69" s="16" t="n">
        <v>18</v>
      </c>
      <c r="U69" s="25" t="n">
        <v>1</v>
      </c>
      <c r="V69" s="80" t="n">
        <v>0</v>
      </c>
      <c r="W69" s="16" t="n">
        <v>1</v>
      </c>
      <c r="X69" s="25" t="n">
        <v>25</v>
      </c>
      <c r="Y69" s="80" t="n">
        <v>16</v>
      </c>
      <c r="Z69" s="27">
        <f>IF(U69="","",LOOKUP(U69-V69,{-9E+307,0,1},{2,"x",1}))</f>
        <v/>
      </c>
      <c r="AA69" s="14">
        <f>IF(U69="","",U69&amp;"-"&amp;V69)</f>
        <v/>
      </c>
      <c r="AB69" s="63" t="n"/>
      <c r="BT69" s="80" t="n"/>
      <c r="BU69" s="80" t="n"/>
      <c r="BV69" s="80" t="n"/>
      <c r="BW69" s="80" t="n"/>
      <c r="BX69" s="80" t="n"/>
      <c r="BY69" s="80" t="n"/>
      <c r="BZ69" s="80" t="n"/>
      <c r="CA69" s="80" t="n"/>
      <c r="CB69" s="80" t="n"/>
      <c r="CC69" s="80" t="n"/>
      <c r="CD69" s="80" t="n"/>
      <c r="CE69" s="80" t="n"/>
      <c r="CF69" s="80" t="n"/>
      <c r="CG69" s="80" t="n"/>
      <c r="CH69" s="80" t="n"/>
      <c r="CI69" s="80" t="n"/>
      <c r="CJ69" s="80" t="n"/>
      <c r="CK69" s="80" t="n"/>
      <c r="CL69" s="80" t="n"/>
      <c r="CM69" s="80" t="n"/>
      <c r="CN69" s="80" t="n"/>
      <c r="CO69" s="80" t="n"/>
      <c r="CP69" s="80" t="n"/>
      <c r="CQ69" s="80" t="n"/>
      <c r="CR69" s="80" t="n"/>
      <c r="CS69" s="80" t="n"/>
      <c r="CT69" s="80" t="n"/>
      <c r="CU69" s="80" t="n"/>
      <c r="CV69" s="80" t="n"/>
      <c r="CW69" s="80" t="n"/>
      <c r="CX69" s="80" t="n"/>
      <c r="CY69" s="80" t="n"/>
      <c r="CZ69" s="80" t="n"/>
      <c r="DA69" s="80" t="n"/>
      <c r="DB69" s="80" t="n"/>
      <c r="DC69" s="80" t="n"/>
      <c r="DD69" s="80" t="n"/>
      <c r="DE69" s="80" t="n"/>
      <c r="DF69" s="80" t="n"/>
      <c r="DG69" s="80" t="n"/>
      <c r="DH69" s="80" t="n"/>
      <c r="DI69" s="80" t="n"/>
      <c r="DJ69" s="80" t="n"/>
      <c r="DK69" s="80" t="n"/>
      <c r="DL69" s="80" t="n"/>
      <c r="DM69" s="80" t="n"/>
      <c r="DN69" s="80" t="n"/>
      <c r="DO69" s="80" t="n"/>
      <c r="DP69" s="80" t="n"/>
      <c r="DQ69" s="80" t="n"/>
      <c r="DR69" s="80" t="n"/>
      <c r="DS69" s="80" t="n"/>
      <c r="DT69" s="80" t="n"/>
      <c r="DU69" s="80" t="n"/>
      <c r="DV69" s="80" t="n"/>
      <c r="DW69" s="80" t="n"/>
      <c r="DX69" s="80" t="n"/>
      <c r="DY69" s="80" t="n"/>
      <c r="DZ69" s="80" t="n"/>
      <c r="EA69" s="80" t="n"/>
      <c r="EB69" s="80" t="n"/>
      <c r="EC69" s="80" t="n"/>
      <c r="ED69" s="80" t="n"/>
      <c r="EE69" s="80" t="n"/>
      <c r="EF69" s="80" t="n"/>
      <c r="EG69" s="80" t="n"/>
      <c r="EH69" s="80" t="n"/>
      <c r="EI69" s="80" t="n"/>
      <c r="EJ69" s="80" t="n"/>
      <c r="EK69" s="80" t="n"/>
      <c r="EL69" s="80" t="n"/>
      <c r="EM69" s="80" t="n"/>
      <c r="EN69" s="80" t="n"/>
      <c r="EO69" s="80" t="n"/>
      <c r="EP69" s="80" t="n"/>
      <c r="EQ69" s="80" t="n"/>
      <c r="ER69" s="81" t="n"/>
      <c r="ES69" s="89" t="n"/>
      <c r="EU69" s="81" t="n"/>
      <c r="EV69" s="89" t="n"/>
      <c r="EX69" s="81" t="n"/>
      <c r="EY69" s="89" t="n"/>
      <c r="FA69" s="81" t="n"/>
      <c r="FB69" s="89" t="n"/>
      <c r="FD69" s="81" t="n"/>
      <c r="FE69" s="89" t="n"/>
      <c r="FG69" s="81" t="n"/>
      <c r="FH69" s="89" t="n"/>
      <c r="FJ69" s="81" t="n"/>
      <c r="FK69" s="89" t="n"/>
      <c r="FM69" s="81" t="n"/>
    </row>
    <row customHeight="1" ht="12" r="70" spans="1:201">
      <c r="A70" s="35" t="n">
        <v>43373</v>
      </c>
      <c r="B70" s="89" t="s">
        <v>131</v>
      </c>
      <c r="C70" s="89" t="s">
        <v>146</v>
      </c>
      <c r="D70" s="31" t="n">
        <v>6.7</v>
      </c>
      <c r="E70" s="81" t="n">
        <v>6.86</v>
      </c>
      <c r="F70" s="25" t="n">
        <v>618</v>
      </c>
      <c r="G70" s="80" t="n">
        <v>238</v>
      </c>
      <c r="H70" s="80" t="n">
        <v>506</v>
      </c>
      <c r="I70" s="80" t="n">
        <v>142</v>
      </c>
      <c r="J70" s="80" t="n">
        <v>5</v>
      </c>
      <c r="K70" s="80" t="n">
        <v>9</v>
      </c>
      <c r="L70" s="25" t="n">
        <v>0</v>
      </c>
      <c r="M70" s="80" t="n">
        <v>0</v>
      </c>
      <c r="N70" s="80" t="n">
        <v>1</v>
      </c>
      <c r="O70" s="80" t="n">
        <v>2</v>
      </c>
      <c r="P70" s="80" t="n">
        <v>0</v>
      </c>
      <c r="Q70" s="80" t="n">
        <v>3</v>
      </c>
      <c r="R70" s="16" t="n">
        <v>1</v>
      </c>
      <c r="S70" s="16" t="n">
        <v>5</v>
      </c>
      <c r="T70" s="16" t="n">
        <v>6</v>
      </c>
      <c r="U70" s="25" t="n">
        <v>0</v>
      </c>
      <c r="V70" s="80" t="n">
        <v>0</v>
      </c>
      <c r="W70" s="16" t="n">
        <v>0</v>
      </c>
      <c r="X70" s="25" t="n">
        <v>9</v>
      </c>
      <c r="Y70" s="80" t="n">
        <v>43</v>
      </c>
      <c r="Z70" s="27">
        <f>IF(U70="","",LOOKUP(U70-V70,{-9E+307,0,1},{2,"x",1}))</f>
        <v/>
      </c>
      <c r="AA70" s="14">
        <f>IF(U70="","",U70&amp;"-"&amp;V70)</f>
        <v/>
      </c>
      <c r="AB70" s="63" t="n"/>
      <c r="BT70" s="80" t="n"/>
      <c r="BU70" s="80" t="n"/>
      <c r="BV70" s="80" t="n"/>
      <c r="BW70" s="80" t="n"/>
      <c r="BX70" s="80" t="n"/>
      <c r="BY70" s="80" t="n"/>
      <c r="BZ70" s="80" t="n"/>
      <c r="CA70" s="80" t="n"/>
      <c r="CB70" s="80" t="n"/>
      <c r="CC70" s="80" t="n"/>
      <c r="CD70" s="80" t="n"/>
      <c r="CE70" s="80" t="n"/>
      <c r="CF70" s="80" t="n"/>
      <c r="CG70" s="80" t="n"/>
      <c r="CH70" s="80" t="n"/>
      <c r="CI70" s="80" t="n"/>
      <c r="CJ70" s="80" t="n"/>
      <c r="CK70" s="80" t="n"/>
      <c r="CL70" s="80" t="n"/>
      <c r="CM70" s="80" t="n"/>
      <c r="CN70" s="80" t="n"/>
      <c r="CO70" s="80" t="n"/>
      <c r="CP70" s="80" t="n"/>
      <c r="CQ70" s="80" t="n"/>
      <c r="CR70" s="80" t="n"/>
      <c r="CS70" s="80" t="n"/>
      <c r="CT70" s="80" t="n"/>
      <c r="CU70" s="80" t="n"/>
      <c r="CV70" s="80" t="n"/>
      <c r="CW70" s="80" t="n"/>
      <c r="CX70" s="80" t="n"/>
      <c r="CY70" s="80" t="n"/>
      <c r="CZ70" s="80" t="n"/>
      <c r="DA70" s="80" t="n"/>
      <c r="DB70" s="80" t="n"/>
      <c r="DC70" s="80" t="n"/>
      <c r="DD70" s="80" t="n"/>
      <c r="DE70" s="80" t="n"/>
      <c r="DF70" s="80" t="n"/>
      <c r="DG70" s="80" t="n"/>
      <c r="DH70" s="80" t="n"/>
      <c r="DI70" s="80" t="n"/>
      <c r="DJ70" s="80" t="n"/>
      <c r="DK70" s="80" t="n"/>
      <c r="DL70" s="80" t="n"/>
      <c r="DM70" s="80" t="n"/>
      <c r="DN70" s="80" t="n"/>
      <c r="DO70" s="80" t="n"/>
      <c r="DP70" s="80" t="n"/>
      <c r="DQ70" s="80" t="n"/>
      <c r="DR70" s="80" t="n"/>
      <c r="DS70" s="80" t="n"/>
      <c r="DT70" s="80" t="n"/>
      <c r="DU70" s="80" t="n"/>
      <c r="DV70" s="80" t="n"/>
      <c r="DW70" s="80" t="n"/>
      <c r="DX70" s="80" t="n"/>
      <c r="DY70" s="80" t="n"/>
      <c r="DZ70" s="80" t="n"/>
      <c r="EA70" s="80" t="n"/>
      <c r="EB70" s="80" t="n"/>
      <c r="EC70" s="80" t="n"/>
      <c r="ED70" s="80" t="n"/>
      <c r="EE70" s="80" t="n"/>
      <c r="EF70" s="80" t="n"/>
      <c r="EG70" s="80" t="n"/>
      <c r="EH70" s="80" t="n"/>
      <c r="EI70" s="80" t="n"/>
      <c r="EJ70" s="80" t="n"/>
      <c r="EK70" s="80" t="n"/>
      <c r="EL70" s="80" t="n"/>
      <c r="EM70" s="80" t="n"/>
      <c r="EN70" s="80" t="n"/>
      <c r="EO70" s="80" t="n"/>
      <c r="EP70" s="80" t="n"/>
      <c r="EQ70" s="80" t="n"/>
      <c r="ER70" s="81" t="n"/>
      <c r="ES70" s="89" t="n"/>
      <c r="EU70" s="81" t="n"/>
      <c r="EV70" s="89" t="n"/>
      <c r="EX70" s="81" t="n"/>
      <c r="EY70" s="89" t="n"/>
      <c r="FA70" s="81" t="n"/>
      <c r="FB70" s="89" t="n"/>
      <c r="FD70" s="81" t="n"/>
      <c r="FE70" s="89" t="n"/>
      <c r="FG70" s="81" t="n"/>
      <c r="FH70" s="89" t="n"/>
      <c r="FJ70" s="81" t="n"/>
      <c r="FK70" s="89" t="n"/>
      <c r="FM70" s="81" t="n"/>
    </row>
    <row customHeight="1" ht="12" r="71" spans="1:201">
      <c r="A71" s="35" t="n">
        <v>43373</v>
      </c>
      <c r="B71" s="89" t="s">
        <v>137</v>
      </c>
      <c r="C71" s="89" t="s">
        <v>145</v>
      </c>
      <c r="D71" s="31" t="n">
        <v>6.47</v>
      </c>
      <c r="E71" s="81" t="n">
        <v>6.8</v>
      </c>
      <c r="F71" s="25" t="n">
        <v>489</v>
      </c>
      <c r="G71" s="80" t="n">
        <v>348</v>
      </c>
      <c r="H71" s="80" t="n">
        <v>349</v>
      </c>
      <c r="I71" s="80" t="n">
        <v>210</v>
      </c>
      <c r="J71" s="80" t="n">
        <v>6</v>
      </c>
      <c r="K71" s="80" t="n">
        <v>5</v>
      </c>
      <c r="L71" s="25" t="n">
        <v>0</v>
      </c>
      <c r="M71" s="80" t="n">
        <v>0</v>
      </c>
      <c r="N71" s="80" t="n">
        <v>2</v>
      </c>
      <c r="O71" s="80" t="n">
        <v>2</v>
      </c>
      <c r="P71" s="80" t="n">
        <v>0</v>
      </c>
      <c r="Q71" s="80" t="n">
        <v>0</v>
      </c>
      <c r="R71" s="16" t="n">
        <v>2</v>
      </c>
      <c r="S71" s="16" t="n">
        <v>2</v>
      </c>
      <c r="T71" s="16" t="n">
        <v>4</v>
      </c>
      <c r="U71" s="25" t="n">
        <v>0</v>
      </c>
      <c r="V71" s="80" t="n">
        <v>1</v>
      </c>
      <c r="W71" s="16" t="n">
        <v>1</v>
      </c>
      <c r="X71" s="25" t="n">
        <v>14</v>
      </c>
      <c r="Y71" s="80" t="n">
        <v>20</v>
      </c>
      <c r="Z71" s="27">
        <f>IF(U71="","",LOOKUP(U71-V71,{-9E+307,0,1},{2,"x",1}))</f>
        <v/>
      </c>
      <c r="AA71" s="14">
        <f>IF(U71="","",U71&amp;"-"&amp;V71)</f>
        <v/>
      </c>
      <c r="AB71" s="63" t="n"/>
      <c r="BT71" s="80" t="n"/>
      <c r="BU71" s="80" t="n"/>
      <c r="BV71" s="80" t="n"/>
      <c r="BW71" s="80" t="n"/>
      <c r="BX71" s="80" t="n"/>
      <c r="BY71" s="80" t="n"/>
      <c r="BZ71" s="80" t="n"/>
      <c r="CA71" s="80" t="n"/>
      <c r="CB71" s="80" t="n"/>
      <c r="CC71" s="80" t="n"/>
      <c r="CD71" s="80" t="n"/>
      <c r="CE71" s="80" t="n"/>
      <c r="CF71" s="80" t="n"/>
      <c r="CG71" s="80" t="n"/>
      <c r="CH71" s="80" t="n"/>
      <c r="CI71" s="80" t="n"/>
      <c r="CJ71" s="80" t="n"/>
      <c r="CK71" s="80" t="n"/>
      <c r="CL71" s="80" t="n"/>
      <c r="CM71" s="80" t="n"/>
      <c r="CN71" s="80" t="n"/>
      <c r="CO71" s="80" t="n"/>
      <c r="CP71" s="80" t="n"/>
      <c r="CQ71" s="80" t="n"/>
      <c r="CR71" s="80" t="n"/>
      <c r="CS71" s="80" t="n"/>
      <c r="CT71" s="80" t="n"/>
      <c r="CU71" s="80" t="n"/>
      <c r="CV71" s="80" t="n"/>
      <c r="CW71" s="80" t="n"/>
      <c r="CX71" s="80" t="n"/>
      <c r="CY71" s="80" t="n"/>
      <c r="CZ71" s="80" t="n"/>
      <c r="DA71" s="80" t="n"/>
      <c r="DB71" s="80" t="n"/>
      <c r="DC71" s="80" t="n"/>
      <c r="DD71" s="80" t="n"/>
      <c r="DE71" s="80" t="n"/>
      <c r="DF71" s="80" t="n"/>
      <c r="DG71" s="80" t="n"/>
      <c r="DH71" s="80" t="n"/>
      <c r="DI71" s="80" t="n"/>
      <c r="DJ71" s="80" t="n"/>
      <c r="DK71" s="80" t="n"/>
      <c r="DL71" s="80" t="n"/>
      <c r="DM71" s="80" t="n"/>
      <c r="DN71" s="80" t="n"/>
      <c r="DO71" s="80" t="n"/>
      <c r="DP71" s="80" t="n"/>
      <c r="DQ71" s="80" t="n"/>
      <c r="DR71" s="80" t="n"/>
      <c r="DS71" s="80" t="n"/>
      <c r="DT71" s="80" t="n"/>
      <c r="DU71" s="80" t="n"/>
      <c r="DV71" s="80" t="n"/>
      <c r="DW71" s="80" t="n"/>
      <c r="DX71" s="80" t="n"/>
      <c r="DY71" s="80" t="n"/>
      <c r="DZ71" s="80" t="n"/>
      <c r="EA71" s="80" t="n"/>
      <c r="EB71" s="80" t="n"/>
      <c r="EC71" s="80" t="n"/>
      <c r="ED71" s="80" t="n"/>
      <c r="EE71" s="80" t="n"/>
      <c r="EF71" s="80" t="n"/>
      <c r="EG71" s="80" t="n"/>
      <c r="EH71" s="80" t="n"/>
      <c r="EI71" s="80" t="n"/>
      <c r="EJ71" s="80" t="n"/>
      <c r="EK71" s="80" t="n"/>
      <c r="EL71" s="80" t="n"/>
      <c r="EM71" s="80" t="n"/>
      <c r="EN71" s="80" t="n"/>
      <c r="EO71" s="80" t="n"/>
      <c r="EP71" s="80" t="n"/>
      <c r="EQ71" s="80" t="n"/>
      <c r="ER71" s="81" t="n"/>
      <c r="ES71" s="89" t="n"/>
      <c r="EU71" s="81" t="n"/>
      <c r="EV71" s="89" t="n"/>
      <c r="EX71" s="81" t="n"/>
      <c r="EY71" s="89" t="n"/>
      <c r="FA71" s="81" t="n"/>
      <c r="FB71" s="89" t="n"/>
      <c r="FD71" s="81" t="n"/>
      <c r="FE71" s="89" t="n"/>
      <c r="FG71" s="81" t="n"/>
      <c r="FH71" s="89" t="n"/>
      <c r="FJ71" s="81" t="n"/>
      <c r="FK71" s="89" t="n"/>
      <c r="FM71" s="81" t="n"/>
    </row>
    <row customHeight="1" ht="12" r="72" spans="1:201">
      <c r="A72" s="35" t="n">
        <v>43373</v>
      </c>
      <c r="B72" s="89" t="s">
        <v>148</v>
      </c>
      <c r="C72" s="89" t="s">
        <v>136</v>
      </c>
      <c r="D72" s="31" t="n">
        <v>6.43</v>
      </c>
      <c r="E72" s="81" t="n">
        <v>6.97</v>
      </c>
      <c r="F72" s="25" t="n">
        <v>438</v>
      </c>
      <c r="G72" s="80" t="n">
        <v>355</v>
      </c>
      <c r="H72" s="80" t="n">
        <v>321</v>
      </c>
      <c r="I72" s="80" t="n">
        <v>233</v>
      </c>
      <c r="J72" s="80" t="n">
        <v>12</v>
      </c>
      <c r="K72" s="80" t="n">
        <v>10</v>
      </c>
      <c r="L72" s="25" t="n">
        <v>0</v>
      </c>
      <c r="M72" s="80" t="n">
        <v>0</v>
      </c>
      <c r="N72" s="80" t="n">
        <v>2</v>
      </c>
      <c r="O72" s="80" t="n">
        <v>1</v>
      </c>
      <c r="P72" s="80" t="n">
        <v>1</v>
      </c>
      <c r="Q72" s="80" t="n">
        <v>1</v>
      </c>
      <c r="R72" s="16" t="n">
        <v>3</v>
      </c>
      <c r="S72" s="16" t="n">
        <v>2</v>
      </c>
      <c r="T72" s="16" t="n">
        <v>5</v>
      </c>
      <c r="U72" s="25" t="n">
        <v>0</v>
      </c>
      <c r="V72" s="80" t="n">
        <v>1</v>
      </c>
      <c r="W72" s="16" t="n">
        <v>1</v>
      </c>
      <c r="X72" s="25" t="n">
        <v>10</v>
      </c>
      <c r="Y72" s="80" t="n">
        <v>24</v>
      </c>
      <c r="Z72" s="27">
        <f>IF(U72="","",LOOKUP(U72-V72,{-9E+307,0,1},{2,"x",1}))</f>
        <v/>
      </c>
      <c r="AA72" s="14">
        <f>IF(U72="","",U72&amp;"-"&amp;V72)</f>
        <v/>
      </c>
      <c r="AB72" s="63" t="n"/>
      <c r="BT72" s="80" t="n"/>
      <c r="BU72" s="80" t="n"/>
      <c r="BV72" s="80" t="n"/>
      <c r="BW72" s="80" t="n"/>
      <c r="BX72" s="80" t="n"/>
      <c r="BY72" s="80" t="n"/>
      <c r="BZ72" s="80" t="n"/>
      <c r="CA72" s="80" t="n"/>
      <c r="CB72" s="80" t="n"/>
      <c r="CC72" s="80" t="n"/>
      <c r="CD72" s="80" t="n"/>
      <c r="CE72" s="80" t="n"/>
      <c r="CF72" s="80" t="n"/>
      <c r="CG72" s="80" t="n"/>
      <c r="CH72" s="80" t="n"/>
      <c r="CI72" s="80" t="n"/>
      <c r="CJ72" s="80" t="n"/>
      <c r="CK72" s="80" t="n"/>
      <c r="CL72" s="80" t="n"/>
      <c r="CM72" s="80" t="n"/>
      <c r="CN72" s="80" t="n"/>
      <c r="CO72" s="80" t="n"/>
      <c r="CP72" s="80" t="n"/>
      <c r="CQ72" s="80" t="n"/>
      <c r="CR72" s="80" t="n"/>
      <c r="CS72" s="80" t="n"/>
      <c r="CT72" s="80" t="n"/>
      <c r="CU72" s="80" t="n"/>
      <c r="CV72" s="80" t="n"/>
      <c r="CW72" s="80" t="n"/>
      <c r="CX72" s="80" t="n"/>
      <c r="CY72" s="80" t="n"/>
      <c r="CZ72" s="80" t="n"/>
      <c r="DA72" s="80" t="n"/>
      <c r="DB72" s="80" t="n"/>
      <c r="DC72" s="80" t="n"/>
      <c r="DD72" s="80" t="n"/>
      <c r="DE72" s="80" t="n"/>
      <c r="DF72" s="80" t="n"/>
      <c r="DG72" s="80" t="n"/>
      <c r="DH72" s="80" t="n"/>
      <c r="DI72" s="80" t="n"/>
      <c r="DJ72" s="80" t="n"/>
      <c r="DK72" s="80" t="n"/>
      <c r="DL72" s="80" t="n"/>
      <c r="DM72" s="80" t="n"/>
      <c r="DN72" s="80" t="n"/>
      <c r="DO72" s="80" t="n"/>
      <c r="DP72" s="80" t="n"/>
      <c r="DQ72" s="80" t="n"/>
      <c r="DR72" s="80" t="n"/>
      <c r="DS72" s="80" t="n"/>
      <c r="DT72" s="80" t="n"/>
      <c r="DU72" s="80" t="n"/>
      <c r="DV72" s="80" t="n"/>
      <c r="DW72" s="80" t="n"/>
      <c r="DX72" s="80" t="n"/>
      <c r="DY72" s="80" t="n"/>
      <c r="DZ72" s="80" t="n"/>
      <c r="EA72" s="80" t="n"/>
      <c r="EB72" s="80" t="n"/>
      <c r="EC72" s="80" t="n"/>
      <c r="ED72" s="80" t="n"/>
      <c r="EE72" s="80" t="n"/>
      <c r="EF72" s="80" t="n"/>
      <c r="EG72" s="80" t="n"/>
      <c r="EH72" s="80" t="n"/>
      <c r="EI72" s="80" t="n"/>
      <c r="EJ72" s="80" t="n"/>
      <c r="EK72" s="80" t="n"/>
      <c r="EL72" s="80" t="n"/>
      <c r="EM72" s="80" t="n"/>
      <c r="EN72" s="80" t="n"/>
      <c r="EO72" s="80" t="n"/>
      <c r="EP72" s="80" t="n"/>
      <c r="EQ72" s="80" t="n"/>
      <c r="ER72" s="81" t="n"/>
      <c r="ES72" s="89" t="n"/>
      <c r="EU72" s="81" t="n"/>
      <c r="EV72" s="89" t="n"/>
      <c r="EX72" s="81" t="n"/>
      <c r="EY72" s="89" t="n"/>
      <c r="FA72" s="81" t="n"/>
      <c r="FB72" s="89" t="n"/>
      <c r="FD72" s="81" t="n"/>
      <c r="FE72" s="89" t="n"/>
      <c r="FG72" s="81" t="n"/>
      <c r="FH72" s="89" t="n"/>
      <c r="FJ72" s="81" t="n"/>
      <c r="FK72" s="89" t="n"/>
      <c r="FM72" s="81" t="n"/>
    </row>
    <row customHeight="1" ht="12" r="73" spans="1:201">
      <c r="A73" s="35" t="n">
        <v>43374</v>
      </c>
      <c r="B73" s="89" t="s">
        <v>140</v>
      </c>
      <c r="C73" s="89" t="s">
        <v>147</v>
      </c>
      <c r="D73" s="31" t="n">
        <v>6.44</v>
      </c>
      <c r="E73" s="81" t="n">
        <v>6.68</v>
      </c>
      <c r="F73" s="25" t="n">
        <v>402</v>
      </c>
      <c r="G73" s="80" t="n">
        <v>357</v>
      </c>
      <c r="H73" s="80" t="n">
        <v>284</v>
      </c>
      <c r="I73" s="80" t="n">
        <v>243</v>
      </c>
      <c r="J73" s="80" t="n">
        <v>5</v>
      </c>
      <c r="K73" s="80" t="n">
        <v>13</v>
      </c>
      <c r="L73" s="25" t="n">
        <v>0</v>
      </c>
      <c r="M73" s="80" t="n">
        <v>1</v>
      </c>
      <c r="N73" s="80" t="n">
        <v>2</v>
      </c>
      <c r="O73" s="80" t="n">
        <v>4</v>
      </c>
      <c r="P73" s="80" t="n">
        <v>0</v>
      </c>
      <c r="Q73" s="80" t="n">
        <v>0</v>
      </c>
      <c r="R73" s="16" t="n">
        <v>2</v>
      </c>
      <c r="S73" s="16" t="n">
        <v>5</v>
      </c>
      <c r="T73" s="16" t="n">
        <v>7</v>
      </c>
      <c r="U73" s="25" t="n">
        <v>1</v>
      </c>
      <c r="V73" s="80" t="n">
        <v>2</v>
      </c>
      <c r="W73" s="16" t="n">
        <v>3</v>
      </c>
      <c r="X73" s="25" t="n">
        <v>27</v>
      </c>
      <c r="Y73" s="80" t="n">
        <v>18</v>
      </c>
      <c r="Z73" s="27">
        <f>IF(U73="","",LOOKUP(U73-V73,{-9E+307,0,1},{2,"x",1}))</f>
        <v/>
      </c>
      <c r="AA73" s="14">
        <f>IF(U73="","",U73&amp;"-"&amp;V73)</f>
        <v/>
      </c>
      <c r="AB73" s="63" t="n"/>
      <c r="BT73" s="80" t="n"/>
      <c r="BU73" s="80" t="n"/>
      <c r="BV73" s="80" t="n"/>
      <c r="BW73" s="80" t="n"/>
      <c r="BX73" s="80" t="n"/>
      <c r="BY73" s="80" t="n"/>
      <c r="BZ73" s="80" t="n"/>
      <c r="CA73" s="80" t="n"/>
      <c r="CB73" s="80" t="n"/>
      <c r="CC73" s="80" t="n"/>
      <c r="CD73" s="80" t="n"/>
      <c r="CE73" s="80" t="n"/>
      <c r="CF73" s="80" t="n"/>
      <c r="CG73" s="80" t="n"/>
      <c r="CH73" s="80" t="n"/>
      <c r="CI73" s="80" t="n"/>
      <c r="CJ73" s="80" t="n"/>
      <c r="CK73" s="80" t="n"/>
      <c r="CL73" s="80" t="n"/>
      <c r="CM73" s="80" t="n"/>
      <c r="CN73" s="80" t="n"/>
      <c r="CO73" s="80" t="n"/>
      <c r="CP73" s="80" t="n"/>
      <c r="CQ73" s="80" t="n"/>
      <c r="CR73" s="80" t="n"/>
      <c r="CS73" s="80" t="n"/>
      <c r="CT73" s="80" t="n"/>
      <c r="CU73" s="80" t="n"/>
      <c r="CV73" s="80" t="n"/>
      <c r="CW73" s="80" t="n"/>
      <c r="CX73" s="80" t="n"/>
      <c r="CY73" s="80" t="n"/>
      <c r="CZ73" s="80" t="n"/>
      <c r="DA73" s="80" t="n"/>
      <c r="DB73" s="80" t="n"/>
      <c r="DC73" s="80" t="n"/>
      <c r="DD73" s="80" t="n"/>
      <c r="DE73" s="80" t="n"/>
      <c r="DF73" s="80" t="n"/>
      <c r="DG73" s="80" t="n"/>
      <c r="DH73" s="80" t="n"/>
      <c r="DI73" s="80" t="n"/>
      <c r="DJ73" s="80" t="n"/>
      <c r="DK73" s="80" t="n"/>
      <c r="DL73" s="80" t="n"/>
      <c r="DM73" s="80" t="n"/>
      <c r="DN73" s="80" t="n"/>
      <c r="DO73" s="80" t="n"/>
      <c r="DP73" s="80" t="n"/>
      <c r="DQ73" s="80" t="n"/>
      <c r="DR73" s="80" t="n"/>
      <c r="DS73" s="80" t="n"/>
      <c r="DT73" s="80" t="n"/>
      <c r="DU73" s="80" t="n"/>
      <c r="DV73" s="80" t="n"/>
      <c r="DW73" s="80" t="n"/>
      <c r="DX73" s="80" t="n"/>
      <c r="DY73" s="80" t="n"/>
      <c r="DZ73" s="80" t="n"/>
      <c r="EA73" s="80" t="n"/>
      <c r="EB73" s="80" t="n"/>
      <c r="EC73" s="80" t="n"/>
      <c r="ED73" s="80" t="n"/>
      <c r="EE73" s="80" t="n"/>
      <c r="EF73" s="80" t="n"/>
      <c r="EG73" s="80" t="n"/>
      <c r="EH73" s="80" t="n"/>
      <c r="EI73" s="80" t="n"/>
      <c r="EJ73" s="80" t="n"/>
      <c r="EK73" s="80" t="n"/>
      <c r="EL73" s="80" t="n"/>
      <c r="EM73" s="80" t="n"/>
      <c r="EN73" s="80" t="n"/>
      <c r="EO73" s="80" t="n"/>
      <c r="EP73" s="80" t="n"/>
      <c r="EQ73" s="80" t="n"/>
      <c r="ER73" s="81" t="n"/>
      <c r="ES73" s="89" t="n"/>
      <c r="EU73" s="81" t="n"/>
      <c r="EV73" s="89" t="n"/>
      <c r="EX73" s="81" t="n"/>
      <c r="EY73" s="89" t="n"/>
      <c r="FA73" s="81" t="n"/>
      <c r="FB73" s="89" t="n"/>
      <c r="FD73" s="81" t="n"/>
      <c r="FE73" s="89" t="n"/>
      <c r="FG73" s="81" t="n"/>
      <c r="FH73" s="89" t="n"/>
      <c r="FJ73" s="81" t="n"/>
      <c r="FK73" s="89" t="n"/>
      <c r="FM73" s="81" t="n"/>
    </row>
    <row customHeight="1" ht="12" r="74" spans="1:201">
      <c r="A74" s="35" t="n">
        <v>43378</v>
      </c>
      <c r="B74" s="89" t="s">
        <v>133</v>
      </c>
      <c r="C74" s="89" t="s">
        <v>135</v>
      </c>
      <c r="D74" s="31" t="n">
        <v>6.98</v>
      </c>
      <c r="E74" s="81" t="n">
        <v>6.55</v>
      </c>
      <c r="F74" s="25" t="n">
        <v>383</v>
      </c>
      <c r="G74" s="80" t="n">
        <v>492</v>
      </c>
      <c r="H74" s="80" t="n">
        <v>281</v>
      </c>
      <c r="I74" s="80" t="n">
        <v>387</v>
      </c>
      <c r="J74" s="80" t="n">
        <v>7</v>
      </c>
      <c r="K74" s="80" t="n">
        <v>14</v>
      </c>
      <c r="L74" s="25" t="n">
        <v>0</v>
      </c>
      <c r="M74" s="80" t="n">
        <v>0</v>
      </c>
      <c r="N74" s="80" t="n">
        <v>3</v>
      </c>
      <c r="O74" s="80" t="n">
        <v>3</v>
      </c>
      <c r="P74" s="80" t="n">
        <v>0</v>
      </c>
      <c r="Q74" s="80" t="n">
        <v>1</v>
      </c>
      <c r="R74" s="16" t="n">
        <v>3</v>
      </c>
      <c r="S74" s="16" t="n">
        <v>4</v>
      </c>
      <c r="T74" s="16" t="n">
        <v>7</v>
      </c>
      <c r="U74" s="25" t="n">
        <v>1</v>
      </c>
      <c r="V74" s="80" t="n">
        <v>0</v>
      </c>
      <c r="W74" s="16" t="n">
        <v>1</v>
      </c>
      <c r="X74" s="25" t="n">
        <v>31</v>
      </c>
      <c r="Y74" s="80" t="n">
        <v>17</v>
      </c>
      <c r="Z74" s="27">
        <f>IF(U74="","",LOOKUP(U74-V74,{-9E+307,0,1},{2,"x",1}))</f>
        <v/>
      </c>
      <c r="AA74" s="14">
        <f>IF(U74="","",U74&amp;"-"&amp;V74)</f>
        <v/>
      </c>
      <c r="AB74" s="63" t="n"/>
      <c r="BT74" s="80" t="n"/>
      <c r="BU74" s="80" t="n"/>
      <c r="BV74" s="80" t="n"/>
      <c r="BW74" s="80" t="n"/>
      <c r="BX74" s="80" t="n"/>
      <c r="BY74" s="80" t="n"/>
      <c r="BZ74" s="80" t="n"/>
      <c r="CA74" s="80" t="n"/>
      <c r="CB74" s="80" t="n"/>
      <c r="CC74" s="80" t="n"/>
      <c r="CD74" s="80" t="n"/>
      <c r="CE74" s="80" t="n"/>
      <c r="CF74" s="80" t="n"/>
      <c r="CG74" s="80" t="n"/>
      <c r="CH74" s="80" t="n"/>
      <c r="CI74" s="80" t="n"/>
      <c r="CJ74" s="80" t="n"/>
      <c r="CK74" s="80" t="n"/>
      <c r="CL74" s="80" t="n"/>
      <c r="CM74" s="80" t="n"/>
      <c r="CN74" s="80" t="n"/>
      <c r="CO74" s="80" t="n"/>
      <c r="CP74" s="80" t="n"/>
      <c r="CQ74" s="80" t="n"/>
      <c r="CR74" s="80" t="n"/>
      <c r="CS74" s="80" t="n"/>
      <c r="CT74" s="80" t="n"/>
      <c r="CU74" s="80" t="n"/>
      <c r="CV74" s="80" t="n"/>
      <c r="CW74" s="80" t="n"/>
      <c r="CX74" s="80" t="n"/>
      <c r="CY74" s="80" t="n"/>
      <c r="CZ74" s="80" t="n"/>
      <c r="DA74" s="80" t="n"/>
      <c r="DB74" s="80" t="n"/>
      <c r="DC74" s="80" t="n"/>
      <c r="DD74" s="80" t="n"/>
      <c r="DE74" s="80" t="n"/>
      <c r="DF74" s="80" t="n"/>
      <c r="DG74" s="80" t="n"/>
      <c r="DH74" s="80" t="n"/>
      <c r="DI74" s="80" t="n"/>
      <c r="DJ74" s="80" t="n"/>
      <c r="DK74" s="80" t="n"/>
      <c r="DL74" s="80" t="n"/>
      <c r="DM74" s="80" t="n"/>
      <c r="DN74" s="80" t="n"/>
      <c r="DO74" s="80" t="n"/>
      <c r="DP74" s="80" t="n"/>
      <c r="DQ74" s="80" t="n"/>
      <c r="DR74" s="80" t="n"/>
      <c r="DS74" s="80" t="n"/>
      <c r="DT74" s="80" t="n"/>
      <c r="DU74" s="80" t="n"/>
      <c r="DV74" s="80" t="n"/>
      <c r="DW74" s="80" t="n"/>
      <c r="DX74" s="80" t="n"/>
      <c r="DY74" s="80" t="n"/>
      <c r="DZ74" s="80" t="n"/>
      <c r="EA74" s="80" t="n"/>
      <c r="EB74" s="80" t="n"/>
      <c r="EC74" s="80" t="n"/>
      <c r="ED74" s="80" t="n"/>
      <c r="EE74" s="80" t="n"/>
      <c r="EF74" s="80" t="n"/>
      <c r="EG74" s="80" t="n"/>
      <c r="EH74" s="80" t="n"/>
      <c r="EI74" s="80" t="n"/>
      <c r="EJ74" s="80" t="n"/>
      <c r="EK74" s="80" t="n"/>
      <c r="EL74" s="80" t="n"/>
      <c r="EM74" s="80" t="n"/>
      <c r="EN74" s="80" t="n"/>
      <c r="EO74" s="80" t="n"/>
      <c r="EP74" s="80" t="n"/>
      <c r="EQ74" s="80" t="n"/>
      <c r="ER74" s="81" t="n"/>
      <c r="ES74" s="89" t="n"/>
      <c r="EU74" s="81" t="n"/>
      <c r="EV74" s="89" t="n"/>
      <c r="EX74" s="81" t="n"/>
      <c r="EY74" s="89" t="n"/>
      <c r="FA74" s="81" t="n"/>
      <c r="FB74" s="89" t="n"/>
      <c r="FD74" s="81" t="n"/>
      <c r="FE74" s="89" t="n"/>
      <c r="FG74" s="81" t="n"/>
      <c r="FH74" s="89" t="n"/>
      <c r="FJ74" s="81" t="n"/>
      <c r="FK74" s="89" t="n"/>
      <c r="FM74" s="81" t="n"/>
    </row>
    <row customHeight="1" ht="12" r="75" spans="1:201">
      <c r="A75" s="35" t="n">
        <v>43378</v>
      </c>
      <c r="B75" s="89" t="s">
        <v>141</v>
      </c>
      <c r="C75" s="89" t="s">
        <v>131</v>
      </c>
      <c r="D75" s="31" t="n">
        <v>6.44</v>
      </c>
      <c r="E75" s="81" t="n">
        <v>6.69</v>
      </c>
      <c r="F75" s="25" t="n">
        <v>317</v>
      </c>
      <c r="G75" s="80" t="n">
        <v>527</v>
      </c>
      <c r="H75" s="80" t="n">
        <v>185</v>
      </c>
      <c r="I75" s="80" t="n">
        <v>413</v>
      </c>
      <c r="J75" s="80" t="n">
        <v>9</v>
      </c>
      <c r="K75" s="80" t="n">
        <v>7</v>
      </c>
      <c r="L75" s="25" t="n">
        <v>1</v>
      </c>
      <c r="M75" s="80" t="n">
        <v>0</v>
      </c>
      <c r="N75" s="80" t="n">
        <v>1</v>
      </c>
      <c r="O75" s="80" t="n">
        <v>1</v>
      </c>
      <c r="P75" s="80" t="n">
        <v>0</v>
      </c>
      <c r="Q75" s="80" t="n">
        <v>3</v>
      </c>
      <c r="R75" s="16" t="n">
        <v>2</v>
      </c>
      <c r="S75" s="16" t="n">
        <v>4</v>
      </c>
      <c r="T75" s="16" t="n">
        <v>6</v>
      </c>
      <c r="U75" s="25" t="n">
        <v>1</v>
      </c>
      <c r="V75" s="80" t="n">
        <v>2</v>
      </c>
      <c r="W75" s="16" t="n">
        <v>3</v>
      </c>
      <c r="X75" s="25" t="n">
        <v>30</v>
      </c>
      <c r="Y75" s="80" t="n">
        <v>25</v>
      </c>
      <c r="Z75" s="27">
        <f>IF(U75="","",LOOKUP(U75-V75,{-9E+307,0,1},{2,"x",1}))</f>
        <v/>
      </c>
      <c r="AA75" s="14">
        <f>IF(U75="","",U75&amp;"-"&amp;V75)</f>
        <v/>
      </c>
      <c r="AB75" s="63" t="n"/>
      <c r="BT75" s="80" t="n"/>
      <c r="BU75" s="80" t="n"/>
      <c r="BV75" s="80" t="n"/>
      <c r="BW75" s="80" t="n"/>
      <c r="BX75" s="80" t="n"/>
      <c r="BY75" s="80" t="n"/>
      <c r="BZ75" s="80" t="n"/>
      <c r="CA75" s="80" t="n"/>
      <c r="CB75" s="80" t="n"/>
      <c r="CC75" s="80" t="n"/>
      <c r="CD75" s="80" t="n"/>
      <c r="CE75" s="80" t="n"/>
      <c r="CF75" s="80" t="n"/>
      <c r="CG75" s="80" t="n"/>
      <c r="CH75" s="80" t="n"/>
      <c r="CI75" s="80" t="n"/>
      <c r="CJ75" s="80" t="n"/>
      <c r="CK75" s="80" t="n"/>
      <c r="CL75" s="80" t="n"/>
      <c r="CM75" s="80" t="n"/>
      <c r="CN75" s="80" t="n"/>
      <c r="CO75" s="80" t="n"/>
      <c r="CP75" s="80" t="n"/>
      <c r="CQ75" s="80" t="n"/>
      <c r="CR75" s="80" t="n"/>
      <c r="CS75" s="80" t="n"/>
      <c r="CT75" s="80" t="n"/>
      <c r="CU75" s="80" t="n"/>
      <c r="CV75" s="80" t="n"/>
      <c r="CW75" s="80" t="n"/>
      <c r="CX75" s="80" t="n"/>
      <c r="CY75" s="80" t="n"/>
      <c r="CZ75" s="80" t="n"/>
      <c r="DA75" s="80" t="n"/>
      <c r="DB75" s="80" t="n"/>
      <c r="DC75" s="80" t="n"/>
      <c r="DD75" s="80" t="n"/>
      <c r="DE75" s="80" t="n"/>
      <c r="DF75" s="80" t="n"/>
      <c r="DG75" s="80" t="n"/>
      <c r="DH75" s="80" t="n"/>
      <c r="DI75" s="80" t="n"/>
      <c r="DJ75" s="80" t="n"/>
      <c r="DK75" s="80" t="n"/>
      <c r="DL75" s="80" t="n"/>
      <c r="DM75" s="80" t="n"/>
      <c r="DN75" s="80" t="n"/>
      <c r="DO75" s="80" t="n"/>
      <c r="DP75" s="80" t="n"/>
      <c r="DQ75" s="80" t="n"/>
      <c r="DR75" s="80" t="n"/>
      <c r="DS75" s="80" t="n"/>
      <c r="DT75" s="80" t="n"/>
      <c r="DU75" s="80" t="n"/>
      <c r="DV75" s="80" t="n"/>
      <c r="DW75" s="80" t="n"/>
      <c r="DX75" s="80" t="n"/>
      <c r="DY75" s="80" t="n"/>
      <c r="DZ75" s="80" t="n"/>
      <c r="EA75" s="80" t="n"/>
      <c r="EB75" s="80" t="n"/>
      <c r="EC75" s="80" t="n"/>
      <c r="ED75" s="80" t="n"/>
      <c r="EE75" s="80" t="n"/>
      <c r="EF75" s="80" t="n"/>
      <c r="EG75" s="80" t="n"/>
      <c r="EH75" s="80" t="n"/>
      <c r="EI75" s="80" t="n"/>
      <c r="EJ75" s="80" t="n"/>
      <c r="EK75" s="80" t="n"/>
      <c r="EL75" s="80" t="n"/>
      <c r="EM75" s="80" t="n"/>
      <c r="EN75" s="80" t="n"/>
      <c r="EO75" s="80" t="n"/>
      <c r="EP75" s="80" t="n"/>
      <c r="EQ75" s="80" t="n"/>
      <c r="ER75" s="81" t="n"/>
      <c r="ES75" s="89" t="n"/>
      <c r="EU75" s="81" t="n"/>
      <c r="EV75" s="89" t="n"/>
      <c r="EX75" s="81" t="n"/>
      <c r="EY75" s="89" t="n"/>
      <c r="FA75" s="81" t="n"/>
      <c r="FB75" s="89" t="n"/>
      <c r="FD75" s="81" t="n"/>
      <c r="FE75" s="89" t="n"/>
      <c r="FG75" s="81" t="n"/>
      <c r="FH75" s="89" t="n"/>
      <c r="FJ75" s="81" t="n"/>
      <c r="FK75" s="89" t="n"/>
      <c r="FM75" s="81" t="n"/>
    </row>
    <row customHeight="1" ht="12" r="76" spans="1:201">
      <c r="A76" s="35" t="n">
        <v>43379</v>
      </c>
      <c r="B76" s="89" t="s">
        <v>138</v>
      </c>
      <c r="C76" s="89" t="s">
        <v>132</v>
      </c>
      <c r="D76" s="31" t="n">
        <v>6.73</v>
      </c>
      <c r="E76" s="81" t="n">
        <v>6.31</v>
      </c>
      <c r="F76" s="25" t="n">
        <v>350</v>
      </c>
      <c r="G76" s="80" t="n">
        <v>432</v>
      </c>
      <c r="H76" s="80" t="n">
        <v>276</v>
      </c>
      <c r="I76" s="80" t="n">
        <v>352</v>
      </c>
      <c r="J76" s="80" t="n">
        <v>13</v>
      </c>
      <c r="K76" s="80" t="n">
        <v>7</v>
      </c>
      <c r="L76" s="25" t="n">
        <v>1</v>
      </c>
      <c r="M76" s="80" t="n">
        <v>0</v>
      </c>
      <c r="N76" s="80" t="n">
        <v>4</v>
      </c>
      <c r="O76" s="80" t="n">
        <v>1</v>
      </c>
      <c r="P76" s="80" t="n">
        <v>1</v>
      </c>
      <c r="Q76" s="80" t="n">
        <v>1</v>
      </c>
      <c r="R76" s="16" t="n">
        <v>6</v>
      </c>
      <c r="S76" s="16" t="n">
        <v>2</v>
      </c>
      <c r="T76" s="16" t="n">
        <v>8</v>
      </c>
      <c r="U76" s="25" t="n">
        <v>2</v>
      </c>
      <c r="V76" s="80" t="n">
        <v>1</v>
      </c>
      <c r="W76" s="16" t="n">
        <v>3</v>
      </c>
      <c r="X76" s="25" t="n">
        <v>19</v>
      </c>
      <c r="Y76" s="80" t="n">
        <v>18</v>
      </c>
      <c r="Z76" s="27">
        <f>IF(U76="","",LOOKUP(U76-V76,{-9E+307,0,1},{2,"x",1}))</f>
        <v/>
      </c>
      <c r="AA76" s="14">
        <f>IF(U76="","",U76&amp;"-"&amp;V76)</f>
        <v/>
      </c>
      <c r="AB76" s="63" t="n"/>
      <c r="EP76" s="89" t="n"/>
      <c r="ER76" s="81" t="n"/>
      <c r="ES76" s="89" t="n"/>
      <c r="EU76" s="81" t="n"/>
      <c r="EV76" s="89" t="n"/>
      <c r="EX76" s="81" t="n"/>
      <c r="EY76" s="89" t="n"/>
      <c r="FA76" s="81" t="n"/>
      <c r="FB76" s="89" t="n"/>
      <c r="FD76" s="81" t="n"/>
      <c r="FE76" s="89" t="n"/>
      <c r="FG76" s="81" t="n"/>
      <c r="FH76" s="89" t="n"/>
      <c r="FJ76" s="81" t="n"/>
      <c r="FK76" s="89" t="n"/>
      <c r="FM76" s="81" t="n"/>
    </row>
    <row customHeight="1" ht="12" r="77" spans="1:201">
      <c r="A77" s="35" t="n">
        <v>43379</v>
      </c>
      <c r="B77" s="89" t="s">
        <v>136</v>
      </c>
      <c r="C77" s="89" t="s">
        <v>139</v>
      </c>
      <c r="D77" s="31" t="n">
        <v>6.74</v>
      </c>
      <c r="E77" s="81" t="n">
        <v>6.84</v>
      </c>
      <c r="F77" s="25" t="n">
        <v>358</v>
      </c>
      <c r="G77" s="80" t="n">
        <v>296</v>
      </c>
      <c r="H77" s="80" t="n">
        <v>255</v>
      </c>
      <c r="I77" s="80" t="n">
        <v>192</v>
      </c>
      <c r="J77" s="80" t="n">
        <v>9</v>
      </c>
      <c r="K77" s="80" t="n">
        <v>10</v>
      </c>
      <c r="L77" s="25" t="n">
        <v>0</v>
      </c>
      <c r="M77" s="80" t="n">
        <v>3</v>
      </c>
      <c r="N77" s="80" t="n">
        <v>2</v>
      </c>
      <c r="O77" s="80" t="n">
        <v>1</v>
      </c>
      <c r="P77" s="80" t="n">
        <v>1</v>
      </c>
      <c r="Q77" s="80" t="n">
        <v>2</v>
      </c>
      <c r="R77" s="16" t="n">
        <v>3</v>
      </c>
      <c r="S77" s="16" t="n">
        <v>6</v>
      </c>
      <c r="T77" s="16" t="n">
        <v>9</v>
      </c>
      <c r="U77" s="25" t="n">
        <v>1</v>
      </c>
      <c r="V77" s="80" t="n">
        <v>1</v>
      </c>
      <c r="W77" s="16" t="n">
        <v>2</v>
      </c>
      <c r="X77" s="25" t="n">
        <v>25</v>
      </c>
      <c r="Y77" s="80" t="n">
        <v>20</v>
      </c>
      <c r="Z77" s="27">
        <f>IF(U77="","",LOOKUP(U77-V77,{-9E+307,0,1},{2,"x",1}))</f>
        <v/>
      </c>
      <c r="AA77" s="14">
        <f>IF(U77="","",U77&amp;"-"&amp;V77)</f>
        <v/>
      </c>
      <c r="AB77" s="63" t="n"/>
      <c r="EP77" s="89" t="n"/>
      <c r="ER77" s="81" t="n"/>
      <c r="ES77" s="89" t="n"/>
      <c r="EU77" s="81" t="n"/>
      <c r="EV77" s="89" t="n"/>
      <c r="EX77" s="81" t="n"/>
      <c r="EY77" s="89" t="n"/>
      <c r="FA77" s="81" t="n"/>
      <c r="FB77" s="89" t="n"/>
      <c r="FD77" s="81" t="n"/>
      <c r="FE77" s="89" t="n"/>
      <c r="FG77" s="81" t="n"/>
      <c r="FH77" s="89" t="n"/>
      <c r="FJ77" s="81" t="n"/>
      <c r="FK77" s="89" t="n"/>
      <c r="FM77" s="81" t="n"/>
    </row>
    <row r="78" spans="1:201">
      <c r="A78" s="35" t="n">
        <v>43379</v>
      </c>
      <c r="B78" s="89" t="s">
        <v>145</v>
      </c>
      <c r="C78" s="89" t="s">
        <v>148</v>
      </c>
      <c r="D78" s="31" t="n">
        <v>6.61</v>
      </c>
      <c r="E78" s="81" t="n">
        <v>6.79</v>
      </c>
      <c r="F78" s="25" t="n">
        <v>455</v>
      </c>
      <c r="G78" s="80" t="n">
        <v>260</v>
      </c>
      <c r="H78" s="80" t="n">
        <v>353</v>
      </c>
      <c r="I78" s="80" t="n">
        <v>147</v>
      </c>
      <c r="J78" s="80" t="n">
        <v>17</v>
      </c>
      <c r="K78" s="80" t="n">
        <v>4</v>
      </c>
      <c r="L78" s="25" t="n">
        <v>0</v>
      </c>
      <c r="M78" s="80" t="n">
        <v>0</v>
      </c>
      <c r="N78" s="80" t="n">
        <v>5</v>
      </c>
      <c r="O78" s="80" t="n">
        <v>1</v>
      </c>
      <c r="P78" s="80" t="n">
        <v>3</v>
      </c>
      <c r="Q78" s="80" t="n">
        <v>3</v>
      </c>
      <c r="R78" s="16" t="n">
        <v>8</v>
      </c>
      <c r="S78" s="16" t="n">
        <v>4</v>
      </c>
      <c r="T78" s="16" t="n">
        <v>12</v>
      </c>
      <c r="U78" s="25" t="n">
        <v>2</v>
      </c>
      <c r="V78" s="80" t="n">
        <v>2</v>
      </c>
      <c r="W78" s="16" t="n">
        <v>4</v>
      </c>
      <c r="X78" s="25" t="n">
        <v>10</v>
      </c>
      <c r="Y78" s="80" t="n">
        <v>43</v>
      </c>
      <c r="Z78" s="27">
        <f>IF(U78="","",LOOKUP(U78-V78,{-9E+307,0,1},{2,"x",1}))</f>
        <v/>
      </c>
      <c r="AA78" s="14">
        <f>IF(U78="","",U78&amp;"-"&amp;V78)</f>
        <v/>
      </c>
      <c r="AB78" s="63" t="n"/>
      <c r="EP78" s="89" t="n"/>
      <c r="ER78" s="81" t="n"/>
      <c r="ES78" s="89" t="n"/>
      <c r="EU78" s="81" t="n"/>
      <c r="EV78" s="89" t="n"/>
      <c r="EX78" s="81" t="n"/>
      <c r="EY78" s="89" t="n"/>
      <c r="FA78" s="81" t="n"/>
      <c r="FB78" s="89" t="n"/>
      <c r="FD78" s="81" t="n"/>
      <c r="FE78" s="89" t="n"/>
      <c r="FG78" s="81" t="n"/>
      <c r="FH78" s="89" t="n"/>
      <c r="FJ78" s="81" t="n"/>
      <c r="FK78" s="89" t="n"/>
      <c r="FM78" s="81" t="n"/>
    </row>
    <row customHeight="1" ht="12" r="79" spans="1:201">
      <c r="A79" s="35" t="n">
        <v>43380</v>
      </c>
      <c r="B79" s="89" t="s">
        <v>140</v>
      </c>
      <c r="C79" s="89" t="s">
        <v>142</v>
      </c>
      <c r="D79" s="31" t="n">
        <v>6.63</v>
      </c>
      <c r="E79" s="81" t="n">
        <v>6.96</v>
      </c>
      <c r="F79" s="25" t="n">
        <v>333</v>
      </c>
      <c r="G79" s="80" t="n">
        <v>439</v>
      </c>
      <c r="H79" s="80" t="n">
        <v>223</v>
      </c>
      <c r="I79" s="80" t="n">
        <v>340</v>
      </c>
      <c r="J79" s="80" t="n">
        <v>11</v>
      </c>
      <c r="K79" s="80" t="n">
        <v>7</v>
      </c>
      <c r="L79" s="25" t="n">
        <v>1</v>
      </c>
      <c r="M79" s="80" t="n">
        <v>0</v>
      </c>
      <c r="N79" s="80" t="n">
        <v>3</v>
      </c>
      <c r="O79" s="80" t="n">
        <v>3</v>
      </c>
      <c r="P79" s="80" t="n">
        <v>2</v>
      </c>
      <c r="Q79" s="80" t="n">
        <v>3</v>
      </c>
      <c r="R79" s="16" t="n">
        <v>6</v>
      </c>
      <c r="S79" s="16" t="n">
        <v>6</v>
      </c>
      <c r="T79" s="16" t="n">
        <v>12</v>
      </c>
      <c r="U79" s="25" t="n">
        <v>1</v>
      </c>
      <c r="V79" s="80" t="n">
        <v>2</v>
      </c>
      <c r="W79" s="16" t="n">
        <v>3</v>
      </c>
      <c r="X79" s="25" t="n">
        <v>21</v>
      </c>
      <c r="Y79" s="80" t="n">
        <v>47</v>
      </c>
      <c r="Z79" s="27">
        <f>IF(U79="","",LOOKUP(U79-V79,{-9E+307,0,1},{2,"x",1}))</f>
        <v/>
      </c>
      <c r="AA79" s="14">
        <f>IF(U79="","",U79&amp;"-"&amp;V79)</f>
        <v/>
      </c>
      <c r="AB79" s="63" t="n"/>
      <c r="EP79" s="89" t="n"/>
      <c r="ER79" s="81" t="n"/>
      <c r="ES79" s="89" t="n"/>
      <c r="EU79" s="81" t="n"/>
      <c r="EV79" s="89" t="n"/>
      <c r="EX79" s="81" t="n"/>
      <c r="EY79" s="89" t="n"/>
      <c r="FA79" s="81" t="n"/>
      <c r="FB79" s="89" t="n"/>
      <c r="FD79" s="81" t="n"/>
      <c r="FE79" s="89" t="n"/>
      <c r="FG79" s="81" t="n"/>
      <c r="FH79" s="89" t="n"/>
      <c r="FJ79" s="81" t="n"/>
      <c r="FK79" s="89" t="n"/>
      <c r="FM79" s="81" t="n"/>
    </row>
    <row customHeight="1" ht="12" r="80" spans="1:201">
      <c r="A80" s="35" t="n">
        <v>43380</v>
      </c>
      <c r="B80" s="89" t="s">
        <v>146</v>
      </c>
      <c r="C80" s="89" t="s">
        <v>137</v>
      </c>
      <c r="D80" s="31" t="n">
        <v>6.81</v>
      </c>
      <c r="E80" s="81" t="n">
        <v>6.38</v>
      </c>
      <c r="F80" s="25" t="n">
        <v>348</v>
      </c>
      <c r="G80" s="80" t="n">
        <v>577</v>
      </c>
      <c r="H80" s="80" t="n">
        <v>231</v>
      </c>
      <c r="I80" s="80" t="n">
        <v>453</v>
      </c>
      <c r="J80" s="80" t="n">
        <v>6</v>
      </c>
      <c r="K80" s="80" t="n">
        <v>10</v>
      </c>
      <c r="L80" s="25" t="n">
        <v>2</v>
      </c>
      <c r="M80" s="80" t="n">
        <v>1</v>
      </c>
      <c r="N80" s="80" t="n">
        <v>3</v>
      </c>
      <c r="O80" s="80" t="n">
        <v>2</v>
      </c>
      <c r="P80" s="80" t="n">
        <v>0</v>
      </c>
      <c r="Q80" s="80" t="n">
        <v>0</v>
      </c>
      <c r="R80" s="16" t="n">
        <v>5</v>
      </c>
      <c r="S80" s="16" t="n">
        <v>3</v>
      </c>
      <c r="T80" s="16" t="n">
        <v>8</v>
      </c>
      <c r="U80" s="25" t="n">
        <v>3</v>
      </c>
      <c r="V80" s="80" t="n">
        <v>1</v>
      </c>
      <c r="W80" s="16" t="n">
        <v>4</v>
      </c>
      <c r="X80" s="25" t="n">
        <v>18</v>
      </c>
      <c r="Y80" s="80" t="n">
        <v>17</v>
      </c>
      <c r="Z80" s="27">
        <f>IF(U80="","",LOOKUP(U80-V80,{-9E+307,0,1},{2,"x",1}))</f>
        <v/>
      </c>
      <c r="AA80" s="14">
        <f>IF(U80="","",U80&amp;"-"&amp;V80)</f>
        <v/>
      </c>
      <c r="AB80" s="63" t="n"/>
      <c r="EP80" s="89" t="n"/>
      <c r="ER80" s="81" t="n"/>
      <c r="ES80" s="89" t="n"/>
      <c r="EU80" s="81" t="n"/>
      <c r="EV80" s="89" t="n"/>
      <c r="EX80" s="81" t="n"/>
      <c r="EY80" s="89" t="n"/>
      <c r="FA80" s="81" t="n"/>
      <c r="FB80" s="89" t="n"/>
      <c r="FD80" s="81" t="n"/>
      <c r="FE80" s="89" t="n"/>
      <c r="FG80" s="81" t="n"/>
      <c r="FH80" s="89" t="n"/>
      <c r="FJ80" s="81" t="n"/>
      <c r="FK80" s="89" t="n"/>
      <c r="FM80" s="81" t="n"/>
    </row>
    <row customHeight="1" ht="12" r="81" spans="1:201">
      <c r="A81" s="35" t="n">
        <v>43380</v>
      </c>
      <c r="B81" s="89" t="s">
        <v>147</v>
      </c>
      <c r="C81" s="89" t="s">
        <v>143</v>
      </c>
      <c r="D81" s="31" t="n">
        <v>6.56</v>
      </c>
      <c r="E81" s="81" t="n">
        <v>6.8</v>
      </c>
      <c r="F81" s="25" t="n">
        <v>385</v>
      </c>
      <c r="G81" s="80" t="n">
        <v>404</v>
      </c>
      <c r="H81" s="80" t="n">
        <v>286</v>
      </c>
      <c r="I81" s="80" t="n">
        <v>309</v>
      </c>
      <c r="J81" s="80" t="n">
        <v>12</v>
      </c>
      <c r="K81" s="80" t="n">
        <v>3</v>
      </c>
      <c r="L81" s="25" t="n">
        <v>1</v>
      </c>
      <c r="M81" s="80" t="n">
        <v>1</v>
      </c>
      <c r="N81" s="80" t="n">
        <v>2</v>
      </c>
      <c r="O81" s="80" t="n">
        <v>0</v>
      </c>
      <c r="P81" s="80" t="n">
        <v>1</v>
      </c>
      <c r="Q81" s="80" t="n">
        <v>2</v>
      </c>
      <c r="R81" s="16" t="n">
        <v>4</v>
      </c>
      <c r="S81" s="16" t="n">
        <v>3</v>
      </c>
      <c r="T81" s="16" t="n">
        <v>7</v>
      </c>
      <c r="U81" s="25" t="n">
        <v>1</v>
      </c>
      <c r="V81" s="80" t="n">
        <v>1</v>
      </c>
      <c r="W81" s="16" t="n">
        <v>2</v>
      </c>
      <c r="X81" s="25" t="n">
        <v>18</v>
      </c>
      <c r="Y81" s="80" t="n">
        <v>39</v>
      </c>
      <c r="Z81" s="27">
        <f>IF(U81="","",LOOKUP(U81-V81,{-9E+307,0,1},{2,"x",1}))</f>
        <v/>
      </c>
      <c r="AA81" s="14">
        <f>IF(U81="","",U81&amp;"-"&amp;V81)</f>
        <v/>
      </c>
      <c r="AB81" s="63" t="n"/>
      <c r="EP81" s="89" t="n"/>
      <c r="ER81" s="81" t="n"/>
      <c r="ES81" s="89" t="n"/>
      <c r="EU81" s="81" t="n"/>
      <c r="EV81" s="89" t="n"/>
      <c r="EX81" s="81" t="n"/>
      <c r="EY81" s="89" t="n"/>
      <c r="FA81" s="81" t="n"/>
      <c r="FB81" s="89" t="n"/>
      <c r="FD81" s="81" t="n"/>
      <c r="FE81" s="89" t="n"/>
      <c r="FG81" s="81" t="n"/>
      <c r="FH81" s="89" t="n"/>
      <c r="FJ81" s="81" t="n"/>
      <c r="FK81" s="89" t="n"/>
      <c r="FM81" s="81" t="n"/>
    </row>
    <row customHeight="1" ht="12" r="82" spans="1:201">
      <c r="A82" s="35" t="n">
        <v>43381</v>
      </c>
      <c r="B82" s="89" t="s">
        <v>134</v>
      </c>
      <c r="C82" s="89" t="s">
        <v>144</v>
      </c>
      <c r="D82" s="31" t="n">
        <v>6.69</v>
      </c>
      <c r="E82" s="81" t="n">
        <v>6.8</v>
      </c>
      <c r="F82" s="25" t="n">
        <v>541</v>
      </c>
      <c r="G82" s="80" t="n">
        <v>241</v>
      </c>
      <c r="H82" s="80" t="n">
        <v>450</v>
      </c>
      <c r="I82" s="80" t="n">
        <v>146</v>
      </c>
      <c r="J82" s="80" t="n">
        <v>14</v>
      </c>
      <c r="K82" s="80" t="n">
        <v>7</v>
      </c>
      <c r="L82" s="25" t="n">
        <v>4</v>
      </c>
      <c r="M82" s="80" t="n">
        <v>0</v>
      </c>
      <c r="N82" s="80" t="n">
        <v>2</v>
      </c>
      <c r="O82" s="80" t="n">
        <v>3</v>
      </c>
      <c r="P82" s="80" t="n">
        <v>0</v>
      </c>
      <c r="Q82" s="80" t="n">
        <v>1</v>
      </c>
      <c r="R82" s="16" t="n">
        <v>6</v>
      </c>
      <c r="S82" s="16" t="n">
        <v>4</v>
      </c>
      <c r="T82" s="16" t="n">
        <v>10</v>
      </c>
      <c r="U82" s="25" t="n">
        <v>1</v>
      </c>
      <c r="V82" s="80" t="n">
        <v>2</v>
      </c>
      <c r="W82" s="16" t="n">
        <v>3</v>
      </c>
      <c r="X82" s="25" t="n">
        <v>24</v>
      </c>
      <c r="Y82" s="80" t="n">
        <v>42</v>
      </c>
      <c r="Z82" s="27">
        <f>IF(U82="","",LOOKUP(U82-V82,{-9E+307,0,1},{2,"x",1}))</f>
        <v/>
      </c>
      <c r="AA82" s="14">
        <f>IF(U82="","",U82&amp;"-"&amp;V82)</f>
        <v/>
      </c>
      <c r="AB82" s="63" t="n"/>
      <c r="EP82" s="89" t="n"/>
      <c r="ER82" s="81" t="n"/>
      <c r="ES82" s="89" t="n"/>
      <c r="EU82" s="81" t="n"/>
      <c r="EV82" s="89" t="n"/>
      <c r="EX82" s="81" t="n"/>
      <c r="EY82" s="89" t="n"/>
      <c r="FA82" s="81" t="n"/>
      <c r="FB82" s="89" t="n"/>
      <c r="FD82" s="81" t="n"/>
      <c r="FE82" s="89" t="n"/>
      <c r="FG82" s="81" t="n"/>
      <c r="FH82" s="89" t="n"/>
      <c r="FJ82" s="81" t="n"/>
      <c r="FK82" s="89" t="n"/>
      <c r="FM82" s="81" t="n"/>
    </row>
    <row customHeight="1" ht="12" r="83" spans="1:201">
      <c r="A83" s="35" t="n">
        <v>43392</v>
      </c>
      <c r="B83" s="89" t="s">
        <v>137</v>
      </c>
      <c r="C83" s="89" t="s">
        <v>140</v>
      </c>
      <c r="D83" s="31" t="n">
        <v>7.44</v>
      </c>
      <c r="E83" s="81" t="n">
        <v>5.75</v>
      </c>
      <c r="F83" s="25" t="n">
        <v>290</v>
      </c>
      <c r="G83" s="80" t="n">
        <v>480</v>
      </c>
      <c r="H83" s="80" t="n">
        <v>188</v>
      </c>
      <c r="I83" s="80" t="n">
        <v>374</v>
      </c>
      <c r="J83" s="80" t="n">
        <v>12</v>
      </c>
      <c r="K83" s="80" t="n">
        <v>5</v>
      </c>
      <c r="L83" s="25" t="n">
        <v>0</v>
      </c>
      <c r="M83" s="80" t="n">
        <v>0</v>
      </c>
      <c r="N83" s="80" t="n">
        <v>2</v>
      </c>
      <c r="O83" s="80" t="n">
        <v>2</v>
      </c>
      <c r="P83" s="80" t="n">
        <v>2</v>
      </c>
      <c r="Q83" s="80" t="n">
        <v>0</v>
      </c>
      <c r="R83" s="16" t="n">
        <v>4</v>
      </c>
      <c r="S83" s="16" t="n">
        <v>2</v>
      </c>
      <c r="T83" s="16" t="n">
        <v>6</v>
      </c>
      <c r="U83" s="25" t="n">
        <v>4</v>
      </c>
      <c r="V83" s="80" t="n">
        <v>0</v>
      </c>
      <c r="W83" s="16" t="n">
        <v>4</v>
      </c>
      <c r="X83" s="25" t="n">
        <v>32</v>
      </c>
      <c r="Y83" s="80" t="n">
        <v>14</v>
      </c>
      <c r="Z83" s="27">
        <f>IF(U83="","",LOOKUP(U83-V83,{-9E+307,0,1},{2,"x",1}))</f>
        <v/>
      </c>
      <c r="AA83" s="14">
        <f>IF(U83="","",U83&amp;"-"&amp;V83)</f>
        <v/>
      </c>
      <c r="AB83" s="63" t="n"/>
      <c r="EP83" s="89" t="n"/>
      <c r="ER83" s="81" t="n"/>
      <c r="ES83" s="89" t="n"/>
      <c r="EU83" s="81" t="n"/>
      <c r="EV83" s="89" t="n"/>
      <c r="EX83" s="81" t="n"/>
      <c r="EY83" s="89" t="n"/>
      <c r="FA83" s="81" t="n"/>
      <c r="FB83" s="89" t="n"/>
      <c r="FD83" s="81" t="n"/>
      <c r="FE83" s="89" t="n"/>
      <c r="FG83" s="81" t="n"/>
      <c r="FH83" s="89" t="n"/>
      <c r="FJ83" s="81" t="n"/>
      <c r="FK83" s="89" t="n"/>
      <c r="FM83" s="81" t="n"/>
    </row>
    <row customHeight="1" ht="12" r="84" spans="1:201">
      <c r="A84" s="35" t="n">
        <v>43392</v>
      </c>
      <c r="B84" s="89" t="s">
        <v>148</v>
      </c>
      <c r="C84" s="89" t="s">
        <v>138</v>
      </c>
      <c r="D84" s="31" t="n">
        <v>6.74</v>
      </c>
      <c r="E84" s="81" t="n">
        <v>6.6</v>
      </c>
      <c r="F84" s="25" t="n">
        <v>362</v>
      </c>
      <c r="G84" s="80" t="n">
        <v>418</v>
      </c>
      <c r="H84" s="80" t="n">
        <v>269</v>
      </c>
      <c r="I84" s="80" t="n">
        <v>315</v>
      </c>
      <c r="J84" s="80" t="n">
        <v>9</v>
      </c>
      <c r="K84" s="80" t="n">
        <v>9</v>
      </c>
      <c r="L84" s="25" t="n">
        <v>0</v>
      </c>
      <c r="M84" s="80" t="n">
        <v>0</v>
      </c>
      <c r="N84" s="80" t="n">
        <v>3</v>
      </c>
      <c r="O84" s="80" t="n">
        <v>3</v>
      </c>
      <c r="P84" s="80" t="n">
        <v>3</v>
      </c>
      <c r="Q84" s="80" t="n">
        <v>2</v>
      </c>
      <c r="R84" s="16" t="n">
        <v>6</v>
      </c>
      <c r="S84" s="16" t="n">
        <v>5</v>
      </c>
      <c r="T84" s="16" t="n">
        <v>11</v>
      </c>
      <c r="U84" s="25" t="n">
        <v>1</v>
      </c>
      <c r="V84" s="80" t="n">
        <v>1</v>
      </c>
      <c r="W84" s="16" t="n">
        <v>2</v>
      </c>
      <c r="X84" s="25" t="n">
        <v>18</v>
      </c>
      <c r="Y84" s="80" t="n">
        <v>32</v>
      </c>
      <c r="Z84" s="27">
        <f>IF(U84="","",LOOKUP(U84-V84,{-9E+307,0,1},{2,"x",1}))</f>
        <v/>
      </c>
      <c r="AA84" s="14">
        <f>IF(U84="","",U84&amp;"-"&amp;V84)</f>
        <v/>
      </c>
      <c r="AB84" s="63" t="n"/>
      <c r="EP84" s="89" t="n"/>
      <c r="ER84" s="81" t="n"/>
      <c r="ES84" s="89" t="n"/>
      <c r="EU84" s="81" t="n"/>
      <c r="EV84" s="89" t="n"/>
      <c r="EX84" s="81" t="n"/>
      <c r="EY84" s="89" t="n"/>
      <c r="FA84" s="81" t="n"/>
      <c r="FB84" s="89" t="n"/>
      <c r="FD84" s="81" t="n"/>
      <c r="FE84" s="89" t="n"/>
      <c r="FG84" s="81" t="n"/>
      <c r="FH84" s="89" t="n"/>
      <c r="FJ84" s="81" t="n"/>
      <c r="FK84" s="89" t="n"/>
      <c r="FM84" s="81" t="n"/>
    </row>
    <row customHeight="1" ht="12" r="85" spans="1:201">
      <c r="A85" s="35" t="n">
        <v>43393</v>
      </c>
      <c r="B85" s="89" t="s">
        <v>135</v>
      </c>
      <c r="C85" s="89" t="s">
        <v>136</v>
      </c>
      <c r="D85" s="31" t="n">
        <v>6.74</v>
      </c>
      <c r="E85" s="81" t="n">
        <v>6.99</v>
      </c>
      <c r="F85" s="25" t="n">
        <v>382</v>
      </c>
      <c r="G85" s="80" t="n">
        <v>440</v>
      </c>
      <c r="H85" s="80" t="n">
        <v>279</v>
      </c>
      <c r="I85" s="80" t="n">
        <v>319</v>
      </c>
      <c r="J85" s="80" t="n">
        <v>15</v>
      </c>
      <c r="K85" s="80" t="n">
        <v>12</v>
      </c>
      <c r="L85" s="25" t="n">
        <v>0</v>
      </c>
      <c r="M85" s="80" t="n">
        <v>2</v>
      </c>
      <c r="N85" s="80" t="n">
        <v>6</v>
      </c>
      <c r="O85" s="80" t="n">
        <v>2</v>
      </c>
      <c r="P85" s="80" t="n">
        <v>1</v>
      </c>
      <c r="Q85" s="80" t="n">
        <v>2</v>
      </c>
      <c r="R85" s="16" t="n">
        <v>7</v>
      </c>
      <c r="S85" s="16" t="n">
        <v>6</v>
      </c>
      <c r="T85" s="16" t="n">
        <v>13</v>
      </c>
      <c r="U85" s="25" t="n">
        <v>2</v>
      </c>
      <c r="V85" s="80" t="n">
        <v>3</v>
      </c>
      <c r="W85" s="16" t="n">
        <v>5</v>
      </c>
      <c r="X85" s="25" t="n">
        <v>18</v>
      </c>
      <c r="Y85" s="80" t="n">
        <v>27</v>
      </c>
      <c r="Z85" s="27">
        <f>IF(U85="","",LOOKUP(U85-V85,{-9E+307,0,1},{2,"x",1}))</f>
        <v/>
      </c>
      <c r="AA85" s="14">
        <f>IF(U85="","",U85&amp;"-"&amp;V85)</f>
        <v/>
      </c>
      <c r="AB85" s="63" t="n"/>
      <c r="EP85" s="89" t="n"/>
      <c r="ER85" s="81" t="n"/>
      <c r="ES85" s="89" t="n"/>
      <c r="EU85" s="81" t="n"/>
      <c r="EV85" s="89" t="n"/>
      <c r="EX85" s="81" t="n"/>
      <c r="EY85" s="89" t="n"/>
      <c r="FA85" s="81" t="n"/>
      <c r="FB85" s="89" t="n"/>
      <c r="FD85" s="81" t="n"/>
      <c r="FE85" s="89" t="n"/>
      <c r="FG85" s="81" t="n"/>
      <c r="FH85" s="89" t="n"/>
      <c r="FJ85" s="81" t="n"/>
      <c r="FK85" s="89" t="n"/>
      <c r="FM85" s="81" t="n"/>
    </row>
    <row customHeight="1" ht="12" r="86" spans="1:201">
      <c r="A86" s="35" t="n">
        <v>43393</v>
      </c>
      <c r="B86" s="89" t="s">
        <v>143</v>
      </c>
      <c r="C86" s="89" t="s">
        <v>145</v>
      </c>
      <c r="D86" s="31" t="n">
        <v>7.3</v>
      </c>
      <c r="E86" s="81" t="n">
        <v>6.18</v>
      </c>
      <c r="F86" s="25" t="n">
        <v>348</v>
      </c>
      <c r="G86" s="80" t="n">
        <v>468</v>
      </c>
      <c r="H86" s="80" t="n">
        <v>241</v>
      </c>
      <c r="I86" s="80" t="n">
        <v>357</v>
      </c>
      <c r="J86" s="80" t="n">
        <v>6</v>
      </c>
      <c r="K86" s="80" t="n">
        <v>11</v>
      </c>
      <c r="L86" s="25" t="n">
        <v>1</v>
      </c>
      <c r="M86" s="80" t="n">
        <v>1</v>
      </c>
      <c r="N86" s="80" t="n">
        <v>3</v>
      </c>
      <c r="O86" s="80" t="n">
        <v>5</v>
      </c>
      <c r="P86" s="80" t="n">
        <v>1</v>
      </c>
      <c r="Q86" s="80" t="n">
        <v>2</v>
      </c>
      <c r="R86" s="16" t="n">
        <v>5</v>
      </c>
      <c r="S86" s="16" t="n">
        <v>8</v>
      </c>
      <c r="T86" s="16" t="n">
        <v>13</v>
      </c>
      <c r="U86" s="10" t="n">
        <v>3</v>
      </c>
      <c r="V86" s="89" t="n">
        <v>0</v>
      </c>
      <c r="W86" s="16" t="n">
        <v>3</v>
      </c>
      <c r="X86" s="25" t="n">
        <v>26</v>
      </c>
      <c r="Y86" s="80" t="n">
        <v>17</v>
      </c>
      <c r="Z86" s="27">
        <f>IF(U86="","",LOOKUP(U86-V86,{-9E+307,0,1},{2,"x",1}))</f>
        <v/>
      </c>
      <c r="AA86" s="14">
        <f>IF(U86="","",U86&amp;"-"&amp;V86)</f>
        <v/>
      </c>
      <c r="AB86" s="63" t="n"/>
      <c r="EP86" s="89" t="n"/>
      <c r="ER86" s="81" t="n"/>
      <c r="ES86" s="89" t="n"/>
      <c r="EU86" s="81" t="n"/>
      <c r="EV86" s="89" t="n"/>
      <c r="EX86" s="81" t="n"/>
      <c r="EY86" s="89" t="n"/>
      <c r="FA86" s="81" t="n"/>
      <c r="FB86" s="89" t="n"/>
      <c r="FD86" s="81" t="n"/>
      <c r="FE86" s="89" t="n"/>
      <c r="FG86" s="81" t="n"/>
      <c r="FH86" s="89" t="n"/>
      <c r="FJ86" s="81" t="n"/>
      <c r="FK86" s="89" t="n"/>
      <c r="FM86" s="81" t="n"/>
    </row>
    <row customHeight="1" ht="12" r="87" spans="1:201">
      <c r="A87" s="35" t="n">
        <v>43393</v>
      </c>
      <c r="B87" s="89" t="s">
        <v>132</v>
      </c>
      <c r="C87" s="89" t="s">
        <v>134</v>
      </c>
      <c r="D87" s="31" t="n">
        <v>6.56</v>
      </c>
      <c r="E87" s="81" t="n">
        <v>6.5</v>
      </c>
      <c r="F87" s="25" t="n">
        <v>389</v>
      </c>
      <c r="G87" s="80" t="n">
        <v>534</v>
      </c>
      <c r="H87" s="80" t="n">
        <v>317</v>
      </c>
      <c r="I87" s="80" t="n">
        <v>442</v>
      </c>
      <c r="J87" s="80" t="n">
        <v>7</v>
      </c>
      <c r="K87" s="80" t="n">
        <v>6</v>
      </c>
      <c r="L87" s="25" t="n">
        <v>0</v>
      </c>
      <c r="M87" s="80" t="n">
        <v>0</v>
      </c>
      <c r="N87" s="80" t="n">
        <v>1</v>
      </c>
      <c r="O87" s="80" t="n">
        <v>2</v>
      </c>
      <c r="P87" s="80" t="n">
        <v>0</v>
      </c>
      <c r="Q87" s="80" t="n">
        <v>1</v>
      </c>
      <c r="R87" s="16" t="n">
        <v>1</v>
      </c>
      <c r="S87" s="16" t="n">
        <v>3</v>
      </c>
      <c r="T87" s="16" t="n">
        <v>4</v>
      </c>
      <c r="U87" s="10" t="n">
        <v>1</v>
      </c>
      <c r="V87" s="89" t="n">
        <v>1</v>
      </c>
      <c r="W87" s="16" t="n">
        <v>2</v>
      </c>
      <c r="X87" s="25" t="n">
        <v>10</v>
      </c>
      <c r="Y87" s="80" t="n">
        <v>30</v>
      </c>
      <c r="Z87" s="27">
        <f>IF(U87="","",LOOKUP(U87-V87,{-9E+307,0,1},{2,"x",1}))</f>
        <v/>
      </c>
      <c r="AA87" s="14">
        <f>IF(U87="","",U87&amp;"-"&amp;V87)</f>
        <v/>
      </c>
      <c r="AB87" s="63" t="n"/>
      <c r="EP87" s="89" t="n"/>
      <c r="ER87" s="81" t="n"/>
      <c r="ES87" s="89" t="n"/>
      <c r="EU87" s="81" t="n"/>
      <c r="EV87" s="89" t="n"/>
      <c r="EX87" s="81" t="n"/>
      <c r="EY87" s="89" t="n"/>
      <c r="FA87" s="81" t="n"/>
      <c r="FB87" s="89" t="n"/>
      <c r="FD87" s="81" t="n"/>
      <c r="FE87" s="89" t="n"/>
      <c r="FG87" s="81" t="n"/>
      <c r="FH87" s="89" t="n"/>
      <c r="FJ87" s="81" t="n"/>
      <c r="FK87" s="89" t="n"/>
      <c r="FM87" s="81" t="n"/>
    </row>
    <row customHeight="1" ht="12" r="88" spans="1:201">
      <c r="A88" s="35" t="n">
        <v>43394</v>
      </c>
      <c r="B88" s="89" t="s">
        <v>131</v>
      </c>
      <c r="C88" s="89" t="s">
        <v>133</v>
      </c>
      <c r="D88" s="31" t="n">
        <v>6.81</v>
      </c>
      <c r="E88" s="81" t="n">
        <v>7</v>
      </c>
      <c r="F88" s="25" t="n">
        <v>456</v>
      </c>
      <c r="G88" s="80" t="n">
        <v>337</v>
      </c>
      <c r="H88" s="80" t="n">
        <v>351</v>
      </c>
      <c r="I88" s="80" t="n">
        <v>241</v>
      </c>
      <c r="J88" s="80" t="n">
        <v>14</v>
      </c>
      <c r="K88" s="80" t="n">
        <v>10</v>
      </c>
      <c r="L88" s="25" t="n">
        <v>0</v>
      </c>
      <c r="M88" s="80" t="n">
        <v>0</v>
      </c>
      <c r="N88" s="80" t="n">
        <v>0</v>
      </c>
      <c r="O88" s="80" t="n">
        <v>2</v>
      </c>
      <c r="P88" s="80" t="n">
        <v>4</v>
      </c>
      <c r="Q88" s="80" t="n">
        <v>0</v>
      </c>
      <c r="R88" s="16" t="n">
        <v>4</v>
      </c>
      <c r="S88" s="16" t="n">
        <v>2</v>
      </c>
      <c r="T88" s="16" t="n">
        <v>6</v>
      </c>
      <c r="U88" s="10" t="n">
        <v>0</v>
      </c>
      <c r="V88" s="89" t="n">
        <v>0</v>
      </c>
      <c r="W88" s="16" t="n">
        <v>0</v>
      </c>
      <c r="X88" s="25" t="n">
        <v>18</v>
      </c>
      <c r="Y88" s="80" t="n">
        <v>20</v>
      </c>
      <c r="Z88" s="27">
        <f>IF(U88="","",LOOKUP(U88-V88,{-9E+307,0,1},{2,"x",1}))</f>
        <v/>
      </c>
      <c r="AA88" s="14">
        <f>IF(U88="","",U88&amp;"-"&amp;V88)</f>
        <v/>
      </c>
      <c r="AB88" s="63" t="n"/>
      <c r="EP88" s="89" t="n"/>
      <c r="ER88" s="81" t="n"/>
      <c r="ES88" s="89" t="n"/>
      <c r="EU88" s="81" t="n"/>
      <c r="EV88" s="89" t="n"/>
      <c r="EX88" s="81" t="n"/>
      <c r="EY88" s="89" t="n"/>
      <c r="FA88" s="81" t="n"/>
      <c r="FB88" s="89" t="n"/>
      <c r="FD88" s="81" t="n"/>
      <c r="FE88" s="89" t="n"/>
      <c r="FG88" s="81" t="n"/>
      <c r="FH88" s="89" t="n"/>
      <c r="FJ88" s="81" t="n"/>
      <c r="FK88" s="89" t="n"/>
      <c r="FM88" s="81" t="n"/>
    </row>
    <row customHeight="1" ht="12" r="89" spans="1:201">
      <c r="A89" s="35" t="n">
        <v>43394</v>
      </c>
      <c r="B89" s="89" t="s">
        <v>142</v>
      </c>
      <c r="C89" s="89" t="s">
        <v>147</v>
      </c>
      <c r="D89" s="31" t="n">
        <v>6.79</v>
      </c>
      <c r="E89" s="81" t="n">
        <v>6.85</v>
      </c>
      <c r="F89" s="25" t="n">
        <v>393</v>
      </c>
      <c r="G89" s="80" t="n">
        <v>292</v>
      </c>
      <c r="H89" s="80" t="n">
        <v>272</v>
      </c>
      <c r="I89" s="80" t="n">
        <v>171</v>
      </c>
      <c r="J89" s="80" t="n">
        <v>7</v>
      </c>
      <c r="K89" s="80" t="n">
        <v>8</v>
      </c>
      <c r="L89" s="25" t="n">
        <v>0</v>
      </c>
      <c r="M89" s="80" t="n">
        <v>0</v>
      </c>
      <c r="N89" s="80" t="n">
        <v>1</v>
      </c>
      <c r="O89" s="80" t="n">
        <v>1</v>
      </c>
      <c r="P89" s="80" t="n">
        <v>1</v>
      </c>
      <c r="Q89" s="80" t="n">
        <v>0</v>
      </c>
      <c r="R89" s="16" t="n">
        <v>2</v>
      </c>
      <c r="S89" s="16" t="n">
        <v>1</v>
      </c>
      <c r="T89" s="16" t="n">
        <v>3</v>
      </c>
      <c r="U89" s="10" t="n">
        <v>0</v>
      </c>
      <c r="V89" s="89" t="n">
        <v>0</v>
      </c>
      <c r="W89" s="16" t="n">
        <v>0</v>
      </c>
      <c r="X89" s="25" t="n">
        <v>25</v>
      </c>
      <c r="Y89" s="80" t="n">
        <v>27</v>
      </c>
      <c r="Z89" s="27">
        <f>IF(U89="","",LOOKUP(U89-V89,{-9E+307,0,1},{2,"x",1}))</f>
        <v/>
      </c>
      <c r="AA89" s="14">
        <f>IF(U89="","",U89&amp;"-"&amp;V89)</f>
        <v/>
      </c>
      <c r="AB89" s="63" t="n"/>
      <c r="EP89" s="89" t="n"/>
      <c r="ER89" s="81" t="n"/>
      <c r="ES89" s="89" t="n"/>
      <c r="EU89" s="81" t="n"/>
      <c r="EV89" s="89" t="n"/>
      <c r="EX89" s="81" t="n"/>
      <c r="EY89" s="89" t="n"/>
      <c r="FA89" s="81" t="n"/>
      <c r="FB89" s="89" t="n"/>
      <c r="FD89" s="81" t="n"/>
      <c r="FE89" s="89" t="n"/>
      <c r="FG89" s="81" t="n"/>
      <c r="FH89" s="89" t="n"/>
      <c r="FJ89" s="81" t="n"/>
      <c r="FK89" s="89" t="n"/>
      <c r="FM89" s="81" t="n"/>
    </row>
    <row r="90" spans="1:201">
      <c r="A90" s="35" t="n">
        <v>43394</v>
      </c>
      <c r="B90" s="89" t="s">
        <v>139</v>
      </c>
      <c r="C90" s="89" t="s">
        <v>141</v>
      </c>
      <c r="D90" s="31" t="n">
        <v>6.91</v>
      </c>
      <c r="E90" s="81" t="n">
        <v>6.87</v>
      </c>
      <c r="F90" s="25" t="n">
        <v>292</v>
      </c>
      <c r="G90" s="80" t="n">
        <v>275</v>
      </c>
      <c r="H90" s="80" t="n">
        <v>180</v>
      </c>
      <c r="I90" s="80" t="n">
        <v>156</v>
      </c>
      <c r="J90" s="80" t="n">
        <v>12</v>
      </c>
      <c r="K90" s="80" t="n">
        <v>8</v>
      </c>
      <c r="L90" s="25" t="n">
        <v>1</v>
      </c>
      <c r="M90" s="80" t="n">
        <v>1</v>
      </c>
      <c r="N90" s="80" t="n">
        <v>5</v>
      </c>
      <c r="O90" s="80" t="n">
        <v>1</v>
      </c>
      <c r="P90" s="80" t="n">
        <v>0</v>
      </c>
      <c r="Q90" s="80" t="n">
        <v>2</v>
      </c>
      <c r="R90" s="16" t="n">
        <v>6</v>
      </c>
      <c r="S90" s="16" t="n">
        <v>4</v>
      </c>
      <c r="T90" s="16" t="n">
        <v>10</v>
      </c>
      <c r="U90" s="10" t="n">
        <v>1</v>
      </c>
      <c r="V90" s="89" t="n">
        <v>1</v>
      </c>
      <c r="W90" s="16" t="n">
        <v>2</v>
      </c>
      <c r="X90" s="25" t="n">
        <v>23</v>
      </c>
      <c r="Y90" s="80" t="n">
        <v>20</v>
      </c>
      <c r="Z90" s="27">
        <f>IF(U90="","",LOOKUP(U90-V90,{-9E+307,0,1},{2,"x",1}))</f>
        <v/>
      </c>
      <c r="AA90" s="14">
        <f>IF(U90="","",U90&amp;"-"&amp;V90)</f>
        <v/>
      </c>
      <c r="AB90" s="63" t="n"/>
      <c r="EP90" s="89" t="n"/>
      <c r="ER90" s="81" t="n"/>
      <c r="ES90" s="89" t="n"/>
      <c r="EU90" s="81" t="n"/>
      <c r="EV90" s="89" t="n"/>
      <c r="EX90" s="81" t="n"/>
      <c r="EY90" s="89" t="n"/>
      <c r="FA90" s="81" t="n"/>
      <c r="FB90" s="89" t="n"/>
      <c r="FD90" s="81" t="n"/>
      <c r="FE90" s="89" t="n"/>
      <c r="FG90" s="81" t="n"/>
      <c r="FH90" s="89" t="n"/>
      <c r="FJ90" s="81" t="n"/>
      <c r="FK90" s="89" t="n"/>
      <c r="FM90" s="81" t="n"/>
    </row>
    <row customHeight="1" ht="12" r="91" spans="1:201">
      <c r="A91" s="35" t="n">
        <v>43395</v>
      </c>
      <c r="B91" s="89" t="s">
        <v>144</v>
      </c>
      <c r="C91" s="89" t="s">
        <v>146</v>
      </c>
      <c r="D91" s="31" t="n">
        <v>6.46</v>
      </c>
      <c r="E91" s="81" t="n">
        <v>6.86</v>
      </c>
      <c r="F91" s="25" t="n">
        <v>442</v>
      </c>
      <c r="G91" s="80" t="n">
        <v>476</v>
      </c>
      <c r="H91" s="80" t="n">
        <v>348</v>
      </c>
      <c r="I91" s="80" t="n">
        <v>381</v>
      </c>
      <c r="J91" s="80" t="n">
        <v>8</v>
      </c>
      <c r="K91" s="80" t="n">
        <v>12</v>
      </c>
      <c r="L91" s="25" t="n">
        <v>0</v>
      </c>
      <c r="M91" s="80" t="n">
        <v>0</v>
      </c>
      <c r="N91" s="80" t="n">
        <v>0</v>
      </c>
      <c r="O91" s="80" t="n">
        <v>3</v>
      </c>
      <c r="P91" s="80" t="n">
        <v>3</v>
      </c>
      <c r="Q91" s="80" t="n">
        <v>1</v>
      </c>
      <c r="R91" s="16" t="n">
        <v>3</v>
      </c>
      <c r="S91" s="16" t="n">
        <v>4</v>
      </c>
      <c r="T91" s="16" t="n">
        <v>7</v>
      </c>
      <c r="U91" s="10" t="n">
        <v>0</v>
      </c>
      <c r="V91" s="89" t="n">
        <v>1</v>
      </c>
      <c r="W91" s="16" t="n">
        <v>1</v>
      </c>
      <c r="X91" s="25" t="n">
        <v>19</v>
      </c>
      <c r="Y91" s="80" t="n">
        <v>18</v>
      </c>
      <c r="Z91" s="27">
        <f>IF(U91="","",LOOKUP(U91-V91,{-9E+307,0,1},{2,"x",1}))</f>
        <v/>
      </c>
      <c r="AA91" s="14">
        <f>IF(U91="","",U91&amp;"-"&amp;V91)</f>
        <v/>
      </c>
      <c r="AB91" s="63" t="n"/>
      <c r="EP91" s="89" t="n"/>
      <c r="ER91" s="81" t="n"/>
      <c r="ES91" s="89" t="n"/>
      <c r="EU91" s="81" t="n"/>
      <c r="EV91" s="89" t="n"/>
      <c r="EX91" s="81" t="n"/>
      <c r="EY91" s="89" t="n"/>
      <c r="FA91" s="81" t="n"/>
      <c r="FB91" s="89" t="n"/>
      <c r="FD91" s="81" t="n"/>
      <c r="FE91" s="89" t="n"/>
      <c r="FG91" s="81" t="n"/>
      <c r="FH91" s="89" t="n"/>
      <c r="FJ91" s="81" t="n"/>
      <c r="FK91" s="89" t="n"/>
      <c r="FM91" s="81" t="n"/>
    </row>
    <row customHeight="1" ht="12" r="92" spans="1:201">
      <c r="A92" s="35" t="n">
        <v>43399</v>
      </c>
      <c r="B92" s="89" t="s">
        <v>141</v>
      </c>
      <c r="C92" s="89" t="s">
        <v>136</v>
      </c>
      <c r="D92" s="31" t="n">
        <v>7.18</v>
      </c>
      <c r="E92" s="81" t="n">
        <v>6.24</v>
      </c>
      <c r="F92" s="25" t="n">
        <v>336</v>
      </c>
      <c r="G92" s="80" t="n">
        <v>326</v>
      </c>
      <c r="H92" s="80" t="n">
        <v>207</v>
      </c>
      <c r="I92" s="80" t="n">
        <v>209</v>
      </c>
      <c r="J92" s="80" t="n">
        <v>10</v>
      </c>
      <c r="K92" s="80" t="n">
        <v>6</v>
      </c>
      <c r="L92" s="25" t="n">
        <v>1</v>
      </c>
      <c r="M92" s="80" t="n">
        <v>0</v>
      </c>
      <c r="N92" s="80" t="n">
        <v>2</v>
      </c>
      <c r="O92" s="80" t="n">
        <v>1</v>
      </c>
      <c r="P92" s="80" t="n">
        <v>3</v>
      </c>
      <c r="Q92" s="80" t="n">
        <v>0</v>
      </c>
      <c r="R92" s="16" t="n">
        <v>6</v>
      </c>
      <c r="S92" s="16" t="n">
        <v>1</v>
      </c>
      <c r="T92" s="16" t="n">
        <v>7</v>
      </c>
      <c r="U92" s="10" t="n">
        <v>2</v>
      </c>
      <c r="V92" s="89" t="n">
        <v>0</v>
      </c>
      <c r="W92" s="16" t="n">
        <v>2</v>
      </c>
      <c r="X92" s="25" t="n">
        <v>30</v>
      </c>
      <c r="Y92" s="80" t="n">
        <v>20</v>
      </c>
      <c r="Z92" s="27">
        <f>IF(U92="","",LOOKUP(U92-V92,{-9E+307,0,1},{2,"x",1}))</f>
        <v/>
      </c>
      <c r="AA92" s="14">
        <f>IF(U92="","",U92&amp;"-"&amp;V92)</f>
        <v/>
      </c>
      <c r="AB92" s="63" t="n"/>
      <c r="EP92" s="89" t="n"/>
      <c r="ER92" s="81" t="n"/>
      <c r="ES92" s="89" t="n"/>
      <c r="EU92" s="81" t="n"/>
      <c r="EV92" s="89" t="n"/>
      <c r="EX92" s="81" t="n"/>
      <c r="EY92" s="89" t="n"/>
      <c r="FA92" s="81" t="n"/>
      <c r="FB92" s="89" t="n"/>
      <c r="FD92" s="81" t="n"/>
      <c r="FE92" s="89" t="n"/>
      <c r="FG92" s="81" t="n"/>
      <c r="FH92" s="89" t="n"/>
      <c r="FJ92" s="81" t="n"/>
      <c r="FK92" s="89" t="n"/>
      <c r="FM92" s="81" t="n"/>
    </row>
    <row customHeight="1" ht="12" r="93" spans="1:201">
      <c r="A93" s="35" t="n">
        <v>43399</v>
      </c>
      <c r="B93" s="89" t="s">
        <v>145</v>
      </c>
      <c r="C93" s="89" t="s">
        <v>131</v>
      </c>
      <c r="D93" s="31" t="n">
        <v>6.56</v>
      </c>
      <c r="E93" s="81" t="n">
        <v>7.14</v>
      </c>
      <c r="F93" s="25" t="n">
        <v>382</v>
      </c>
      <c r="G93" s="80" t="n">
        <v>523</v>
      </c>
      <c r="H93" s="80" t="n">
        <v>295</v>
      </c>
      <c r="I93" s="80" t="n">
        <v>434</v>
      </c>
      <c r="J93" s="80" t="n">
        <v>6</v>
      </c>
      <c r="K93" s="80" t="n">
        <v>11</v>
      </c>
      <c r="L93" s="25" t="n">
        <v>0</v>
      </c>
      <c r="M93" s="80" t="n">
        <v>0</v>
      </c>
      <c r="N93" s="80" t="n">
        <v>0</v>
      </c>
      <c r="O93" s="80" t="n">
        <v>5</v>
      </c>
      <c r="P93" s="80" t="n">
        <v>2</v>
      </c>
      <c r="Q93" s="80" t="n">
        <v>2</v>
      </c>
      <c r="R93" s="16" t="n">
        <v>2</v>
      </c>
      <c r="S93" s="16" t="n">
        <v>7</v>
      </c>
      <c r="T93" s="16" t="n">
        <v>9</v>
      </c>
      <c r="U93" s="10" t="n">
        <v>0</v>
      </c>
      <c r="V93" s="89" t="n">
        <v>1</v>
      </c>
      <c r="W93" s="16" t="n">
        <v>1</v>
      </c>
      <c r="X93" s="25" t="n">
        <v>18</v>
      </c>
      <c r="Y93" s="80" t="n">
        <v>19</v>
      </c>
      <c r="Z93" s="27">
        <f>IF(U93="","",LOOKUP(U93-V93,{-9E+307,0,1},{2,"x",1}))</f>
        <v/>
      </c>
      <c r="AA93" s="14">
        <f>IF(U93="","",U93&amp;"-"&amp;V93)</f>
        <v/>
      </c>
      <c r="AB93" s="63" t="n"/>
      <c r="EP93" s="89" t="n"/>
      <c r="ER93" s="81" t="n"/>
      <c r="ES93" s="89" t="n"/>
      <c r="EU93" s="81" t="n"/>
      <c r="EV93" s="89" t="n"/>
      <c r="EX93" s="81" t="n"/>
      <c r="EY93" s="89" t="n"/>
      <c r="FA93" s="81" t="n"/>
      <c r="FB93" s="89" t="n"/>
      <c r="FD93" s="81" t="n"/>
      <c r="FE93" s="89" t="n"/>
      <c r="FG93" s="81" t="n"/>
      <c r="FH93" s="89" t="n"/>
      <c r="FJ93" s="81" t="n"/>
      <c r="FK93" s="89" t="n"/>
      <c r="FM93" s="81" t="n"/>
    </row>
    <row customHeight="1" ht="12" r="94" spans="1:201">
      <c r="A94" s="35" t="n">
        <v>43400</v>
      </c>
      <c r="B94" s="89" t="s">
        <v>138</v>
      </c>
      <c r="C94" s="89" t="s">
        <v>135</v>
      </c>
      <c r="D94" s="31" t="n">
        <v>7.11</v>
      </c>
      <c r="E94" s="81" t="n">
        <v>6.43</v>
      </c>
      <c r="F94" s="25" t="n">
        <v>377</v>
      </c>
      <c r="G94" s="80" t="n">
        <v>460</v>
      </c>
      <c r="H94" s="80" t="n">
        <v>269</v>
      </c>
      <c r="I94" s="80" t="n">
        <v>342</v>
      </c>
      <c r="J94" s="80" t="n">
        <v>9</v>
      </c>
      <c r="K94" s="80" t="n">
        <v>6</v>
      </c>
      <c r="L94" s="25" t="n">
        <v>0</v>
      </c>
      <c r="M94" s="80" t="n">
        <v>0</v>
      </c>
      <c r="N94" s="80" t="n">
        <v>2</v>
      </c>
      <c r="O94" s="80" t="n">
        <v>0</v>
      </c>
      <c r="P94" s="80" t="n">
        <v>2</v>
      </c>
      <c r="Q94" s="80" t="n">
        <v>1</v>
      </c>
      <c r="R94" s="16" t="n">
        <v>4</v>
      </c>
      <c r="S94" s="16" t="n">
        <v>1</v>
      </c>
      <c r="T94" s="16" t="n">
        <v>5</v>
      </c>
      <c r="U94" s="10" t="n">
        <v>1</v>
      </c>
      <c r="V94" s="89" t="n">
        <v>0</v>
      </c>
      <c r="W94" s="16" t="n">
        <v>1</v>
      </c>
      <c r="X94" s="25" t="n">
        <v>35</v>
      </c>
      <c r="Y94" s="80" t="n">
        <v>17</v>
      </c>
      <c r="Z94" s="27">
        <f>IF(U94="","",LOOKUP(U94-V94,{-9E+307,0,1},{2,"x",1}))</f>
        <v/>
      </c>
      <c r="AA94" s="14">
        <f>IF(U94="","",U94&amp;"-"&amp;V94)</f>
        <v/>
      </c>
      <c r="AB94" s="63" t="n"/>
      <c r="EP94" s="89" t="n"/>
      <c r="ER94" s="81" t="n"/>
      <c r="ES94" s="89" t="n"/>
      <c r="EU94" s="81" t="n"/>
      <c r="EV94" s="89" t="n"/>
      <c r="EX94" s="81" t="n"/>
      <c r="EY94" s="89" t="n"/>
      <c r="FA94" s="81" t="n"/>
      <c r="FB94" s="89" t="n"/>
      <c r="FD94" s="81" t="n"/>
      <c r="FE94" s="89" t="n"/>
      <c r="FG94" s="81" t="n"/>
      <c r="FH94" s="89" t="n"/>
      <c r="FJ94" s="81" t="n"/>
      <c r="FK94" s="89" t="n"/>
      <c r="FM94" s="81" t="n"/>
    </row>
    <row customHeight="1" ht="12" r="95" spans="1:201">
      <c r="A95" s="35" t="n">
        <v>43400</v>
      </c>
      <c r="B95" s="89" t="s">
        <v>134</v>
      </c>
      <c r="C95" s="89" t="s">
        <v>143</v>
      </c>
      <c r="D95" s="31" t="n">
        <v>6.9</v>
      </c>
      <c r="E95" s="81" t="n">
        <v>6.79</v>
      </c>
      <c r="F95" s="25" t="n">
        <v>661</v>
      </c>
      <c r="G95" s="80" t="n">
        <v>266</v>
      </c>
      <c r="H95" s="80" t="n">
        <v>556</v>
      </c>
      <c r="I95" s="80" t="n">
        <v>172</v>
      </c>
      <c r="J95" s="80" t="n">
        <v>23</v>
      </c>
      <c r="K95" s="80" t="n">
        <v>8</v>
      </c>
      <c r="L95" s="25" t="n">
        <v>1</v>
      </c>
      <c r="M95" s="80" t="n">
        <v>0</v>
      </c>
      <c r="N95" s="80" t="n">
        <v>6</v>
      </c>
      <c r="O95" s="80" t="n">
        <v>1</v>
      </c>
      <c r="P95" s="80" t="n">
        <v>3</v>
      </c>
      <c r="Q95" s="80" t="n">
        <v>0</v>
      </c>
      <c r="R95" s="16" t="n">
        <v>10</v>
      </c>
      <c r="S95" s="16" t="n">
        <v>1</v>
      </c>
      <c r="T95" s="16" t="n">
        <v>11</v>
      </c>
      <c r="U95" s="10" t="n">
        <v>1</v>
      </c>
      <c r="V95" s="89" t="n">
        <v>1</v>
      </c>
      <c r="W95" s="16" t="n">
        <v>2</v>
      </c>
      <c r="X95" s="25" t="n">
        <v>16</v>
      </c>
      <c r="Y95" s="80" t="n">
        <v>42</v>
      </c>
      <c r="Z95" s="27">
        <f>IF(U95="","",LOOKUP(U95-V95,{-9E+307,0,1},{2,"x",1}))</f>
        <v/>
      </c>
      <c r="AA95" s="14">
        <f>IF(U95="","",U95&amp;"-"&amp;V95)</f>
        <v/>
      </c>
      <c r="AB95" s="63" t="n"/>
      <c r="EP95" s="89" t="n"/>
      <c r="ER95" s="81" t="n"/>
      <c r="ES95" s="89" t="n"/>
      <c r="EU95" s="81" t="n"/>
      <c r="EV95" s="89" t="n"/>
      <c r="EX95" s="81" t="n"/>
      <c r="EY95" s="89" t="n"/>
      <c r="FA95" s="81" t="n"/>
      <c r="FB95" s="89" t="n"/>
      <c r="FD95" s="81" t="n"/>
      <c r="FE95" s="89" t="n"/>
      <c r="FG95" s="81" t="n"/>
      <c r="FH95" s="89" t="n"/>
      <c r="FJ95" s="81" t="n"/>
      <c r="FK95" s="89" t="n"/>
      <c r="FM95" s="81" t="n"/>
    </row>
    <row customHeight="1" ht="12" r="96" spans="1:201">
      <c r="A96" s="35" t="n">
        <v>43400</v>
      </c>
      <c r="B96" s="89" t="s">
        <v>142</v>
      </c>
      <c r="C96" s="89" t="s">
        <v>137</v>
      </c>
      <c r="D96" s="31" t="n">
        <v>6.81</v>
      </c>
      <c r="E96" s="81" t="n">
        <v>6.98</v>
      </c>
      <c r="F96" s="25" t="n">
        <v>557</v>
      </c>
      <c r="G96" s="80" t="n">
        <v>227</v>
      </c>
      <c r="H96" s="80" t="n">
        <v>456</v>
      </c>
      <c r="I96" s="80" t="n">
        <v>126</v>
      </c>
      <c r="J96" s="80" t="n">
        <v>19</v>
      </c>
      <c r="K96" s="80" t="n">
        <v>10</v>
      </c>
      <c r="L96" s="25" t="n">
        <v>1</v>
      </c>
      <c r="M96" s="80" t="n">
        <v>0</v>
      </c>
      <c r="N96" s="80" t="n">
        <v>3</v>
      </c>
      <c r="O96" s="80" t="n">
        <v>3</v>
      </c>
      <c r="P96" s="80" t="n">
        <v>2</v>
      </c>
      <c r="Q96" s="80" t="n">
        <v>1</v>
      </c>
      <c r="R96" s="16" t="n">
        <v>6</v>
      </c>
      <c r="S96" s="16" t="n">
        <v>4</v>
      </c>
      <c r="T96" s="16" t="n">
        <v>10</v>
      </c>
      <c r="U96" s="10" t="n">
        <v>3</v>
      </c>
      <c r="V96" s="89" t="n">
        <v>3</v>
      </c>
      <c r="W96" s="16" t="n">
        <v>6</v>
      </c>
      <c r="X96" s="25" t="n">
        <v>11</v>
      </c>
      <c r="Y96" s="80" t="n">
        <v>31</v>
      </c>
      <c r="Z96" s="27">
        <f>IF(U96="","",LOOKUP(U96-V96,{-9E+307,0,1},{2,"x",1}))</f>
        <v/>
      </c>
      <c r="AA96" s="14">
        <f>IF(U96="","",U96&amp;"-"&amp;V96)</f>
        <v/>
      </c>
      <c r="AB96" s="63" t="n"/>
      <c r="EP96" s="89" t="n"/>
      <c r="ER96" s="81" t="n"/>
      <c r="ES96" s="89" t="n"/>
      <c r="EU96" s="81" t="n"/>
      <c r="EV96" s="89" t="n"/>
      <c r="EX96" s="81" t="n"/>
      <c r="EY96" s="89" t="n"/>
      <c r="FA96" s="81" t="n"/>
      <c r="FB96" s="89" t="n"/>
      <c r="FD96" s="81" t="n"/>
      <c r="FE96" s="89" t="n"/>
      <c r="FG96" s="81" t="n"/>
      <c r="FH96" s="89" t="n"/>
      <c r="FJ96" s="81" t="n"/>
      <c r="FK96" s="89" t="n"/>
      <c r="FM96" s="81" t="n"/>
    </row>
    <row customHeight="1" ht="12" r="97" spans="1:201">
      <c r="A97" s="35" t="n">
        <v>43401</v>
      </c>
      <c r="B97" s="89" t="s">
        <v>140</v>
      </c>
      <c r="C97" s="89" t="s">
        <v>144</v>
      </c>
      <c r="D97" s="31" t="n">
        <v>6.75</v>
      </c>
      <c r="E97" s="81" t="n">
        <v>6.71</v>
      </c>
      <c r="F97" s="25" t="n">
        <v>426</v>
      </c>
      <c r="G97" s="80" t="n">
        <v>384</v>
      </c>
      <c r="H97" s="80" t="n">
        <v>308</v>
      </c>
      <c r="I97" s="80" t="n">
        <v>266</v>
      </c>
      <c r="J97" s="80" t="n">
        <v>13</v>
      </c>
      <c r="K97" s="80" t="n">
        <v>11</v>
      </c>
      <c r="L97" s="25" t="n">
        <v>0</v>
      </c>
      <c r="M97" s="80" t="n">
        <v>0</v>
      </c>
      <c r="N97" s="80" t="n">
        <v>4</v>
      </c>
      <c r="O97" s="80" t="n">
        <v>2</v>
      </c>
      <c r="P97" s="80" t="n">
        <v>0</v>
      </c>
      <c r="Q97" s="80" t="n">
        <v>1</v>
      </c>
      <c r="R97" s="16" t="n">
        <v>4</v>
      </c>
      <c r="S97" s="16" t="n">
        <v>3</v>
      </c>
      <c r="T97" s="16" t="n">
        <v>7</v>
      </c>
      <c r="U97" s="10" t="n">
        <v>1</v>
      </c>
      <c r="V97" s="89" t="n">
        <v>1</v>
      </c>
      <c r="W97" s="16" t="n">
        <v>2</v>
      </c>
      <c r="X97" s="25" t="n">
        <v>21</v>
      </c>
      <c r="Y97" s="80" t="n">
        <v>30</v>
      </c>
      <c r="Z97" s="27">
        <f>IF(U97="","",LOOKUP(U97-V97,{-9E+307,0,1},{2,"x",1}))</f>
        <v/>
      </c>
      <c r="AA97" s="14">
        <f>IF(U97="","",U97&amp;"-"&amp;V97)</f>
        <v/>
      </c>
      <c r="AB97" s="63" t="n"/>
      <c r="EP97" s="89" t="n"/>
      <c r="ER97" s="81" t="n"/>
      <c r="ES97" s="89" t="n"/>
      <c r="EU97" s="81" t="n"/>
      <c r="EV97" s="89" t="n"/>
      <c r="EX97" s="81" t="n"/>
      <c r="EY97" s="89" t="n"/>
      <c r="FA97" s="81" t="n"/>
      <c r="FB97" s="89" t="n"/>
      <c r="FD97" s="81" t="n"/>
      <c r="FE97" s="89" t="n"/>
      <c r="FG97" s="81" t="n"/>
      <c r="FH97" s="89" t="n"/>
      <c r="FJ97" s="81" t="n"/>
      <c r="FK97" s="89" t="n"/>
      <c r="FM97" s="81" t="n"/>
    </row>
    <row customHeight="1" ht="12" r="98" spans="1:201">
      <c r="A98" s="35" t="n">
        <v>43401</v>
      </c>
      <c r="B98" s="89" t="s">
        <v>146</v>
      </c>
      <c r="C98" s="89" t="s">
        <v>132</v>
      </c>
      <c r="D98" s="31" t="n">
        <v>6.77</v>
      </c>
      <c r="E98" s="81" t="n">
        <v>6.95</v>
      </c>
      <c r="F98" s="25" t="n">
        <v>439</v>
      </c>
      <c r="G98" s="80" t="n">
        <v>381</v>
      </c>
      <c r="H98" s="80" t="n">
        <v>347</v>
      </c>
      <c r="I98" s="80" t="n">
        <v>285</v>
      </c>
      <c r="J98" s="80" t="n">
        <v>17</v>
      </c>
      <c r="K98" s="80" t="n">
        <v>6</v>
      </c>
      <c r="L98" s="25" t="n">
        <v>0</v>
      </c>
      <c r="M98" s="80" t="n">
        <v>1</v>
      </c>
      <c r="N98" s="80" t="n">
        <v>4</v>
      </c>
      <c r="O98" s="80" t="n">
        <v>2</v>
      </c>
      <c r="P98" s="80" t="n">
        <v>1</v>
      </c>
      <c r="Q98" s="80" t="n">
        <v>1</v>
      </c>
      <c r="R98" s="16" t="n">
        <v>5</v>
      </c>
      <c r="S98" s="16" t="n">
        <v>4</v>
      </c>
      <c r="T98" s="16" t="n">
        <v>9</v>
      </c>
      <c r="U98" s="10" t="n">
        <v>0</v>
      </c>
      <c r="V98" s="89" t="n">
        <v>1</v>
      </c>
      <c r="W98" s="16" t="n">
        <v>1</v>
      </c>
      <c r="X98" s="25" t="n">
        <v>18</v>
      </c>
      <c r="Y98" s="80" t="n">
        <v>23</v>
      </c>
      <c r="Z98" s="27">
        <f>IF(U98="","",LOOKUP(U98-V98,{-9E+307,0,1},{2,"x",1}))</f>
        <v/>
      </c>
      <c r="AA98" s="14">
        <f>IF(U98="","",U98&amp;"-"&amp;V98)</f>
        <v/>
      </c>
      <c r="AB98" s="63" t="n"/>
      <c r="EP98" s="89" t="n"/>
      <c r="ER98" s="81" t="n"/>
      <c r="ES98" s="89" t="n"/>
      <c r="EU98" s="81" t="n"/>
      <c r="EV98" s="89" t="n"/>
      <c r="EX98" s="81" t="n"/>
      <c r="EY98" s="89" t="n"/>
      <c r="FA98" s="81" t="n"/>
      <c r="FB98" s="89" t="n"/>
      <c r="FD98" s="81" t="n"/>
      <c r="FE98" s="89" t="n"/>
      <c r="FG98" s="81" t="n"/>
      <c r="FH98" s="89" t="n"/>
      <c r="FJ98" s="81" t="n"/>
      <c r="FK98" s="89" t="n"/>
      <c r="FM98" s="81" t="n"/>
    </row>
    <row customHeight="1" ht="12" r="99" spans="1:201">
      <c r="A99" s="35" t="n">
        <v>43401</v>
      </c>
      <c r="B99" s="89" t="s">
        <v>147</v>
      </c>
      <c r="C99" s="89" t="s">
        <v>148</v>
      </c>
      <c r="D99" s="31" t="n">
        <v>6.9</v>
      </c>
      <c r="E99" s="81" t="n">
        <v>6.51</v>
      </c>
      <c r="F99" s="25" t="n">
        <v>438</v>
      </c>
      <c r="G99" s="80" t="n">
        <v>364</v>
      </c>
      <c r="H99" s="80" t="n">
        <v>340</v>
      </c>
      <c r="I99" s="80" t="n">
        <v>244</v>
      </c>
      <c r="J99" s="80" t="n">
        <v>9</v>
      </c>
      <c r="K99" s="80" t="n">
        <v>2</v>
      </c>
      <c r="L99" s="25" t="n">
        <v>0</v>
      </c>
      <c r="M99" s="80" t="n">
        <v>0</v>
      </c>
      <c r="N99" s="80" t="n">
        <v>3</v>
      </c>
      <c r="O99" s="80" t="n">
        <v>0</v>
      </c>
      <c r="P99" s="80" t="n">
        <v>1</v>
      </c>
      <c r="Q99" s="80" t="n">
        <v>1</v>
      </c>
      <c r="R99" s="16" t="n">
        <v>4</v>
      </c>
      <c r="S99" s="16" t="n">
        <v>1</v>
      </c>
      <c r="T99" s="16" t="n">
        <v>5</v>
      </c>
      <c r="U99" s="10" t="n">
        <v>0</v>
      </c>
      <c r="V99" s="89" t="n">
        <v>0</v>
      </c>
      <c r="W99" s="16" t="n">
        <v>0</v>
      </c>
      <c r="X99" s="25" t="n">
        <v>24</v>
      </c>
      <c r="Y99" s="80" t="n">
        <v>32</v>
      </c>
      <c r="Z99" s="27">
        <f>IF(U99="","",LOOKUP(U99-V99,{-9E+307,0,1},{2,"x",1}))</f>
        <v/>
      </c>
      <c r="AA99" s="14">
        <f>IF(U99="","",U99&amp;"-"&amp;V99)</f>
        <v/>
      </c>
      <c r="AB99" s="63" t="n"/>
      <c r="EP99" s="89" t="n"/>
      <c r="ER99" s="81" t="n"/>
      <c r="ES99" s="89" t="n"/>
      <c r="EU99" s="81" t="n"/>
      <c r="EV99" s="89" t="n"/>
      <c r="EX99" s="81" t="n"/>
      <c r="EY99" s="89" t="n"/>
      <c r="FA99" s="81" t="n"/>
      <c r="FB99" s="89" t="n"/>
      <c r="FD99" s="81" t="n"/>
      <c r="FE99" s="89" t="n"/>
      <c r="FG99" s="81" t="n"/>
      <c r="FH99" s="89" t="n"/>
      <c r="FJ99" s="81" t="n"/>
      <c r="FK99" s="89" t="n"/>
      <c r="FM99" s="81" t="n"/>
    </row>
    <row customHeight="1" ht="12" r="100" spans="1:201">
      <c r="A100" s="35" t="n">
        <v>43402</v>
      </c>
      <c r="B100" s="89" t="s">
        <v>133</v>
      </c>
      <c r="C100" s="89" t="s">
        <v>139</v>
      </c>
      <c r="D100" s="31" t="n">
        <v>6.92</v>
      </c>
      <c r="E100" s="81" t="n">
        <v>6.62</v>
      </c>
      <c r="F100" s="25" t="n">
        <v>474</v>
      </c>
      <c r="G100" s="80" t="n">
        <v>267</v>
      </c>
      <c r="H100" s="80" t="n">
        <v>376</v>
      </c>
      <c r="I100" s="80" t="n">
        <v>180</v>
      </c>
      <c r="J100" s="80" t="n">
        <v>9</v>
      </c>
      <c r="K100" s="80" t="n">
        <v>8</v>
      </c>
      <c r="L100" s="25" t="n">
        <v>0</v>
      </c>
      <c r="M100" s="80" t="n">
        <v>2</v>
      </c>
      <c r="N100" s="80" t="n">
        <v>3</v>
      </c>
      <c r="O100" s="80" t="n">
        <v>4</v>
      </c>
      <c r="P100" s="80" t="n">
        <v>2</v>
      </c>
      <c r="Q100" s="80" t="n">
        <v>0</v>
      </c>
      <c r="R100" s="16" t="n">
        <v>5</v>
      </c>
      <c r="S100" s="16" t="n">
        <v>6</v>
      </c>
      <c r="T100" s="16" t="n">
        <v>11</v>
      </c>
      <c r="U100" s="10" t="n">
        <v>3</v>
      </c>
      <c r="V100" s="89" t="n">
        <v>3</v>
      </c>
      <c r="W100" s="16" t="n">
        <v>6</v>
      </c>
      <c r="X100" s="25" t="n">
        <v>25</v>
      </c>
      <c r="Y100" s="80" t="n">
        <v>40</v>
      </c>
      <c r="Z100" s="27">
        <f>IF(U100="","",LOOKUP(U100-V100,{-9E+307,0,1},{2,"x",1}))</f>
        <v/>
      </c>
      <c r="AA100" s="14">
        <f>IF(U100="","",U100&amp;"-"&amp;V100)</f>
        <v/>
      </c>
      <c r="AB100" s="63" t="n"/>
      <c r="EP100" s="89" t="n"/>
      <c r="ER100" s="81" t="n"/>
      <c r="ES100" s="89" t="n"/>
      <c r="EU100" s="81" t="n"/>
      <c r="EV100" s="89" t="n"/>
      <c r="EX100" s="81" t="n"/>
      <c r="EY100" s="89" t="n"/>
      <c r="FA100" s="81" t="n"/>
      <c r="FB100" s="89" t="n"/>
      <c r="FD100" s="81" t="n"/>
      <c r="FE100" s="89" t="n"/>
      <c r="FG100" s="81" t="n"/>
      <c r="FH100" s="89" t="n"/>
      <c r="FJ100" s="81" t="n"/>
      <c r="FK100" s="89" t="n"/>
      <c r="FM100" s="81" t="n"/>
    </row>
    <row customHeight="1" ht="12" r="101" spans="1:201">
      <c r="A101" s="35" t="n">
        <v>43406</v>
      </c>
      <c r="B101" s="89" t="s">
        <v>136</v>
      </c>
      <c r="C101" s="89" t="s">
        <v>133</v>
      </c>
      <c r="D101" s="31" t="n">
        <v>7.1</v>
      </c>
      <c r="E101" s="81" t="n">
        <v>6.95</v>
      </c>
      <c r="F101" s="25" t="n">
        <v>410</v>
      </c>
      <c r="G101" s="80" t="n">
        <v>464</v>
      </c>
      <c r="H101" s="80" t="n">
        <v>312</v>
      </c>
      <c r="I101" s="80" t="n">
        <v>341</v>
      </c>
      <c r="J101" s="80" t="n">
        <v>14</v>
      </c>
      <c r="K101" s="80" t="n">
        <v>7</v>
      </c>
      <c r="L101" s="25" t="n">
        <v>1</v>
      </c>
      <c r="M101" s="80" t="n">
        <v>2</v>
      </c>
      <c r="N101" s="80" t="n">
        <v>1</v>
      </c>
      <c r="O101" s="80" t="n">
        <v>2</v>
      </c>
      <c r="P101" s="80" t="n">
        <v>2</v>
      </c>
      <c r="Q101" s="80" t="n">
        <v>1</v>
      </c>
      <c r="R101" s="16" t="n">
        <v>4</v>
      </c>
      <c r="S101" s="16" t="n">
        <v>5</v>
      </c>
      <c r="T101" s="16" t="n">
        <v>9</v>
      </c>
      <c r="U101" s="10" t="n">
        <v>2</v>
      </c>
      <c r="V101" s="89" t="n">
        <v>2</v>
      </c>
      <c r="W101" s="16" t="n">
        <v>4</v>
      </c>
      <c r="X101" s="25" t="n">
        <v>23</v>
      </c>
      <c r="Y101" s="80" t="n">
        <v>23</v>
      </c>
      <c r="Z101" s="27">
        <f>IF(U101="","",LOOKUP(U101-V101,{-9E+307,0,1},{2,"x",1}))</f>
        <v/>
      </c>
      <c r="AA101" s="14">
        <f>IF(U101="","",U101&amp;"-"&amp;V101)</f>
        <v/>
      </c>
      <c r="AB101" s="63" t="n"/>
      <c r="EP101" s="89" t="n"/>
      <c r="ER101" s="81" t="n"/>
      <c r="ES101" s="89" t="n"/>
      <c r="EU101" s="81" t="n"/>
      <c r="EV101" s="89" t="n"/>
      <c r="EX101" s="81" t="n"/>
      <c r="EY101" s="89" t="n"/>
      <c r="FA101" s="81" t="n"/>
      <c r="FB101" s="89" t="n"/>
      <c r="FD101" s="81" t="n"/>
      <c r="FE101" s="89" t="n"/>
      <c r="FG101" s="81" t="n"/>
      <c r="FH101" s="89" t="n"/>
      <c r="FJ101" s="81" t="n"/>
      <c r="FK101" s="89" t="n"/>
      <c r="FM101" s="81" t="n"/>
    </row>
    <row customHeight="1" ht="12" r="102" spans="1:201">
      <c r="A102" s="35" t="n">
        <v>43406</v>
      </c>
      <c r="B102" s="89" t="s">
        <v>148</v>
      </c>
      <c r="C102" s="89" t="s">
        <v>137</v>
      </c>
      <c r="D102" s="31" t="n">
        <v>6.82</v>
      </c>
      <c r="E102" s="81" t="n">
        <v>6.27</v>
      </c>
      <c r="F102" s="25" t="n">
        <v>420</v>
      </c>
      <c r="G102" s="80" t="n">
        <v>520</v>
      </c>
      <c r="H102" s="80" t="n">
        <v>327</v>
      </c>
      <c r="I102" s="80" t="n">
        <v>424</v>
      </c>
      <c r="J102" s="80" t="n">
        <v>8</v>
      </c>
      <c r="K102" s="80" t="n">
        <v>7</v>
      </c>
      <c r="L102" s="25" t="n">
        <v>0</v>
      </c>
      <c r="M102" s="80" t="n">
        <v>0</v>
      </c>
      <c r="N102" s="80" t="n">
        <v>4</v>
      </c>
      <c r="O102" s="80" t="n">
        <v>2</v>
      </c>
      <c r="P102" s="80" t="n">
        <v>0</v>
      </c>
      <c r="Q102" s="80" t="n">
        <v>0</v>
      </c>
      <c r="R102" s="16" t="n">
        <v>4</v>
      </c>
      <c r="S102" s="16" t="n">
        <v>2</v>
      </c>
      <c r="T102" s="16" t="n">
        <v>6</v>
      </c>
      <c r="U102" s="10" t="n">
        <v>3</v>
      </c>
      <c r="V102" s="89" t="n">
        <v>1</v>
      </c>
      <c r="W102" s="16" t="n">
        <v>4</v>
      </c>
      <c r="X102" s="25" t="n">
        <v>24</v>
      </c>
      <c r="Y102" s="80" t="n">
        <v>14</v>
      </c>
      <c r="Z102" s="27">
        <f>IF(U102="","",LOOKUP(U102-V102,{-9E+307,0,1},{2,"x",1}))</f>
        <v/>
      </c>
      <c r="AA102" s="19">
        <f>IF(U102="","",U102&amp;"-"&amp;V102)</f>
        <v/>
      </c>
      <c r="EP102" s="89" t="n"/>
      <c r="ER102" s="81" t="n"/>
      <c r="ES102" s="89" t="n"/>
      <c r="EU102" s="81" t="n"/>
      <c r="EV102" s="89" t="n"/>
      <c r="EX102" s="81" t="n"/>
      <c r="EY102" s="89" t="n"/>
      <c r="FA102" s="81" t="n"/>
      <c r="FB102" s="89" t="n"/>
      <c r="FD102" s="81" t="n"/>
      <c r="FE102" s="89" t="n"/>
      <c r="FG102" s="81" t="n"/>
      <c r="FH102" s="89" t="n"/>
      <c r="FJ102" s="81" t="n"/>
      <c r="FK102" s="89" t="n"/>
      <c r="FM102" s="81" t="n"/>
    </row>
    <row customHeight="1" ht="12" r="103" spans="1:201">
      <c r="A103" s="35" t="n">
        <v>43407</v>
      </c>
      <c r="B103" s="89" t="s">
        <v>141</v>
      </c>
      <c r="C103" s="89" t="s">
        <v>145</v>
      </c>
      <c r="D103" s="31" t="n">
        <v>6.7</v>
      </c>
      <c r="E103" s="81" t="n">
        <v>6.04</v>
      </c>
      <c r="F103" s="25" t="n">
        <v>363</v>
      </c>
      <c r="G103" s="80" t="n">
        <v>309</v>
      </c>
      <c r="H103" s="80" t="n">
        <v>238</v>
      </c>
      <c r="I103" s="80" t="n">
        <v>185</v>
      </c>
      <c r="J103" s="80" t="n">
        <v>6</v>
      </c>
      <c r="K103" s="80" t="n">
        <v>6</v>
      </c>
      <c r="L103" s="25" t="n">
        <v>1</v>
      </c>
      <c r="M103" s="80" t="n">
        <v>0</v>
      </c>
      <c r="N103" s="80" t="n">
        <v>1</v>
      </c>
      <c r="O103" s="80" t="n">
        <v>0</v>
      </c>
      <c r="P103" s="80" t="n">
        <v>1</v>
      </c>
      <c r="Q103" s="80" t="n">
        <v>2</v>
      </c>
      <c r="R103" s="16" t="n">
        <v>3</v>
      </c>
      <c r="S103" s="16" t="n">
        <v>2</v>
      </c>
      <c r="T103" s="16" t="n">
        <v>5</v>
      </c>
      <c r="U103" s="10" t="n">
        <v>3</v>
      </c>
      <c r="V103" s="89" t="n">
        <v>1</v>
      </c>
      <c r="W103" s="16" t="n">
        <v>4</v>
      </c>
      <c r="X103" s="25" t="n">
        <v>19</v>
      </c>
      <c r="Y103" s="80" t="n">
        <v>17</v>
      </c>
      <c r="Z103" s="27">
        <f>IF(U103="","",LOOKUP(U103-V103,{-9E+307,0,1},{2,"x",1}))</f>
        <v/>
      </c>
      <c r="AA103" s="19">
        <f>IF(U103="","",U103&amp;"-"&amp;V103)</f>
        <v/>
      </c>
      <c r="EP103" s="89" t="n"/>
      <c r="ER103" s="81" t="n"/>
      <c r="ES103" s="89" t="n"/>
      <c r="EU103" s="81" t="n"/>
      <c r="EV103" s="89" t="n"/>
      <c r="EX103" s="81" t="n"/>
      <c r="EY103" s="89" t="n"/>
      <c r="FA103" s="81" t="n"/>
      <c r="FB103" s="89" t="n"/>
      <c r="FD103" s="81" t="n"/>
      <c r="FE103" s="89" t="n"/>
      <c r="FG103" s="81" t="n"/>
      <c r="FH103" s="89" t="n"/>
      <c r="FJ103" s="81" t="n"/>
      <c r="FK103" s="89" t="n"/>
      <c r="FM103" s="81" t="n"/>
    </row>
    <row customHeight="1" ht="12" r="104" spans="1:201">
      <c r="A104" s="35" t="n">
        <v>43407</v>
      </c>
      <c r="B104" s="89" t="s">
        <v>144</v>
      </c>
      <c r="C104" s="89" t="s">
        <v>142</v>
      </c>
      <c r="D104" s="31" t="n">
        <v>7.27</v>
      </c>
      <c r="E104" s="81" t="n">
        <v>6.39</v>
      </c>
      <c r="F104" s="25" t="n">
        <v>306</v>
      </c>
      <c r="G104" s="80" t="n">
        <v>477</v>
      </c>
      <c r="H104" s="80" t="n">
        <v>220</v>
      </c>
      <c r="I104" s="80" t="n">
        <v>393</v>
      </c>
      <c r="J104" s="80" t="n">
        <v>7</v>
      </c>
      <c r="K104" s="80" t="n">
        <v>14</v>
      </c>
      <c r="L104" s="25" t="n">
        <v>0</v>
      </c>
      <c r="M104" s="80" t="n">
        <v>0</v>
      </c>
      <c r="N104" s="80" t="n">
        <v>2</v>
      </c>
      <c r="O104" s="80" t="n">
        <v>6</v>
      </c>
      <c r="P104" s="80" t="n">
        <v>1</v>
      </c>
      <c r="Q104" s="80" t="n">
        <v>3</v>
      </c>
      <c r="R104" s="16" t="n">
        <v>3</v>
      </c>
      <c r="S104" s="16" t="n">
        <v>9</v>
      </c>
      <c r="T104" s="16" t="n">
        <v>12</v>
      </c>
      <c r="U104" s="10" t="n">
        <v>2</v>
      </c>
      <c r="V104" s="89" t="n">
        <v>0</v>
      </c>
      <c r="W104" s="16" t="n">
        <v>2</v>
      </c>
      <c r="X104" s="25" t="n">
        <v>26</v>
      </c>
      <c r="Y104" s="80" t="n">
        <v>17</v>
      </c>
      <c r="Z104" s="27">
        <f>IF(U104="","",LOOKUP(U104-V104,{-9E+307,0,1},{2,"x",1}))</f>
        <v/>
      </c>
      <c r="AA104" s="19">
        <f>IF(U104="","",U104&amp;"-"&amp;V104)</f>
        <v/>
      </c>
      <c r="EP104" s="89" t="n"/>
      <c r="ER104" s="81" t="n"/>
      <c r="ES104" s="89" t="n"/>
      <c r="EU104" s="81" t="n"/>
      <c r="EV104" s="89" t="n"/>
      <c r="EX104" s="81" t="n"/>
      <c r="EY104" s="89" t="n"/>
      <c r="FA104" s="81" t="n"/>
      <c r="FB104" s="89" t="n"/>
      <c r="FD104" s="81" t="n"/>
      <c r="FE104" s="89" t="n"/>
      <c r="FG104" s="81" t="n"/>
      <c r="FH104" s="89" t="n"/>
      <c r="FJ104" s="81" t="n"/>
      <c r="FK104" s="89" t="n"/>
      <c r="FM104" s="81" t="n"/>
    </row>
    <row customHeight="1" ht="12" r="105" spans="1:201">
      <c r="A105" s="35" t="n">
        <v>43407</v>
      </c>
      <c r="B105" s="89" t="s">
        <v>132</v>
      </c>
      <c r="C105" s="89" t="s">
        <v>140</v>
      </c>
      <c r="D105" s="31" t="n">
        <v>6.57</v>
      </c>
      <c r="E105" s="81" t="n">
        <v>6.77</v>
      </c>
      <c r="F105" s="25" t="n">
        <v>506</v>
      </c>
      <c r="G105" s="80" t="n">
        <v>276</v>
      </c>
      <c r="H105" s="80" t="n">
        <v>391</v>
      </c>
      <c r="I105" s="80" t="n">
        <v>169</v>
      </c>
      <c r="J105" s="80" t="n">
        <v>8</v>
      </c>
      <c r="K105" s="80" t="n">
        <v>11</v>
      </c>
      <c r="L105" s="25" t="n">
        <v>1</v>
      </c>
      <c r="M105" s="80" t="n">
        <v>0</v>
      </c>
      <c r="N105" s="80" t="n">
        <v>2</v>
      </c>
      <c r="O105" s="80" t="n">
        <v>4</v>
      </c>
      <c r="P105" s="80" t="n">
        <v>2</v>
      </c>
      <c r="Q105" s="80" t="n">
        <v>1</v>
      </c>
      <c r="R105" s="16" t="n">
        <v>5</v>
      </c>
      <c r="S105" s="16" t="n">
        <v>5</v>
      </c>
      <c r="T105" s="16" t="n">
        <v>10</v>
      </c>
      <c r="U105" s="10" t="n">
        <v>2</v>
      </c>
      <c r="V105" s="89" t="n">
        <v>2</v>
      </c>
      <c r="W105" s="16" t="n">
        <v>4</v>
      </c>
      <c r="X105" s="25" t="n">
        <v>25</v>
      </c>
      <c r="Y105" s="80" t="n">
        <v>28</v>
      </c>
      <c r="Z105" s="27">
        <f>IF(U105="","",LOOKUP(U105-V105,{-9E+307,0,1},{2,"x",1}))</f>
        <v/>
      </c>
      <c r="AA105" s="19">
        <f>IF(U105="","",U105&amp;"-"&amp;V105)</f>
        <v/>
      </c>
      <c r="EP105" s="89" t="n"/>
      <c r="ER105" s="81" t="n"/>
      <c r="ES105" s="89" t="n"/>
      <c r="EU105" s="81" t="n"/>
      <c r="EV105" s="89" t="n"/>
      <c r="EX105" s="81" t="n"/>
      <c r="EY105" s="89" t="n"/>
      <c r="FA105" s="81" t="n"/>
      <c r="FB105" s="89" t="n"/>
      <c r="FD105" s="81" t="n"/>
      <c r="FE105" s="89" t="n"/>
      <c r="FG105" s="81" t="n"/>
      <c r="FH105" s="89" t="n"/>
      <c r="FJ105" s="81" t="n"/>
      <c r="FK105" s="89" t="n"/>
      <c r="FM105" s="81" t="n"/>
    </row>
    <row customHeight="1" ht="12" r="106" spans="1:201">
      <c r="A106" s="35" t="n">
        <v>43408</v>
      </c>
      <c r="B106" s="89" t="s">
        <v>135</v>
      </c>
      <c r="C106" s="89" t="s">
        <v>146</v>
      </c>
      <c r="D106" s="31" t="n">
        <v>6.7</v>
      </c>
      <c r="E106" s="81" t="n">
        <v>6.87</v>
      </c>
      <c r="F106" s="25" t="n">
        <v>391</v>
      </c>
      <c r="G106" s="80" t="n">
        <v>402</v>
      </c>
      <c r="H106" s="80" t="n">
        <v>281</v>
      </c>
      <c r="I106" s="80" t="n">
        <v>290</v>
      </c>
      <c r="J106" s="80" t="n">
        <v>11</v>
      </c>
      <c r="K106" s="80" t="n">
        <v>7</v>
      </c>
      <c r="L106" s="25" t="n">
        <v>1</v>
      </c>
      <c r="M106" s="80" t="n">
        <v>0</v>
      </c>
      <c r="N106" s="80" t="n">
        <v>2</v>
      </c>
      <c r="O106" s="80" t="n">
        <v>5</v>
      </c>
      <c r="P106" s="80" t="n">
        <v>2</v>
      </c>
      <c r="Q106" s="80" t="n">
        <v>3</v>
      </c>
      <c r="R106" s="16" t="n">
        <v>5</v>
      </c>
      <c r="S106" s="16" t="n">
        <v>8</v>
      </c>
      <c r="T106" s="16" t="n">
        <v>13</v>
      </c>
      <c r="U106" s="10" t="n">
        <v>1</v>
      </c>
      <c r="V106" s="89" t="n">
        <v>2</v>
      </c>
      <c r="W106" s="16" t="n">
        <v>3</v>
      </c>
      <c r="X106" s="25" t="n">
        <v>19</v>
      </c>
      <c r="Y106" s="80" t="n">
        <v>33</v>
      </c>
      <c r="Z106" s="27">
        <f>IF(U106="","",LOOKUP(U106-V106,{-9E+307,0,1},{2,"x",1}))</f>
        <v/>
      </c>
      <c r="AA106" s="19">
        <f>IF(U106="","",U106&amp;"-"&amp;V106)</f>
        <v/>
      </c>
      <c r="EP106" s="89" t="n"/>
      <c r="ER106" s="81" t="n"/>
      <c r="ES106" s="89" t="n"/>
      <c r="EU106" s="81" t="n"/>
      <c r="EV106" s="89" t="n"/>
      <c r="EX106" s="81" t="n"/>
      <c r="EY106" s="89" t="n"/>
      <c r="FA106" s="81" t="n"/>
      <c r="FB106" s="89" t="n"/>
      <c r="FD106" s="81" t="n"/>
      <c r="FE106" s="89" t="n"/>
      <c r="FG106" s="81" t="n"/>
      <c r="FH106" s="89" t="n"/>
      <c r="FJ106" s="81" t="n"/>
      <c r="FK106" s="89" t="n"/>
      <c r="FM106" s="81" t="n"/>
    </row>
    <row customHeight="1" ht="12" r="107" spans="1:201">
      <c r="A107" s="35" t="n">
        <v>43408</v>
      </c>
      <c r="B107" s="89" t="s">
        <v>143</v>
      </c>
      <c r="C107" s="89" t="s">
        <v>138</v>
      </c>
      <c r="D107" s="31" t="n">
        <v>6.91</v>
      </c>
      <c r="E107" s="81" t="n">
        <v>6.44</v>
      </c>
      <c r="F107" s="25" t="n">
        <v>505</v>
      </c>
      <c r="G107" s="80" t="n">
        <v>438</v>
      </c>
      <c r="H107" s="80" t="n">
        <v>424</v>
      </c>
      <c r="I107" s="80" t="n">
        <v>356</v>
      </c>
      <c r="J107" s="80" t="n">
        <v>15</v>
      </c>
      <c r="K107" s="80" t="n">
        <v>7</v>
      </c>
      <c r="L107" s="25" t="n">
        <v>0</v>
      </c>
      <c r="M107" s="80" t="n">
        <v>0</v>
      </c>
      <c r="N107" s="80" t="n">
        <v>6</v>
      </c>
      <c r="O107" s="80" t="n">
        <v>2</v>
      </c>
      <c r="P107" s="80" t="n">
        <v>2</v>
      </c>
      <c r="Q107" s="80" t="n">
        <v>2</v>
      </c>
      <c r="R107" s="16" t="n">
        <v>8</v>
      </c>
      <c r="S107" s="16" t="n">
        <v>4</v>
      </c>
      <c r="T107" s="16" t="n">
        <v>12</v>
      </c>
      <c r="U107" s="10" t="n">
        <v>1</v>
      </c>
      <c r="V107" s="89" t="n">
        <v>0</v>
      </c>
      <c r="W107" s="16" t="n">
        <v>1</v>
      </c>
      <c r="X107" s="25" t="n">
        <v>19</v>
      </c>
      <c r="Y107" s="80" t="n">
        <v>21</v>
      </c>
      <c r="Z107" s="27">
        <f>IF(U107="","",LOOKUP(U107-V107,{-9E+307,0,1},{2,"x",1}))</f>
        <v/>
      </c>
      <c r="AA107" s="19">
        <f>IF(U107="","",U107&amp;"-"&amp;V107)</f>
        <v/>
      </c>
      <c r="EP107" s="89" t="n"/>
      <c r="ER107" s="81" t="n"/>
      <c r="ES107" s="89" t="n"/>
      <c r="EU107" s="81" t="n"/>
      <c r="EV107" s="89" t="n"/>
      <c r="EX107" s="81" t="n"/>
      <c r="EY107" s="89" t="n"/>
      <c r="FA107" s="81" t="n"/>
      <c r="FB107" s="89" t="n"/>
      <c r="FD107" s="81" t="n"/>
      <c r="FE107" s="89" t="n"/>
      <c r="FG107" s="81" t="n"/>
      <c r="FH107" s="89" t="n"/>
      <c r="FJ107" s="81" t="n"/>
      <c r="FK107" s="89" t="n"/>
      <c r="FM107" s="81" t="n"/>
    </row>
    <row customHeight="1" ht="12" r="108" spans="1:201">
      <c r="A108" s="35" t="n">
        <v>43408</v>
      </c>
      <c r="B108" s="89" t="s">
        <v>139</v>
      </c>
      <c r="C108" s="89" t="s">
        <v>147</v>
      </c>
      <c r="D108" s="31" t="n">
        <v>6.66</v>
      </c>
      <c r="E108" s="81" t="n">
        <v>6.67</v>
      </c>
      <c r="F108" s="25" t="n">
        <v>285</v>
      </c>
      <c r="G108" s="80" t="n">
        <v>323</v>
      </c>
      <c r="H108" s="80" t="n">
        <v>166</v>
      </c>
      <c r="I108" s="80" t="n">
        <v>215</v>
      </c>
      <c r="J108" s="80" t="n">
        <v>10</v>
      </c>
      <c r="K108" s="80" t="n">
        <v>13</v>
      </c>
      <c r="L108" s="25" t="n">
        <v>0</v>
      </c>
      <c r="M108" s="80" t="n">
        <v>1</v>
      </c>
      <c r="N108" s="80" t="n">
        <v>2</v>
      </c>
      <c r="O108" s="80" t="n">
        <v>1</v>
      </c>
      <c r="P108" s="80" t="n">
        <v>1</v>
      </c>
      <c r="Q108" s="80" t="n">
        <v>1</v>
      </c>
      <c r="R108" s="16" t="n">
        <v>3</v>
      </c>
      <c r="S108" s="16" t="n">
        <v>3</v>
      </c>
      <c r="T108" s="16" t="n">
        <v>6</v>
      </c>
      <c r="U108" s="10" t="n">
        <v>1</v>
      </c>
      <c r="V108" s="89" t="n">
        <v>1</v>
      </c>
      <c r="W108" s="16" t="n">
        <v>2</v>
      </c>
      <c r="X108" s="25" t="n">
        <v>13</v>
      </c>
      <c r="Y108" s="80" t="n">
        <v>23</v>
      </c>
      <c r="Z108" s="27">
        <f>IF(U108="","",LOOKUP(U108-V108,{-9E+307,0,1},{2,"x",1}))</f>
        <v/>
      </c>
      <c r="AA108" s="19">
        <f>IF(U108="","",U108&amp;"-"&amp;V108)</f>
        <v/>
      </c>
      <c r="EP108" s="89" t="n"/>
      <c r="ER108" s="81" t="n"/>
      <c r="ES108" s="89" t="n"/>
      <c r="EU108" s="81" t="n"/>
      <c r="EV108" s="89" t="n"/>
      <c r="EX108" s="81" t="n"/>
      <c r="EY108" s="89" t="n"/>
      <c r="FA108" s="81" t="n"/>
      <c r="FB108" s="89" t="n"/>
      <c r="FD108" s="81" t="n"/>
      <c r="FE108" s="89" t="n"/>
      <c r="FG108" s="81" t="n"/>
      <c r="FH108" s="89" t="n"/>
      <c r="FJ108" s="81" t="n"/>
      <c r="FK108" s="89" t="n"/>
      <c r="FM108" s="81" t="n"/>
    </row>
    <row customHeight="1" ht="12" r="109" spans="1:201">
      <c r="A109" s="35" t="n">
        <v>43409</v>
      </c>
      <c r="B109" s="89" t="s">
        <v>131</v>
      </c>
      <c r="C109" s="89" t="s">
        <v>134</v>
      </c>
      <c r="D109" s="31" t="n">
        <v>7.32</v>
      </c>
      <c r="E109" s="81" t="n">
        <v>6.58</v>
      </c>
      <c r="F109" s="25" t="n">
        <v>411</v>
      </c>
      <c r="G109" s="80" t="n">
        <v>426</v>
      </c>
      <c r="H109" s="80" t="n">
        <v>326</v>
      </c>
      <c r="I109" s="80" t="n">
        <v>329</v>
      </c>
      <c r="J109" s="80" t="n">
        <v>16</v>
      </c>
      <c r="K109" s="80" t="n">
        <v>8</v>
      </c>
      <c r="L109" s="25" t="n">
        <v>1</v>
      </c>
      <c r="M109" s="80" t="n">
        <v>0</v>
      </c>
      <c r="N109" s="80" t="n">
        <v>8</v>
      </c>
      <c r="O109" s="80" t="n">
        <v>3</v>
      </c>
      <c r="P109" s="80" t="n">
        <v>0</v>
      </c>
      <c r="Q109" s="80" t="n">
        <v>0</v>
      </c>
      <c r="R109" s="16" t="n">
        <v>9</v>
      </c>
      <c r="S109" s="16" t="n">
        <v>3</v>
      </c>
      <c r="T109" s="16" t="n">
        <v>12</v>
      </c>
      <c r="U109" s="10" t="n">
        <v>1</v>
      </c>
      <c r="V109" s="89" t="n">
        <v>0</v>
      </c>
      <c r="W109" s="16" t="n">
        <v>1</v>
      </c>
      <c r="X109" s="25" t="n">
        <v>24</v>
      </c>
      <c r="Y109" s="80" t="n">
        <v>21</v>
      </c>
      <c r="Z109" s="27">
        <f>IF(U109="","",LOOKUP(U109-V109,{-9E+307,0,1},{2,"x",1}))</f>
        <v/>
      </c>
      <c r="AA109" s="19">
        <f>IF(U109="","",U109&amp;"-"&amp;V109)</f>
        <v/>
      </c>
      <c r="EP109" s="89" t="n"/>
      <c r="ER109" s="81" t="n"/>
      <c r="ES109" s="89" t="n"/>
      <c r="EU109" s="81" t="n"/>
      <c r="EV109" s="89" t="n"/>
      <c r="EX109" s="81" t="n"/>
      <c r="EY109" s="89" t="n"/>
      <c r="FA109" s="81" t="n"/>
      <c r="FB109" s="89" t="n"/>
      <c r="FD109" s="81" t="n"/>
      <c r="FE109" s="89" t="n"/>
      <c r="FG109" s="81" t="n"/>
      <c r="FH109" s="89" t="n"/>
      <c r="FJ109" s="81" t="n"/>
      <c r="FK109" s="89" t="n"/>
      <c r="FM109" s="81" t="n"/>
    </row>
    <row r="110" spans="1:201">
      <c r="A110" s="35" t="n">
        <v>43413</v>
      </c>
      <c r="B110" s="89" t="s">
        <v>142</v>
      </c>
      <c r="C110" s="89" t="s">
        <v>132</v>
      </c>
      <c r="D110" s="31" t="n">
        <v>6.75</v>
      </c>
      <c r="E110" s="81" t="n">
        <v>6.87</v>
      </c>
      <c r="F110" s="25" t="n">
        <v>297</v>
      </c>
      <c r="G110" s="80" t="n">
        <v>528</v>
      </c>
      <c r="H110" s="80" t="n">
        <v>202</v>
      </c>
      <c r="I110" s="80" t="n">
        <v>408</v>
      </c>
      <c r="J110" s="80" t="n">
        <v>8</v>
      </c>
      <c r="K110" s="80" t="n">
        <v>15</v>
      </c>
      <c r="L110" s="25" t="n">
        <v>0</v>
      </c>
      <c r="M110" s="80" t="n">
        <v>1</v>
      </c>
      <c r="N110" s="80" t="n">
        <v>4</v>
      </c>
      <c r="O110" s="80" t="n">
        <v>8</v>
      </c>
      <c r="P110" s="80" t="n">
        <v>2</v>
      </c>
      <c r="Q110" s="80" t="n">
        <v>2</v>
      </c>
      <c r="R110" s="16" t="n">
        <v>6</v>
      </c>
      <c r="S110" s="16" t="n">
        <v>11</v>
      </c>
      <c r="T110" s="16" t="n">
        <v>17</v>
      </c>
      <c r="U110" s="10" t="n">
        <v>4</v>
      </c>
      <c r="V110" s="89" t="n">
        <v>4</v>
      </c>
      <c r="W110" s="16" t="n">
        <v>8</v>
      </c>
      <c r="X110" s="25" t="n">
        <v>27</v>
      </c>
      <c r="Y110" s="80" t="n">
        <v>12</v>
      </c>
      <c r="Z110" s="27">
        <f>IF(U110="","",LOOKUP(U110-V110,{-9E+307,0,1},{2,"x",1}))</f>
        <v/>
      </c>
      <c r="AA110" s="19">
        <f>IF(U110="","",U110&amp;"-"&amp;V110)</f>
        <v/>
      </c>
      <c r="EP110" s="89" t="n"/>
      <c r="ER110" s="81" t="n"/>
      <c r="ES110" s="89" t="n"/>
      <c r="EU110" s="81" t="n"/>
      <c r="EV110" s="89" t="n"/>
      <c r="EX110" s="81" t="n"/>
      <c r="EY110" s="89" t="n"/>
      <c r="FA110" s="81" t="n"/>
      <c r="FB110" s="89" t="n"/>
      <c r="FD110" s="81" t="n"/>
      <c r="FE110" s="89" t="n"/>
      <c r="FG110" s="81" t="n"/>
      <c r="FH110" s="89" t="n"/>
      <c r="FJ110" s="81" t="n"/>
      <c r="FK110" s="89" t="n"/>
      <c r="FM110" s="81" t="n"/>
    </row>
    <row customHeight="1" ht="12" r="111" spans="1:201">
      <c r="A111" s="35" t="n">
        <v>43413</v>
      </c>
      <c r="B111" s="89" t="s">
        <v>137</v>
      </c>
      <c r="C111" s="89" t="s">
        <v>144</v>
      </c>
      <c r="D111" s="31" t="n">
        <v>6.79</v>
      </c>
      <c r="E111" s="81" t="n">
        <v>6.81</v>
      </c>
      <c r="F111" s="25" t="n">
        <v>391</v>
      </c>
      <c r="G111" s="80" t="n">
        <v>445</v>
      </c>
      <c r="H111" s="80" t="n">
        <v>292</v>
      </c>
      <c r="I111" s="80" t="n">
        <v>366</v>
      </c>
      <c r="J111" s="80" t="n">
        <v>8</v>
      </c>
      <c r="K111" s="80" t="n">
        <v>5</v>
      </c>
      <c r="L111" s="25" t="n">
        <v>0</v>
      </c>
      <c r="M111" s="80" t="n">
        <v>1</v>
      </c>
      <c r="N111" s="80" t="n">
        <v>2</v>
      </c>
      <c r="O111" s="80" t="n">
        <v>1</v>
      </c>
      <c r="P111" s="80" t="n">
        <v>1</v>
      </c>
      <c r="Q111" s="80" t="n">
        <v>4</v>
      </c>
      <c r="R111" s="16" t="n">
        <v>3</v>
      </c>
      <c r="S111" s="16" t="n">
        <v>6</v>
      </c>
      <c r="T111" s="16" t="n">
        <v>9</v>
      </c>
      <c r="U111" s="10" t="n">
        <v>0</v>
      </c>
      <c r="V111" s="89" t="n">
        <v>0</v>
      </c>
      <c r="W111" s="16" t="n">
        <v>0</v>
      </c>
      <c r="X111" s="25" t="n">
        <v>16</v>
      </c>
      <c r="Y111" s="80" t="n">
        <v>25</v>
      </c>
      <c r="Z111" s="27">
        <f>IF(U111="","",LOOKUP(U111-V111,{-9E+307,0,1},{2,"x",1}))</f>
        <v/>
      </c>
      <c r="AA111" s="19">
        <f>IF(U111="","",U111&amp;"-"&amp;V111)</f>
        <v/>
      </c>
      <c r="EP111" s="89" t="n"/>
      <c r="ER111" s="81" t="n"/>
      <c r="ES111" s="89" t="n"/>
      <c r="EU111" s="81" t="n"/>
      <c r="EV111" s="89" t="n"/>
      <c r="EX111" s="81" t="n"/>
      <c r="EY111" s="89" t="n"/>
      <c r="FA111" s="81" t="n"/>
      <c r="FB111" s="89" t="n"/>
      <c r="FD111" s="81" t="n"/>
      <c r="FE111" s="89" t="n"/>
      <c r="FG111" s="81" t="n"/>
      <c r="FH111" s="89" t="n"/>
      <c r="FJ111" s="81" t="n"/>
      <c r="FK111" s="89" t="n"/>
      <c r="FM111" s="81" t="n"/>
    </row>
    <row customHeight="1" ht="12" r="112" spans="1:201">
      <c r="A112" s="35" t="n">
        <v>43414</v>
      </c>
      <c r="B112" s="89" t="s">
        <v>138</v>
      </c>
      <c r="C112" s="89" t="s">
        <v>131</v>
      </c>
      <c r="D112" s="31" t="n">
        <v>6.2</v>
      </c>
      <c r="E112" s="81" t="n">
        <v>6.89</v>
      </c>
      <c r="F112" s="25" t="n">
        <v>406</v>
      </c>
      <c r="G112" s="80" t="n">
        <v>397</v>
      </c>
      <c r="H112" s="80" t="n">
        <v>319</v>
      </c>
      <c r="I112" s="80" t="n">
        <v>331</v>
      </c>
      <c r="J112" s="80" t="n">
        <v>6</v>
      </c>
      <c r="K112" s="80" t="n">
        <v>14</v>
      </c>
      <c r="L112" s="25" t="n">
        <v>0</v>
      </c>
      <c r="M112" s="80" t="n">
        <v>1</v>
      </c>
      <c r="N112" s="80" t="n">
        <v>1</v>
      </c>
      <c r="O112" s="80" t="n">
        <v>1</v>
      </c>
      <c r="P112" s="80" t="n">
        <v>0</v>
      </c>
      <c r="Q112" s="80" t="n">
        <v>2</v>
      </c>
      <c r="R112" s="16" t="n">
        <v>1</v>
      </c>
      <c r="S112" s="16" t="n">
        <v>4</v>
      </c>
      <c r="T112" s="16" t="n">
        <v>5</v>
      </c>
      <c r="U112" s="10" t="n">
        <v>1</v>
      </c>
      <c r="V112" s="89" t="n">
        <v>3</v>
      </c>
      <c r="W112" s="16" t="n">
        <v>4</v>
      </c>
      <c r="X112" s="25" t="n">
        <v>13</v>
      </c>
      <c r="Y112" s="80" t="n">
        <v>20</v>
      </c>
      <c r="Z112" s="27">
        <f>IF(U112="","",LOOKUP(U112-V112,{-9E+307,0,1},{2,"x",1}))</f>
        <v/>
      </c>
      <c r="AA112" s="14">
        <f>IF(U112="","",U112&amp;"-"&amp;V112)</f>
        <v/>
      </c>
      <c r="AB112" s="63" t="n"/>
      <c r="EP112" s="89" t="n"/>
      <c r="ER112" s="81" t="n"/>
      <c r="ES112" s="89" t="n"/>
      <c r="EU112" s="81" t="n"/>
      <c r="EV112" s="89" t="n"/>
      <c r="EX112" s="81" t="n"/>
      <c r="EY112" s="89" t="n"/>
      <c r="FA112" s="81" t="n"/>
      <c r="FB112" s="89" t="n"/>
      <c r="FD112" s="81" t="n"/>
      <c r="FE112" s="89" t="n"/>
      <c r="FG112" s="81" t="n"/>
      <c r="FH112" s="89" t="n"/>
      <c r="FJ112" s="81" t="n"/>
      <c r="FK112" s="89" t="n"/>
      <c r="FM112" s="81" t="n"/>
    </row>
    <row customHeight="1" ht="12" r="113" spans="1:201">
      <c r="A113" s="35" t="n">
        <v>43414</v>
      </c>
      <c r="B113" s="89" t="s">
        <v>134</v>
      </c>
      <c r="C113" s="89" t="s">
        <v>148</v>
      </c>
      <c r="D113" s="31" t="n">
        <v>7.73</v>
      </c>
      <c r="E113" s="81" t="n">
        <v>5.43</v>
      </c>
      <c r="F113" s="25" t="n">
        <v>575</v>
      </c>
      <c r="G113" s="80" t="n">
        <v>360</v>
      </c>
      <c r="H113" s="80" t="n">
        <v>500</v>
      </c>
      <c r="I113" s="80" t="n">
        <v>281</v>
      </c>
      <c r="J113" s="80" t="n">
        <v>11</v>
      </c>
      <c r="K113" s="80" t="n">
        <v>6</v>
      </c>
      <c r="L113" s="25" t="n">
        <v>0</v>
      </c>
      <c r="M113" s="80" t="n">
        <v>0</v>
      </c>
      <c r="N113" s="80" t="n">
        <v>9</v>
      </c>
      <c r="O113" s="80" t="n">
        <v>2</v>
      </c>
      <c r="P113" s="80" t="n">
        <v>3</v>
      </c>
      <c r="Q113" s="80" t="n">
        <v>1</v>
      </c>
      <c r="R113" s="16" t="n">
        <v>12</v>
      </c>
      <c r="S113" s="16" t="n">
        <v>3</v>
      </c>
      <c r="T113" s="16" t="n">
        <v>15</v>
      </c>
      <c r="U113" s="10" t="n">
        <v>8</v>
      </c>
      <c r="V113" s="89" t="n">
        <v>1</v>
      </c>
      <c r="W113" s="16" t="n">
        <v>9</v>
      </c>
      <c r="X113" s="25" t="n">
        <v>6</v>
      </c>
      <c r="Y113" s="80" t="n">
        <v>16</v>
      </c>
      <c r="Z113" s="27">
        <f>IF(U113="","",LOOKUP(U113-V113,{-9E+307,0,1},{2,"x",1}))</f>
        <v/>
      </c>
      <c r="AA113" s="14">
        <f>IF(U113="","",U113&amp;"-"&amp;V113)</f>
        <v/>
      </c>
      <c r="AB113" s="63" t="n"/>
      <c r="EP113" s="89" t="n"/>
      <c r="ER113" s="81" t="n"/>
      <c r="ES113" s="89" t="n"/>
      <c r="EU113" s="81" t="n"/>
      <c r="EV113" s="89" t="n"/>
      <c r="EX113" s="81" t="n"/>
      <c r="EY113" s="89" t="n"/>
      <c r="FA113" s="81" t="n"/>
      <c r="FB113" s="89" t="n"/>
      <c r="FD113" s="81" t="n"/>
      <c r="FE113" s="89" t="n"/>
      <c r="FG113" s="81" t="n"/>
      <c r="FH113" s="89" t="n"/>
      <c r="FJ113" s="81" t="n"/>
      <c r="FK113" s="89" t="n"/>
      <c r="FM113" s="81" t="n"/>
    </row>
    <row customHeight="1" ht="12" r="114" spans="1:201">
      <c r="A114" s="35" t="n">
        <v>43414</v>
      </c>
      <c r="B114" s="89" t="s">
        <v>146</v>
      </c>
      <c r="C114" s="89" t="s">
        <v>143</v>
      </c>
      <c r="D114" s="31" t="n">
        <v>6.63</v>
      </c>
      <c r="E114" s="81" t="n">
        <v>6.64</v>
      </c>
      <c r="F114" s="25" t="n">
        <v>507</v>
      </c>
      <c r="G114" s="80" t="n">
        <v>363</v>
      </c>
      <c r="H114" s="80" t="n">
        <v>421</v>
      </c>
      <c r="I114" s="80" t="n">
        <v>279</v>
      </c>
      <c r="J114" s="80" t="n">
        <v>13</v>
      </c>
      <c r="K114" s="80" t="n">
        <v>6</v>
      </c>
      <c r="L114" s="25" t="n">
        <v>1</v>
      </c>
      <c r="M114" s="80" t="n">
        <v>0</v>
      </c>
      <c r="N114" s="80" t="n">
        <v>3</v>
      </c>
      <c r="O114" s="80" t="n">
        <v>1</v>
      </c>
      <c r="P114" s="80" t="n">
        <v>1</v>
      </c>
      <c r="Q114" s="80" t="n">
        <v>1</v>
      </c>
      <c r="R114" s="16" t="n">
        <v>5</v>
      </c>
      <c r="S114" s="16" t="n">
        <v>2</v>
      </c>
      <c r="T114" s="16" t="n">
        <v>7</v>
      </c>
      <c r="U114" s="10" t="n">
        <v>1</v>
      </c>
      <c r="V114" s="89" t="n">
        <v>1</v>
      </c>
      <c r="W114" s="16" t="n">
        <v>2</v>
      </c>
      <c r="X114" s="25" t="n">
        <v>15</v>
      </c>
      <c r="Y114" s="80" t="n">
        <v>21</v>
      </c>
      <c r="Z114" s="27">
        <f>IF(U114="","",LOOKUP(U114-V114,{-9E+307,0,1},{2,"x",1}))</f>
        <v/>
      </c>
      <c r="AA114" s="14">
        <f>IF(U114="","",U114&amp;"-"&amp;V114)</f>
        <v/>
      </c>
      <c r="AB114" s="63" t="n"/>
      <c r="EP114" s="89" t="n"/>
      <c r="ER114" s="81" t="n"/>
      <c r="ES114" s="89" t="n"/>
      <c r="EU114" s="81" t="n"/>
      <c r="EV114" s="89" t="n"/>
      <c r="EX114" s="81" t="n"/>
      <c r="EY114" s="89" t="n"/>
      <c r="FA114" s="81" t="n"/>
      <c r="FB114" s="89" t="n"/>
      <c r="FD114" s="81" t="n"/>
      <c r="FE114" s="89" t="n"/>
      <c r="FG114" s="81" t="n"/>
      <c r="FH114" s="89" t="n"/>
      <c r="FJ114" s="81" t="n"/>
      <c r="FK114" s="89" t="n"/>
      <c r="FM114" s="81" t="n"/>
    </row>
    <row customHeight="1" ht="12" r="115" spans="1:201">
      <c r="A115" s="35" t="n">
        <v>43415</v>
      </c>
      <c r="B115" s="89" t="s">
        <v>140</v>
      </c>
      <c r="C115" s="89" t="s">
        <v>135</v>
      </c>
      <c r="D115" s="31" t="n">
        <v>6.79</v>
      </c>
      <c r="E115" s="81" t="n">
        <v>6.74</v>
      </c>
      <c r="F115" s="25" t="n">
        <v>359</v>
      </c>
      <c r="G115" s="80" t="n">
        <v>356</v>
      </c>
      <c r="H115" s="80" t="n">
        <v>245</v>
      </c>
      <c r="I115" s="80" t="n">
        <v>235</v>
      </c>
      <c r="J115" s="80" t="n">
        <v>10</v>
      </c>
      <c r="K115" s="80" t="n">
        <v>7</v>
      </c>
      <c r="L115" s="25" t="n">
        <v>0</v>
      </c>
      <c r="M115" s="80" t="n">
        <v>0</v>
      </c>
      <c r="N115" s="80" t="n">
        <v>2</v>
      </c>
      <c r="O115" s="80" t="n">
        <v>2</v>
      </c>
      <c r="P115" s="80" t="n">
        <v>1</v>
      </c>
      <c r="Q115" s="80" t="n">
        <v>0</v>
      </c>
      <c r="R115" s="16" t="n">
        <v>3</v>
      </c>
      <c r="S115" s="16" t="n">
        <v>2</v>
      </c>
      <c r="T115" s="16" t="n">
        <v>5</v>
      </c>
      <c r="U115" s="10" t="n">
        <v>1</v>
      </c>
      <c r="V115" s="89" t="n">
        <v>1</v>
      </c>
      <c r="W115" s="16" t="n">
        <v>2</v>
      </c>
      <c r="X115" s="25" t="n">
        <v>36</v>
      </c>
      <c r="Y115" s="80" t="n">
        <v>33</v>
      </c>
      <c r="Z115" s="27">
        <f>IF(U115="","",LOOKUP(U115-V115,{-9E+307,0,1},{2,"x",1}))</f>
        <v/>
      </c>
      <c r="AA115" s="14">
        <f>IF(U115="","",U115&amp;"-"&amp;V115)</f>
        <v/>
      </c>
      <c r="AB115" s="63" t="n"/>
      <c r="EP115" s="89" t="n"/>
      <c r="ER115" s="81" t="n"/>
      <c r="ES115" s="89" t="n"/>
      <c r="EU115" s="81" t="n"/>
      <c r="EV115" s="89" t="n"/>
      <c r="EX115" s="81" t="n"/>
      <c r="EY115" s="89" t="n"/>
      <c r="FA115" s="81" t="n"/>
      <c r="FB115" s="89" t="n"/>
      <c r="FD115" s="81" t="n"/>
      <c r="FE115" s="89" t="n"/>
      <c r="FG115" s="81" t="n"/>
      <c r="FH115" s="89" t="n"/>
      <c r="FJ115" s="81" t="n"/>
      <c r="FK115" s="89" t="n"/>
      <c r="FM115" s="81" t="n"/>
    </row>
    <row customHeight="1" ht="12" r="116" spans="1:201">
      <c r="A116" s="35" t="n">
        <v>43415</v>
      </c>
      <c r="B116" s="89" t="s">
        <v>145</v>
      </c>
      <c r="C116" s="89" t="s">
        <v>139</v>
      </c>
      <c r="D116" s="31" t="n">
        <v>6.81</v>
      </c>
      <c r="E116" s="81" t="n">
        <v>7</v>
      </c>
      <c r="F116" s="25" t="n">
        <v>356</v>
      </c>
      <c r="G116" s="80" t="n">
        <v>321</v>
      </c>
      <c r="H116" s="80" t="n">
        <v>219</v>
      </c>
      <c r="I116" s="80" t="n">
        <v>199</v>
      </c>
      <c r="J116" s="80" t="n">
        <v>13</v>
      </c>
      <c r="K116" s="80" t="n">
        <v>10</v>
      </c>
      <c r="L116" s="25" t="n">
        <v>1</v>
      </c>
      <c r="M116" s="80" t="n">
        <v>1</v>
      </c>
      <c r="N116" s="80" t="n">
        <v>3</v>
      </c>
      <c r="O116" s="80" t="n">
        <v>4</v>
      </c>
      <c r="P116" s="80" t="n">
        <v>0</v>
      </c>
      <c r="Q116" s="80" t="n">
        <v>2</v>
      </c>
      <c r="R116" s="16" t="n">
        <v>4</v>
      </c>
      <c r="S116" s="16" t="n">
        <v>7</v>
      </c>
      <c r="T116" s="16" t="n">
        <v>11</v>
      </c>
      <c r="U116" s="10" t="n">
        <v>2</v>
      </c>
      <c r="V116" s="89" t="n">
        <v>3</v>
      </c>
      <c r="W116" s="16" t="n">
        <v>5</v>
      </c>
      <c r="X116" s="25" t="n">
        <v>35</v>
      </c>
      <c r="Y116" s="80" t="n">
        <v>29</v>
      </c>
      <c r="Z116" s="27">
        <f>IF(U116="","",LOOKUP(U116-V116,{-9E+307,0,1},{2,"x",1}))</f>
        <v/>
      </c>
      <c r="AA116" s="14">
        <f>IF(U116="","",U116&amp;"-"&amp;V116)</f>
        <v/>
      </c>
      <c r="AB116" s="63" t="n"/>
      <c r="EP116" s="89" t="n"/>
      <c r="ER116" s="81" t="n"/>
      <c r="ES116" s="89" t="n"/>
      <c r="EU116" s="81" t="n"/>
      <c r="EV116" s="89" t="n"/>
      <c r="EX116" s="81" t="n"/>
      <c r="EY116" s="89" t="n"/>
      <c r="FA116" s="81" t="n"/>
      <c r="FB116" s="89" t="n"/>
      <c r="FD116" s="81" t="n"/>
      <c r="FE116" s="89" t="n"/>
      <c r="FG116" s="81" t="n"/>
      <c r="FH116" s="89" t="n"/>
      <c r="FJ116" s="81" t="n"/>
      <c r="FK116" s="89" t="n"/>
      <c r="FM116" s="81" t="n"/>
    </row>
    <row customHeight="1" ht="12" r="117" spans="1:201">
      <c r="A117" s="35" t="n">
        <v>43415</v>
      </c>
      <c r="B117" s="89" t="s">
        <v>147</v>
      </c>
      <c r="C117" s="89" t="s">
        <v>136</v>
      </c>
      <c r="D117" s="31" t="n">
        <v>7.52</v>
      </c>
      <c r="E117" s="81" t="n">
        <v>6.24</v>
      </c>
      <c r="F117" s="25" t="n">
        <v>404</v>
      </c>
      <c r="G117" s="80" t="n">
        <v>449</v>
      </c>
      <c r="H117" s="80" t="n">
        <v>277</v>
      </c>
      <c r="I117" s="80" t="n">
        <v>312</v>
      </c>
      <c r="J117" s="80" t="n">
        <v>12</v>
      </c>
      <c r="K117" s="80" t="n">
        <v>13</v>
      </c>
      <c r="L117" s="25" t="n">
        <v>1</v>
      </c>
      <c r="M117" s="80" t="n">
        <v>0</v>
      </c>
      <c r="N117" s="80" t="n">
        <v>8</v>
      </c>
      <c r="O117" s="80" t="n">
        <v>1</v>
      </c>
      <c r="P117" s="80" t="n">
        <v>1</v>
      </c>
      <c r="Q117" s="80" t="n">
        <v>2</v>
      </c>
      <c r="R117" s="16" t="n">
        <v>10</v>
      </c>
      <c r="S117" s="16" t="n">
        <v>3</v>
      </c>
      <c r="T117" s="16" t="n">
        <v>13</v>
      </c>
      <c r="U117" s="10" t="n">
        <v>4</v>
      </c>
      <c r="V117" s="89" t="n">
        <v>0</v>
      </c>
      <c r="W117" s="16" t="n">
        <v>4</v>
      </c>
      <c r="X117" s="25" t="n">
        <v>35</v>
      </c>
      <c r="Y117" s="80" t="n">
        <v>16</v>
      </c>
      <c r="Z117" s="27">
        <f>IF(U117="","",LOOKUP(U117-V117,{-9E+307,0,1},{2,"x",1}))</f>
        <v/>
      </c>
      <c r="AA117" s="14">
        <f>IF(U117="","",U117&amp;"-"&amp;V117)</f>
        <v/>
      </c>
      <c r="AB117" s="63" t="n"/>
      <c r="EP117" s="89" t="n"/>
      <c r="ER117" s="81" t="n"/>
      <c r="ES117" s="89" t="n"/>
      <c r="EU117" s="81" t="n"/>
      <c r="EV117" s="89" t="n"/>
      <c r="EX117" s="81" t="n"/>
      <c r="EY117" s="89" t="n"/>
      <c r="FA117" s="81" t="n"/>
      <c r="FB117" s="89" t="n"/>
      <c r="FD117" s="81" t="n"/>
      <c r="FE117" s="89" t="n"/>
      <c r="FG117" s="81" t="n"/>
      <c r="FH117" s="89" t="n"/>
      <c r="FJ117" s="81" t="n"/>
      <c r="FK117" s="89" t="n"/>
      <c r="FM117" s="81" t="n"/>
    </row>
    <row customHeight="1" ht="12" r="118" spans="1:201">
      <c r="A118" s="35" t="n">
        <v>43416</v>
      </c>
      <c r="B118" s="89" t="s">
        <v>133</v>
      </c>
      <c r="C118" s="89" t="s">
        <v>141</v>
      </c>
      <c r="D118" s="31" t="n">
        <v>6.95</v>
      </c>
      <c r="E118" s="81" t="n">
        <v>6.49</v>
      </c>
      <c r="F118" s="25" t="n">
        <v>504</v>
      </c>
      <c r="G118" s="80" t="n">
        <v>329</v>
      </c>
      <c r="H118" s="80" t="n">
        <v>414</v>
      </c>
      <c r="I118" s="80" t="n">
        <v>233</v>
      </c>
      <c r="J118" s="80" t="n">
        <v>11</v>
      </c>
      <c r="K118" s="80" t="n">
        <v>6</v>
      </c>
      <c r="L118" s="25" t="n">
        <v>0</v>
      </c>
      <c r="M118" s="80" t="n">
        <v>0</v>
      </c>
      <c r="N118" s="80" t="n">
        <v>4</v>
      </c>
      <c r="O118" s="80" t="n">
        <v>1</v>
      </c>
      <c r="P118" s="80" t="n">
        <v>1</v>
      </c>
      <c r="Q118" s="80" t="n">
        <v>1</v>
      </c>
      <c r="R118" s="16" t="n">
        <v>5</v>
      </c>
      <c r="S118" s="16" t="n">
        <v>2</v>
      </c>
      <c r="T118" s="16" t="n">
        <v>7</v>
      </c>
      <c r="U118" s="10" t="n">
        <v>1</v>
      </c>
      <c r="V118" s="89" t="n">
        <v>0</v>
      </c>
      <c r="W118" s="16" t="n">
        <v>1</v>
      </c>
      <c r="X118" s="25" t="n">
        <v>25</v>
      </c>
      <c r="Y118" s="80" t="n">
        <v>20</v>
      </c>
      <c r="Z118" s="27">
        <f>IF(U118="","",LOOKUP(U118-V118,{-9E+307,0,1},{2,"x",1}))</f>
        <v/>
      </c>
      <c r="AA118" s="14">
        <f>IF(U118="","",U118&amp;"-"&amp;V118)</f>
        <v/>
      </c>
      <c r="AB118" s="63" t="n"/>
      <c r="EP118" s="89" t="n"/>
      <c r="ER118" s="81" t="n"/>
      <c r="ES118" s="89" t="n"/>
      <c r="EU118" s="81" t="n"/>
      <c r="EV118" s="89" t="n"/>
      <c r="EX118" s="81" t="n"/>
      <c r="EY118" s="89" t="n"/>
      <c r="FA118" s="81" t="n"/>
      <c r="FB118" s="89" t="n"/>
      <c r="FD118" s="81" t="n"/>
      <c r="FE118" s="89" t="n"/>
      <c r="FG118" s="81" t="n"/>
      <c r="FH118" s="89" t="n"/>
      <c r="FJ118" s="81" t="n"/>
      <c r="FK118" s="89" t="n"/>
      <c r="FM118" s="81" t="n"/>
    </row>
    <row customHeight="1" ht="12" r="119" spans="1:201">
      <c r="A119" s="35" t="n">
        <v>43427</v>
      </c>
      <c r="B119" s="89" t="s">
        <v>135</v>
      </c>
      <c r="C119" s="89" t="s">
        <v>144</v>
      </c>
      <c r="D119" s="31" t="n">
        <v>6.46</v>
      </c>
      <c r="E119" s="81" t="n">
        <v>6.98</v>
      </c>
      <c r="F119" s="25" t="n">
        <v>377</v>
      </c>
      <c r="G119" s="80" t="n">
        <v>604</v>
      </c>
      <c r="H119" s="80" t="n">
        <v>265</v>
      </c>
      <c r="I119" s="80" t="n">
        <v>493</v>
      </c>
      <c r="J119" s="80" t="n">
        <v>12</v>
      </c>
      <c r="K119" s="80" t="n">
        <v>5</v>
      </c>
      <c r="L119" s="25" t="n">
        <v>0</v>
      </c>
      <c r="M119" s="80" t="n">
        <v>0</v>
      </c>
      <c r="N119" s="80" t="n">
        <v>1</v>
      </c>
      <c r="O119" s="80" t="n">
        <v>3</v>
      </c>
      <c r="P119" s="80" t="n">
        <v>0</v>
      </c>
      <c r="Q119" s="80" t="n">
        <v>1</v>
      </c>
      <c r="R119" s="16" t="n">
        <v>1</v>
      </c>
      <c r="S119" s="16" t="n">
        <v>4</v>
      </c>
      <c r="T119" s="16" t="n">
        <v>5</v>
      </c>
      <c r="U119" s="10" t="n">
        <v>0</v>
      </c>
      <c r="V119" s="89" t="n">
        <v>1</v>
      </c>
      <c r="W119" s="16" t="n">
        <v>1</v>
      </c>
      <c r="X119" s="25" t="n">
        <v>16</v>
      </c>
      <c r="Y119" s="80" t="n">
        <v>26</v>
      </c>
      <c r="Z119" s="27">
        <f>IF(U119="","",LOOKUP(U119-V119,{-9E+307,0,1},{2,"x",1}))</f>
        <v/>
      </c>
      <c r="AA119" s="14">
        <f>IF(U119="","",U119&amp;"-"&amp;V119)</f>
        <v/>
      </c>
      <c r="AB119" s="63" t="n"/>
      <c r="EP119" s="89" t="n"/>
      <c r="ER119" s="81" t="n"/>
      <c r="ES119" s="89" t="n"/>
      <c r="EU119" s="81" t="n"/>
      <c r="EV119" s="89" t="n"/>
      <c r="EX119" s="81" t="n"/>
      <c r="EY119" s="89" t="n"/>
      <c r="FA119" s="81" t="n"/>
      <c r="FB119" s="89" t="n"/>
      <c r="FD119" s="81" t="n"/>
      <c r="FE119" s="89" t="n"/>
      <c r="FG119" s="81" t="n"/>
      <c r="FH119" s="89" t="n"/>
      <c r="FJ119" s="81" t="n"/>
      <c r="FK119" s="89" t="n"/>
      <c r="FM119" s="81" t="n"/>
    </row>
    <row customHeight="1" ht="12" r="120" spans="1:201">
      <c r="A120" s="35" t="n">
        <v>43427</v>
      </c>
      <c r="B120" s="89" t="s">
        <v>136</v>
      </c>
      <c r="C120" s="89" t="s">
        <v>145</v>
      </c>
      <c r="D120" s="31" t="n">
        <v>7.18</v>
      </c>
      <c r="E120" s="81" t="n">
        <v>6.73</v>
      </c>
      <c r="F120" s="25" t="n">
        <v>411</v>
      </c>
      <c r="G120" s="80" t="n">
        <v>346</v>
      </c>
      <c r="H120" s="80" t="n">
        <v>301</v>
      </c>
      <c r="I120" s="80" t="n">
        <v>219</v>
      </c>
      <c r="J120" s="80" t="n">
        <v>14</v>
      </c>
      <c r="K120" s="80" t="n">
        <v>9</v>
      </c>
      <c r="L120" s="25" t="n">
        <v>1</v>
      </c>
      <c r="M120" s="80" t="n">
        <v>2</v>
      </c>
      <c r="N120" s="80" t="n">
        <v>3</v>
      </c>
      <c r="O120" s="80" t="n">
        <v>7</v>
      </c>
      <c r="P120" s="80" t="n">
        <v>2</v>
      </c>
      <c r="Q120" s="80" t="n">
        <v>0</v>
      </c>
      <c r="R120" s="16" t="n">
        <v>6</v>
      </c>
      <c r="S120" s="16" t="n">
        <v>9</v>
      </c>
      <c r="T120" s="16" t="n">
        <v>15</v>
      </c>
      <c r="U120" s="10" t="n">
        <v>3</v>
      </c>
      <c r="V120" s="89" t="n">
        <v>2</v>
      </c>
      <c r="W120" s="16" t="n">
        <v>5</v>
      </c>
      <c r="X120" s="25" t="n">
        <v>39</v>
      </c>
      <c r="Y120" s="80" t="n">
        <v>28</v>
      </c>
      <c r="Z120" s="27">
        <f>IF(U120="","",LOOKUP(U120-V120,{-9E+307,0,1},{2,"x",1}))</f>
        <v/>
      </c>
      <c r="AA120" s="14">
        <f>IF(U120="","",U120&amp;"-"&amp;V120)</f>
        <v/>
      </c>
      <c r="AB120" s="63" t="n"/>
      <c r="EP120" s="89" t="n"/>
      <c r="ER120" s="81" t="n"/>
      <c r="ES120" s="89" t="n"/>
      <c r="EU120" s="81" t="n"/>
      <c r="EV120" s="89" t="n"/>
      <c r="EX120" s="81" t="n"/>
      <c r="EY120" s="89" t="n"/>
      <c r="FA120" s="81" t="n"/>
      <c r="FB120" s="89" t="n"/>
      <c r="FD120" s="81" t="n"/>
      <c r="FE120" s="89" t="n"/>
      <c r="FG120" s="81" t="n"/>
      <c r="FH120" s="89" t="n"/>
      <c r="FJ120" s="81" t="n"/>
      <c r="FK120" s="89" t="n"/>
      <c r="FM120" s="81" t="n"/>
    </row>
    <row customHeight="1" ht="12" r="121" spans="1:201">
      <c r="A121" s="35" t="n">
        <v>43428</v>
      </c>
      <c r="B121" s="89" t="s">
        <v>133</v>
      </c>
      <c r="C121" s="89" t="s">
        <v>138</v>
      </c>
      <c r="D121" s="31" t="n">
        <v>6.75</v>
      </c>
      <c r="E121" s="81" t="n">
        <v>6.68</v>
      </c>
      <c r="F121" s="25" t="n">
        <v>613</v>
      </c>
      <c r="G121" s="80" t="n">
        <v>287</v>
      </c>
      <c r="H121" s="80" t="n">
        <v>528</v>
      </c>
      <c r="I121" s="80" t="n">
        <v>194</v>
      </c>
      <c r="J121" s="80" t="n">
        <v>9</v>
      </c>
      <c r="K121" s="80" t="n">
        <v>3</v>
      </c>
      <c r="L121" s="25" t="n">
        <v>0</v>
      </c>
      <c r="M121" s="80" t="n">
        <v>0</v>
      </c>
      <c r="N121" s="80" t="n">
        <v>4</v>
      </c>
      <c r="O121" s="80" t="n">
        <v>1</v>
      </c>
      <c r="P121" s="80" t="n">
        <v>1</v>
      </c>
      <c r="Q121" s="80" t="n">
        <v>1</v>
      </c>
      <c r="R121" s="16" t="n">
        <v>5</v>
      </c>
      <c r="S121" s="16" t="n">
        <v>2</v>
      </c>
      <c r="T121" s="16" t="n">
        <v>7</v>
      </c>
      <c r="U121" s="10" t="n">
        <v>2</v>
      </c>
      <c r="V121" s="89" t="n">
        <v>1</v>
      </c>
      <c r="W121" s="16" t="n">
        <v>3</v>
      </c>
      <c r="X121" s="25" t="n">
        <v>3</v>
      </c>
      <c r="Y121" s="80" t="n">
        <v>55</v>
      </c>
      <c r="Z121" s="27">
        <f>IF(U121="","",LOOKUP(U121-V121,{-9E+307,0,1},{2,"x",1}))</f>
        <v/>
      </c>
      <c r="AA121" s="14">
        <f>IF(U121="","",U121&amp;"-"&amp;V121)</f>
        <v/>
      </c>
      <c r="AB121" s="63" t="n"/>
      <c r="EP121" s="89" t="n"/>
      <c r="ER121" s="81" t="n"/>
      <c r="ES121" s="89" t="n"/>
      <c r="EU121" s="81" t="n"/>
      <c r="EV121" s="89" t="n"/>
      <c r="EX121" s="81" t="n"/>
      <c r="EY121" s="89" t="n"/>
      <c r="FA121" s="81" t="n"/>
      <c r="FB121" s="89" t="n"/>
      <c r="FD121" s="81" t="n"/>
      <c r="FE121" s="89" t="n"/>
      <c r="FG121" s="81" t="n"/>
      <c r="FH121" s="89" t="n"/>
      <c r="FJ121" s="81" t="n"/>
      <c r="FK121" s="89" t="n"/>
      <c r="FM121" s="81" t="n"/>
    </row>
    <row customHeight="1" ht="12" r="122" spans="1:201">
      <c r="A122" s="35" t="n">
        <v>43428</v>
      </c>
      <c r="B122" s="89" t="s">
        <v>141</v>
      </c>
      <c r="C122" s="89" t="s">
        <v>134</v>
      </c>
      <c r="D122" s="31" t="n">
        <v>6.31</v>
      </c>
      <c r="E122" s="81" t="n">
        <v>7.26</v>
      </c>
      <c r="F122" s="25" t="n">
        <v>392</v>
      </c>
      <c r="G122" s="80" t="n">
        <v>414</v>
      </c>
      <c r="H122" s="80" t="n">
        <v>312</v>
      </c>
      <c r="I122" s="80" t="n">
        <v>338</v>
      </c>
      <c r="J122" s="80" t="n">
        <v>9</v>
      </c>
      <c r="K122" s="80" t="n">
        <v>9</v>
      </c>
      <c r="L122" s="25" t="n">
        <v>1</v>
      </c>
      <c r="M122" s="80" t="n">
        <v>3</v>
      </c>
      <c r="N122" s="80" t="n">
        <v>2</v>
      </c>
      <c r="O122" s="80" t="n">
        <v>1</v>
      </c>
      <c r="P122" s="80" t="n">
        <v>0</v>
      </c>
      <c r="Q122" s="80" t="n">
        <v>0</v>
      </c>
      <c r="R122" s="16" t="n">
        <v>3</v>
      </c>
      <c r="S122" s="16" t="n">
        <v>4</v>
      </c>
      <c r="T122" s="16" t="n">
        <v>7</v>
      </c>
      <c r="U122" s="10" t="n">
        <v>0</v>
      </c>
      <c r="V122" s="89" t="n">
        <v>3</v>
      </c>
      <c r="W122" s="16" t="n">
        <v>3</v>
      </c>
      <c r="X122" s="25" t="n">
        <v>13</v>
      </c>
      <c r="Y122" s="80" t="n">
        <v>33</v>
      </c>
      <c r="Z122" s="27">
        <f>IF(U122="","",LOOKUP(U122-V122,{-9E+307,0,1},{2,"x",1}))</f>
        <v/>
      </c>
      <c r="AA122" s="14">
        <f>IF(U122="","",U122&amp;"-"&amp;V122)</f>
        <v/>
      </c>
      <c r="AB122" s="63" t="n"/>
      <c r="EP122" s="89" t="n"/>
      <c r="ER122" s="81" t="n"/>
      <c r="ES122" s="89" t="n"/>
      <c r="EU122" s="81" t="n"/>
      <c r="EV122" s="89" t="n"/>
      <c r="EX122" s="81" t="n"/>
      <c r="EY122" s="89" t="n"/>
      <c r="FA122" s="81" t="n"/>
      <c r="FB122" s="89" t="n"/>
      <c r="FD122" s="81" t="n"/>
      <c r="FE122" s="89" t="n"/>
      <c r="FG122" s="81" t="n"/>
      <c r="FH122" s="89" t="n"/>
      <c r="FJ122" s="81" t="n"/>
      <c r="FK122" s="89" t="n"/>
      <c r="FM122" s="81" t="n"/>
    </row>
    <row customHeight="1" ht="12" r="123" spans="1:201">
      <c r="A123" s="35" t="n">
        <v>43428</v>
      </c>
      <c r="B123" s="89" t="s">
        <v>132</v>
      </c>
      <c r="C123" s="89" t="s">
        <v>137</v>
      </c>
      <c r="D123" s="31" t="n">
        <v>6.71</v>
      </c>
      <c r="E123" s="81" t="n">
        <v>6.66</v>
      </c>
      <c r="F123" s="25" t="n">
        <v>464</v>
      </c>
      <c r="G123" s="80" t="n">
        <v>398</v>
      </c>
      <c r="H123" s="80" t="n">
        <v>368</v>
      </c>
      <c r="I123" s="80" t="n">
        <v>315</v>
      </c>
      <c r="J123" s="80" t="n">
        <v>7</v>
      </c>
      <c r="K123" s="80" t="n">
        <v>20</v>
      </c>
      <c r="L123" s="25" t="n">
        <v>1</v>
      </c>
      <c r="M123" s="80" t="n">
        <v>0</v>
      </c>
      <c r="N123" s="80" t="n">
        <v>1</v>
      </c>
      <c r="O123" s="80" t="n">
        <v>4</v>
      </c>
      <c r="P123" s="80" t="n">
        <v>0</v>
      </c>
      <c r="Q123" s="80" t="n">
        <v>1</v>
      </c>
      <c r="R123" s="16" t="n">
        <v>2</v>
      </c>
      <c r="S123" s="16" t="n">
        <v>5</v>
      </c>
      <c r="T123" s="16" t="n">
        <v>7</v>
      </c>
      <c r="U123" s="10" t="n">
        <v>2</v>
      </c>
      <c r="V123" s="89" t="n">
        <v>1</v>
      </c>
      <c r="W123" s="16" t="n">
        <v>3</v>
      </c>
      <c r="X123" s="25" t="n">
        <v>23</v>
      </c>
      <c r="Y123" s="80" t="n">
        <v>16</v>
      </c>
      <c r="Z123" s="27">
        <f>IF(U123="","",LOOKUP(U123-V123,{-9E+307,0,1},{2,"x",1}))</f>
        <v/>
      </c>
      <c r="AA123" s="14">
        <f>IF(U123="","",U123&amp;"-"&amp;V123)</f>
        <v/>
      </c>
      <c r="AB123" s="63" t="n"/>
      <c r="EP123" s="89" t="n"/>
      <c r="ER123" s="81" t="n"/>
      <c r="ES123" s="89" t="n"/>
      <c r="EU123" s="81" t="n"/>
      <c r="EV123" s="89" t="n"/>
      <c r="EX123" s="81" t="n"/>
      <c r="EY123" s="89" t="n"/>
      <c r="FA123" s="81" t="n"/>
      <c r="FB123" s="89" t="n"/>
      <c r="FD123" s="81" t="n"/>
      <c r="FE123" s="89" t="n"/>
      <c r="FG123" s="81" t="n"/>
      <c r="FH123" s="89" t="n"/>
      <c r="FJ123" s="81" t="n"/>
      <c r="FK123" s="89" t="n"/>
      <c r="FM123" s="81" t="n"/>
    </row>
    <row customHeight="1" ht="12" r="124" spans="1:201">
      <c r="A124" s="35" t="n">
        <v>43429</v>
      </c>
      <c r="B124" s="89" t="s">
        <v>143</v>
      </c>
      <c r="C124" s="89" t="s">
        <v>142</v>
      </c>
      <c r="D124" s="31" t="n">
        <v>6.38</v>
      </c>
      <c r="E124" s="81" t="n">
        <v>7.39</v>
      </c>
      <c r="F124" s="25" t="n">
        <v>478</v>
      </c>
      <c r="G124" s="80" t="n">
        <v>388</v>
      </c>
      <c r="H124" s="80" t="n">
        <v>380</v>
      </c>
      <c r="I124" s="80" t="n">
        <v>291</v>
      </c>
      <c r="J124" s="80" t="n">
        <v>13</v>
      </c>
      <c r="K124" s="80" t="n">
        <v>15</v>
      </c>
      <c r="L124" s="25" t="n">
        <v>1</v>
      </c>
      <c r="M124" s="80" t="n">
        <v>1</v>
      </c>
      <c r="N124" s="80" t="n">
        <v>3</v>
      </c>
      <c r="O124" s="80" t="n">
        <v>3</v>
      </c>
      <c r="P124" s="80" t="n">
        <v>1</v>
      </c>
      <c r="Q124" s="80" t="n">
        <v>4</v>
      </c>
      <c r="R124" s="16" t="n">
        <v>5</v>
      </c>
      <c r="S124" s="16" t="n">
        <v>8</v>
      </c>
      <c r="T124" s="16" t="n">
        <v>13</v>
      </c>
      <c r="U124" s="10" t="n">
        <v>1</v>
      </c>
      <c r="V124" s="89" t="n">
        <v>5</v>
      </c>
      <c r="W124" s="16" t="n">
        <v>6</v>
      </c>
      <c r="X124" s="25" t="n">
        <v>19</v>
      </c>
      <c r="Y124" s="80" t="n">
        <v>19</v>
      </c>
      <c r="Z124" s="27">
        <f>IF(U124="","",LOOKUP(U124-V124,{-9E+307,0,1},{2,"x",1}))</f>
        <v/>
      </c>
      <c r="AA124" s="14">
        <f>IF(U124="","",U124&amp;"-"&amp;V124)</f>
        <v/>
      </c>
      <c r="AB124" s="63" t="n"/>
      <c r="EP124" s="89" t="n"/>
      <c r="ER124" s="81" t="n"/>
      <c r="ES124" s="89" t="n"/>
      <c r="EU124" s="81" t="n"/>
      <c r="EV124" s="89" t="n"/>
      <c r="EX124" s="81" t="n"/>
      <c r="EY124" s="89" t="n"/>
      <c r="FA124" s="81" t="n"/>
      <c r="FB124" s="89" t="n"/>
      <c r="FD124" s="81" t="n"/>
      <c r="FE124" s="89" t="n"/>
      <c r="FG124" s="81" t="n"/>
      <c r="FH124" s="89" t="n"/>
      <c r="FJ124" s="81" t="n"/>
      <c r="FK124" s="89" t="n"/>
      <c r="FM124" s="81" t="n"/>
    </row>
    <row customHeight="1" ht="12" r="125" spans="1:201">
      <c r="A125" s="35" t="n">
        <v>43429</v>
      </c>
      <c r="B125" s="89" t="s">
        <v>139</v>
      </c>
      <c r="C125" s="89" t="s">
        <v>146</v>
      </c>
      <c r="D125" s="31" t="n">
        <v>6.89</v>
      </c>
      <c r="E125" s="81" t="n">
        <v>6.93</v>
      </c>
      <c r="F125" s="25" t="n">
        <v>421</v>
      </c>
      <c r="G125" s="80" t="n">
        <v>332</v>
      </c>
      <c r="H125" s="80" t="n">
        <v>299</v>
      </c>
      <c r="I125" s="80" t="n">
        <v>205</v>
      </c>
      <c r="J125" s="80" t="n">
        <v>17</v>
      </c>
      <c r="K125" s="80" t="n">
        <v>9</v>
      </c>
      <c r="L125" s="25" t="n">
        <v>0</v>
      </c>
      <c r="M125" s="80" t="n">
        <v>0</v>
      </c>
      <c r="N125" s="80" t="n">
        <v>4</v>
      </c>
      <c r="O125" s="80" t="n">
        <v>3</v>
      </c>
      <c r="P125" s="80" t="n">
        <v>2</v>
      </c>
      <c r="Q125" s="80" t="n">
        <v>1</v>
      </c>
      <c r="R125" s="16" t="n">
        <v>6</v>
      </c>
      <c r="S125" s="16" t="n">
        <v>4</v>
      </c>
      <c r="T125" s="16" t="n">
        <v>10</v>
      </c>
      <c r="U125" s="10" t="n">
        <v>1</v>
      </c>
      <c r="V125" s="89" t="n">
        <v>1</v>
      </c>
      <c r="W125" s="16" t="n">
        <v>2</v>
      </c>
      <c r="X125" s="25" t="n">
        <v>17</v>
      </c>
      <c r="Y125" s="80" t="n">
        <v>43</v>
      </c>
      <c r="Z125" s="27">
        <f>IF(U125="","",LOOKUP(U125-V125,{-9E+307,0,1},{2,"x",1}))</f>
        <v/>
      </c>
      <c r="AA125" s="14">
        <f>IF(U125="","",U125&amp;"-"&amp;V125)</f>
        <v/>
      </c>
      <c r="AB125" s="63" t="n"/>
      <c r="EP125" s="89" t="n"/>
      <c r="ER125" s="81" t="n"/>
      <c r="ES125" s="89" t="n"/>
      <c r="EU125" s="81" t="n"/>
      <c r="EV125" s="89" t="n"/>
      <c r="EX125" s="81" t="n"/>
      <c r="EY125" s="89" t="n"/>
      <c r="FA125" s="81" t="n"/>
      <c r="FB125" s="89" t="n"/>
      <c r="FD125" s="81" t="n"/>
      <c r="FE125" s="89" t="n"/>
      <c r="FG125" s="81" t="n"/>
      <c r="FH125" s="89" t="n"/>
      <c r="FJ125" s="81" t="n"/>
      <c r="FK125" s="89" t="n"/>
      <c r="FM125" s="81" t="n"/>
    </row>
    <row customHeight="1" ht="12" r="126" spans="1:201">
      <c r="A126" s="35" t="n">
        <v>43429</v>
      </c>
      <c r="B126" s="89" t="s">
        <v>148</v>
      </c>
      <c r="C126" s="89" t="s">
        <v>140</v>
      </c>
      <c r="D126" s="31" t="n">
        <v>7.12</v>
      </c>
      <c r="E126" s="81" t="n">
        <v>6.4</v>
      </c>
      <c r="F126" s="25" t="n">
        <v>536</v>
      </c>
      <c r="G126" s="80" t="n">
        <v>353</v>
      </c>
      <c r="H126" s="80" t="n">
        <v>450</v>
      </c>
      <c r="I126" s="80" t="n">
        <v>257</v>
      </c>
      <c r="J126" s="80" t="n">
        <v>13</v>
      </c>
      <c r="K126" s="80" t="n">
        <v>5</v>
      </c>
      <c r="L126" s="25" t="n">
        <v>0</v>
      </c>
      <c r="M126" s="80" t="n">
        <v>1</v>
      </c>
      <c r="N126" s="80" t="n">
        <v>4</v>
      </c>
      <c r="O126" s="80" t="n">
        <v>2</v>
      </c>
      <c r="P126" s="80" t="n">
        <v>2</v>
      </c>
      <c r="Q126" s="80" t="n">
        <v>0</v>
      </c>
      <c r="R126" s="16" t="n">
        <v>6</v>
      </c>
      <c r="S126" s="16" t="n">
        <v>3</v>
      </c>
      <c r="T126" s="16" t="n">
        <v>9</v>
      </c>
      <c r="U126" s="10" t="n">
        <v>2</v>
      </c>
      <c r="V126" s="89" t="n">
        <v>0</v>
      </c>
      <c r="W126" s="16" t="n">
        <v>2</v>
      </c>
      <c r="X126" s="25" t="n">
        <v>17</v>
      </c>
      <c r="Y126" s="80" t="n">
        <v>32</v>
      </c>
      <c r="Z126" s="27">
        <f>IF(U126="","",LOOKUP(U126-V126,{-9E+307,0,1},{2,"x",1}))</f>
        <v/>
      </c>
      <c r="AA126" s="14">
        <f>IF(U126="","",U126&amp;"-"&amp;V126)</f>
        <v/>
      </c>
      <c r="AB126" s="63" t="n"/>
      <c r="EP126" s="89" t="n"/>
      <c r="ER126" s="81" t="n"/>
      <c r="ES126" s="89" t="n"/>
      <c r="EU126" s="81" t="n"/>
      <c r="EV126" s="89" t="n"/>
      <c r="EX126" s="81" t="n"/>
      <c r="EY126" s="89" t="n"/>
      <c r="FA126" s="81" t="n"/>
      <c r="FB126" s="89" t="n"/>
      <c r="FD126" s="81" t="n"/>
      <c r="FE126" s="89" t="n"/>
      <c r="FG126" s="81" t="n"/>
      <c r="FH126" s="89" t="n"/>
      <c r="FJ126" s="81" t="n"/>
      <c r="FK126" s="89" t="n"/>
      <c r="FM126" s="81" t="n"/>
    </row>
    <row customHeight="1" ht="12" r="127" spans="1:201">
      <c r="A127" s="35" t="n">
        <v>43430</v>
      </c>
      <c r="B127" s="89" t="s">
        <v>131</v>
      </c>
      <c r="C127" s="89" t="s">
        <v>147</v>
      </c>
      <c r="D127" s="31" t="n">
        <v>6.85</v>
      </c>
      <c r="E127" s="81" t="n">
        <v>6.76</v>
      </c>
      <c r="F127" s="25" t="n">
        <v>529</v>
      </c>
      <c r="G127" s="80" t="n">
        <v>313</v>
      </c>
      <c r="H127" s="80" t="n">
        <v>412</v>
      </c>
      <c r="I127" s="80" t="n">
        <v>194</v>
      </c>
      <c r="J127" s="80" t="n">
        <v>10</v>
      </c>
      <c r="K127" s="80" t="n">
        <v>8</v>
      </c>
      <c r="L127" s="25" t="n">
        <v>1</v>
      </c>
      <c r="M127" s="80" t="n">
        <v>1</v>
      </c>
      <c r="N127" s="80" t="n">
        <v>3</v>
      </c>
      <c r="O127" s="80" t="n">
        <v>2</v>
      </c>
      <c r="P127" s="80" t="n">
        <v>1</v>
      </c>
      <c r="Q127" s="80" t="n">
        <v>1</v>
      </c>
      <c r="R127" s="16" t="n">
        <v>5</v>
      </c>
      <c r="S127" s="16" t="n">
        <v>4</v>
      </c>
      <c r="T127" s="16" t="n">
        <v>9</v>
      </c>
      <c r="U127" s="10" t="n">
        <v>2</v>
      </c>
      <c r="V127" s="89" t="n">
        <v>2</v>
      </c>
      <c r="W127" s="16" t="n">
        <v>4</v>
      </c>
      <c r="X127" s="25" t="n">
        <v>19</v>
      </c>
      <c r="Y127" s="80" t="n">
        <v>20</v>
      </c>
      <c r="Z127" s="27">
        <f>IF(U127="","",LOOKUP(U127-V127,{-9E+307,0,1},{2,"x",1}))</f>
        <v/>
      </c>
      <c r="AA127" s="14">
        <f>IF(U127="","",U127&amp;"-"&amp;V127)</f>
        <v/>
      </c>
      <c r="AB127" s="63" t="n"/>
      <c r="EP127" s="89" t="n"/>
      <c r="ER127" s="81" t="n"/>
      <c r="ES127" s="89" t="n"/>
      <c r="EU127" s="81" t="n"/>
      <c r="EV127" s="89" t="n"/>
      <c r="EX127" s="81" t="n"/>
      <c r="EY127" s="89" t="n"/>
      <c r="FA127" s="81" t="n"/>
      <c r="FB127" s="89" t="n"/>
      <c r="FD127" s="81" t="n"/>
      <c r="FE127" s="89" t="n"/>
      <c r="FG127" s="81" t="n"/>
      <c r="FH127" s="89" t="n"/>
      <c r="FJ127" s="81" t="n"/>
      <c r="FK127" s="89" t="n"/>
      <c r="FM127" s="81" t="n"/>
    </row>
    <row customHeight="1" ht="12" r="128" spans="1:201">
      <c r="A128" s="35" t="n">
        <v>43434</v>
      </c>
      <c r="B128" s="89" t="s">
        <v>138</v>
      </c>
      <c r="C128" s="89" t="s">
        <v>139</v>
      </c>
      <c r="D128" s="31" t="n">
        <v>7.02</v>
      </c>
      <c r="E128" s="81" t="n">
        <v>6.73</v>
      </c>
      <c r="F128" s="25" t="n">
        <v>312</v>
      </c>
      <c r="G128" s="80" t="n">
        <v>321</v>
      </c>
      <c r="H128" s="80" t="n">
        <v>206</v>
      </c>
      <c r="I128" s="80" t="n">
        <v>214</v>
      </c>
      <c r="J128" s="80" t="n">
        <v>10</v>
      </c>
      <c r="K128" s="80" t="n">
        <v>12</v>
      </c>
      <c r="L128" s="25" t="n">
        <v>1</v>
      </c>
      <c r="M128" s="80" t="n">
        <v>1</v>
      </c>
      <c r="N128" s="80" t="n">
        <v>2</v>
      </c>
      <c r="O128" s="80" t="n">
        <v>1</v>
      </c>
      <c r="P128" s="80" t="n">
        <v>1</v>
      </c>
      <c r="Q128" s="80" t="n">
        <v>1</v>
      </c>
      <c r="R128" s="16" t="n">
        <v>4</v>
      </c>
      <c r="S128" s="16" t="n">
        <v>3</v>
      </c>
      <c r="T128" s="16" t="n">
        <v>7</v>
      </c>
      <c r="U128" s="10" t="n">
        <v>1</v>
      </c>
      <c r="V128" s="89" t="n">
        <v>1</v>
      </c>
      <c r="W128" s="16" t="n">
        <v>2</v>
      </c>
      <c r="X128" s="25" t="n">
        <v>30</v>
      </c>
      <c r="Y128" s="80" t="n">
        <v>16</v>
      </c>
      <c r="Z128" s="27">
        <f>IF(U128="","",LOOKUP(U128-V128,{-9E+307,0,1},{2,"x",1}))</f>
        <v/>
      </c>
      <c r="AA128" s="14">
        <f>IF(U128="","",U128&amp;"-"&amp;V128)</f>
        <v/>
      </c>
      <c r="AB128" s="63" t="n"/>
      <c r="EP128" s="89" t="n"/>
      <c r="ER128" s="81" t="n"/>
      <c r="ES128" s="89" t="n"/>
      <c r="EU128" s="81" t="n"/>
      <c r="EV128" s="89" t="n"/>
      <c r="EX128" s="81" t="n"/>
      <c r="EY128" s="89" t="n"/>
      <c r="FA128" s="81" t="n"/>
      <c r="FB128" s="89" t="n"/>
      <c r="FD128" s="81" t="n"/>
      <c r="FE128" s="89" t="n"/>
      <c r="FG128" s="81" t="n"/>
      <c r="FH128" s="89" t="n"/>
      <c r="FJ128" s="81" t="n"/>
      <c r="FK128" s="89" t="n"/>
      <c r="FM128" s="81" t="n"/>
    </row>
    <row r="129" spans="1:201">
      <c r="A129" s="35" t="n">
        <v>43434</v>
      </c>
      <c r="B129" s="89" t="s">
        <v>142</v>
      </c>
      <c r="C129" s="89" t="s">
        <v>135</v>
      </c>
      <c r="D129" s="31" t="n">
        <v>6.65</v>
      </c>
      <c r="E129" s="81" t="n">
        <v>6.88</v>
      </c>
      <c r="F129" s="25" t="n">
        <v>423</v>
      </c>
      <c r="G129" s="80" t="n">
        <v>333</v>
      </c>
      <c r="H129" s="80" t="n">
        <v>328</v>
      </c>
      <c r="I129" s="80" t="n">
        <v>222</v>
      </c>
      <c r="J129" s="80" t="n">
        <v>8</v>
      </c>
      <c r="K129" s="80" t="n">
        <v>8</v>
      </c>
      <c r="L129" s="25" t="n">
        <v>2</v>
      </c>
      <c r="M129" s="80" t="n">
        <v>0</v>
      </c>
      <c r="N129" s="80" t="n">
        <v>2</v>
      </c>
      <c r="O129" s="80" t="n">
        <v>4</v>
      </c>
      <c r="P129" s="80" t="n">
        <v>2</v>
      </c>
      <c r="Q129" s="80" t="n">
        <v>1</v>
      </c>
      <c r="R129" s="16" t="n">
        <v>6</v>
      </c>
      <c r="S129" s="16" t="n">
        <v>5</v>
      </c>
      <c r="T129" s="16" t="n">
        <v>11</v>
      </c>
      <c r="U129" s="10" t="n">
        <v>2</v>
      </c>
      <c r="V129" s="89" t="n">
        <v>2</v>
      </c>
      <c r="W129" s="16" t="n">
        <v>4</v>
      </c>
      <c r="X129" s="25" t="n">
        <v>18</v>
      </c>
      <c r="Y129" s="80" t="n">
        <v>23</v>
      </c>
      <c r="Z129" s="27">
        <f>IF(U129="","",LOOKUP(U129-V129,{-9E+307,0,1},{2,"x",1}))</f>
        <v/>
      </c>
      <c r="AA129" s="14">
        <f>IF(U129="","",U129&amp;"-"&amp;V129)</f>
        <v/>
      </c>
      <c r="AB129" s="63" t="n"/>
      <c r="EP129" s="89" t="n"/>
      <c r="ER129" s="81" t="n"/>
      <c r="ES129" s="89" t="n"/>
      <c r="EU129" s="81" t="n"/>
      <c r="EV129" s="89" t="n"/>
      <c r="EX129" s="81" t="n"/>
      <c r="EY129" s="89" t="n"/>
      <c r="FA129" s="81" t="n"/>
      <c r="FB129" s="89" t="n"/>
      <c r="FD129" s="81" t="n"/>
      <c r="FE129" s="89" t="n"/>
      <c r="FG129" s="81" t="n"/>
      <c r="FH129" s="89" t="n"/>
      <c r="FJ129" s="81" t="n"/>
      <c r="FK129" s="89" t="n"/>
      <c r="FM129" s="81" t="n"/>
    </row>
    <row customHeight="1" ht="12" r="130" spans="1:201">
      <c r="A130" s="35" t="n">
        <v>43435</v>
      </c>
      <c r="B130" s="89" t="s">
        <v>134</v>
      </c>
      <c r="C130" s="89" t="s">
        <v>136</v>
      </c>
      <c r="D130" s="31" t="n">
        <v>7.55</v>
      </c>
      <c r="E130" s="81" t="n">
        <v>6.29</v>
      </c>
      <c r="F130" s="25" t="n">
        <v>487</v>
      </c>
      <c r="G130" s="80" t="n">
        <v>312</v>
      </c>
      <c r="H130" s="80" t="n">
        <v>400</v>
      </c>
      <c r="I130" s="80" t="n">
        <v>235</v>
      </c>
      <c r="J130" s="80" t="n">
        <v>14</v>
      </c>
      <c r="K130" s="80" t="n">
        <v>6</v>
      </c>
      <c r="L130" s="25" t="n">
        <v>0</v>
      </c>
      <c r="M130" s="80" t="n">
        <v>0</v>
      </c>
      <c r="N130" s="80" t="n">
        <v>9</v>
      </c>
      <c r="O130" s="80" t="n">
        <v>2</v>
      </c>
      <c r="P130" s="80" t="n">
        <v>1</v>
      </c>
      <c r="Q130" s="80" t="n">
        <v>1</v>
      </c>
      <c r="R130" s="16" t="n">
        <v>10</v>
      </c>
      <c r="S130" s="16" t="n">
        <v>3</v>
      </c>
      <c r="T130" s="16" t="n">
        <v>13</v>
      </c>
      <c r="U130" s="10" t="n">
        <v>4</v>
      </c>
      <c r="V130" s="89" t="n">
        <v>0</v>
      </c>
      <c r="W130" s="16" t="n">
        <v>4</v>
      </c>
      <c r="X130" s="25" t="n">
        <v>20</v>
      </c>
      <c r="Y130" s="80" t="n">
        <v>25</v>
      </c>
      <c r="Z130" s="27">
        <f>IF(U130="","",LOOKUP(U130-V130,{-9E+307,0,1},{2,"x",1}))</f>
        <v/>
      </c>
      <c r="AA130" s="14">
        <f>IF(U130="","",U130&amp;"-"&amp;V130)</f>
        <v/>
      </c>
      <c r="AB130" s="63" t="n"/>
      <c r="EP130" s="89" t="n"/>
      <c r="ER130" s="81" t="n"/>
      <c r="ES130" s="89" t="n"/>
      <c r="EU130" s="81" t="n"/>
      <c r="EV130" s="89" t="n"/>
      <c r="EX130" s="81" t="n"/>
      <c r="EY130" s="89" t="n"/>
      <c r="FA130" s="81" t="n"/>
      <c r="FB130" s="89" t="n"/>
      <c r="FD130" s="81" t="n"/>
      <c r="FE130" s="89" t="n"/>
      <c r="FG130" s="81" t="n"/>
      <c r="FH130" s="89" t="n"/>
      <c r="FJ130" s="81" t="n"/>
      <c r="FK130" s="89" t="n"/>
      <c r="FM130" s="81" t="n"/>
    </row>
    <row customHeight="1" ht="12" r="131" spans="1:201">
      <c r="A131" s="35" t="n">
        <v>43435</v>
      </c>
      <c r="B131" s="89" t="s">
        <v>140</v>
      </c>
      <c r="C131" s="89" t="s">
        <v>131</v>
      </c>
      <c r="D131" s="31" t="n">
        <v>6.59</v>
      </c>
      <c r="E131" s="81" t="n">
        <v>7</v>
      </c>
      <c r="F131" s="25" t="n">
        <v>238</v>
      </c>
      <c r="G131" s="80" t="n">
        <v>371</v>
      </c>
      <c r="H131" s="80" t="n">
        <v>137</v>
      </c>
      <c r="I131" s="80" t="n">
        <v>291</v>
      </c>
      <c r="J131" s="80" t="n">
        <v>7</v>
      </c>
      <c r="K131" s="80" t="n">
        <v>11</v>
      </c>
      <c r="L131" s="25" t="n">
        <v>0</v>
      </c>
      <c r="M131" s="80" t="n">
        <v>0</v>
      </c>
      <c r="N131" s="80" t="n">
        <v>4</v>
      </c>
      <c r="O131" s="80" t="n">
        <v>1</v>
      </c>
      <c r="P131" s="80" t="n">
        <v>1</v>
      </c>
      <c r="Q131" s="80" t="n">
        <v>2</v>
      </c>
      <c r="R131" s="16" t="n">
        <v>5</v>
      </c>
      <c r="S131" s="16" t="n">
        <v>3</v>
      </c>
      <c r="T131" s="16" t="n">
        <v>8</v>
      </c>
      <c r="U131" s="10" t="n">
        <v>1</v>
      </c>
      <c r="V131" s="89" t="n">
        <v>2</v>
      </c>
      <c r="W131" s="16" t="n">
        <v>3</v>
      </c>
      <c r="X131" s="25" t="n">
        <v>29</v>
      </c>
      <c r="Y131" s="80" t="n">
        <v>35</v>
      </c>
      <c r="Z131" s="27">
        <f>IF(U131="","",LOOKUP(U131-V131,{-9E+307,0,1},{2,"x",1}))</f>
        <v/>
      </c>
      <c r="AA131" s="14">
        <f>IF(U131="","",U131&amp;"-"&amp;V131)</f>
        <v/>
      </c>
      <c r="AB131" s="63" t="n"/>
      <c r="EP131" s="89" t="n"/>
      <c r="ER131" s="81" t="n"/>
      <c r="ES131" s="89" t="n"/>
      <c r="EU131" s="81" t="n"/>
      <c r="EV131" s="89" t="n"/>
      <c r="EX131" s="81" t="n"/>
      <c r="EY131" s="89" t="n"/>
      <c r="FA131" s="81" t="n"/>
      <c r="FB131" s="89" t="n"/>
      <c r="FD131" s="81" t="n"/>
      <c r="FE131" s="89" t="n"/>
      <c r="FG131" s="81" t="n"/>
      <c r="FH131" s="89" t="n"/>
      <c r="FJ131" s="81" t="n"/>
      <c r="FK131" s="89" t="n"/>
      <c r="FM131" s="81" t="n"/>
    </row>
    <row customHeight="1" ht="12" r="132" spans="1:201">
      <c r="A132" s="35" t="n">
        <v>43435</v>
      </c>
      <c r="B132" s="89" t="s">
        <v>146</v>
      </c>
      <c r="C132" s="89" t="s">
        <v>148</v>
      </c>
      <c r="D132" s="31" t="n">
        <v>6.74</v>
      </c>
      <c r="E132" s="81" t="n">
        <v>6.51</v>
      </c>
      <c r="F132" s="25" t="n">
        <v>355</v>
      </c>
      <c r="G132" s="80" t="n">
        <v>612</v>
      </c>
      <c r="H132" s="80" t="n">
        <v>253</v>
      </c>
      <c r="I132" s="80" t="n">
        <v>523</v>
      </c>
      <c r="J132" s="80" t="n">
        <v>5</v>
      </c>
      <c r="K132" s="80" t="n">
        <v>7</v>
      </c>
      <c r="L132" s="25" t="n">
        <v>0</v>
      </c>
      <c r="M132" s="80" t="n">
        <v>0</v>
      </c>
      <c r="N132" s="80" t="n">
        <v>5</v>
      </c>
      <c r="O132" s="80" t="n">
        <v>2</v>
      </c>
      <c r="P132" s="80" t="n">
        <v>0</v>
      </c>
      <c r="Q132" s="80" t="n">
        <v>1</v>
      </c>
      <c r="R132" s="16" t="n">
        <v>5</v>
      </c>
      <c r="S132" s="16" t="n">
        <v>3</v>
      </c>
      <c r="T132" s="16" t="n">
        <v>8</v>
      </c>
      <c r="U132" s="10" t="n">
        <v>1</v>
      </c>
      <c r="V132" s="89" t="n">
        <v>1</v>
      </c>
      <c r="W132" s="16" t="n">
        <v>2</v>
      </c>
      <c r="X132" s="25" t="n">
        <v>23</v>
      </c>
      <c r="Y132" s="80" t="n">
        <v>13</v>
      </c>
      <c r="Z132" s="27">
        <f>IF(U132="","",LOOKUP(U132-V132,{-9E+307,0,1},{2,"x",1}))</f>
        <v/>
      </c>
      <c r="AA132" s="14">
        <f>IF(U132="","",U132&amp;"-"&amp;V132)</f>
        <v/>
      </c>
      <c r="AB132" s="63" t="n"/>
      <c r="EP132" s="89" t="n"/>
      <c r="ER132" s="81" t="n"/>
      <c r="ES132" s="89" t="n"/>
      <c r="EU132" s="81" t="n"/>
      <c r="EV132" s="89" t="n"/>
      <c r="EX132" s="81" t="n"/>
      <c r="EY132" s="89" t="n"/>
      <c r="FA132" s="81" t="n"/>
      <c r="FB132" s="89" t="n"/>
      <c r="FD132" s="81" t="n"/>
      <c r="FE132" s="89" t="n"/>
      <c r="FG132" s="81" t="n"/>
      <c r="FH132" s="89" t="n"/>
      <c r="FJ132" s="81" t="n"/>
      <c r="FK132" s="89" t="n"/>
      <c r="FM132" s="81" t="n"/>
    </row>
    <row customHeight="1" ht="12" r="133" spans="1:201">
      <c r="A133" s="35" t="n">
        <v>43435</v>
      </c>
      <c r="B133" s="89" t="s">
        <v>147</v>
      </c>
      <c r="C133" s="89" t="s">
        <v>141</v>
      </c>
      <c r="D133" s="31" t="n">
        <v>6.94</v>
      </c>
      <c r="E133" s="81" t="n">
        <v>6.33</v>
      </c>
      <c r="F133" s="25" t="n">
        <v>317</v>
      </c>
      <c r="G133" s="80" t="n">
        <v>472</v>
      </c>
      <c r="H133" s="80" t="n">
        <v>209</v>
      </c>
      <c r="I133" s="80" t="n">
        <v>373</v>
      </c>
      <c r="J133" s="80" t="n">
        <v>9</v>
      </c>
      <c r="K133" s="80" t="n">
        <v>7</v>
      </c>
      <c r="L133" s="25" t="n">
        <v>1</v>
      </c>
      <c r="M133" s="80" t="n">
        <v>0</v>
      </c>
      <c r="N133" s="80" t="n">
        <v>1</v>
      </c>
      <c r="O133" s="80" t="n">
        <v>1</v>
      </c>
      <c r="P133" s="80" t="n">
        <v>1</v>
      </c>
      <c r="Q133" s="80" t="n">
        <v>2</v>
      </c>
      <c r="R133" s="16" t="n">
        <v>3</v>
      </c>
      <c r="S133" s="16" t="n">
        <v>3</v>
      </c>
      <c r="T133" s="16" t="n">
        <v>6</v>
      </c>
      <c r="U133" s="10" t="n">
        <v>3</v>
      </c>
      <c r="V133" s="89" t="n">
        <v>1</v>
      </c>
      <c r="W133" s="16" t="n">
        <v>4</v>
      </c>
      <c r="X133" s="25" t="n">
        <v>22</v>
      </c>
      <c r="Y133" s="80" t="n">
        <v>38</v>
      </c>
      <c r="Z133" s="27">
        <f>IF(U133="","",LOOKUP(U133-V133,{-9E+307,0,1},{2,"x",1}))</f>
        <v/>
      </c>
      <c r="AA133" s="14">
        <f>IF(U133="","",U133&amp;"-"&amp;V133)</f>
        <v/>
      </c>
      <c r="AB133" s="63" t="n"/>
      <c r="EP133" s="89" t="n"/>
      <c r="ER133" s="81" t="n"/>
      <c r="ES133" s="89" t="n"/>
      <c r="EU133" s="81" t="n"/>
      <c r="EV133" s="89" t="n"/>
      <c r="EX133" s="81" t="n"/>
      <c r="EY133" s="89" t="n"/>
      <c r="FA133" s="81" t="n"/>
      <c r="FB133" s="89" t="n"/>
      <c r="FD133" s="81" t="n"/>
      <c r="FE133" s="89" t="n"/>
      <c r="FG133" s="81" t="n"/>
      <c r="FH133" s="89" t="n"/>
      <c r="FJ133" s="81" t="n"/>
      <c r="FK133" s="89" t="n"/>
      <c r="FM133" s="81" t="n"/>
    </row>
    <row customHeight="1" ht="12" r="134" spans="1:201">
      <c r="A134" s="35" t="n">
        <v>43436</v>
      </c>
      <c r="B134" s="89" t="s">
        <v>144</v>
      </c>
      <c r="C134" s="89" t="s">
        <v>132</v>
      </c>
      <c r="D134" s="31" t="n">
        <v>6.27</v>
      </c>
      <c r="E134" s="81" t="n">
        <v>7.41</v>
      </c>
      <c r="F134" s="25" t="n">
        <v>324</v>
      </c>
      <c r="G134" s="80" t="n">
        <v>512</v>
      </c>
      <c r="H134" s="80" t="n">
        <v>230</v>
      </c>
      <c r="I134" s="80" t="n">
        <v>418</v>
      </c>
      <c r="J134" s="80" t="n">
        <v>7</v>
      </c>
      <c r="K134" s="80" t="n">
        <v>12</v>
      </c>
      <c r="L134" s="25" t="n">
        <v>0</v>
      </c>
      <c r="M134" s="80" t="n">
        <v>3</v>
      </c>
      <c r="N134" s="80" t="n">
        <v>2</v>
      </c>
      <c r="O134" s="80" t="n">
        <v>3</v>
      </c>
      <c r="P134" s="80" t="n">
        <v>0</v>
      </c>
      <c r="Q134" s="80" t="n">
        <v>1</v>
      </c>
      <c r="R134" s="16" t="n">
        <v>2</v>
      </c>
      <c r="S134" s="16" t="n">
        <v>7</v>
      </c>
      <c r="T134" s="16" t="n">
        <v>9</v>
      </c>
      <c r="U134" s="10" t="n">
        <v>0</v>
      </c>
      <c r="V134" s="89" t="n">
        <v>4</v>
      </c>
      <c r="W134" s="16" t="n">
        <v>4</v>
      </c>
      <c r="X134" s="25" t="n">
        <v>20</v>
      </c>
      <c r="Y134" s="80" t="n">
        <v>7</v>
      </c>
      <c r="Z134" s="27">
        <f>IF(U134="","",LOOKUP(U134-V134,{-9E+307,0,1},{2,"x",1}))</f>
        <v/>
      </c>
      <c r="AA134" s="14">
        <f>IF(U134="","",U134&amp;"-"&amp;V134)</f>
        <v/>
      </c>
      <c r="AB134" s="63" t="n"/>
      <c r="EP134" s="89" t="n"/>
      <c r="ER134" s="81" t="n"/>
      <c r="ES134" s="89" t="n"/>
      <c r="EU134" s="81" t="n"/>
      <c r="EV134" s="89" t="n"/>
      <c r="EX134" s="81" t="n"/>
      <c r="EY134" s="89" t="n"/>
      <c r="FA134" s="81" t="n"/>
      <c r="FB134" s="89" t="n"/>
      <c r="FD134" s="81" t="n"/>
      <c r="FE134" s="89" t="n"/>
      <c r="FG134" s="81" t="n"/>
      <c r="FH134" s="89" t="n"/>
      <c r="FJ134" s="81" t="n"/>
      <c r="FK134" s="89" t="n"/>
      <c r="FM134" s="81" t="n"/>
    </row>
    <row customHeight="1" ht="12" r="135" spans="1:201">
      <c r="A135" s="35" t="n">
        <v>43436</v>
      </c>
      <c r="B135" s="89" t="s">
        <v>145</v>
      </c>
      <c r="C135" s="89" t="s">
        <v>133</v>
      </c>
      <c r="D135" s="31" t="n">
        <v>6.73</v>
      </c>
      <c r="E135" s="81" t="n">
        <v>6.67</v>
      </c>
      <c r="F135" s="25" t="n">
        <v>300</v>
      </c>
      <c r="G135" s="80" t="n">
        <v>459</v>
      </c>
      <c r="H135" s="80" t="n">
        <v>172</v>
      </c>
      <c r="I135" s="80" t="n">
        <v>336</v>
      </c>
      <c r="J135" s="80" t="n">
        <v>8</v>
      </c>
      <c r="K135" s="80" t="n">
        <v>7</v>
      </c>
      <c r="L135" s="25" t="n">
        <v>0</v>
      </c>
      <c r="M135" s="80" t="n">
        <v>0</v>
      </c>
      <c r="N135" s="80" t="n">
        <v>1</v>
      </c>
      <c r="O135" s="80" t="n">
        <v>0</v>
      </c>
      <c r="P135" s="80" t="n">
        <v>2</v>
      </c>
      <c r="Q135" s="80" t="n">
        <v>1</v>
      </c>
      <c r="R135" s="16" t="n">
        <v>3</v>
      </c>
      <c r="S135" s="16" t="n">
        <v>1</v>
      </c>
      <c r="T135" s="16" t="n">
        <v>4</v>
      </c>
      <c r="U135" s="10" t="n">
        <v>0</v>
      </c>
      <c r="V135" s="89" t="n">
        <v>0</v>
      </c>
      <c r="W135" s="16" t="n">
        <v>0</v>
      </c>
      <c r="X135" s="25" t="n">
        <v>25</v>
      </c>
      <c r="Y135" s="80" t="n">
        <v>14</v>
      </c>
      <c r="Z135" s="27">
        <f>IF(U135="","",LOOKUP(U135-V135,{-9E+307,0,1},{2,"x",1}))</f>
        <v/>
      </c>
      <c r="AA135" s="14">
        <f>IF(U135="","",U135&amp;"-"&amp;V135)</f>
        <v/>
      </c>
      <c r="AB135" s="63" t="n"/>
      <c r="EP135" s="89" t="n"/>
      <c r="ER135" s="81" t="n"/>
      <c r="ES135" s="89" t="n"/>
      <c r="EU135" s="81" t="n"/>
      <c r="EV135" s="89" t="n"/>
      <c r="EX135" s="81" t="n"/>
      <c r="EY135" s="89" t="n"/>
      <c r="FA135" s="81" t="n"/>
      <c r="FB135" s="89" t="n"/>
      <c r="FD135" s="81" t="n"/>
      <c r="FE135" s="89" t="n"/>
      <c r="FG135" s="81" t="n"/>
      <c r="FH135" s="89" t="n"/>
      <c r="FJ135" s="81" t="n"/>
      <c r="FK135" s="89" t="n"/>
      <c r="FM135" s="81" t="n"/>
    </row>
    <row customHeight="1" ht="12" r="136" spans="1:201">
      <c r="A136" s="35" t="n">
        <v>43436</v>
      </c>
      <c r="B136" s="89" t="s">
        <v>137</v>
      </c>
      <c r="C136" s="89" t="s">
        <v>143</v>
      </c>
      <c r="D136" s="31" t="n">
        <v>6.46</v>
      </c>
      <c r="E136" s="81" t="n">
        <v>6.85</v>
      </c>
      <c r="F136" s="25" t="n">
        <v>453</v>
      </c>
      <c r="G136" s="80" t="n">
        <v>354</v>
      </c>
      <c r="H136" s="80" t="n">
        <v>332</v>
      </c>
      <c r="I136" s="80" t="n">
        <v>239</v>
      </c>
      <c r="J136" s="80" t="n">
        <v>10</v>
      </c>
      <c r="K136" s="80" t="n">
        <v>4</v>
      </c>
      <c r="L136" s="25" t="n">
        <v>1</v>
      </c>
      <c r="M136" s="80" t="n">
        <v>1</v>
      </c>
      <c r="N136" s="80" t="n">
        <v>2</v>
      </c>
      <c r="O136" s="80" t="n">
        <v>1</v>
      </c>
      <c r="P136" s="80" t="n">
        <v>2</v>
      </c>
      <c r="Q136" s="80" t="n">
        <v>1</v>
      </c>
      <c r="R136" s="16" t="n">
        <v>5</v>
      </c>
      <c r="S136" s="16" t="n">
        <v>3</v>
      </c>
      <c r="T136" s="16" t="n">
        <v>8</v>
      </c>
      <c r="U136" s="10" t="n">
        <v>1</v>
      </c>
      <c r="V136" s="89" t="n">
        <v>2</v>
      </c>
      <c r="W136" s="16" t="n">
        <v>3</v>
      </c>
      <c r="X136" s="25" t="n">
        <v>14</v>
      </c>
      <c r="Y136" s="80" t="n">
        <v>39</v>
      </c>
      <c r="Z136" s="27">
        <f>IF(U136="","",LOOKUP(U136-V136,{-9E+307,0,1},{2,"x",1}))</f>
        <v/>
      </c>
      <c r="AA136" s="14">
        <f>IF(U136="","",U136&amp;"-"&amp;V136)</f>
        <v/>
      </c>
      <c r="AB136" s="63" t="n"/>
      <c r="EP136" s="89" t="n"/>
      <c r="ER136" s="81" t="n"/>
      <c r="ES136" s="89" t="n"/>
      <c r="EU136" s="81" t="n"/>
      <c r="EV136" s="89" t="n"/>
      <c r="EX136" s="81" t="n"/>
      <c r="EY136" s="89" t="n"/>
      <c r="FA136" s="81" t="n"/>
      <c r="FB136" s="89" t="n"/>
      <c r="FD136" s="81" t="n"/>
      <c r="FE136" s="89" t="n"/>
      <c r="FG136" s="81" t="n"/>
      <c r="FH136" s="89" t="n"/>
      <c r="FJ136" s="81" t="n"/>
      <c r="FK136" s="89" t="n"/>
      <c r="FM136" s="81" t="n"/>
    </row>
    <row customHeight="1" ht="12" r="137" spans="1:201">
      <c r="A137" s="35" t="n">
        <v>43441</v>
      </c>
      <c r="B137" s="89" t="s">
        <v>131</v>
      </c>
      <c r="C137" s="89" t="s">
        <v>142</v>
      </c>
      <c r="D137" s="31" t="n">
        <v>7.25</v>
      </c>
      <c r="E137" s="81" t="n">
        <v>6.52</v>
      </c>
      <c r="F137" s="25" t="n">
        <v>464</v>
      </c>
      <c r="G137" s="80" t="n">
        <v>476</v>
      </c>
      <c r="H137" s="80" t="n">
        <v>361</v>
      </c>
      <c r="I137" s="80" t="n">
        <v>378</v>
      </c>
      <c r="J137" s="80" t="n">
        <v>10</v>
      </c>
      <c r="K137" s="80" t="n">
        <v>5</v>
      </c>
      <c r="L137" s="25" t="n">
        <v>0</v>
      </c>
      <c r="M137" s="80" t="n">
        <v>0</v>
      </c>
      <c r="N137" s="80" t="n">
        <v>3</v>
      </c>
      <c r="O137" s="80" t="n">
        <v>1</v>
      </c>
      <c r="P137" s="80" t="n">
        <v>1</v>
      </c>
      <c r="Q137" s="80" t="n">
        <v>1</v>
      </c>
      <c r="R137" s="16" t="n">
        <v>4</v>
      </c>
      <c r="S137" s="16" t="n">
        <v>2</v>
      </c>
      <c r="T137" s="16" t="n">
        <v>6</v>
      </c>
      <c r="U137" s="10" t="n">
        <v>1</v>
      </c>
      <c r="V137" s="89" t="n">
        <v>0</v>
      </c>
      <c r="W137" s="16" t="n">
        <v>1</v>
      </c>
      <c r="X137" s="25" t="n">
        <v>22</v>
      </c>
      <c r="Y137" s="80" t="n">
        <v>14</v>
      </c>
      <c r="Z137" s="27">
        <f>IF(U137="","",LOOKUP(U137-V137,{-9E+307,0,1},{2,"x",1}))</f>
        <v/>
      </c>
      <c r="AA137" s="14">
        <f>IF(U137="","",U137&amp;"-"&amp;V137)</f>
        <v/>
      </c>
      <c r="AB137" s="63" t="n"/>
      <c r="EP137" s="89" t="n"/>
      <c r="ER137" s="81" t="n"/>
      <c r="ES137" s="89" t="n"/>
      <c r="EU137" s="81" t="n"/>
      <c r="EV137" s="89" t="n"/>
      <c r="EX137" s="81" t="n"/>
      <c r="EY137" s="89" t="n"/>
      <c r="FA137" s="81" t="n"/>
      <c r="FB137" s="89" t="n"/>
      <c r="FD137" s="81" t="n"/>
      <c r="FE137" s="89" t="n"/>
      <c r="FG137" s="81" t="n"/>
      <c r="FH137" s="89" t="n"/>
      <c r="FJ137" s="81" t="n"/>
      <c r="FK137" s="89" t="n"/>
      <c r="FM137" s="81" t="n"/>
    </row>
    <row customHeight="1" ht="12" r="138" spans="1:201">
      <c r="A138" s="35" t="n">
        <v>43441</v>
      </c>
      <c r="B138" s="89" t="s">
        <v>139</v>
      </c>
      <c r="C138" s="89" t="s">
        <v>134</v>
      </c>
      <c r="D138" s="31" t="n">
        <v>6.39</v>
      </c>
      <c r="E138" s="81" t="n">
        <v>7.09</v>
      </c>
      <c r="F138" s="25" t="n">
        <v>338</v>
      </c>
      <c r="G138" s="80" t="n">
        <v>381</v>
      </c>
      <c r="H138" s="80" t="n">
        <v>232</v>
      </c>
      <c r="I138" s="80" t="n">
        <v>291</v>
      </c>
      <c r="J138" s="80" t="n">
        <v>11</v>
      </c>
      <c r="K138" s="80" t="n">
        <v>9</v>
      </c>
      <c r="L138" s="25" t="n">
        <v>0</v>
      </c>
      <c r="M138" s="80" t="n">
        <v>1</v>
      </c>
      <c r="N138" s="80" t="n">
        <v>3</v>
      </c>
      <c r="O138" s="80" t="n">
        <v>3</v>
      </c>
      <c r="P138" s="80" t="n">
        <v>2</v>
      </c>
      <c r="Q138" s="80" t="n">
        <v>2</v>
      </c>
      <c r="R138" s="16" t="n">
        <v>5</v>
      </c>
      <c r="S138" s="16" t="n">
        <v>6</v>
      </c>
      <c r="T138" s="16" t="n">
        <v>11</v>
      </c>
      <c r="U138" s="10" t="n">
        <v>1</v>
      </c>
      <c r="V138" s="89" t="n">
        <v>3</v>
      </c>
      <c r="W138" s="16" t="n">
        <v>4</v>
      </c>
      <c r="X138" s="25" t="n">
        <v>10</v>
      </c>
      <c r="Y138" s="80" t="n">
        <v>24</v>
      </c>
      <c r="Z138" s="27">
        <f>IF(U138="","",LOOKUP(U138-V138,{-9E+307,0,1},{2,"x",1}))</f>
        <v/>
      </c>
      <c r="AA138" s="14">
        <f>IF(U138="","",U138&amp;"-"&amp;V138)</f>
        <v/>
      </c>
      <c r="AB138" s="63" t="n"/>
      <c r="EP138" s="89" t="n"/>
      <c r="ER138" s="81" t="n"/>
      <c r="ES138" s="89" t="n"/>
      <c r="EU138" s="81" t="n"/>
      <c r="EV138" s="89" t="n"/>
      <c r="EX138" s="81" t="n"/>
      <c r="EY138" s="89" t="n"/>
      <c r="FA138" s="81" t="n"/>
      <c r="FB138" s="89" t="n"/>
      <c r="FD138" s="81" t="n"/>
      <c r="FE138" s="89" t="n"/>
      <c r="FG138" s="81" t="n"/>
      <c r="FH138" s="89" t="n"/>
      <c r="FJ138" s="81" t="n"/>
      <c r="FK138" s="89" t="n"/>
      <c r="FM138" s="81" t="n"/>
    </row>
    <row customHeight="1" ht="12" r="139" spans="1:201">
      <c r="A139" s="35" t="n">
        <v>43442</v>
      </c>
      <c r="B139" s="89" t="s">
        <v>141</v>
      </c>
      <c r="C139" s="89" t="s">
        <v>140</v>
      </c>
      <c r="D139" s="31" t="n">
        <v>6.45</v>
      </c>
      <c r="E139" s="81" t="n">
        <v>6.6</v>
      </c>
      <c r="F139" s="25" t="n">
        <v>401</v>
      </c>
      <c r="G139" s="80" t="n">
        <v>290</v>
      </c>
      <c r="H139" s="80" t="n">
        <v>295</v>
      </c>
      <c r="I139" s="80" t="n">
        <v>187</v>
      </c>
      <c r="J139" s="80" t="n">
        <v>8</v>
      </c>
      <c r="K139" s="80" t="n">
        <v>4</v>
      </c>
      <c r="L139" s="25" t="n">
        <v>0</v>
      </c>
      <c r="M139" s="80" t="n">
        <v>0</v>
      </c>
      <c r="N139" s="80" t="n">
        <v>1</v>
      </c>
      <c r="O139" s="80" t="n">
        <v>1</v>
      </c>
      <c r="P139" s="80" t="n">
        <v>0</v>
      </c>
      <c r="Q139" s="80" t="n">
        <v>1</v>
      </c>
      <c r="R139" s="16" t="n">
        <v>1</v>
      </c>
      <c r="S139" s="16" t="n">
        <v>2</v>
      </c>
      <c r="T139" s="16" t="n">
        <v>3</v>
      </c>
      <c r="U139" s="10" t="n">
        <v>1</v>
      </c>
      <c r="V139" s="89" t="n">
        <v>1</v>
      </c>
      <c r="W139" s="16" t="n">
        <v>2</v>
      </c>
      <c r="X139" s="25" t="n">
        <v>13</v>
      </c>
      <c r="Y139" s="80" t="n">
        <v>44</v>
      </c>
      <c r="Z139" s="27">
        <f>IF(U139="","",LOOKUP(U139-V139,{-9E+307,0,1},{2,"x",1}))</f>
        <v/>
      </c>
      <c r="AA139" s="14">
        <f>IF(U139="","",U139&amp;"-"&amp;V139)</f>
        <v/>
      </c>
      <c r="AB139" s="63" t="n"/>
      <c r="EP139" s="89" t="n"/>
      <c r="ER139" s="81" t="n"/>
      <c r="ES139" s="89" t="n"/>
      <c r="EU139" s="81" t="n"/>
      <c r="EV139" s="89" t="n"/>
      <c r="EX139" s="81" t="n"/>
      <c r="EY139" s="89" t="n"/>
      <c r="FA139" s="81" t="n"/>
      <c r="FB139" s="89" t="n"/>
      <c r="FD139" s="81" t="n"/>
      <c r="FE139" s="89" t="n"/>
      <c r="FG139" s="81" t="n"/>
      <c r="FH139" s="89" t="n"/>
      <c r="FJ139" s="81" t="n"/>
      <c r="FK139" s="89" t="n"/>
      <c r="FM139" s="81" t="n"/>
    </row>
    <row customHeight="1" ht="12" r="140" spans="1:201">
      <c r="A140" s="35" t="n">
        <v>43442</v>
      </c>
      <c r="B140" s="89" t="s">
        <v>136</v>
      </c>
      <c r="C140" s="89" t="s">
        <v>138</v>
      </c>
      <c r="D140" s="31" t="n">
        <v>6.29</v>
      </c>
      <c r="E140" s="81" t="n">
        <v>7.48</v>
      </c>
      <c r="F140" s="25" t="n">
        <v>414</v>
      </c>
      <c r="G140" s="80" t="n">
        <v>308</v>
      </c>
      <c r="H140" s="80" t="n">
        <v>314</v>
      </c>
      <c r="I140" s="80" t="n">
        <v>201</v>
      </c>
      <c r="J140" s="80" t="n">
        <v>15</v>
      </c>
      <c r="K140" s="80" t="n">
        <v>9</v>
      </c>
      <c r="L140" s="25" t="n">
        <v>0</v>
      </c>
      <c r="M140" s="80" t="n">
        <v>2</v>
      </c>
      <c r="N140" s="80" t="n">
        <v>0</v>
      </c>
      <c r="O140" s="80" t="n">
        <v>3</v>
      </c>
      <c r="P140" s="80" t="n">
        <v>0</v>
      </c>
      <c r="Q140" s="80" t="n">
        <v>3</v>
      </c>
      <c r="R140" s="16" t="n">
        <v>0</v>
      </c>
      <c r="S140" s="16" t="n">
        <v>8</v>
      </c>
      <c r="T140" s="16" t="n">
        <v>8</v>
      </c>
      <c r="U140" s="10" t="n">
        <v>0</v>
      </c>
      <c r="V140" s="89" t="n">
        <v>5</v>
      </c>
      <c r="W140" s="16" t="n">
        <v>5</v>
      </c>
      <c r="X140" s="25" t="n">
        <v>20</v>
      </c>
      <c r="Y140" s="80" t="n">
        <v>24</v>
      </c>
      <c r="Z140" s="27">
        <f>IF(U140="","",LOOKUP(U140-V140,{-9E+307,0,1},{2,"x",1}))</f>
        <v/>
      </c>
      <c r="AA140" s="14">
        <f>IF(U140="","",U140&amp;"-"&amp;V140)</f>
        <v/>
      </c>
      <c r="AB140" s="63" t="n"/>
      <c r="EP140" s="89" t="n"/>
      <c r="ER140" s="81" t="n"/>
      <c r="ES140" s="89" t="n"/>
      <c r="EU140" s="81" t="n"/>
      <c r="EV140" s="89" t="n"/>
      <c r="EX140" s="81" t="n"/>
      <c r="EY140" s="89" t="n"/>
      <c r="FA140" s="81" t="n"/>
      <c r="FB140" s="89" t="n"/>
      <c r="FD140" s="81" t="n"/>
      <c r="FE140" s="89" t="n"/>
      <c r="FG140" s="81" t="n"/>
      <c r="FH140" s="89" t="n"/>
      <c r="FJ140" s="81" t="n"/>
      <c r="FK140" s="89" t="n"/>
      <c r="FM140" s="81" t="n"/>
    </row>
    <row customHeight="1" ht="12" r="141" spans="1:201">
      <c r="A141" s="35" t="n">
        <v>43442</v>
      </c>
      <c r="B141" s="89" t="s">
        <v>143</v>
      </c>
      <c r="C141" s="89" t="s">
        <v>144</v>
      </c>
      <c r="D141" s="31" t="n">
        <v>7.37</v>
      </c>
      <c r="E141" s="81" t="n">
        <v>6.2</v>
      </c>
      <c r="F141" s="25" t="n">
        <v>366</v>
      </c>
      <c r="G141" s="80" t="n">
        <v>503</v>
      </c>
      <c r="H141" s="80" t="n">
        <v>265</v>
      </c>
      <c r="I141" s="80" t="n">
        <v>408</v>
      </c>
      <c r="J141" s="80" t="n">
        <v>6</v>
      </c>
      <c r="K141" s="80" t="n">
        <v>8</v>
      </c>
      <c r="L141" s="25" t="n">
        <v>0</v>
      </c>
      <c r="M141" s="80" t="n">
        <v>0</v>
      </c>
      <c r="N141" s="80" t="n">
        <v>5</v>
      </c>
      <c r="O141" s="80" t="n">
        <v>1</v>
      </c>
      <c r="P141" s="80" t="n">
        <v>1</v>
      </c>
      <c r="Q141" s="80" t="n">
        <v>4</v>
      </c>
      <c r="R141" s="16" t="n">
        <v>6</v>
      </c>
      <c r="S141" s="16" t="n">
        <v>5</v>
      </c>
      <c r="T141" s="16" t="n">
        <v>11</v>
      </c>
      <c r="U141" s="10" t="n">
        <v>4</v>
      </c>
      <c r="V141" s="89" t="n">
        <v>1</v>
      </c>
      <c r="W141" s="16" t="n">
        <v>5</v>
      </c>
      <c r="X141" s="25" t="n">
        <v>31</v>
      </c>
      <c r="Y141" s="80" t="n">
        <v>23</v>
      </c>
      <c r="Z141" s="27">
        <f>IF(U141="","",LOOKUP(U141-V141,{-9E+307,0,1},{2,"x",1}))</f>
        <v/>
      </c>
      <c r="AA141" s="14">
        <f>IF(U141="","",U141&amp;"-"&amp;V141)</f>
        <v/>
      </c>
      <c r="AB141" s="63" t="n"/>
      <c r="EP141" s="89" t="n"/>
      <c r="ER141" s="81" t="n"/>
      <c r="ES141" s="89" t="n"/>
      <c r="EU141" s="81" t="n"/>
      <c r="EV141" s="89" t="n"/>
      <c r="EX141" s="81" t="n"/>
      <c r="EY141" s="89" t="n"/>
      <c r="FA141" s="81" t="n"/>
      <c r="FB141" s="89" t="n"/>
      <c r="FD141" s="81" t="n"/>
      <c r="FE141" s="89" t="n"/>
      <c r="FG141" s="81" t="n"/>
      <c r="FH141" s="89" t="n"/>
      <c r="FJ141" s="81" t="n"/>
      <c r="FK141" s="89" t="n"/>
      <c r="FM141" s="81" t="n"/>
    </row>
    <row customHeight="1" ht="12" r="142" spans="1:201">
      <c r="A142" s="35" t="n">
        <v>43443</v>
      </c>
      <c r="B142" s="89" t="s">
        <v>135</v>
      </c>
      <c r="C142" s="89" t="s">
        <v>137</v>
      </c>
      <c r="D142" s="31" t="n">
        <v>6.66</v>
      </c>
      <c r="E142" s="81" t="n">
        <v>6.71</v>
      </c>
      <c r="F142" s="25" t="n">
        <v>527</v>
      </c>
      <c r="G142" s="80" t="n">
        <v>386</v>
      </c>
      <c r="H142" s="80" t="n">
        <v>399</v>
      </c>
      <c r="I142" s="80" t="n">
        <v>258</v>
      </c>
      <c r="J142" s="80" t="n">
        <v>8</v>
      </c>
      <c r="K142" s="80" t="n">
        <v>4</v>
      </c>
      <c r="L142" s="25" t="n">
        <v>1</v>
      </c>
      <c r="M142" s="80" t="n">
        <v>0</v>
      </c>
      <c r="N142" s="80" t="n">
        <v>2</v>
      </c>
      <c r="O142" s="80" t="n">
        <v>2</v>
      </c>
      <c r="P142" s="80" t="n">
        <v>2</v>
      </c>
      <c r="Q142" s="80" t="n">
        <v>0</v>
      </c>
      <c r="R142" s="16" t="n">
        <v>5</v>
      </c>
      <c r="S142" s="16" t="n">
        <v>2</v>
      </c>
      <c r="T142" s="16" t="n">
        <v>7</v>
      </c>
      <c r="U142" s="10" t="n">
        <v>1</v>
      </c>
      <c r="V142" s="89" t="n">
        <v>1</v>
      </c>
      <c r="W142" s="16" t="n">
        <v>2</v>
      </c>
      <c r="X142" s="25" t="n">
        <v>9</v>
      </c>
      <c r="Y142" s="80" t="n">
        <v>21</v>
      </c>
      <c r="Z142" s="27">
        <f>IF(U142="","",LOOKUP(U142-V142,{-9E+307,0,1},{2,"x",1}))</f>
        <v/>
      </c>
      <c r="AA142" s="14">
        <f>IF(U142="","",U142&amp;"-"&amp;V142)</f>
        <v/>
      </c>
      <c r="AB142" s="63" t="n"/>
      <c r="EP142" s="89" t="n"/>
      <c r="ER142" s="81" t="n"/>
      <c r="ES142" s="89" t="n"/>
      <c r="EU142" s="81" t="n"/>
      <c r="EV142" s="89" t="n"/>
      <c r="EX142" s="81" t="n"/>
      <c r="EY142" s="89" t="n"/>
      <c r="FA142" s="81" t="n"/>
      <c r="FB142" s="89" t="n"/>
      <c r="FD142" s="81" t="n"/>
      <c r="FE142" s="89" t="n"/>
      <c r="FG142" s="81" t="n"/>
      <c r="FH142" s="89" t="n"/>
      <c r="FJ142" s="81" t="n"/>
      <c r="FK142" s="89" t="n"/>
      <c r="FM142" s="81" t="n"/>
    </row>
    <row customHeight="1" ht="12" r="143" spans="1:201">
      <c r="A143" s="35" t="n">
        <v>43443</v>
      </c>
      <c r="B143" s="89" t="s">
        <v>145</v>
      </c>
      <c r="C143" s="89" t="s">
        <v>147</v>
      </c>
      <c r="D143" s="31" t="n">
        <v>6.77</v>
      </c>
      <c r="E143" s="81" t="n">
        <v>6.79</v>
      </c>
      <c r="F143" s="25" t="n">
        <v>344</v>
      </c>
      <c r="G143" s="80" t="n">
        <v>379</v>
      </c>
      <c r="H143" s="80" t="n">
        <v>209</v>
      </c>
      <c r="I143" s="80" t="n">
        <v>260</v>
      </c>
      <c r="J143" s="80" t="n">
        <v>11</v>
      </c>
      <c r="K143" s="80" t="n">
        <v>9</v>
      </c>
      <c r="L143" s="25" t="n">
        <v>1</v>
      </c>
      <c r="M143" s="80" t="n">
        <v>0</v>
      </c>
      <c r="N143" s="80" t="n">
        <v>3</v>
      </c>
      <c r="O143" s="80" t="n">
        <v>2</v>
      </c>
      <c r="P143" s="80" t="n">
        <v>1</v>
      </c>
      <c r="Q143" s="80" t="n">
        <v>0</v>
      </c>
      <c r="R143" s="16" t="n">
        <v>5</v>
      </c>
      <c r="S143" s="16" t="n">
        <v>2</v>
      </c>
      <c r="T143" s="16" t="n">
        <v>7</v>
      </c>
      <c r="U143" s="10" t="n">
        <v>1</v>
      </c>
      <c r="V143" s="89" t="n">
        <v>1</v>
      </c>
      <c r="W143" s="16" t="n">
        <v>2</v>
      </c>
      <c r="X143" s="25" t="n">
        <v>21</v>
      </c>
      <c r="Y143" s="80" t="n">
        <v>24</v>
      </c>
      <c r="Z143" s="27">
        <f>IF(U143="","",LOOKUP(U143-V143,{-9E+307,0,1},{2,"x",1}))</f>
        <v/>
      </c>
      <c r="AA143" s="14">
        <f>IF(U143="","",U143&amp;"-"&amp;V143)</f>
        <v/>
      </c>
      <c r="AB143" s="63" t="n"/>
      <c r="EP143" s="89" t="n"/>
      <c r="ER143" s="81" t="n"/>
      <c r="ES143" s="89" t="n"/>
      <c r="EU143" s="81" t="n"/>
      <c r="EV143" s="89" t="n"/>
      <c r="EX143" s="81" t="n"/>
      <c r="EY143" s="89" t="n"/>
      <c r="FA143" s="81" t="n"/>
      <c r="FB143" s="89" t="n"/>
      <c r="FD143" s="81" t="n"/>
      <c r="FE143" s="89" t="n"/>
      <c r="FG143" s="81" t="n"/>
      <c r="FH143" s="89" t="n"/>
      <c r="FJ143" s="81" t="n"/>
      <c r="FK143" s="89" t="n"/>
      <c r="FM143" s="81" t="n"/>
    </row>
    <row customHeight="1" ht="12" r="144" spans="1:201">
      <c r="A144" s="35" t="n">
        <v>43443</v>
      </c>
      <c r="B144" s="89" t="s">
        <v>148</v>
      </c>
      <c r="C144" s="89" t="s">
        <v>132</v>
      </c>
      <c r="D144" s="31" t="n">
        <v>6.28</v>
      </c>
      <c r="E144" s="81" t="n">
        <v>7.18</v>
      </c>
      <c r="F144" s="25" t="n">
        <v>460</v>
      </c>
      <c r="G144" s="80" t="n">
        <v>525</v>
      </c>
      <c r="H144" s="80" t="n">
        <v>368</v>
      </c>
      <c r="I144" s="80" t="n">
        <v>439</v>
      </c>
      <c r="J144" s="80" t="n">
        <v>15</v>
      </c>
      <c r="K144" s="80" t="n">
        <v>7</v>
      </c>
      <c r="L144" s="25" t="n">
        <v>0</v>
      </c>
      <c r="M144" s="80" t="n">
        <v>0</v>
      </c>
      <c r="N144" s="80" t="n">
        <v>5</v>
      </c>
      <c r="O144" s="80" t="n">
        <v>4</v>
      </c>
      <c r="P144" s="80" t="n">
        <v>3</v>
      </c>
      <c r="Q144" s="80" t="n">
        <v>1</v>
      </c>
      <c r="R144" s="16" t="n">
        <v>8</v>
      </c>
      <c r="S144" s="16" t="n">
        <v>5</v>
      </c>
      <c r="T144" s="16" t="n">
        <v>13</v>
      </c>
      <c r="U144" s="10" t="n">
        <v>0</v>
      </c>
      <c r="V144" s="89" t="n">
        <v>2</v>
      </c>
      <c r="W144" s="16" t="n">
        <v>2</v>
      </c>
      <c r="X144" s="25" t="n">
        <v>5</v>
      </c>
      <c r="Y144" s="80" t="n">
        <v>26</v>
      </c>
      <c r="Z144" s="27">
        <f>IF(U144="","",LOOKUP(U144-V144,{-9E+307,0,1},{2,"x",1}))</f>
        <v/>
      </c>
      <c r="AA144" s="14">
        <f>IF(U144="","",U144&amp;"-"&amp;V144)</f>
        <v/>
      </c>
      <c r="AB144" s="63" t="n"/>
      <c r="EP144" s="89" t="n"/>
      <c r="ER144" s="81" t="n"/>
      <c r="ES144" s="89" t="n"/>
      <c r="EU144" s="81" t="n"/>
      <c r="EV144" s="89" t="n"/>
      <c r="EX144" s="81" t="n"/>
      <c r="EY144" s="89" t="n"/>
      <c r="FA144" s="81" t="n"/>
      <c r="FB144" s="89" t="n"/>
      <c r="FD144" s="81" t="n"/>
      <c r="FE144" s="89" t="n"/>
      <c r="FG144" s="81" t="n"/>
      <c r="FH144" s="89" t="n"/>
      <c r="FJ144" s="81" t="n"/>
      <c r="FK144" s="89" t="n"/>
      <c r="FM144" s="81" t="n"/>
    </row>
    <row customHeight="1" ht="12" r="145" spans="1:201">
      <c r="A145" s="35" t="n">
        <v>43444</v>
      </c>
      <c r="B145" s="89" t="s">
        <v>133</v>
      </c>
      <c r="C145" s="89" t="s">
        <v>146</v>
      </c>
      <c r="D145" s="31" t="n">
        <v>6.76</v>
      </c>
      <c r="E145" s="81" t="n">
        <v>7.53</v>
      </c>
      <c r="F145" s="25" t="n">
        <v>538</v>
      </c>
      <c r="G145" s="80" t="n">
        <v>279</v>
      </c>
      <c r="H145" s="80" t="n">
        <v>423</v>
      </c>
      <c r="I145" s="80" t="n">
        <v>178</v>
      </c>
      <c r="J145" s="80" t="n">
        <v>17</v>
      </c>
      <c r="K145" s="80" t="n">
        <v>13</v>
      </c>
      <c r="L145" s="25" t="n">
        <v>2</v>
      </c>
      <c r="M145" s="80" t="n">
        <v>2</v>
      </c>
      <c r="N145" s="80" t="n">
        <v>2</v>
      </c>
      <c r="O145" s="80" t="n">
        <v>4</v>
      </c>
      <c r="P145" s="80" t="n">
        <v>2</v>
      </c>
      <c r="Q145" s="80" t="n">
        <v>0</v>
      </c>
      <c r="R145" s="16" t="n">
        <v>6</v>
      </c>
      <c r="S145" s="16" t="n">
        <v>6</v>
      </c>
      <c r="T145" s="16" t="n">
        <v>12</v>
      </c>
      <c r="U145" s="10" t="n">
        <v>1</v>
      </c>
      <c r="V145" s="89" t="n">
        <v>3</v>
      </c>
      <c r="W145" s="16" t="n">
        <v>4</v>
      </c>
      <c r="X145" s="25" t="n">
        <v>19</v>
      </c>
      <c r="Y145" s="80" t="n">
        <v>51</v>
      </c>
      <c r="Z145" s="27">
        <f>IF(U145="","",LOOKUP(U145-V145,{-9E+307,0,1},{2,"x",1}))</f>
        <v/>
      </c>
      <c r="AA145" s="14">
        <f>IF(U145="","",U145&amp;"-"&amp;V145)</f>
        <v/>
      </c>
      <c r="AB145" s="63" t="n"/>
      <c r="EP145" s="89" t="n"/>
      <c r="ER145" s="81" t="n"/>
      <c r="ES145" s="89" t="n"/>
      <c r="EU145" s="81" t="n"/>
      <c r="EV145" s="89" t="n"/>
      <c r="EX145" s="81" t="n"/>
      <c r="EY145" s="89" t="n"/>
      <c r="FA145" s="81" t="n"/>
      <c r="FB145" s="89" t="n"/>
      <c r="FD145" s="81" t="n"/>
      <c r="FE145" s="89" t="n"/>
      <c r="FG145" s="81" t="n"/>
      <c r="FH145" s="89" t="n"/>
      <c r="FJ145" s="81" t="n"/>
      <c r="FK145" s="89" t="n"/>
      <c r="FM145" s="81" t="n"/>
    </row>
    <row customHeight="1" ht="12" r="146" spans="1:201">
      <c r="A146" s="35" t="n">
        <v>43448</v>
      </c>
      <c r="B146" s="89" t="s">
        <v>144</v>
      </c>
      <c r="C146" s="89" t="s">
        <v>131</v>
      </c>
      <c r="D146" s="31" t="n">
        <v>6.37</v>
      </c>
      <c r="E146" s="81" t="n">
        <v>6.98</v>
      </c>
      <c r="F146" s="25" t="n">
        <v>346</v>
      </c>
      <c r="G146" s="80" t="n">
        <v>552</v>
      </c>
      <c r="H146" s="80" t="n">
        <v>250</v>
      </c>
      <c r="I146" s="80" t="n">
        <v>445</v>
      </c>
      <c r="J146" s="80" t="n">
        <v>10</v>
      </c>
      <c r="K146" s="80" t="n">
        <v>6</v>
      </c>
      <c r="L146" s="25" t="n">
        <v>0</v>
      </c>
      <c r="M146" s="80" t="n">
        <v>0</v>
      </c>
      <c r="N146" s="80" t="n">
        <v>1</v>
      </c>
      <c r="O146" s="80" t="n">
        <v>4</v>
      </c>
      <c r="P146" s="80" t="n">
        <v>1</v>
      </c>
      <c r="Q146" s="80" t="n">
        <v>1</v>
      </c>
      <c r="R146" s="16" t="n">
        <v>2</v>
      </c>
      <c r="S146" s="16" t="n">
        <v>5</v>
      </c>
      <c r="T146" s="16" t="n">
        <v>7</v>
      </c>
      <c r="U146" s="10" t="n">
        <v>1</v>
      </c>
      <c r="V146" s="89" t="n">
        <v>2</v>
      </c>
      <c r="W146" s="16" t="n">
        <v>3</v>
      </c>
      <c r="X146" s="25" t="n">
        <v>10</v>
      </c>
      <c r="Y146" s="80" t="n">
        <v>6</v>
      </c>
      <c r="Z146" s="27">
        <f>IF(U146="","",LOOKUP(U146-V146,{-9E+307,0,1},{2,"x",1}))</f>
        <v/>
      </c>
      <c r="AA146" s="14">
        <f>IF(U146="","",U146&amp;"-"&amp;V146)</f>
        <v/>
      </c>
      <c r="AB146" s="63" t="n"/>
      <c r="EP146" s="89" t="n"/>
      <c r="ER146" s="81" t="n"/>
      <c r="ES146" s="89" t="n"/>
      <c r="EU146" s="81" t="n"/>
      <c r="EV146" s="89" t="n"/>
      <c r="EX146" s="81" t="n"/>
      <c r="EY146" s="89" t="n"/>
      <c r="FA146" s="81" t="n"/>
      <c r="FB146" s="89" t="n"/>
      <c r="FD146" s="81" t="n"/>
      <c r="FE146" s="89" t="n"/>
      <c r="FG146" s="81" t="n"/>
      <c r="FH146" s="89" t="n"/>
      <c r="FJ146" s="81" t="n"/>
      <c r="FK146" s="89" t="n"/>
      <c r="FM146" s="81" t="n"/>
    </row>
    <row customHeight="1" ht="12" r="147" spans="1:201">
      <c r="A147" s="35" t="n">
        <v>43448</v>
      </c>
      <c r="B147" s="89" t="s">
        <v>132</v>
      </c>
      <c r="C147" s="89" t="s">
        <v>135</v>
      </c>
      <c r="D147" s="31" t="n">
        <v>6.61</v>
      </c>
      <c r="E147" s="81" t="n">
        <v>6.97</v>
      </c>
      <c r="F147" s="25" t="n">
        <v>519</v>
      </c>
      <c r="G147" s="80" t="n">
        <v>378</v>
      </c>
      <c r="H147" s="80" t="n">
        <v>431</v>
      </c>
      <c r="I147" s="80" t="n">
        <v>292</v>
      </c>
      <c r="J147" s="80" t="n">
        <v>8</v>
      </c>
      <c r="K147" s="80" t="n">
        <v>14</v>
      </c>
      <c r="L147" s="25" t="n">
        <v>1</v>
      </c>
      <c r="M147" s="80" t="n">
        <v>2</v>
      </c>
      <c r="N147" s="80" t="n">
        <v>1</v>
      </c>
      <c r="O147" s="80" t="n">
        <v>6</v>
      </c>
      <c r="P147" s="80" t="n">
        <v>0</v>
      </c>
      <c r="Q147" s="80" t="n">
        <v>1</v>
      </c>
      <c r="R147" s="16" t="n">
        <v>2</v>
      </c>
      <c r="S147" s="16" t="n">
        <v>9</v>
      </c>
      <c r="T147" s="16" t="n">
        <v>11</v>
      </c>
      <c r="U147" s="10" t="n">
        <v>1</v>
      </c>
      <c r="V147" s="89" t="n">
        <v>2</v>
      </c>
      <c r="W147" s="16" t="n">
        <v>3</v>
      </c>
      <c r="X147" s="25" t="n">
        <v>16</v>
      </c>
      <c r="Y147" s="80" t="n">
        <v>25</v>
      </c>
      <c r="Z147" s="27">
        <f>IF(U147="","",LOOKUP(U147-V147,{-9E+307,0,1},{2,"x",1}))</f>
        <v/>
      </c>
      <c r="AA147" s="14">
        <f>IF(U147="","",U147&amp;"-"&amp;V147)</f>
        <v/>
      </c>
      <c r="AB147" s="63" t="n"/>
      <c r="EP147" s="89" t="n"/>
      <c r="ER147" s="81" t="n"/>
      <c r="ES147" s="89" t="n"/>
      <c r="EU147" s="81" t="n"/>
      <c r="EV147" s="89" t="n"/>
      <c r="EX147" s="81" t="n"/>
      <c r="EY147" s="89" t="n"/>
      <c r="FA147" s="81" t="n"/>
      <c r="FB147" s="89" t="n"/>
      <c r="FD147" s="81" t="n"/>
      <c r="FE147" s="89" t="n"/>
      <c r="FG147" s="81" t="n"/>
      <c r="FH147" s="89" t="n"/>
      <c r="FJ147" s="81" t="n"/>
      <c r="FK147" s="89" t="n"/>
      <c r="FM147" s="81" t="n"/>
    </row>
    <row customHeight="1" ht="12" r="148" spans="1:201">
      <c r="A148" s="35" t="n">
        <v>43449</v>
      </c>
      <c r="B148" s="89" t="s">
        <v>142</v>
      </c>
      <c r="C148" s="89" t="s">
        <v>148</v>
      </c>
      <c r="D148" s="31" t="n">
        <v>7.45</v>
      </c>
      <c r="E148" s="81" t="n">
        <v>6.44</v>
      </c>
      <c r="F148" s="25" t="n">
        <v>436</v>
      </c>
      <c r="G148" s="80" t="n">
        <v>367</v>
      </c>
      <c r="H148" s="80" t="n">
        <v>342</v>
      </c>
      <c r="I148" s="80" t="n">
        <v>258</v>
      </c>
      <c r="J148" s="80" t="n">
        <v>18</v>
      </c>
      <c r="K148" s="80" t="n">
        <v>7</v>
      </c>
      <c r="L148" s="25" t="n">
        <v>0</v>
      </c>
      <c r="M148" s="80" t="n">
        <v>0</v>
      </c>
      <c r="N148" s="80" t="n">
        <v>4</v>
      </c>
      <c r="O148" s="80" t="n">
        <v>1</v>
      </c>
      <c r="P148" s="80" t="n">
        <v>3</v>
      </c>
      <c r="Q148" s="80" t="n">
        <v>4</v>
      </c>
      <c r="R148" s="16" t="n">
        <v>7</v>
      </c>
      <c r="S148" s="16" t="n">
        <v>5</v>
      </c>
      <c r="T148" s="16" t="n">
        <v>12</v>
      </c>
      <c r="U148" s="10" t="n">
        <v>3</v>
      </c>
      <c r="V148" s="89" t="n">
        <v>0</v>
      </c>
      <c r="W148" s="16" t="n">
        <v>3</v>
      </c>
      <c r="X148" s="25" t="n">
        <v>14</v>
      </c>
      <c r="Y148" s="80" t="n">
        <v>17</v>
      </c>
      <c r="Z148" s="27">
        <f>IF(U148="","",LOOKUP(U148-V148,{-9E+307,0,1},{2,"x",1}))</f>
        <v/>
      </c>
      <c r="AA148" s="14">
        <f>IF(U148="","",U148&amp;"-"&amp;V148)</f>
        <v/>
      </c>
      <c r="AB148" s="63" t="n"/>
      <c r="EP148" s="89" t="n"/>
      <c r="ER148" s="81" t="n"/>
      <c r="ES148" s="89" t="n"/>
      <c r="EU148" s="81" t="n"/>
      <c r="EV148" s="89" t="n"/>
      <c r="EX148" s="81" t="n"/>
      <c r="EY148" s="89" t="n"/>
      <c r="FA148" s="81" t="n"/>
      <c r="FB148" s="89" t="n"/>
      <c r="FD148" s="81" t="n"/>
      <c r="FE148" s="89" t="n"/>
      <c r="FG148" s="81" t="n"/>
      <c r="FH148" s="89" t="n"/>
      <c r="FJ148" s="81" t="n"/>
      <c r="FK148" s="89" t="n"/>
      <c r="FM148" s="81" t="n"/>
    </row>
    <row customHeight="1" ht="12" r="149" spans="1:201">
      <c r="A149" s="35" t="n">
        <v>43449</v>
      </c>
      <c r="B149" s="89" t="s">
        <v>146</v>
      </c>
      <c r="C149" s="89" t="s">
        <v>136</v>
      </c>
      <c r="D149" s="31" t="n">
        <v>7.21</v>
      </c>
      <c r="E149" s="81" t="n">
        <v>6.51</v>
      </c>
      <c r="F149" s="25" t="n">
        <v>443</v>
      </c>
      <c r="G149" s="80" t="n">
        <v>399</v>
      </c>
      <c r="H149" s="80" t="n">
        <v>345</v>
      </c>
      <c r="I149" s="80" t="n">
        <v>302</v>
      </c>
      <c r="J149" s="80" t="n">
        <v>10</v>
      </c>
      <c r="K149" s="80" t="n">
        <v>12</v>
      </c>
      <c r="L149" s="25" t="n">
        <v>2</v>
      </c>
      <c r="M149" s="80" t="n">
        <v>0</v>
      </c>
      <c r="N149" s="80" t="n">
        <v>1</v>
      </c>
      <c r="O149" s="80" t="n">
        <v>0</v>
      </c>
      <c r="P149" s="80" t="n">
        <v>0</v>
      </c>
      <c r="Q149" s="80" t="n">
        <v>2</v>
      </c>
      <c r="R149" s="16" t="n">
        <v>3</v>
      </c>
      <c r="S149" s="16" t="n">
        <v>2</v>
      </c>
      <c r="T149" s="16" t="n">
        <v>5</v>
      </c>
      <c r="U149" s="10" t="n">
        <v>2</v>
      </c>
      <c r="V149" s="89" t="n">
        <v>0</v>
      </c>
      <c r="W149" s="16" t="n">
        <v>2</v>
      </c>
      <c r="X149" s="25" t="n">
        <v>31</v>
      </c>
      <c r="Y149" s="80" t="n">
        <v>38</v>
      </c>
      <c r="Z149" s="27">
        <f>IF(U149="","",LOOKUP(U149-V149,{-9E+307,0,1},{2,"x",1}))</f>
        <v/>
      </c>
      <c r="AA149" s="14">
        <f>IF(U149="","",U149&amp;"-"&amp;V149)</f>
        <v/>
      </c>
      <c r="AB149" s="63" t="n"/>
      <c r="EP149" s="89" t="n"/>
      <c r="ER149" s="81" t="n"/>
      <c r="ES149" s="89" t="n"/>
      <c r="EU149" s="81" t="n"/>
      <c r="EV149" s="89" t="n"/>
      <c r="EX149" s="81" t="n"/>
      <c r="EY149" s="89" t="n"/>
      <c r="FA149" s="81" t="n"/>
      <c r="FB149" s="89" t="n"/>
      <c r="FD149" s="81" t="n"/>
      <c r="FE149" s="89" t="n"/>
      <c r="FG149" s="81" t="n"/>
      <c r="FH149" s="89" t="n"/>
      <c r="FJ149" s="81" t="n"/>
      <c r="FK149" s="89" t="n"/>
      <c r="FM149" s="81" t="n"/>
    </row>
    <row customHeight="1" ht="12" r="150" spans="1:201">
      <c r="A150" s="35" t="n">
        <v>43449</v>
      </c>
      <c r="B150" s="89" t="s">
        <v>147</v>
      </c>
      <c r="C150" s="89" t="s">
        <v>133</v>
      </c>
      <c r="D150" s="31" t="n">
        <v>7.32</v>
      </c>
      <c r="E150" s="81" t="n">
        <v>6.68</v>
      </c>
      <c r="F150" s="25" t="n">
        <v>312</v>
      </c>
      <c r="G150" s="80" t="n">
        <v>399</v>
      </c>
      <c r="H150" s="80" t="n">
        <v>198</v>
      </c>
      <c r="I150" s="80" t="n">
        <v>282</v>
      </c>
      <c r="J150" s="80" t="n">
        <v>14</v>
      </c>
      <c r="K150" s="80" t="n">
        <v>13</v>
      </c>
      <c r="L150" s="25" t="n">
        <v>0</v>
      </c>
      <c r="M150" s="80" t="n">
        <v>1</v>
      </c>
      <c r="N150" s="80" t="n">
        <v>5</v>
      </c>
      <c r="O150" s="80" t="n">
        <v>3</v>
      </c>
      <c r="P150" s="80" t="n">
        <v>2</v>
      </c>
      <c r="Q150" s="80" t="n">
        <v>2</v>
      </c>
      <c r="R150" s="16" t="n">
        <v>7</v>
      </c>
      <c r="S150" s="16" t="n">
        <v>6</v>
      </c>
      <c r="T150" s="16" t="n">
        <v>13</v>
      </c>
      <c r="U150" s="10" t="n">
        <v>2</v>
      </c>
      <c r="V150" s="89" t="n">
        <v>0</v>
      </c>
      <c r="W150" s="16" t="n">
        <v>2</v>
      </c>
      <c r="X150" s="25" t="n">
        <v>30</v>
      </c>
      <c r="Y150" s="80" t="n">
        <v>17</v>
      </c>
      <c r="Z150" s="27">
        <f>IF(U150="","",LOOKUP(U150-V150,{-9E+307,0,1},{2,"x",1}))</f>
        <v/>
      </c>
      <c r="AA150" s="14">
        <f>IF(U150="","",U150&amp;"-"&amp;V150)</f>
        <v/>
      </c>
      <c r="AB150" s="63" t="n"/>
      <c r="EP150" s="89" t="n"/>
      <c r="ER150" s="81" t="n"/>
      <c r="ES150" s="89" t="n"/>
      <c r="EU150" s="81" t="n"/>
      <c r="EV150" s="89" t="n"/>
      <c r="EX150" s="81" t="n"/>
      <c r="EY150" s="89" t="n"/>
      <c r="FA150" s="81" t="n"/>
      <c r="FB150" s="89" t="n"/>
      <c r="FD150" s="81" t="n"/>
      <c r="FE150" s="89" t="n"/>
      <c r="FG150" s="81" t="n"/>
      <c r="FH150" s="89" t="n"/>
      <c r="FJ150" s="81" t="n"/>
      <c r="FK150" s="89" t="n"/>
      <c r="FM150" s="81" t="n"/>
    </row>
    <row customHeight="1" ht="12" r="151" spans="1:201">
      <c r="A151" s="35" t="n">
        <v>43450</v>
      </c>
      <c r="B151" s="89" t="s">
        <v>138</v>
      </c>
      <c r="C151" s="89" t="s">
        <v>141</v>
      </c>
      <c r="D151" s="31" t="n">
        <v>6.66</v>
      </c>
      <c r="E151" s="81" t="n">
        <v>6.96</v>
      </c>
      <c r="F151" s="25" t="n">
        <v>322</v>
      </c>
      <c r="G151" s="80" t="n">
        <v>392</v>
      </c>
      <c r="H151" s="80" t="n">
        <v>218</v>
      </c>
      <c r="I151" s="80" t="n">
        <v>302</v>
      </c>
      <c r="J151" s="80" t="n">
        <v>8</v>
      </c>
      <c r="K151" s="80" t="n">
        <v>16</v>
      </c>
      <c r="L151" s="25" t="n">
        <v>1</v>
      </c>
      <c r="M151" s="80" t="n">
        <v>1</v>
      </c>
      <c r="N151" s="80" t="n">
        <v>4</v>
      </c>
      <c r="O151" s="80" t="n">
        <v>1</v>
      </c>
      <c r="P151" s="80" t="n">
        <v>1</v>
      </c>
      <c r="Q151" s="80" t="n">
        <v>3</v>
      </c>
      <c r="R151" s="16" t="n">
        <v>6</v>
      </c>
      <c r="S151" s="16" t="n">
        <v>5</v>
      </c>
      <c r="T151" s="16" t="n">
        <v>11</v>
      </c>
      <c r="U151" s="10" t="n">
        <v>2</v>
      </c>
      <c r="V151" s="89" t="n">
        <v>2</v>
      </c>
      <c r="W151" s="16" t="n">
        <v>4</v>
      </c>
      <c r="X151" s="25" t="n">
        <v>19</v>
      </c>
      <c r="Y151" s="80" t="n">
        <v>20</v>
      </c>
      <c r="Z151" s="27">
        <f>IF(U151="","",LOOKUP(U151-V151,{-9E+307,0,1},{2,"x",1}))</f>
        <v/>
      </c>
      <c r="AA151" s="14">
        <f>IF(U151="","",U151&amp;"-"&amp;V151)</f>
        <v/>
      </c>
      <c r="AB151" s="63" t="n"/>
      <c r="EP151" s="89" t="n"/>
      <c r="ER151" s="81" t="n"/>
      <c r="ES151" s="89" t="n"/>
      <c r="EU151" s="81" t="n"/>
      <c r="EV151" s="89" t="n"/>
      <c r="EX151" s="81" t="n"/>
      <c r="EY151" s="89" t="n"/>
      <c r="FA151" s="81" t="n"/>
      <c r="FB151" s="89" t="n"/>
      <c r="FD151" s="81" t="n"/>
      <c r="FE151" s="89" t="n"/>
      <c r="FG151" s="81" t="n"/>
      <c r="FH151" s="89" t="n"/>
      <c r="FJ151" s="81" t="n"/>
      <c r="FK151" s="89" t="n"/>
      <c r="FM151" s="81" t="n"/>
    </row>
    <row customHeight="1" ht="12" r="152" spans="1:201">
      <c r="A152" s="35" t="n">
        <v>43450</v>
      </c>
      <c r="B152" s="89" t="s">
        <v>140</v>
      </c>
      <c r="C152" s="89" t="s">
        <v>143</v>
      </c>
      <c r="D152" s="31" t="n">
        <v>6.49</v>
      </c>
      <c r="E152" s="81" t="n">
        <v>6.75</v>
      </c>
      <c r="F152" s="25" t="n">
        <v>473</v>
      </c>
      <c r="G152" s="80" t="n">
        <v>409</v>
      </c>
      <c r="H152" s="80" t="n">
        <v>353</v>
      </c>
      <c r="I152" s="80" t="n">
        <v>296</v>
      </c>
      <c r="J152" s="80" t="n">
        <v>9</v>
      </c>
      <c r="K152" s="80" t="n">
        <v>10</v>
      </c>
      <c r="L152" s="25" t="n">
        <v>1</v>
      </c>
      <c r="M152" s="80" t="n">
        <v>0</v>
      </c>
      <c r="N152" s="80" t="n">
        <v>1</v>
      </c>
      <c r="O152" s="80" t="n">
        <v>3</v>
      </c>
      <c r="P152" s="80" t="n">
        <v>1</v>
      </c>
      <c r="Q152" s="80" t="n">
        <v>1</v>
      </c>
      <c r="R152" s="16" t="n">
        <v>3</v>
      </c>
      <c r="S152" s="16" t="n">
        <v>4</v>
      </c>
      <c r="T152" s="16" t="n">
        <v>7</v>
      </c>
      <c r="U152" s="10" t="n">
        <v>1</v>
      </c>
      <c r="V152" s="89" t="n">
        <v>1</v>
      </c>
      <c r="W152" s="16" t="n">
        <v>2</v>
      </c>
      <c r="X152" s="25" t="n">
        <v>14</v>
      </c>
      <c r="Y152" s="80" t="n">
        <v>33</v>
      </c>
      <c r="Z152" s="27">
        <f>IF(U152="","",LOOKUP(U152-V152,{-9E+307,0,1},{2,"x",1}))</f>
        <v/>
      </c>
      <c r="AA152" s="14">
        <f>IF(U152="","",U152&amp;"-"&amp;V152)</f>
        <v/>
      </c>
      <c r="AB152" s="63" t="n"/>
      <c r="EP152" s="89" t="n"/>
      <c r="ER152" s="81" t="n"/>
      <c r="ES152" s="89" t="n"/>
      <c r="EU152" s="81" t="n"/>
      <c r="EV152" s="89" t="n"/>
      <c r="EX152" s="81" t="n"/>
      <c r="EY152" s="89" t="n"/>
      <c r="FA152" s="81" t="n"/>
      <c r="FB152" s="89" t="n"/>
      <c r="FD152" s="81" t="n"/>
      <c r="FE152" s="89" t="n"/>
      <c r="FG152" s="81" t="n"/>
      <c r="FH152" s="89" t="n"/>
      <c r="FJ152" s="81" t="n"/>
      <c r="FK152" s="89" t="n"/>
      <c r="FM152" s="81" t="n"/>
    </row>
    <row customHeight="1" ht="12" r="153" spans="1:201">
      <c r="A153" s="35" t="n">
        <v>43450</v>
      </c>
      <c r="B153" s="89" t="s">
        <v>137</v>
      </c>
      <c r="C153" s="89" t="s">
        <v>139</v>
      </c>
      <c r="D153" s="31" t="n">
        <v>6.73</v>
      </c>
      <c r="E153" s="81" t="n">
        <v>6.65</v>
      </c>
      <c r="F153" s="25" t="n">
        <v>457</v>
      </c>
      <c r="G153" s="80" t="n">
        <v>348</v>
      </c>
      <c r="H153" s="80" t="n">
        <v>324</v>
      </c>
      <c r="I153" s="80" t="n">
        <v>203</v>
      </c>
      <c r="J153" s="80" t="n">
        <v>10</v>
      </c>
      <c r="K153" s="80" t="n">
        <v>7</v>
      </c>
      <c r="L153" s="25" t="n">
        <v>0</v>
      </c>
      <c r="M153" s="80" t="n">
        <v>0</v>
      </c>
      <c r="N153" s="80" t="n">
        <v>5</v>
      </c>
      <c r="O153" s="80" t="n">
        <v>3</v>
      </c>
      <c r="P153" s="80" t="n">
        <v>1</v>
      </c>
      <c r="Q153" s="80" t="n">
        <v>2</v>
      </c>
      <c r="R153" s="16" t="n">
        <v>6</v>
      </c>
      <c r="S153" s="16" t="n">
        <v>5</v>
      </c>
      <c r="T153" s="16" t="n">
        <v>11</v>
      </c>
      <c r="U153" s="10" t="n">
        <v>2</v>
      </c>
      <c r="V153" s="89" t="n">
        <v>2</v>
      </c>
      <c r="W153" s="16" t="n">
        <v>4</v>
      </c>
      <c r="X153" s="25" t="n">
        <v>20</v>
      </c>
      <c r="Y153" s="80" t="n">
        <v>24</v>
      </c>
      <c r="Z153" s="27">
        <f>IF(U153="","",LOOKUP(U153-V153,{-9E+307,0,1},{2,"x",1}))</f>
        <v/>
      </c>
      <c r="AA153" s="14">
        <f>IF(U153="","",U153&amp;"-"&amp;V153)</f>
        <v/>
      </c>
      <c r="AB153" s="63" t="n"/>
      <c r="EP153" s="89" t="n"/>
      <c r="ER153" s="81" t="n"/>
      <c r="ES153" s="89" t="n"/>
      <c r="EU153" s="81" t="n"/>
      <c r="EV153" s="89" t="n"/>
      <c r="EX153" s="81" t="n"/>
      <c r="EY153" s="89" t="n"/>
      <c r="FA153" s="81" t="n"/>
      <c r="FB153" s="89" t="n"/>
      <c r="FD153" s="81" t="n"/>
      <c r="FE153" s="89" t="n"/>
      <c r="FG153" s="81" t="n"/>
      <c r="FH153" s="89" t="n"/>
      <c r="FJ153" s="81" t="n"/>
      <c r="FK153" s="89" t="n"/>
      <c r="FM153" s="81" t="n"/>
    </row>
    <row customHeight="1" ht="12" r="154" spans="1:201">
      <c r="A154" s="35" t="n">
        <v>43451</v>
      </c>
      <c r="B154" s="89" t="s">
        <v>134</v>
      </c>
      <c r="C154" s="89" t="s">
        <v>145</v>
      </c>
      <c r="D154" s="31" t="n">
        <v>7.33</v>
      </c>
      <c r="E154" s="81" t="n">
        <v>6.24</v>
      </c>
      <c r="F154" s="25" t="n">
        <v>570</v>
      </c>
      <c r="G154" s="80" t="n">
        <v>378</v>
      </c>
      <c r="H154" s="80" t="n">
        <v>473</v>
      </c>
      <c r="I154" s="80" t="n">
        <v>279</v>
      </c>
      <c r="J154" s="80" t="n">
        <v>11</v>
      </c>
      <c r="K154" s="80" t="n">
        <v>8</v>
      </c>
      <c r="L154" s="25" t="n">
        <v>2</v>
      </c>
      <c r="M154" s="80" t="n">
        <v>0</v>
      </c>
      <c r="N154" s="80" t="n">
        <v>5</v>
      </c>
      <c r="O154" s="80" t="n">
        <v>1</v>
      </c>
      <c r="P154" s="80" t="n">
        <v>2</v>
      </c>
      <c r="Q154" s="80" t="n">
        <v>0</v>
      </c>
      <c r="R154" s="16" t="n">
        <v>9</v>
      </c>
      <c r="S154" s="16" t="n">
        <v>1</v>
      </c>
      <c r="T154" s="16" t="n">
        <v>10</v>
      </c>
      <c r="U154" s="10" t="n">
        <v>3</v>
      </c>
      <c r="V154" s="89" t="n">
        <v>0</v>
      </c>
      <c r="W154" s="16" t="n">
        <v>3</v>
      </c>
      <c r="X154" s="25" t="n">
        <v>17</v>
      </c>
      <c r="Y154" s="80" t="n">
        <v>18</v>
      </c>
      <c r="Z154" s="27">
        <f>IF(U154="","",LOOKUP(U154-V154,{-9E+307,0,1},{2,"x",1}))</f>
        <v/>
      </c>
      <c r="AA154" s="14">
        <f>IF(U154="","",U154&amp;"-"&amp;V154)</f>
        <v/>
      </c>
      <c r="AB154" s="63" t="n"/>
      <c r="EP154" s="89" t="n"/>
      <c r="ER154" s="81" t="n"/>
      <c r="ES154" s="89" t="n"/>
      <c r="EU154" s="81" t="n"/>
      <c r="EV154" s="89" t="n"/>
      <c r="EX154" s="81" t="n"/>
      <c r="EY154" s="89" t="n"/>
      <c r="FA154" s="81" t="n"/>
      <c r="FB154" s="89" t="n"/>
      <c r="FD154" s="81" t="n"/>
      <c r="FE154" s="89" t="n"/>
      <c r="FG154" s="81" t="n"/>
      <c r="FH154" s="89" t="n"/>
      <c r="FJ154" s="81" t="n"/>
      <c r="FK154" s="89" t="n"/>
      <c r="FM154" s="81" t="n"/>
    </row>
    <row customHeight="1" ht="12" r="155" spans="1:201">
      <c r="U155" s="10" t="n"/>
      <c r="V155" s="89" t="n"/>
      <c r="W155" s="16" t="n"/>
      <c r="X155" s="25" t="n"/>
      <c r="Y155" s="80" t="n"/>
      <c r="Z155" s="27">
        <f>IF(U155="","",LOOKUP(U155-V155,{-9E+307,0,1},{2,"x",1}))</f>
        <v/>
      </c>
      <c r="AA155" s="14">
        <f>IF(U155="","",U155&amp;"-"&amp;V155)</f>
        <v/>
      </c>
      <c r="AB155" s="63" t="n"/>
      <c r="EP155" s="89" t="n"/>
      <c r="ER155" s="81" t="n"/>
      <c r="ES155" s="89" t="n"/>
      <c r="EU155" s="81" t="n"/>
      <c r="EV155" s="89" t="n"/>
      <c r="EX155" s="81" t="n"/>
      <c r="EY155" s="89" t="n"/>
      <c r="FA155" s="81" t="n"/>
      <c r="FB155" s="89" t="n"/>
      <c r="FD155" s="81" t="n"/>
      <c r="FE155" s="89" t="n"/>
      <c r="FG155" s="81" t="n"/>
      <c r="FH155" s="89" t="n"/>
      <c r="FJ155" s="81" t="n"/>
      <c r="FK155" s="89" t="n"/>
      <c r="FM155" s="81" t="n"/>
    </row>
    <row customHeight="1" ht="12" r="156" spans="1:201">
      <c r="U156" s="10" t="n"/>
      <c r="V156" s="89" t="n"/>
      <c r="W156" s="16" t="n"/>
      <c r="X156" s="25" t="n"/>
      <c r="Y156" s="80" t="n"/>
      <c r="Z156" s="27">
        <f>IF(U156="","",LOOKUP(U156-V156,{-9E+307,0,1},{2,"x",1}))</f>
        <v/>
      </c>
      <c r="AA156" s="14">
        <f>IF(U156="","",U156&amp;"-"&amp;V156)</f>
        <v/>
      </c>
      <c r="AB156" s="63" t="n"/>
      <c r="EP156" s="89" t="n"/>
      <c r="ER156" s="81" t="n"/>
      <c r="ES156" s="89" t="n"/>
      <c r="EU156" s="81" t="n"/>
      <c r="EV156" s="89" t="n"/>
      <c r="EX156" s="81" t="n"/>
      <c r="EY156" s="89" t="n"/>
      <c r="FA156" s="81" t="n"/>
      <c r="FB156" s="89" t="n"/>
      <c r="FD156" s="81" t="n"/>
      <c r="FE156" s="89" t="n"/>
      <c r="FG156" s="81" t="n"/>
      <c r="FH156" s="89" t="n"/>
      <c r="FJ156" s="81" t="n"/>
      <c r="FK156" s="89" t="n"/>
      <c r="FM156" s="81" t="n"/>
    </row>
    <row customHeight="1" ht="12" r="157" spans="1:201">
      <c r="U157" s="10" t="n"/>
      <c r="V157" s="89" t="n"/>
      <c r="W157" s="16" t="n"/>
      <c r="X157" s="25" t="n"/>
      <c r="Y157" s="80" t="n"/>
      <c r="Z157" s="27">
        <f>IF(U157="","",LOOKUP(U157-V157,{-9E+307,0,1},{2,"x",1}))</f>
        <v/>
      </c>
      <c r="AA157" s="14">
        <f>IF(U157="","",U157&amp;"-"&amp;V157)</f>
        <v/>
      </c>
      <c r="AB157" s="63" t="n"/>
      <c r="EP157" s="89" t="n"/>
      <c r="ER157" s="81" t="n"/>
      <c r="ES157" s="89" t="n"/>
      <c r="EU157" s="81" t="n"/>
      <c r="EV157" s="89" t="n"/>
      <c r="EX157" s="81" t="n"/>
      <c r="EY157" s="89" t="n"/>
      <c r="FA157" s="81" t="n"/>
      <c r="FB157" s="89" t="n"/>
      <c r="FD157" s="81" t="n"/>
      <c r="FE157" s="89" t="n"/>
      <c r="FG157" s="81" t="n"/>
      <c r="FH157" s="89" t="n"/>
      <c r="FJ157" s="81" t="n"/>
      <c r="FK157" s="89" t="n"/>
      <c r="FM157" s="81" t="n"/>
    </row>
    <row customHeight="1" ht="12" r="158" spans="1:201">
      <c r="U158" s="10" t="n"/>
      <c r="V158" s="89" t="n"/>
      <c r="W158" s="16" t="n"/>
      <c r="X158" s="25" t="n"/>
      <c r="Y158" s="80" t="n"/>
      <c r="Z158" s="27">
        <f>IF(U158="","",LOOKUP(U158-V158,{-9E+307,0,1},{2,"x",1}))</f>
        <v/>
      </c>
      <c r="AA158" s="14">
        <f>IF(U158="","",U158&amp;"-"&amp;V158)</f>
        <v/>
      </c>
      <c r="AB158" s="63" t="n"/>
      <c r="EP158" s="89" t="n"/>
      <c r="ER158" s="81" t="n"/>
      <c r="ES158" s="89" t="n"/>
      <c r="EU158" s="81" t="n"/>
      <c r="EV158" s="89" t="n"/>
      <c r="EX158" s="81" t="n"/>
      <c r="EY158" s="89" t="n"/>
      <c r="FA158" s="81" t="n"/>
      <c r="FB158" s="89" t="n"/>
      <c r="FD158" s="81" t="n"/>
      <c r="FE158" s="89" t="n"/>
      <c r="FG158" s="81" t="n"/>
      <c r="FH158" s="89" t="n"/>
      <c r="FJ158" s="81" t="n"/>
      <c r="FK158" s="89" t="n"/>
      <c r="FM158" s="81" t="n"/>
    </row>
    <row customHeight="1" ht="12" r="159" spans="1:201">
      <c r="U159" s="10" t="n"/>
      <c r="V159" s="89" t="n"/>
      <c r="W159" s="16" t="n"/>
      <c r="X159" s="25" t="n"/>
      <c r="Y159" s="80" t="n"/>
      <c r="Z159" s="27">
        <f>IF(U159="","",LOOKUP(U159-V159,{-9E+307,0,1},{2,"x",1}))</f>
        <v/>
      </c>
      <c r="AA159" s="14">
        <f>IF(U159="","",U159&amp;"-"&amp;V159)</f>
        <v/>
      </c>
      <c r="AB159" s="63" t="n"/>
      <c r="EP159" s="89" t="n"/>
      <c r="ER159" s="81" t="n"/>
      <c r="ES159" s="89" t="n"/>
      <c r="EU159" s="81" t="n"/>
      <c r="EV159" s="89" t="n"/>
      <c r="EX159" s="81" t="n"/>
      <c r="EY159" s="89" t="n"/>
      <c r="FA159" s="81" t="n"/>
      <c r="FB159" s="89" t="n"/>
      <c r="FD159" s="81" t="n"/>
      <c r="FE159" s="89" t="n"/>
      <c r="FG159" s="81" t="n"/>
      <c r="FH159" s="89" t="n"/>
      <c r="FJ159" s="81" t="n"/>
      <c r="FK159" s="89" t="n"/>
      <c r="FM159" s="81" t="n"/>
    </row>
    <row customHeight="1" ht="12" r="160" spans="1:201">
      <c r="U160" s="10" t="n"/>
      <c r="V160" s="89" t="n"/>
      <c r="W160" s="16" t="n"/>
      <c r="X160" s="25" t="n"/>
      <c r="Y160" s="80" t="n"/>
      <c r="Z160" s="27">
        <f>IF(U160="","",LOOKUP(U160-V160,{-9E+307,0,1},{2,"x",1}))</f>
        <v/>
      </c>
      <c r="AA160" s="14">
        <f>IF(U160="","",U160&amp;"-"&amp;V160)</f>
        <v/>
      </c>
      <c r="AB160" s="63" t="n"/>
      <c r="EP160" s="89" t="n"/>
      <c r="ER160" s="81" t="n"/>
      <c r="ES160" s="89" t="n"/>
      <c r="EU160" s="81" t="n"/>
      <c r="EV160" s="89" t="n"/>
      <c r="EX160" s="81" t="n"/>
      <c r="EY160" s="89" t="n"/>
      <c r="FA160" s="81" t="n"/>
      <c r="FB160" s="89" t="n"/>
      <c r="FD160" s="81" t="n"/>
      <c r="FE160" s="89" t="n"/>
      <c r="FG160" s="81" t="n"/>
      <c r="FH160" s="89" t="n"/>
      <c r="FJ160" s="81" t="n"/>
      <c r="FK160" s="89" t="n"/>
      <c r="FM160" s="81" t="n"/>
    </row>
    <row r="161" spans="1:201">
      <c r="U161" s="10" t="n"/>
      <c r="V161" s="89" t="n"/>
      <c r="W161" s="16" t="n"/>
      <c r="X161" s="25" t="n"/>
      <c r="Y161" s="80" t="n"/>
      <c r="Z161" s="27">
        <f>IF(U161="","",LOOKUP(U161-V161,{-9E+307,0,1},{2,"x",1}))</f>
        <v/>
      </c>
      <c r="AA161" s="14">
        <f>IF(U161="","",U161&amp;"-"&amp;V161)</f>
        <v/>
      </c>
      <c r="AB161" s="63" t="n"/>
      <c r="EP161" s="89" t="n"/>
      <c r="ER161" s="81" t="n"/>
      <c r="ES161" s="89" t="n"/>
      <c r="EU161" s="81" t="n"/>
      <c r="EV161" s="89" t="n"/>
      <c r="EX161" s="81" t="n"/>
      <c r="EY161" s="89" t="n"/>
      <c r="FA161" s="81" t="n"/>
      <c r="FB161" s="89" t="n"/>
      <c r="FD161" s="81" t="n"/>
      <c r="FE161" s="89" t="n"/>
      <c r="FG161" s="81" t="n"/>
      <c r="FH161" s="89" t="n"/>
      <c r="FJ161" s="81" t="n"/>
      <c r="FK161" s="89" t="n"/>
      <c r="FM161" s="81" t="n"/>
    </row>
    <row customHeight="1" ht="12" r="162" spans="1:201">
      <c r="U162" s="10" t="n"/>
      <c r="V162" s="89" t="n"/>
      <c r="W162" s="16" t="n"/>
      <c r="X162" s="25" t="n"/>
      <c r="Y162" s="80" t="n"/>
      <c r="Z162" s="27">
        <f>IF(U162="","",LOOKUP(U162-V162,{-9E+307,0,1},{2,"x",1}))</f>
        <v/>
      </c>
      <c r="AA162" s="14">
        <f>IF(U162="","",U162&amp;"-"&amp;V162)</f>
        <v/>
      </c>
      <c r="AB162" s="63" t="n"/>
      <c r="EP162" s="89" t="n"/>
      <c r="ER162" s="81" t="n"/>
      <c r="ES162" s="89" t="n"/>
      <c r="EU162" s="81" t="n"/>
      <c r="EV162" s="89" t="n"/>
      <c r="EX162" s="81" t="n"/>
      <c r="EY162" s="89" t="n"/>
      <c r="FA162" s="81" t="n"/>
      <c r="FB162" s="89" t="n"/>
      <c r="FD162" s="81" t="n"/>
      <c r="FE162" s="89" t="n"/>
      <c r="FG162" s="81" t="n"/>
      <c r="FH162" s="89" t="n"/>
      <c r="FJ162" s="81" t="n"/>
      <c r="FK162" s="89" t="n"/>
      <c r="FM162" s="81" t="n"/>
    </row>
    <row customHeight="1" ht="12" r="163" spans="1:201">
      <c r="U163" s="10" t="n"/>
      <c r="V163" s="89" t="n"/>
      <c r="W163" s="16" t="n"/>
      <c r="X163" s="25" t="n"/>
      <c r="Y163" s="80" t="n"/>
      <c r="Z163" s="27">
        <f>IF(U163="","",LOOKUP(U163-V163,{-9E+307,0,1},{2,"x",1}))</f>
        <v/>
      </c>
      <c r="AA163" s="14">
        <f>IF(U163="","",U163&amp;"-"&amp;V163)</f>
        <v/>
      </c>
      <c r="AB163" s="63" t="n"/>
      <c r="EP163" s="89" t="n"/>
      <c r="ER163" s="81" t="n"/>
      <c r="ES163" s="89" t="n"/>
      <c r="EU163" s="81" t="n"/>
      <c r="EV163" s="89" t="n"/>
      <c r="EX163" s="81" t="n"/>
      <c r="EY163" s="89" t="n"/>
      <c r="FA163" s="81" t="n"/>
      <c r="FB163" s="89" t="n"/>
      <c r="FD163" s="81" t="n"/>
      <c r="FE163" s="89" t="n"/>
      <c r="FG163" s="81" t="n"/>
      <c r="FH163" s="89" t="n"/>
      <c r="FJ163" s="81" t="n"/>
      <c r="FK163" s="89" t="n"/>
      <c r="FM163" s="81" t="n"/>
    </row>
    <row customHeight="1" ht="12" r="164" spans="1:201">
      <c r="U164" s="10" t="n"/>
      <c r="V164" s="89" t="n"/>
      <c r="W164" s="16" t="n"/>
      <c r="X164" s="25" t="n"/>
      <c r="Y164" s="80" t="n"/>
      <c r="Z164" s="27">
        <f>IF(U164="","",LOOKUP(U164-V164,{-9E+307,0,1},{2,"x",1}))</f>
        <v/>
      </c>
      <c r="AA164" s="14">
        <f>IF(U164="","",U164&amp;"-"&amp;V164)</f>
        <v/>
      </c>
      <c r="AB164" s="63" t="n"/>
      <c r="EP164" s="89" t="n"/>
      <c r="ER164" s="81" t="n"/>
      <c r="ES164" s="89" t="n"/>
      <c r="EU164" s="81" t="n"/>
      <c r="EV164" s="89" t="n"/>
      <c r="EX164" s="81" t="n"/>
      <c r="EY164" s="89" t="n"/>
      <c r="FA164" s="81" t="n"/>
      <c r="FB164" s="89" t="n"/>
      <c r="FD164" s="81" t="n"/>
      <c r="FE164" s="89" t="n"/>
      <c r="FG164" s="81" t="n"/>
      <c r="FH164" s="89" t="n"/>
      <c r="FJ164" s="81" t="n"/>
      <c r="FK164" s="89" t="n"/>
      <c r="FM164" s="81" t="n"/>
    </row>
    <row customHeight="1" ht="12" r="165" spans="1:201">
      <c r="U165" s="10" t="n"/>
      <c r="V165" s="89" t="n"/>
      <c r="W165" s="16" t="n"/>
      <c r="X165" s="25" t="n"/>
      <c r="Y165" s="80" t="n"/>
      <c r="Z165" s="27">
        <f>IF(U165="","",LOOKUP(U165-V165,{-9E+307,0,1},{2,"x",1}))</f>
        <v/>
      </c>
      <c r="AA165" s="14">
        <f>IF(U165="","",U165&amp;"-"&amp;V165)</f>
        <v/>
      </c>
      <c r="AB165" s="63" t="n"/>
      <c r="EP165" s="89" t="n"/>
      <c r="ER165" s="81" t="n"/>
      <c r="ES165" s="89" t="n"/>
      <c r="EU165" s="81" t="n"/>
      <c r="EV165" s="89" t="n"/>
      <c r="EX165" s="81" t="n"/>
      <c r="EY165" s="89" t="n"/>
      <c r="FA165" s="81" t="n"/>
      <c r="FB165" s="89" t="n"/>
      <c r="FD165" s="81" t="n"/>
      <c r="FE165" s="89" t="n"/>
      <c r="FG165" s="81" t="n"/>
      <c r="FH165" s="89" t="n"/>
      <c r="FJ165" s="81" t="n"/>
      <c r="FK165" s="89" t="n"/>
      <c r="FM165" s="81" t="n"/>
    </row>
    <row customHeight="1" ht="12" r="166" spans="1:201">
      <c r="U166" s="10" t="n"/>
      <c r="V166" s="89" t="n"/>
      <c r="W166" s="16" t="n"/>
      <c r="X166" s="25" t="n"/>
      <c r="Y166" s="80" t="n"/>
      <c r="Z166" s="27">
        <f>IF(U166="","",LOOKUP(U166-V166,{-9E+307,0,1},{2,"x",1}))</f>
        <v/>
      </c>
      <c r="AA166" s="14">
        <f>IF(U166="","",U166&amp;"-"&amp;V166)</f>
        <v/>
      </c>
      <c r="AB166" s="63" t="n"/>
      <c r="EP166" s="89" t="n"/>
      <c r="ER166" s="81" t="n"/>
      <c r="ES166" s="89" t="n"/>
      <c r="EU166" s="81" t="n"/>
      <c r="EV166" s="89" t="n"/>
      <c r="EX166" s="81" t="n"/>
      <c r="EY166" s="89" t="n"/>
      <c r="FA166" s="81" t="n"/>
      <c r="FB166" s="89" t="n"/>
      <c r="FD166" s="81" t="n"/>
      <c r="FE166" s="89" t="n"/>
      <c r="FG166" s="81" t="n"/>
      <c r="FH166" s="89" t="n"/>
      <c r="FJ166" s="81" t="n"/>
      <c r="FK166" s="89" t="n"/>
      <c r="FM166" s="81" t="n"/>
    </row>
    <row customHeight="1" ht="12" r="167" spans="1:201">
      <c r="U167" s="10" t="n"/>
      <c r="V167" s="89" t="n"/>
      <c r="W167" s="16" t="n"/>
      <c r="X167" s="25" t="n"/>
      <c r="Y167" s="80" t="n"/>
      <c r="Z167" s="27">
        <f>IF(U167="","",LOOKUP(U167-V167,{-9E+307,0,1},{2,"x",1}))</f>
        <v/>
      </c>
      <c r="AA167" s="14">
        <f>IF(U167="","",U167&amp;"-"&amp;V167)</f>
        <v/>
      </c>
      <c r="AB167" s="63" t="n"/>
      <c r="EP167" s="89" t="n"/>
      <c r="ER167" s="81" t="n"/>
      <c r="ES167" s="89" t="n"/>
      <c r="EU167" s="81" t="n"/>
      <c r="EV167" s="89" t="n"/>
      <c r="EX167" s="81" t="n"/>
      <c r="EY167" s="89" t="n"/>
      <c r="FA167" s="81" t="n"/>
      <c r="FB167" s="89" t="n"/>
      <c r="FD167" s="81" t="n"/>
      <c r="FE167" s="89" t="n"/>
      <c r="FG167" s="81" t="n"/>
      <c r="FH167" s="89" t="n"/>
      <c r="FJ167" s="81" t="n"/>
      <c r="FK167" s="89" t="n"/>
      <c r="FM167" s="81" t="n"/>
    </row>
    <row customHeight="1" ht="12" r="168" spans="1:201">
      <c r="U168" s="10" t="n"/>
      <c r="V168" s="89" t="n"/>
      <c r="W168" s="16" t="n"/>
      <c r="X168" s="25" t="n"/>
      <c r="Y168" s="80" t="n"/>
      <c r="Z168" s="27">
        <f>IF(U168="","",LOOKUP(U168-V168,{-9E+307,0,1},{2,"x",1}))</f>
        <v/>
      </c>
      <c r="AA168" s="14">
        <f>IF(U168="","",U168&amp;"-"&amp;V168)</f>
        <v/>
      </c>
      <c r="AB168" s="63" t="n"/>
      <c r="EP168" s="89" t="n"/>
      <c r="ER168" s="81" t="n"/>
      <c r="ES168" s="89" t="n"/>
      <c r="EU168" s="81" t="n"/>
      <c r="EV168" s="89" t="n"/>
      <c r="EX168" s="81" t="n"/>
      <c r="EY168" s="89" t="n"/>
      <c r="FA168" s="81" t="n"/>
      <c r="FB168" s="89" t="n"/>
      <c r="FD168" s="81" t="n"/>
      <c r="FE168" s="89" t="n"/>
      <c r="FG168" s="81" t="n"/>
      <c r="FH168" s="89" t="n"/>
      <c r="FJ168" s="81" t="n"/>
      <c r="FK168" s="89" t="n"/>
      <c r="FM168" s="81" t="n"/>
    </row>
    <row customHeight="1" ht="12" r="169" spans="1:201">
      <c r="U169" s="10" t="n"/>
      <c r="V169" s="89" t="n"/>
      <c r="W169" s="16" t="n"/>
      <c r="X169" s="25" t="n"/>
      <c r="Y169" s="80" t="n"/>
      <c r="Z169" s="27">
        <f>IF(U169="","",LOOKUP(U169-V169,{-9E+307,0,1},{2,"x",1}))</f>
        <v/>
      </c>
      <c r="AA169" s="14">
        <f>IF(U169="","",U169&amp;"-"&amp;V169)</f>
        <v/>
      </c>
      <c r="AB169" s="63" t="n"/>
      <c r="EP169" s="89" t="n"/>
      <c r="ER169" s="81" t="n"/>
      <c r="ES169" s="89" t="n"/>
      <c r="EU169" s="81" t="n"/>
      <c r="EV169" s="89" t="n"/>
      <c r="EX169" s="81" t="n"/>
      <c r="EY169" s="89" t="n"/>
      <c r="FA169" s="81" t="n"/>
      <c r="FB169" s="89" t="n"/>
      <c r="FD169" s="81" t="n"/>
      <c r="FE169" s="89" t="n"/>
      <c r="FG169" s="81" t="n"/>
      <c r="FH169" s="89" t="n"/>
      <c r="FJ169" s="81" t="n"/>
      <c r="FK169" s="89" t="n"/>
      <c r="FM169" s="81" t="n"/>
    </row>
    <row customHeight="1" ht="12" r="170" spans="1:201">
      <c r="U170" s="10" t="n"/>
      <c r="V170" s="89" t="n"/>
      <c r="W170" s="16" t="n"/>
      <c r="X170" s="25" t="n"/>
      <c r="Y170" s="80" t="n"/>
      <c r="Z170" s="27">
        <f>IF(U170="","",LOOKUP(U170-V170,{-9E+307,0,1},{2,"x",1}))</f>
        <v/>
      </c>
      <c r="AA170" s="14">
        <f>IF(U170="","",U170&amp;"-"&amp;V170)</f>
        <v/>
      </c>
      <c r="AB170" s="63" t="n"/>
      <c r="EP170" s="89" t="n"/>
      <c r="ER170" s="81" t="n"/>
      <c r="ES170" s="89" t="n"/>
      <c r="EU170" s="81" t="n"/>
      <c r="EV170" s="89" t="n"/>
      <c r="EX170" s="81" t="n"/>
      <c r="EY170" s="89" t="n"/>
      <c r="FA170" s="81" t="n"/>
      <c r="FB170" s="89" t="n"/>
      <c r="FD170" s="81" t="n"/>
      <c r="FE170" s="89" t="n"/>
      <c r="FG170" s="81" t="n"/>
      <c r="FH170" s="89" t="n"/>
      <c r="FJ170" s="81" t="n"/>
      <c r="FK170" s="89" t="n"/>
      <c r="FM170" s="81" t="n"/>
    </row>
    <row r="171" spans="1:201">
      <c r="U171" s="10" t="n"/>
      <c r="V171" s="89" t="n"/>
      <c r="W171" s="16" t="n"/>
      <c r="X171" s="25" t="n"/>
      <c r="Y171" s="80" t="n"/>
      <c r="Z171" s="27">
        <f>IF(U171="","",LOOKUP(U171-V171,{-9E+307,0,1},{2,"x",1}))</f>
        <v/>
      </c>
      <c r="AA171" s="14">
        <f>IF(U171="","",U171&amp;"-"&amp;V171)</f>
        <v/>
      </c>
      <c r="AB171" s="63" t="n"/>
      <c r="EP171" s="89" t="n"/>
      <c r="ER171" s="81" t="n"/>
      <c r="ES171" s="89" t="n"/>
      <c r="EU171" s="81" t="n"/>
      <c r="EV171" s="89" t="n"/>
      <c r="EX171" s="81" t="n"/>
      <c r="EY171" s="89" t="n"/>
      <c r="FA171" s="81" t="n"/>
      <c r="FB171" s="89" t="n"/>
      <c r="FD171" s="81" t="n"/>
      <c r="FE171" s="89" t="n"/>
      <c r="FG171" s="81" t="n"/>
      <c r="FH171" s="89" t="n"/>
      <c r="FJ171" s="81" t="n"/>
      <c r="FK171" s="89" t="n"/>
      <c r="FM171" s="81" t="n"/>
    </row>
    <row customHeight="1" ht="12" r="172" spans="1:201">
      <c r="U172" s="10" t="n"/>
      <c r="V172" s="89" t="n"/>
      <c r="W172" s="16" t="n"/>
      <c r="X172" s="25" t="n"/>
      <c r="Y172" s="80" t="n"/>
      <c r="Z172" s="27">
        <f>IF(U172="","",LOOKUP(U172-V172,{-9E+307,0,1},{2,"x",1}))</f>
        <v/>
      </c>
      <c r="AA172" s="14">
        <f>IF(U172="","",U172&amp;"-"&amp;V172)</f>
        <v/>
      </c>
      <c r="AB172" s="63" t="n"/>
      <c r="EP172" s="89" t="n"/>
      <c r="ER172" s="81" t="n"/>
      <c r="ES172" s="89" t="n"/>
      <c r="EU172" s="81" t="n"/>
      <c r="EV172" s="89" t="n"/>
      <c r="EX172" s="81" t="n"/>
      <c r="EY172" s="89" t="n"/>
      <c r="FA172" s="81" t="n"/>
      <c r="FB172" s="89" t="n"/>
      <c r="FD172" s="81" t="n"/>
      <c r="FE172" s="89" t="n"/>
      <c r="FG172" s="81" t="n"/>
      <c r="FH172" s="89" t="n"/>
      <c r="FJ172" s="81" t="n"/>
      <c r="FK172" s="89" t="n"/>
      <c r="FM172" s="81" t="n"/>
    </row>
    <row customHeight="1" ht="12" r="173" spans="1:201">
      <c r="U173" s="10" t="n"/>
      <c r="V173" s="89" t="n"/>
      <c r="W173" s="16" t="n"/>
      <c r="X173" s="25" t="n"/>
      <c r="Y173" s="80" t="n"/>
      <c r="Z173" s="27">
        <f>IF(U173="","",LOOKUP(U173-V173,{-9E+307,0,1},{2,"x",1}))</f>
        <v/>
      </c>
      <c r="AA173" s="14">
        <f>IF(U173="","",U173&amp;"-"&amp;V173)</f>
        <v/>
      </c>
      <c r="AB173" s="63" t="n"/>
      <c r="EP173" s="89" t="n"/>
      <c r="ER173" s="81" t="n"/>
      <c r="ES173" s="89" t="n"/>
      <c r="EU173" s="81" t="n"/>
      <c r="EV173" s="89" t="n"/>
      <c r="EX173" s="81" t="n"/>
      <c r="EY173" s="89" t="n"/>
      <c r="FA173" s="81" t="n"/>
      <c r="FB173" s="89" t="n"/>
      <c r="FD173" s="81" t="n"/>
      <c r="FE173" s="89" t="n"/>
      <c r="FG173" s="81" t="n"/>
      <c r="FH173" s="89" t="n"/>
      <c r="FJ173" s="81" t="n"/>
      <c r="FK173" s="89" t="n"/>
      <c r="FM173" s="81" t="n"/>
    </row>
    <row customHeight="1" ht="12" r="174" spans="1:201">
      <c r="U174" s="10" t="n"/>
      <c r="V174" s="89" t="n"/>
      <c r="W174" s="16" t="n"/>
      <c r="X174" s="25" t="n"/>
      <c r="Y174" s="80" t="n"/>
      <c r="Z174" s="27">
        <f>IF(U174="","",LOOKUP(U174-V174,{-9E+307,0,1},{2,"x",1}))</f>
        <v/>
      </c>
      <c r="AA174" s="14">
        <f>IF(U174="","",U174&amp;"-"&amp;V174)</f>
        <v/>
      </c>
      <c r="AB174" s="63" t="n"/>
      <c r="EP174" s="89" t="n"/>
      <c r="ER174" s="81" t="n"/>
      <c r="ES174" s="89" t="n"/>
      <c r="EU174" s="81" t="n"/>
      <c r="EV174" s="89" t="n"/>
      <c r="EX174" s="81" t="n"/>
      <c r="EY174" s="89" t="n"/>
      <c r="FA174" s="81" t="n"/>
      <c r="FB174" s="89" t="n"/>
      <c r="FD174" s="81" t="n"/>
      <c r="FE174" s="89" t="n"/>
      <c r="FG174" s="81" t="n"/>
      <c r="FH174" s="89" t="n"/>
      <c r="FJ174" s="81" t="n"/>
      <c r="FK174" s="89" t="n"/>
      <c r="FM174" s="81" t="n"/>
    </row>
    <row customHeight="1" ht="12" r="175" spans="1:201">
      <c r="U175" s="10" t="n"/>
      <c r="V175" s="89" t="n"/>
      <c r="W175" s="16" t="n"/>
      <c r="X175" s="25" t="n"/>
      <c r="Y175" s="80" t="n"/>
      <c r="Z175" s="27">
        <f>IF(U175="","",LOOKUP(U175-V175,{-9E+307,0,1},{2,"x",1}))</f>
        <v/>
      </c>
      <c r="AA175" s="14">
        <f>IF(U175="","",U175&amp;"-"&amp;V175)</f>
        <v/>
      </c>
      <c r="AB175" s="63" t="n"/>
      <c r="EP175" s="89" t="n"/>
      <c r="ER175" s="81" t="n"/>
      <c r="ES175" s="89" t="n"/>
      <c r="EU175" s="81" t="n"/>
      <c r="EV175" s="89" t="n"/>
      <c r="EX175" s="81" t="n"/>
      <c r="EY175" s="89" t="n"/>
      <c r="FA175" s="81" t="n"/>
      <c r="FB175" s="89" t="n"/>
      <c r="FD175" s="81" t="n"/>
      <c r="FE175" s="89" t="n"/>
      <c r="FG175" s="81" t="n"/>
      <c r="FH175" s="89" t="n"/>
      <c r="FJ175" s="81" t="n"/>
      <c r="FK175" s="89" t="n"/>
      <c r="FM175" s="81" t="n"/>
    </row>
    <row customHeight="1" ht="12" r="176" spans="1:201">
      <c r="U176" s="10" t="n"/>
      <c r="V176" s="89" t="n"/>
      <c r="W176" s="16" t="n"/>
      <c r="X176" s="25" t="n"/>
      <c r="Y176" s="80" t="n"/>
      <c r="Z176" s="27">
        <f>IF(U176="","",LOOKUP(U176-V176,{-9E+307,0,1},{2,"x",1}))</f>
        <v/>
      </c>
      <c r="AA176" s="14">
        <f>IF(U176="","",U176&amp;"-"&amp;V176)</f>
        <v/>
      </c>
      <c r="AB176" s="63" t="n"/>
      <c r="EP176" s="89" t="n"/>
      <c r="ER176" s="81" t="n"/>
      <c r="ES176" s="89" t="n"/>
      <c r="EU176" s="81" t="n"/>
      <c r="EV176" s="89" t="n"/>
      <c r="EX176" s="81" t="n"/>
      <c r="EY176" s="89" t="n"/>
      <c r="FA176" s="81" t="n"/>
      <c r="FB176" s="89" t="n"/>
      <c r="FD176" s="81" t="n"/>
      <c r="FE176" s="89" t="n"/>
      <c r="FG176" s="81" t="n"/>
      <c r="FH176" s="89" t="n"/>
      <c r="FJ176" s="81" t="n"/>
      <c r="FK176" s="89" t="n"/>
      <c r="FM176" s="81" t="n"/>
    </row>
    <row customHeight="1" ht="12" r="177" spans="1:201">
      <c r="U177" s="10" t="n"/>
      <c r="V177" s="89" t="n"/>
      <c r="W177" s="16" t="n"/>
      <c r="X177" s="25" t="n"/>
      <c r="Y177" s="80" t="n"/>
      <c r="Z177" s="27">
        <f>IF(U177="","",LOOKUP(U177-V177,{-9E+307,0,1},{2,"x",1}))</f>
        <v/>
      </c>
      <c r="AA177" s="14">
        <f>IF(U177="","",U177&amp;"-"&amp;V177)</f>
        <v/>
      </c>
      <c r="AB177" s="63" t="n"/>
      <c r="EP177" s="89" t="n"/>
      <c r="ER177" s="81" t="n"/>
      <c r="ES177" s="89" t="n"/>
      <c r="EU177" s="81" t="n"/>
      <c r="EV177" s="89" t="n"/>
      <c r="EX177" s="81" t="n"/>
      <c r="EY177" s="89" t="n"/>
      <c r="FA177" s="81" t="n"/>
      <c r="FB177" s="89" t="n"/>
      <c r="FD177" s="81" t="n"/>
      <c r="FE177" s="89" t="n"/>
      <c r="FG177" s="81" t="n"/>
      <c r="FH177" s="89" t="n"/>
      <c r="FJ177" s="81" t="n"/>
      <c r="FK177" s="89" t="n"/>
      <c r="FM177" s="81" t="n"/>
    </row>
    <row customHeight="1" ht="12" r="178" spans="1:201">
      <c r="U178" s="10" t="n"/>
      <c r="V178" s="89" t="n"/>
      <c r="W178" s="16" t="n"/>
      <c r="X178" s="25" t="n"/>
      <c r="Y178" s="80" t="n"/>
      <c r="Z178" s="27">
        <f>IF(U178="","",LOOKUP(U178-V178,{-9E+307,0,1},{2,"x",1}))</f>
        <v/>
      </c>
      <c r="AA178" s="14">
        <f>IF(U178="","",U178&amp;"-"&amp;V178)</f>
        <v/>
      </c>
      <c r="AB178" s="63" t="n"/>
      <c r="EP178" s="89" t="n"/>
      <c r="ER178" s="81" t="n"/>
      <c r="ES178" s="89" t="n"/>
      <c r="EU178" s="81" t="n"/>
      <c r="EV178" s="89" t="n"/>
      <c r="EX178" s="81" t="n"/>
      <c r="EY178" s="89" t="n"/>
      <c r="FA178" s="81" t="n"/>
      <c r="FB178" s="89" t="n"/>
      <c r="FD178" s="81" t="n"/>
      <c r="FE178" s="89" t="n"/>
      <c r="FG178" s="81" t="n"/>
      <c r="FH178" s="89" t="n"/>
      <c r="FJ178" s="81" t="n"/>
      <c r="FK178" s="89" t="n"/>
      <c r="FM178" s="81" t="n"/>
    </row>
    <row customHeight="1" ht="12" r="179" spans="1:201">
      <c r="U179" s="10" t="n"/>
      <c r="V179" s="89" t="n"/>
      <c r="W179" s="16" t="n"/>
      <c r="X179" s="25" t="n"/>
      <c r="Y179" s="80" t="n"/>
      <c r="Z179" s="27">
        <f>IF(U179="","",LOOKUP(U179-V179,{-9E+307,0,1},{2,"x",1}))</f>
        <v/>
      </c>
      <c r="AA179" s="14">
        <f>IF(U179="","",U179&amp;"-"&amp;V179)</f>
        <v/>
      </c>
      <c r="AB179" s="63" t="n"/>
      <c r="EP179" s="89" t="n"/>
      <c r="ER179" s="81" t="n"/>
      <c r="ES179" s="89" t="n"/>
      <c r="EU179" s="81" t="n"/>
      <c r="EV179" s="89" t="n"/>
      <c r="EX179" s="81" t="n"/>
      <c r="EY179" s="89" t="n"/>
      <c r="FA179" s="81" t="n"/>
      <c r="FB179" s="89" t="n"/>
      <c r="FD179" s="81" t="n"/>
      <c r="FE179" s="89" t="n"/>
      <c r="FG179" s="81" t="n"/>
      <c r="FH179" s="89" t="n"/>
      <c r="FJ179" s="81" t="n"/>
      <c r="FK179" s="89" t="n"/>
      <c r="FM179" s="81" t="n"/>
    </row>
    <row customHeight="1" ht="12" r="180" spans="1:201">
      <c r="U180" s="10" t="n"/>
      <c r="V180" s="89" t="n"/>
      <c r="W180" s="16" t="n"/>
      <c r="X180" s="25" t="n"/>
      <c r="Y180" s="80" t="n"/>
      <c r="Z180" s="27">
        <f>IF(U180="","",LOOKUP(U180-V180,{-9E+307,0,1},{2,"x",1}))</f>
        <v/>
      </c>
      <c r="AA180" s="14">
        <f>IF(U180="","",U180&amp;"-"&amp;V180)</f>
        <v/>
      </c>
      <c r="AB180" s="63" t="n"/>
      <c r="EP180" s="89" t="n"/>
      <c r="ER180" s="81" t="n"/>
      <c r="ES180" s="89" t="n"/>
      <c r="EU180" s="81" t="n"/>
      <c r="EV180" s="89" t="n"/>
      <c r="EX180" s="81" t="n"/>
      <c r="EY180" s="89" t="n"/>
      <c r="FA180" s="81" t="n"/>
      <c r="FB180" s="89" t="n"/>
      <c r="FD180" s="81" t="n"/>
      <c r="FE180" s="89" t="n"/>
      <c r="FG180" s="81" t="n"/>
      <c r="FH180" s="89" t="n"/>
      <c r="FJ180" s="81" t="n"/>
      <c r="FK180" s="89" t="n"/>
      <c r="FM180" s="81" t="n"/>
    </row>
    <row customHeight="1" ht="12" r="181" spans="1:201">
      <c r="U181" s="10" t="n"/>
      <c r="V181" s="89" t="n"/>
      <c r="W181" s="16" t="n"/>
      <c r="X181" s="25" t="n"/>
      <c r="Y181" s="80" t="n"/>
      <c r="Z181" s="27">
        <f>IF(U181="","",LOOKUP(U181-V181,{-9E+307,0,1},{2,"x",1}))</f>
        <v/>
      </c>
      <c r="AA181" s="14">
        <f>IF(U181="","",U181&amp;"-"&amp;V181)</f>
        <v/>
      </c>
      <c r="AB181" s="63" t="n"/>
      <c r="EP181" s="89" t="n"/>
      <c r="ER181" s="81" t="n"/>
      <c r="ES181" s="89" t="n"/>
      <c r="EU181" s="81" t="n"/>
      <c r="EV181" s="89" t="n"/>
      <c r="EX181" s="81" t="n"/>
      <c r="EY181" s="89" t="n"/>
      <c r="FA181" s="81" t="n"/>
      <c r="FB181" s="89" t="n"/>
      <c r="FD181" s="81" t="n"/>
      <c r="FE181" s="89" t="n"/>
      <c r="FG181" s="81" t="n"/>
      <c r="FH181" s="89" t="n"/>
      <c r="FJ181" s="81" t="n"/>
      <c r="FK181" s="89" t="n"/>
      <c r="FM181" s="81" t="n"/>
    </row>
    <row customHeight="1" ht="12" r="182" spans="1:201">
      <c r="U182" s="10" t="n"/>
      <c r="V182" s="89" t="n"/>
      <c r="W182" s="16" t="n"/>
      <c r="X182" s="25" t="n"/>
      <c r="Y182" s="80" t="n"/>
      <c r="Z182" s="27">
        <f>IF(U182="","",LOOKUP(U182-V182,{-9E+307,0,1},{2,"x",1}))</f>
        <v/>
      </c>
      <c r="AA182" s="14">
        <f>IF(U182="","",U182&amp;"-"&amp;V182)</f>
        <v/>
      </c>
      <c r="AB182" s="63" t="n"/>
      <c r="EP182" s="89" t="n"/>
      <c r="ER182" s="81" t="n"/>
      <c r="ES182" s="89" t="n"/>
      <c r="EU182" s="81" t="n"/>
      <c r="EV182" s="89" t="n"/>
      <c r="EX182" s="81" t="n"/>
      <c r="EY182" s="89" t="n"/>
      <c r="FA182" s="81" t="n"/>
      <c r="FB182" s="89" t="n"/>
      <c r="FD182" s="81" t="n"/>
      <c r="FE182" s="89" t="n"/>
      <c r="FG182" s="81" t="n"/>
      <c r="FH182" s="89" t="n"/>
      <c r="FJ182" s="81" t="n"/>
      <c r="FK182" s="89" t="n"/>
      <c r="FM182" s="81" t="n"/>
    </row>
    <row customHeight="1" ht="12" r="183" spans="1:201">
      <c r="U183" s="10" t="n"/>
      <c r="V183" s="89" t="n"/>
      <c r="W183" s="16" t="n"/>
      <c r="X183" s="25" t="n"/>
      <c r="Y183" s="80" t="n"/>
      <c r="Z183" s="27">
        <f>IF(U183="","",LOOKUP(U183-V183,{-9E+307,0,1},{2,"x",1}))</f>
        <v/>
      </c>
      <c r="AA183" s="14">
        <f>IF(U183="","",U183&amp;"-"&amp;V183)</f>
        <v/>
      </c>
      <c r="AB183" s="63" t="n"/>
      <c r="EP183" s="89" t="n"/>
      <c r="ER183" s="81" t="n"/>
      <c r="ES183" s="89" t="n"/>
      <c r="EU183" s="81" t="n"/>
      <c r="EV183" s="89" t="n"/>
      <c r="EX183" s="81" t="n"/>
      <c r="EY183" s="89" t="n"/>
      <c r="FA183" s="81" t="n"/>
      <c r="FB183" s="89" t="n"/>
      <c r="FD183" s="81" t="n"/>
      <c r="FE183" s="89" t="n"/>
      <c r="FG183" s="81" t="n"/>
      <c r="FH183" s="89" t="n"/>
      <c r="FJ183" s="81" t="n"/>
      <c r="FK183" s="89" t="n"/>
      <c r="FM183" s="81" t="n"/>
    </row>
    <row customHeight="1" ht="12" r="184" spans="1:201">
      <c r="U184" s="10" t="n"/>
      <c r="V184" s="89" t="n"/>
      <c r="W184" s="16" t="n"/>
      <c r="X184" s="25" t="n"/>
      <c r="Y184" s="80" t="n"/>
      <c r="Z184" s="27">
        <f>IF(U184="","",LOOKUP(U184-V184,{-9E+307,0,1},{2,"x",1}))</f>
        <v/>
      </c>
      <c r="AA184" s="14">
        <f>IF(U184="","",U184&amp;"-"&amp;V184)</f>
        <v/>
      </c>
      <c r="AB184" s="63" t="n"/>
      <c r="EP184" s="89" t="n"/>
      <c r="ER184" s="81" t="n"/>
      <c r="ES184" s="89" t="n"/>
      <c r="EU184" s="81" t="n"/>
      <c r="EV184" s="89" t="n"/>
      <c r="EX184" s="81" t="n"/>
      <c r="EY184" s="89" t="n"/>
      <c r="FA184" s="81" t="n"/>
      <c r="FB184" s="89" t="n"/>
      <c r="FD184" s="81" t="n"/>
      <c r="FE184" s="89" t="n"/>
      <c r="FG184" s="81" t="n"/>
      <c r="FH184" s="89" t="n"/>
      <c r="FJ184" s="81" t="n"/>
      <c r="FK184" s="89" t="n"/>
      <c r="FM184" s="81" t="n"/>
    </row>
    <row customHeight="1" ht="12" r="185" spans="1:201">
      <c r="U185" s="10" t="n"/>
      <c r="V185" s="89" t="n"/>
      <c r="W185" s="16" t="n"/>
      <c r="X185" s="25" t="n"/>
      <c r="Y185" s="80" t="n"/>
      <c r="Z185" s="27">
        <f>IF(U185="","",LOOKUP(U185-V185,{-9E+307,0,1},{2,"x",1}))</f>
        <v/>
      </c>
      <c r="AA185" s="14">
        <f>IF(U185="","",U185&amp;"-"&amp;V185)</f>
        <v/>
      </c>
      <c r="AB185" s="63" t="n"/>
      <c r="EP185" s="89" t="n"/>
      <c r="ER185" s="81" t="n"/>
      <c r="ES185" s="89" t="n"/>
      <c r="EU185" s="81" t="n"/>
      <c r="EV185" s="89" t="n"/>
      <c r="EX185" s="81" t="n"/>
      <c r="EY185" s="89" t="n"/>
      <c r="FA185" s="81" t="n"/>
      <c r="FB185" s="89" t="n"/>
      <c r="FD185" s="81" t="n"/>
      <c r="FE185" s="89" t="n"/>
      <c r="FG185" s="81" t="n"/>
      <c r="FH185" s="89" t="n"/>
      <c r="FJ185" s="81" t="n"/>
      <c r="FK185" s="89" t="n"/>
      <c r="FM185" s="81" t="n"/>
    </row>
    <row customHeight="1" ht="12" r="186" spans="1:201">
      <c r="U186" s="10" t="n"/>
      <c r="V186" s="89" t="n"/>
      <c r="W186" s="16" t="n"/>
      <c r="X186" s="25" t="n"/>
      <c r="Y186" s="80" t="n"/>
      <c r="Z186" s="27">
        <f>IF(U186="","",LOOKUP(U186-V186,{-9E+307,0,1},{2,"x",1}))</f>
        <v/>
      </c>
      <c r="AA186" s="14">
        <f>IF(U186="","",U186&amp;"-"&amp;V186)</f>
        <v/>
      </c>
      <c r="AB186" s="63" t="n"/>
      <c r="EP186" s="89" t="n"/>
      <c r="ER186" s="81" t="n"/>
      <c r="ES186" s="89" t="n"/>
      <c r="EU186" s="81" t="n"/>
      <c r="EV186" s="89" t="n"/>
      <c r="EX186" s="81" t="n"/>
      <c r="EY186" s="89" t="n"/>
      <c r="FA186" s="81" t="n"/>
      <c r="FB186" s="89" t="n"/>
      <c r="FD186" s="81" t="n"/>
      <c r="FE186" s="89" t="n"/>
      <c r="FG186" s="81" t="n"/>
      <c r="FH186" s="89" t="n"/>
      <c r="FJ186" s="81" t="n"/>
      <c r="FK186" s="89" t="n"/>
      <c r="FM186" s="81" t="n"/>
    </row>
    <row customHeight="1" ht="12" r="187" spans="1:201">
      <c r="U187" s="10" t="n"/>
      <c r="V187" s="89" t="n"/>
      <c r="W187" s="16" t="n"/>
      <c r="X187" s="25" t="n"/>
      <c r="Y187" s="80" t="n"/>
      <c r="Z187" s="27">
        <f>IF(U187="","",LOOKUP(U187-V187,{-9E+307,0,1},{2,"x",1}))</f>
        <v/>
      </c>
      <c r="AA187" s="14">
        <f>IF(U187="","",U187&amp;"-"&amp;V187)</f>
        <v/>
      </c>
      <c r="AB187" s="63" t="n"/>
      <c r="EP187" s="89" t="n"/>
      <c r="ER187" s="81" t="n"/>
      <c r="ES187" s="89" t="n"/>
      <c r="EU187" s="81" t="n"/>
      <c r="EV187" s="89" t="n"/>
      <c r="EX187" s="81" t="n"/>
      <c r="EY187" s="89" t="n"/>
      <c r="FA187" s="81" t="n"/>
      <c r="FB187" s="89" t="n"/>
      <c r="FD187" s="81" t="n"/>
      <c r="FE187" s="89" t="n"/>
      <c r="FG187" s="81" t="n"/>
      <c r="FH187" s="89" t="n"/>
      <c r="FJ187" s="81" t="n"/>
      <c r="FK187" s="89" t="n"/>
      <c r="FM187" s="81" t="n"/>
    </row>
    <row customHeight="1" ht="12" r="188" spans="1:201">
      <c r="U188" s="10" t="n"/>
      <c r="V188" s="89" t="n"/>
      <c r="W188" s="16" t="n"/>
      <c r="X188" s="25" t="n"/>
      <c r="Y188" s="80" t="n"/>
      <c r="Z188" s="27">
        <f>IF(U188="","",LOOKUP(U188-V188,{-9E+307,0,1},{2,"x",1}))</f>
        <v/>
      </c>
      <c r="AA188" s="14">
        <f>IF(U188="","",U188&amp;"-"&amp;V188)</f>
        <v/>
      </c>
      <c r="AB188" s="63" t="n"/>
      <c r="EP188" s="89" t="n"/>
      <c r="ER188" s="81" t="n"/>
      <c r="ES188" s="89" t="n"/>
      <c r="EU188" s="81" t="n"/>
      <c r="EV188" s="89" t="n"/>
      <c r="EX188" s="81" t="n"/>
      <c r="EY188" s="89" t="n"/>
      <c r="FA188" s="81" t="n"/>
      <c r="FB188" s="89" t="n"/>
      <c r="FD188" s="81" t="n"/>
      <c r="FE188" s="89" t="n"/>
      <c r="FG188" s="81" t="n"/>
      <c r="FH188" s="89" t="n"/>
      <c r="FJ188" s="81" t="n"/>
      <c r="FK188" s="89" t="n"/>
      <c r="FM188" s="81" t="n"/>
    </row>
    <row customHeight="1" ht="12" r="189" spans="1:201">
      <c r="U189" s="10" t="n"/>
      <c r="V189" s="89" t="n"/>
      <c r="W189" s="16" t="n"/>
      <c r="X189" s="25" t="n"/>
      <c r="Y189" s="80" t="n"/>
      <c r="Z189" s="27">
        <f>IF(U189="","",LOOKUP(U189-V189,{-9E+307,0,1},{2,"x",1}))</f>
        <v/>
      </c>
      <c r="AA189" s="14">
        <f>IF(U189="","",U189&amp;"-"&amp;V189)</f>
        <v/>
      </c>
      <c r="AB189" s="63" t="n"/>
      <c r="EP189" s="89" t="n"/>
      <c r="ER189" s="81" t="n"/>
      <c r="ES189" s="89" t="n"/>
      <c r="EU189" s="81" t="n"/>
      <c r="EV189" s="89" t="n"/>
      <c r="EX189" s="81" t="n"/>
      <c r="EY189" s="89" t="n"/>
      <c r="FA189" s="81" t="n"/>
      <c r="FB189" s="89" t="n"/>
      <c r="FD189" s="81" t="n"/>
      <c r="FE189" s="89" t="n"/>
      <c r="FG189" s="81" t="n"/>
      <c r="FH189" s="89" t="n"/>
      <c r="FJ189" s="81" t="n"/>
      <c r="FK189" s="89" t="n"/>
      <c r="FM189" s="81" t="n"/>
    </row>
    <row customHeight="1" ht="12" r="190" spans="1:201">
      <c r="U190" s="10" t="n"/>
      <c r="V190" s="89" t="n"/>
      <c r="W190" s="16" t="n"/>
      <c r="X190" s="25" t="n"/>
      <c r="Y190" s="80" t="n"/>
      <c r="Z190" s="27">
        <f>IF(U190="","",LOOKUP(U190-V190,{-9E+307,0,1},{2,"x",1}))</f>
        <v/>
      </c>
      <c r="AA190" s="14">
        <f>IF(U190="","",U190&amp;"-"&amp;V190)</f>
        <v/>
      </c>
      <c r="AB190" s="63" t="n"/>
      <c r="EP190" s="89" t="n"/>
      <c r="ER190" s="81" t="n"/>
      <c r="ES190" s="89" t="n"/>
      <c r="EU190" s="81" t="n"/>
      <c r="EV190" s="89" t="n"/>
      <c r="EX190" s="81" t="n"/>
      <c r="EY190" s="89" t="n"/>
      <c r="FA190" s="81" t="n"/>
      <c r="FB190" s="89" t="n"/>
      <c r="FD190" s="81" t="n"/>
      <c r="FE190" s="89" t="n"/>
      <c r="FG190" s="81" t="n"/>
      <c r="FH190" s="89" t="n"/>
      <c r="FJ190" s="81" t="n"/>
      <c r="FK190" s="89" t="n"/>
      <c r="FM190" s="81" t="n"/>
    </row>
    <row customHeight="1" ht="12" r="191" spans="1:201">
      <c r="U191" s="10" t="n"/>
      <c r="V191" s="89" t="n"/>
      <c r="W191" s="16" t="n"/>
      <c r="X191" s="25" t="n"/>
      <c r="Y191" s="80" t="n"/>
      <c r="Z191" s="27">
        <f>IF(U191="","",LOOKUP(U191-V191,{-9E+307,0,1},{2,"x",1}))</f>
        <v/>
      </c>
      <c r="AA191" s="14">
        <f>IF(U191="","",U191&amp;"-"&amp;V191)</f>
        <v/>
      </c>
      <c r="AB191" s="63" t="n"/>
      <c r="EP191" s="89" t="n"/>
      <c r="ER191" s="81" t="n"/>
      <c r="ES191" s="89" t="n"/>
      <c r="EU191" s="81" t="n"/>
      <c r="EV191" s="89" t="n"/>
      <c r="EX191" s="81" t="n"/>
      <c r="EY191" s="89" t="n"/>
      <c r="FA191" s="81" t="n"/>
      <c r="FB191" s="89" t="n"/>
      <c r="FD191" s="81" t="n"/>
      <c r="FE191" s="89" t="n"/>
      <c r="FG191" s="81" t="n"/>
      <c r="FH191" s="89" t="n"/>
      <c r="FJ191" s="81" t="n"/>
      <c r="FK191" s="89" t="n"/>
      <c r="FM191" s="81" t="n"/>
    </row>
    <row customHeight="1" ht="12" r="192" spans="1:201">
      <c r="U192" s="10" t="n"/>
      <c r="V192" s="89" t="n"/>
      <c r="W192" s="16" t="n"/>
      <c r="X192" s="25" t="n"/>
      <c r="Y192" s="80" t="n"/>
      <c r="Z192" s="27">
        <f>IF(U192="","",LOOKUP(U192-V192,{-9E+307,0,1},{2,"x",1}))</f>
        <v/>
      </c>
      <c r="AA192" s="14">
        <f>IF(U192="","",U192&amp;"-"&amp;V192)</f>
        <v/>
      </c>
      <c r="AB192" s="63" t="n"/>
      <c r="EP192" s="89" t="n"/>
      <c r="ER192" s="81" t="n"/>
      <c r="ES192" s="89" t="n"/>
      <c r="EU192" s="81" t="n"/>
      <c r="EV192" s="89" t="n"/>
      <c r="EX192" s="81" t="n"/>
      <c r="EY192" s="89" t="n"/>
      <c r="FA192" s="81" t="n"/>
      <c r="FB192" s="89" t="n"/>
      <c r="FD192" s="81" t="n"/>
      <c r="FE192" s="89" t="n"/>
      <c r="FG192" s="81" t="n"/>
      <c r="FH192" s="89" t="n"/>
      <c r="FJ192" s="81" t="n"/>
      <c r="FK192" s="89" t="n"/>
      <c r="FM192" s="81" t="n"/>
    </row>
    <row customHeight="1" ht="12" r="193" spans="1:201">
      <c r="U193" s="10" t="n"/>
      <c r="V193" s="89" t="n"/>
      <c r="W193" s="16" t="n"/>
      <c r="X193" s="25" t="n"/>
      <c r="Y193" s="80" t="n"/>
      <c r="Z193" s="27">
        <f>IF(U193="","",LOOKUP(U193-V193,{-9E+307,0,1},{2,"x",1}))</f>
        <v/>
      </c>
      <c r="AA193" s="14">
        <f>IF(U193="","",U193&amp;"-"&amp;V193)</f>
        <v/>
      </c>
      <c r="AB193" s="63" t="n"/>
      <c r="EP193" s="89" t="n"/>
      <c r="ER193" s="81" t="n"/>
      <c r="ES193" s="89" t="n"/>
      <c r="EU193" s="81" t="n"/>
      <c r="EV193" s="89" t="n"/>
      <c r="EX193" s="81" t="n"/>
      <c r="EY193" s="89" t="n"/>
      <c r="FA193" s="81" t="n"/>
      <c r="FB193" s="89" t="n"/>
      <c r="FD193" s="81" t="n"/>
      <c r="FE193" s="89" t="n"/>
      <c r="FG193" s="81" t="n"/>
      <c r="FH193" s="89" t="n"/>
      <c r="FJ193" s="81" t="n"/>
      <c r="FK193" s="89" t="n"/>
      <c r="FM193" s="81" t="n"/>
    </row>
    <row customHeight="1" ht="12" r="194" spans="1:201">
      <c r="U194" s="10" t="n"/>
      <c r="V194" s="89" t="n"/>
      <c r="W194" s="16" t="n"/>
      <c r="X194" s="25" t="n"/>
      <c r="Y194" s="80" t="n"/>
      <c r="Z194" s="27">
        <f>IF(U194="","",LOOKUP(U194-V194,{-9E+307,0,1},{2,"x",1}))</f>
        <v/>
      </c>
      <c r="AA194" s="14">
        <f>IF(U194="","",U194&amp;"-"&amp;V194)</f>
        <v/>
      </c>
      <c r="AB194" s="63" t="n"/>
      <c r="EP194" s="89" t="n"/>
      <c r="ER194" s="81" t="n"/>
      <c r="ES194" s="89" t="n"/>
      <c r="EU194" s="81" t="n"/>
      <c r="EV194" s="89" t="n"/>
      <c r="EX194" s="81" t="n"/>
      <c r="EY194" s="89" t="n"/>
      <c r="FA194" s="81" t="n"/>
      <c r="FB194" s="89" t="n"/>
      <c r="FD194" s="81" t="n"/>
      <c r="FE194" s="89" t="n"/>
      <c r="FG194" s="81" t="n"/>
      <c r="FH194" s="89" t="n"/>
      <c r="FJ194" s="81" t="n"/>
      <c r="FK194" s="89" t="n"/>
      <c r="FM194" s="81" t="n"/>
    </row>
    <row customHeight="1" ht="12" r="195" spans="1:201">
      <c r="U195" s="10" t="n"/>
      <c r="V195" s="89" t="n"/>
      <c r="W195" s="16" t="n"/>
      <c r="X195" s="25" t="n"/>
      <c r="Y195" s="80" t="n"/>
      <c r="Z195" s="27">
        <f>IF(U195="","",LOOKUP(U195-V195,{-9E+307,0,1},{2,"x",1}))</f>
        <v/>
      </c>
      <c r="AA195" s="14">
        <f>IF(U195="","",U195&amp;"-"&amp;V195)</f>
        <v/>
      </c>
      <c r="AB195" s="63" t="n"/>
      <c r="EP195" s="89" t="n"/>
      <c r="ER195" s="81" t="n"/>
      <c r="ES195" s="89" t="n"/>
      <c r="EU195" s="81" t="n"/>
      <c r="EV195" s="89" t="n"/>
      <c r="EX195" s="81" t="n"/>
      <c r="EY195" s="89" t="n"/>
      <c r="FA195" s="81" t="n"/>
      <c r="FB195" s="89" t="n"/>
      <c r="FD195" s="81" t="n"/>
      <c r="FE195" s="89" t="n"/>
      <c r="FG195" s="81" t="n"/>
      <c r="FH195" s="89" t="n"/>
      <c r="FJ195" s="81" t="n"/>
      <c r="FK195" s="89" t="n"/>
      <c r="FM195" s="81" t="n"/>
    </row>
    <row customHeight="1" ht="12" r="196" spans="1:201">
      <c r="U196" s="10" t="n"/>
      <c r="V196" s="89" t="n"/>
      <c r="W196" s="16" t="n"/>
      <c r="X196" s="25" t="n"/>
      <c r="Y196" s="80" t="n"/>
      <c r="Z196" s="27">
        <f>IF(U196="","",LOOKUP(U196-V196,{-9E+307,0,1},{2,"x",1}))</f>
        <v/>
      </c>
      <c r="AA196" s="14">
        <f>IF(U196="","",U196&amp;"-"&amp;V196)</f>
        <v/>
      </c>
      <c r="AB196" s="63" t="n"/>
      <c r="EP196" s="89" t="n"/>
      <c r="ER196" s="81" t="n"/>
      <c r="ES196" s="89" t="n"/>
      <c r="EU196" s="81" t="n"/>
      <c r="EV196" s="89" t="n"/>
      <c r="EX196" s="81" t="n"/>
      <c r="EY196" s="89" t="n"/>
      <c r="FA196" s="81" t="n"/>
      <c r="FB196" s="89" t="n"/>
      <c r="FD196" s="81" t="n"/>
      <c r="FE196" s="89" t="n"/>
      <c r="FG196" s="81" t="n"/>
      <c r="FH196" s="89" t="n"/>
      <c r="FJ196" s="81" t="n"/>
      <c r="FK196" s="89" t="n"/>
      <c r="FM196" s="81" t="n"/>
    </row>
    <row customHeight="1" ht="12" r="197" spans="1:201">
      <c r="U197" s="10" t="n"/>
      <c r="V197" s="89" t="n"/>
      <c r="W197" s="16" t="n"/>
      <c r="X197" s="25" t="n"/>
      <c r="Y197" s="80" t="n"/>
      <c r="Z197" s="27">
        <f>IF(U197="","",LOOKUP(U197-V197,{-9E+307,0,1},{2,"x",1}))</f>
        <v/>
      </c>
      <c r="AA197" s="14">
        <f>IF(U197="","",U197&amp;"-"&amp;V197)</f>
        <v/>
      </c>
      <c r="AB197" s="63" t="n"/>
      <c r="EP197" s="89" t="n"/>
      <c r="ER197" s="81" t="n"/>
      <c r="ES197" s="89" t="n"/>
      <c r="EU197" s="81" t="n"/>
      <c r="EV197" s="89" t="n"/>
      <c r="EX197" s="81" t="n"/>
      <c r="EY197" s="89" t="n"/>
      <c r="FA197" s="81" t="n"/>
      <c r="FB197" s="89" t="n"/>
      <c r="FD197" s="81" t="n"/>
      <c r="FE197" s="89" t="n"/>
      <c r="FG197" s="81" t="n"/>
      <c r="FH197" s="89" t="n"/>
      <c r="FJ197" s="81" t="n"/>
      <c r="FK197" s="89" t="n"/>
      <c r="FM197" s="81" t="n"/>
    </row>
    <row customHeight="1" ht="12" r="198" spans="1:201">
      <c r="U198" s="10" t="n"/>
      <c r="V198" s="89" t="n"/>
      <c r="W198" s="16" t="n"/>
      <c r="X198" s="25" t="n"/>
      <c r="Y198" s="80" t="n"/>
      <c r="Z198" s="27">
        <f>IF(U198="","",LOOKUP(U198-V198,{-9E+307,0,1},{2,"x",1}))</f>
        <v/>
      </c>
      <c r="AA198" s="14">
        <f>IF(U198="","",U198&amp;"-"&amp;V198)</f>
        <v/>
      </c>
      <c r="AB198" s="63" t="n"/>
      <c r="EP198" s="89" t="n"/>
      <c r="ER198" s="81" t="n"/>
      <c r="ES198" s="89" t="n"/>
      <c r="EU198" s="81" t="n"/>
      <c r="EV198" s="89" t="n"/>
      <c r="EX198" s="81" t="n"/>
      <c r="EY198" s="89" t="n"/>
      <c r="FA198" s="81" t="n"/>
      <c r="FB198" s="89" t="n"/>
      <c r="FD198" s="81" t="n"/>
      <c r="FE198" s="89" t="n"/>
      <c r="FG198" s="81" t="n"/>
      <c r="FH198" s="89" t="n"/>
      <c r="FJ198" s="81" t="n"/>
      <c r="FK198" s="89" t="n"/>
      <c r="FM198" s="81" t="n"/>
    </row>
    <row customHeight="1" ht="12" r="199" spans="1:201">
      <c r="U199" s="10" t="n"/>
      <c r="V199" s="89" t="n"/>
      <c r="W199" s="16" t="n"/>
      <c r="X199" s="25" t="n"/>
      <c r="Y199" s="80" t="n"/>
      <c r="Z199" s="27">
        <f>IF(U199="","",LOOKUP(U199-V199,{-9E+307,0,1},{2,"x",1}))</f>
        <v/>
      </c>
      <c r="AA199" s="14">
        <f>IF(U199="","",U199&amp;"-"&amp;V199)</f>
        <v/>
      </c>
      <c r="AB199" s="63" t="n"/>
      <c r="EP199" s="89" t="n"/>
      <c r="ER199" s="81" t="n"/>
      <c r="ES199" s="89" t="n"/>
      <c r="EU199" s="81" t="n"/>
      <c r="EV199" s="89" t="n"/>
      <c r="EX199" s="81" t="n"/>
      <c r="EY199" s="89" t="n"/>
      <c r="FA199" s="81" t="n"/>
      <c r="FB199" s="89" t="n"/>
      <c r="FD199" s="81" t="n"/>
      <c r="FE199" s="89" t="n"/>
      <c r="FG199" s="81" t="n"/>
      <c r="FH199" s="89" t="n"/>
      <c r="FJ199" s="81" t="n"/>
      <c r="FK199" s="89" t="n"/>
      <c r="FM199" s="81" t="n"/>
    </row>
    <row customHeight="1" ht="12" r="200" spans="1:201">
      <c r="U200" s="10" t="n"/>
      <c r="V200" s="89" t="n"/>
      <c r="W200" s="16" t="n"/>
      <c r="X200" s="25" t="n"/>
      <c r="Y200" s="80" t="n"/>
      <c r="Z200" s="27">
        <f>IF(U200="","",LOOKUP(U200-V200,{-9E+307,0,1},{2,"x",1}))</f>
        <v/>
      </c>
      <c r="AA200" s="14">
        <f>IF(U200="","",U200&amp;"-"&amp;V200)</f>
        <v/>
      </c>
      <c r="AB200" s="63" t="n"/>
      <c r="EP200" s="89" t="n"/>
      <c r="ER200" s="81" t="n"/>
      <c r="ES200" s="89" t="n"/>
      <c r="EU200" s="81" t="n"/>
      <c r="EV200" s="89" t="n"/>
      <c r="EX200" s="81" t="n"/>
      <c r="EY200" s="89" t="n"/>
      <c r="FA200" s="81" t="n"/>
      <c r="FB200" s="89" t="n"/>
      <c r="FD200" s="81" t="n"/>
      <c r="FE200" s="89" t="n"/>
      <c r="FG200" s="81" t="n"/>
      <c r="FH200" s="89" t="n"/>
      <c r="FJ200" s="81" t="n"/>
      <c r="FK200" s="89" t="n"/>
      <c r="FM200" s="81" t="n"/>
    </row>
    <row r="201" spans="1:201">
      <c r="U201" s="10" t="n"/>
      <c r="V201" s="89" t="n"/>
      <c r="W201" s="16" t="n"/>
      <c r="X201" s="25" t="n"/>
      <c r="Y201" s="80" t="n"/>
      <c r="Z201" s="27">
        <f>IF(U201="","",LOOKUP(U201-V201,{-9E+307,0,1},{2,"x",1}))</f>
        <v/>
      </c>
      <c r="AA201" s="14">
        <f>IF(U201="","",U201&amp;"-"&amp;V201)</f>
        <v/>
      </c>
      <c r="AB201" s="63" t="n"/>
      <c r="EP201" s="89" t="n"/>
      <c r="ER201" s="81" t="n"/>
      <c r="ES201" s="89" t="n"/>
      <c r="EU201" s="81" t="n"/>
      <c r="EV201" s="89" t="n"/>
      <c r="EX201" s="81" t="n"/>
      <c r="EY201" s="89" t="n"/>
      <c r="FA201" s="81" t="n"/>
      <c r="FB201" s="89" t="n"/>
      <c r="FD201" s="81" t="n"/>
      <c r="FE201" s="89" t="n"/>
      <c r="FG201" s="81" t="n"/>
      <c r="FH201" s="89" t="n"/>
      <c r="FJ201" s="81" t="n"/>
      <c r="FK201" s="89" t="n"/>
      <c r="FM201" s="81" t="n"/>
    </row>
    <row customHeight="1" ht="12" r="202" spans="1:201">
      <c r="U202" s="10" t="n"/>
      <c r="V202" s="89" t="n"/>
      <c r="W202" s="16" t="n"/>
      <c r="X202" s="25" t="n"/>
      <c r="Y202" s="80" t="n"/>
      <c r="Z202" s="27">
        <f>IF(U202="","",LOOKUP(U202-V202,{-9E+307,0,1},{2,"x",1}))</f>
        <v/>
      </c>
      <c r="AA202" s="14">
        <f>IF(U202="","",U202&amp;"-"&amp;V202)</f>
        <v/>
      </c>
      <c r="AB202" s="63" t="n"/>
      <c r="EP202" s="89" t="n"/>
      <c r="ER202" s="81" t="n"/>
      <c r="ES202" s="89" t="n"/>
      <c r="EU202" s="81" t="n"/>
      <c r="EV202" s="89" t="n"/>
      <c r="EX202" s="81" t="n"/>
      <c r="EY202" s="89" t="n"/>
      <c r="FA202" s="81" t="n"/>
      <c r="FB202" s="89" t="n"/>
      <c r="FD202" s="81" t="n"/>
      <c r="FE202" s="89" t="n"/>
      <c r="FG202" s="81" t="n"/>
      <c r="FH202" s="89" t="n"/>
      <c r="FJ202" s="81" t="n"/>
      <c r="FK202" s="89" t="n"/>
      <c r="FM202" s="81" t="n"/>
    </row>
    <row customHeight="1" ht="12" r="203" spans="1:201">
      <c r="U203" s="10" t="n"/>
      <c r="V203" s="89" t="n"/>
      <c r="W203" s="16" t="n"/>
      <c r="X203" s="25" t="n"/>
      <c r="Y203" s="80" t="n"/>
      <c r="Z203" s="27">
        <f>IF(U203="","",LOOKUP(U203-V203,{-9E+307,0,1},{2,"x",1}))</f>
        <v/>
      </c>
      <c r="AA203" s="14">
        <f>IF(U203="","",U203&amp;"-"&amp;V203)</f>
        <v/>
      </c>
      <c r="AB203" s="63" t="n"/>
      <c r="EP203" s="89" t="n"/>
      <c r="ER203" s="81" t="n"/>
      <c r="ES203" s="89" t="n"/>
      <c r="EU203" s="81" t="n"/>
      <c r="EV203" s="89" t="n"/>
      <c r="EX203" s="81" t="n"/>
      <c r="EY203" s="89" t="n"/>
      <c r="FA203" s="81" t="n"/>
      <c r="FB203" s="89" t="n"/>
      <c r="FD203" s="81" t="n"/>
      <c r="FE203" s="89" t="n"/>
      <c r="FG203" s="81" t="n"/>
      <c r="FH203" s="89" t="n"/>
      <c r="FJ203" s="81" t="n"/>
      <c r="FK203" s="89" t="n"/>
      <c r="FM203" s="81" t="n"/>
    </row>
    <row customHeight="1" ht="12" r="204" spans="1:201">
      <c r="U204" s="10" t="n"/>
      <c r="V204" s="89" t="n"/>
      <c r="W204" s="16" t="n"/>
      <c r="X204" s="25" t="n"/>
      <c r="Y204" s="80" t="n"/>
      <c r="Z204" s="27">
        <f>IF(U204="","",LOOKUP(U204-V204,{-9E+307,0,1},{2,"x",1}))</f>
        <v/>
      </c>
      <c r="AA204" s="14">
        <f>IF(U204="","",U204&amp;"-"&amp;V204)</f>
        <v/>
      </c>
      <c r="AB204" s="63" t="n"/>
      <c r="EP204" s="89" t="n"/>
      <c r="ER204" s="81" t="n"/>
      <c r="ES204" s="89" t="n"/>
      <c r="EU204" s="81" t="n"/>
      <c r="EV204" s="89" t="n"/>
      <c r="EX204" s="81" t="n"/>
      <c r="EY204" s="89" t="n"/>
      <c r="FA204" s="81" t="n"/>
      <c r="FB204" s="89" t="n"/>
      <c r="FD204" s="81" t="n"/>
      <c r="FE204" s="89" t="n"/>
      <c r="FG204" s="81" t="n"/>
      <c r="FH204" s="89" t="n"/>
      <c r="FJ204" s="81" t="n"/>
      <c r="FK204" s="89" t="n"/>
      <c r="FM204" s="81" t="n"/>
    </row>
    <row customHeight="1" ht="12" r="205" spans="1:201">
      <c r="U205" s="10" t="n"/>
      <c r="V205" s="89" t="n"/>
      <c r="W205" s="16" t="n"/>
      <c r="X205" s="25" t="n"/>
      <c r="Y205" s="80" t="n"/>
      <c r="Z205" s="27">
        <f>IF(U205="","",LOOKUP(U205-V205,{-9E+307,0,1},{2,"x",1}))</f>
        <v/>
      </c>
      <c r="AA205" s="14">
        <f>IF(U205="","",U205&amp;"-"&amp;V205)</f>
        <v/>
      </c>
      <c r="AB205" s="63" t="n"/>
      <c r="EP205" s="89" t="n"/>
      <c r="ER205" s="81" t="n"/>
      <c r="ES205" s="89" t="n"/>
      <c r="EU205" s="81" t="n"/>
      <c r="EV205" s="89" t="n"/>
      <c r="EX205" s="81" t="n"/>
      <c r="EY205" s="89" t="n"/>
      <c r="FA205" s="81" t="n"/>
      <c r="FB205" s="89" t="n"/>
      <c r="FD205" s="81" t="n"/>
      <c r="FE205" s="89" t="n"/>
      <c r="FG205" s="81" t="n"/>
      <c r="FH205" s="89" t="n"/>
      <c r="FJ205" s="81" t="n"/>
      <c r="FK205" s="89" t="n"/>
      <c r="FM205" s="81" t="n"/>
    </row>
    <row customHeight="1" ht="12" r="206" spans="1:201">
      <c r="U206" s="10" t="n"/>
      <c r="V206" s="89" t="n"/>
      <c r="W206" s="16" t="n"/>
      <c r="X206" s="25" t="n"/>
      <c r="Y206" s="80" t="n"/>
      <c r="Z206" s="27">
        <f>IF(U206="","",LOOKUP(U206-V206,{-9E+307,0,1},{2,"x",1}))</f>
        <v/>
      </c>
      <c r="AA206" s="14">
        <f>IF(U206="","",U206&amp;"-"&amp;V206)</f>
        <v/>
      </c>
      <c r="AB206" s="63" t="n"/>
      <c r="EP206" s="89" t="n"/>
      <c r="ER206" s="81" t="n"/>
      <c r="ES206" s="89" t="n"/>
      <c r="EU206" s="81" t="n"/>
      <c r="EV206" s="89" t="n"/>
      <c r="EX206" s="81" t="n"/>
      <c r="EY206" s="89" t="n"/>
      <c r="FA206" s="81" t="n"/>
      <c r="FB206" s="89" t="n"/>
      <c r="FD206" s="81" t="n"/>
      <c r="FE206" s="89" t="n"/>
      <c r="FG206" s="81" t="n"/>
      <c r="FH206" s="89" t="n"/>
      <c r="FJ206" s="81" t="n"/>
      <c r="FK206" s="89" t="n"/>
      <c r="FM206" s="81" t="n"/>
    </row>
    <row customHeight="1" ht="12" r="207" spans="1:201">
      <c r="U207" s="10" t="n"/>
      <c r="V207" s="89" t="n"/>
      <c r="W207" s="16" t="n"/>
      <c r="X207" s="25" t="n"/>
      <c r="Y207" s="80" t="n"/>
      <c r="Z207" s="27">
        <f>IF(U207="","",LOOKUP(U207-V207,{-9E+307,0,1},{2,"x",1}))</f>
        <v/>
      </c>
      <c r="AA207" s="14">
        <f>IF(U207="","",U207&amp;"-"&amp;V207)</f>
        <v/>
      </c>
      <c r="AB207" s="63" t="n"/>
      <c r="EP207" s="89" t="n"/>
      <c r="ER207" s="81" t="n"/>
      <c r="ES207" s="89" t="n"/>
      <c r="EU207" s="81" t="n"/>
      <c r="EV207" s="89" t="n"/>
      <c r="EX207" s="81" t="n"/>
      <c r="EY207" s="89" t="n"/>
      <c r="FA207" s="81" t="n"/>
      <c r="FB207" s="89" t="n"/>
      <c r="FD207" s="81" t="n"/>
      <c r="FE207" s="89" t="n"/>
      <c r="FG207" s="81" t="n"/>
      <c r="FH207" s="89" t="n"/>
      <c r="FJ207" s="81" t="n"/>
      <c r="FK207" s="89" t="n"/>
      <c r="FM207" s="81" t="n"/>
    </row>
    <row customHeight="1" ht="12" r="208" spans="1:201">
      <c r="U208" s="10" t="n"/>
      <c r="V208" s="89" t="n"/>
      <c r="W208" s="16" t="n"/>
      <c r="X208" s="25" t="n"/>
      <c r="Y208" s="80" t="n"/>
      <c r="Z208" s="27">
        <f>IF(U208="","",LOOKUP(U208-V208,{-9E+307,0,1},{2,"x",1}))</f>
        <v/>
      </c>
      <c r="AA208" s="14">
        <f>IF(U208="","",U208&amp;"-"&amp;V208)</f>
        <v/>
      </c>
      <c r="AB208" s="63" t="n"/>
      <c r="EP208" s="89" t="n"/>
      <c r="ER208" s="81" t="n"/>
      <c r="ES208" s="89" t="n"/>
      <c r="EU208" s="81" t="n"/>
      <c r="EV208" s="89" t="n"/>
      <c r="EX208" s="81" t="n"/>
      <c r="EY208" s="89" t="n"/>
      <c r="FA208" s="81" t="n"/>
      <c r="FB208" s="89" t="n"/>
      <c r="FD208" s="81" t="n"/>
      <c r="FE208" s="89" t="n"/>
      <c r="FG208" s="81" t="n"/>
      <c r="FH208" s="89" t="n"/>
      <c r="FJ208" s="81" t="n"/>
      <c r="FK208" s="89" t="n"/>
      <c r="FM208" s="81" t="n"/>
    </row>
    <row customHeight="1" ht="12" r="209" spans="1:201">
      <c r="U209" s="10" t="n"/>
      <c r="V209" s="89" t="n"/>
      <c r="W209" s="16" t="n"/>
      <c r="X209" s="25" t="n"/>
      <c r="Y209" s="80" t="n"/>
      <c r="Z209" s="27">
        <f>IF(U209="","",LOOKUP(U209-V209,{-9E+307,0,1},{2,"x",1}))</f>
        <v/>
      </c>
      <c r="AA209" s="14">
        <f>IF(U209="","",U209&amp;"-"&amp;V209)</f>
        <v/>
      </c>
      <c r="AB209" s="63" t="n"/>
      <c r="EP209" s="89" t="n"/>
      <c r="ER209" s="81" t="n"/>
      <c r="ES209" s="89" t="n"/>
      <c r="EU209" s="81" t="n"/>
      <c r="EV209" s="89" t="n"/>
      <c r="EX209" s="81" t="n"/>
      <c r="EY209" s="89" t="n"/>
      <c r="FA209" s="81" t="n"/>
      <c r="FB209" s="89" t="n"/>
      <c r="FD209" s="81" t="n"/>
      <c r="FE209" s="89" t="n"/>
      <c r="FG209" s="81" t="n"/>
      <c r="FH209" s="89" t="n"/>
      <c r="FJ209" s="81" t="n"/>
      <c r="FK209" s="89" t="n"/>
      <c r="FM209" s="81" t="n"/>
    </row>
    <row r="210" spans="1:201">
      <c r="U210" s="10" t="n"/>
      <c r="V210" s="89" t="n"/>
      <c r="W210" s="16" t="n"/>
      <c r="X210" s="25" t="n"/>
      <c r="Y210" s="80" t="n"/>
      <c r="Z210" s="27">
        <f>IF(U210="","",LOOKUP(U210-V210,{-9E+307,0,1},{2,"x",1}))</f>
        <v/>
      </c>
      <c r="AA210" s="14">
        <f>IF(U210="","",U210&amp;"-"&amp;V210)</f>
        <v/>
      </c>
      <c r="AB210" s="63" t="n"/>
      <c r="EP210" s="89" t="n"/>
      <c r="ER210" s="81" t="n"/>
      <c r="ES210" s="89" t="n"/>
      <c r="EU210" s="81" t="n"/>
      <c r="EV210" s="89" t="n"/>
      <c r="EX210" s="81" t="n"/>
      <c r="EY210" s="89" t="n"/>
      <c r="FA210" s="81" t="n"/>
      <c r="FB210" s="89" t="n"/>
      <c r="FD210" s="81" t="n"/>
      <c r="FE210" s="89" t="n"/>
      <c r="FG210" s="81" t="n"/>
      <c r="FH210" s="89" t="n"/>
      <c r="FJ210" s="81" t="n"/>
      <c r="FK210" s="89" t="n"/>
      <c r="FM210" s="81" t="n"/>
    </row>
    <row customHeight="1" ht="12" r="211" spans="1:201">
      <c r="U211" s="10" t="n"/>
      <c r="V211" s="89" t="n"/>
      <c r="W211" s="16" t="n"/>
      <c r="X211" s="25" t="n"/>
      <c r="Y211" s="80" t="n"/>
      <c r="Z211" s="27">
        <f>IF(U211="","",LOOKUP(U211-V211,{-9E+307,0,1},{2,"x",1}))</f>
        <v/>
      </c>
      <c r="AA211" s="14">
        <f>IF(U211="","",U211&amp;"-"&amp;V211)</f>
        <v/>
      </c>
      <c r="AB211" s="63" t="n"/>
      <c r="EP211" s="89" t="n"/>
      <c r="ER211" s="81" t="n"/>
      <c r="ES211" s="89" t="n"/>
      <c r="EU211" s="81" t="n"/>
      <c r="EV211" s="89" t="n"/>
      <c r="EX211" s="81" t="n"/>
      <c r="EY211" s="89" t="n"/>
      <c r="FA211" s="81" t="n"/>
      <c r="FB211" s="89" t="n"/>
      <c r="FD211" s="81" t="n"/>
      <c r="FE211" s="89" t="n"/>
      <c r="FG211" s="81" t="n"/>
      <c r="FH211" s="89" t="n"/>
      <c r="FJ211" s="81" t="n"/>
      <c r="FK211" s="89" t="n"/>
      <c r="FM211" s="81" t="n"/>
    </row>
    <row customHeight="1" ht="12" r="212" spans="1:201">
      <c r="U212" s="10" t="n"/>
      <c r="V212" s="89" t="n"/>
      <c r="W212" s="16" t="n"/>
      <c r="X212" s="25" t="n"/>
      <c r="Y212" s="80" t="n"/>
      <c r="Z212" s="27">
        <f>IF(U212="","",LOOKUP(U212-V212,{-9E+307,0,1},{2,"x",1}))</f>
        <v/>
      </c>
      <c r="AA212" s="14">
        <f>IF(U212="","",U212&amp;"-"&amp;V212)</f>
        <v/>
      </c>
      <c r="AB212" s="63" t="n"/>
      <c r="EP212" s="89" t="n"/>
      <c r="ER212" s="81" t="n"/>
      <c r="ES212" s="89" t="n"/>
      <c r="EU212" s="81" t="n"/>
      <c r="EV212" s="89" t="n"/>
      <c r="EX212" s="81" t="n"/>
      <c r="EY212" s="89" t="n"/>
      <c r="FA212" s="81" t="n"/>
      <c r="FB212" s="89" t="n"/>
      <c r="FD212" s="81" t="n"/>
      <c r="FE212" s="89" t="n"/>
      <c r="FG212" s="81" t="n"/>
      <c r="FH212" s="89" t="n"/>
      <c r="FJ212" s="81" t="n"/>
      <c r="FK212" s="89" t="n"/>
      <c r="FM212" s="81" t="n"/>
    </row>
    <row customHeight="1" ht="12" r="213" spans="1:201">
      <c r="U213" s="10" t="n"/>
      <c r="V213" s="89" t="n"/>
      <c r="W213" s="16" t="n"/>
      <c r="X213" s="25" t="n"/>
      <c r="Y213" s="80" t="n"/>
      <c r="Z213" s="27">
        <f>IF(U213="","",LOOKUP(U213-V213,{-9E+307,0,1},{2,"x",1}))</f>
        <v/>
      </c>
      <c r="AA213" s="14">
        <f>IF(U213="","",U213&amp;"-"&amp;V213)</f>
        <v/>
      </c>
      <c r="AB213" s="63" t="n"/>
      <c r="EP213" s="89" t="n"/>
      <c r="ER213" s="81" t="n"/>
      <c r="ES213" s="89" t="n"/>
      <c r="EU213" s="81" t="n"/>
      <c r="EV213" s="89" t="n"/>
      <c r="EX213" s="81" t="n"/>
      <c r="EY213" s="89" t="n"/>
      <c r="FA213" s="81" t="n"/>
      <c r="FB213" s="89" t="n"/>
      <c r="FD213" s="81" t="n"/>
      <c r="FE213" s="89" t="n"/>
      <c r="FG213" s="81" t="n"/>
      <c r="FH213" s="89" t="n"/>
      <c r="FJ213" s="81" t="n"/>
      <c r="FK213" s="89" t="n"/>
      <c r="FM213" s="81" t="n"/>
    </row>
    <row customHeight="1" ht="12" r="214" spans="1:201">
      <c r="U214" s="10" t="n"/>
      <c r="V214" s="89" t="n"/>
      <c r="W214" s="16" t="n"/>
      <c r="X214" s="25" t="n"/>
      <c r="Y214" s="80" t="n"/>
      <c r="Z214" s="27">
        <f>IF(U214="","",LOOKUP(U214-V214,{-9E+307,0,1},{2,"x",1}))</f>
        <v/>
      </c>
      <c r="AA214" s="14">
        <f>IF(U214="","",U214&amp;"-"&amp;V214)</f>
        <v/>
      </c>
      <c r="AB214" s="63" t="n"/>
      <c r="EP214" s="89" t="n"/>
      <c r="ER214" s="81" t="n"/>
      <c r="ES214" s="89" t="n"/>
      <c r="EU214" s="81" t="n"/>
      <c r="EV214" s="89" t="n"/>
      <c r="EX214" s="81" t="n"/>
      <c r="EY214" s="89" t="n"/>
      <c r="FA214" s="81" t="n"/>
      <c r="FB214" s="89" t="n"/>
      <c r="FD214" s="81" t="n"/>
      <c r="FE214" s="89" t="n"/>
      <c r="FG214" s="81" t="n"/>
      <c r="FH214" s="89" t="n"/>
      <c r="FJ214" s="81" t="n"/>
      <c r="FK214" s="89" t="n"/>
      <c r="FM214" s="81" t="n"/>
    </row>
    <row customHeight="1" ht="12" r="215" spans="1:201">
      <c r="U215" s="10" t="n"/>
      <c r="V215" s="89" t="n"/>
      <c r="W215" s="16" t="n"/>
      <c r="X215" s="25" t="n"/>
      <c r="Y215" s="80" t="n"/>
      <c r="Z215" s="27">
        <f>IF(U215="","",LOOKUP(U215-V215,{-9E+307,0,1},{2,"x",1}))</f>
        <v/>
      </c>
      <c r="AA215" s="14">
        <f>IF(U215="","",U215&amp;"-"&amp;V215)</f>
        <v/>
      </c>
      <c r="AB215" s="63" t="n"/>
      <c r="EP215" s="89" t="n"/>
      <c r="ER215" s="81" t="n"/>
      <c r="ES215" s="89" t="n"/>
      <c r="EU215" s="81" t="n"/>
      <c r="EV215" s="89" t="n"/>
      <c r="EX215" s="81" t="n"/>
      <c r="EY215" s="89" t="n"/>
      <c r="FA215" s="81" t="n"/>
      <c r="FB215" s="89" t="n"/>
      <c r="FD215" s="81" t="n"/>
      <c r="FE215" s="89" t="n"/>
      <c r="FG215" s="81" t="n"/>
      <c r="FH215" s="89" t="n"/>
      <c r="FJ215" s="81" t="n"/>
      <c r="FK215" s="89" t="n"/>
      <c r="FM215" s="81" t="n"/>
    </row>
    <row customHeight="1" ht="12" r="216" spans="1:201">
      <c r="U216" s="10" t="n"/>
      <c r="V216" s="89" t="n"/>
      <c r="W216" s="16" t="n"/>
      <c r="X216" s="25" t="n"/>
      <c r="Y216" s="80" t="n"/>
      <c r="Z216" s="27">
        <f>IF(U216="","",LOOKUP(U216-V216,{-9E+307,0,1},{2,"x",1}))</f>
        <v/>
      </c>
      <c r="AA216" s="14">
        <f>IF(U216="","",U216&amp;"-"&amp;V216)</f>
        <v/>
      </c>
      <c r="AB216" s="63" t="n"/>
      <c r="EP216" s="89" t="n"/>
      <c r="ER216" s="81" t="n"/>
      <c r="ES216" s="89" t="n"/>
      <c r="EU216" s="81" t="n"/>
      <c r="EV216" s="89" t="n"/>
      <c r="EX216" s="81" t="n"/>
      <c r="EY216" s="89" t="n"/>
      <c r="FA216" s="81" t="n"/>
      <c r="FB216" s="89" t="n"/>
      <c r="FD216" s="81" t="n"/>
      <c r="FE216" s="89" t="n"/>
      <c r="FG216" s="81" t="n"/>
      <c r="FH216" s="89" t="n"/>
      <c r="FJ216" s="81" t="n"/>
      <c r="FK216" s="89" t="n"/>
      <c r="FM216" s="81" t="n"/>
    </row>
    <row customHeight="1" ht="12" r="217" spans="1:201">
      <c r="U217" s="10" t="n"/>
      <c r="V217" s="89" t="n"/>
      <c r="W217" s="16" t="n"/>
      <c r="X217" s="25" t="n"/>
      <c r="Y217" s="80" t="n"/>
      <c r="Z217" s="27">
        <f>IF(U217="","",LOOKUP(U217-V217,{-9E+307,0,1},{2,"x",1}))</f>
        <v/>
      </c>
      <c r="AA217" s="14">
        <f>IF(U217="","",U217&amp;"-"&amp;V217)</f>
        <v/>
      </c>
      <c r="AB217" s="63" t="n"/>
      <c r="EP217" s="89" t="n"/>
      <c r="ER217" s="81" t="n"/>
      <c r="ES217" s="89" t="n"/>
      <c r="EU217" s="81" t="n"/>
      <c r="EV217" s="89" t="n"/>
      <c r="EX217" s="81" t="n"/>
      <c r="EY217" s="89" t="n"/>
      <c r="FA217" s="81" t="n"/>
      <c r="FB217" s="89" t="n"/>
      <c r="FD217" s="81" t="n"/>
      <c r="FE217" s="89" t="n"/>
      <c r="FG217" s="81" t="n"/>
      <c r="FH217" s="89" t="n"/>
      <c r="FJ217" s="81" t="n"/>
      <c r="FK217" s="89" t="n"/>
      <c r="FM217" s="81" t="n"/>
    </row>
    <row customHeight="1" ht="12" r="218" spans="1:201">
      <c r="U218" s="10" t="n"/>
      <c r="V218" s="89" t="n"/>
      <c r="W218" s="16" t="n"/>
      <c r="X218" s="25" t="n"/>
      <c r="Y218" s="80" t="n"/>
      <c r="Z218" s="27">
        <f>IF(U218="","",LOOKUP(U218-V218,{-9E+307,0,1},{2,"x",1}))</f>
        <v/>
      </c>
      <c r="AA218" s="14">
        <f>IF(U218="","",U218&amp;"-"&amp;V218)</f>
        <v/>
      </c>
      <c r="AB218" s="63" t="n"/>
      <c r="EP218" s="89" t="n"/>
      <c r="ER218" s="81" t="n"/>
      <c r="ES218" s="89" t="n"/>
      <c r="EU218" s="81" t="n"/>
      <c r="EV218" s="89" t="n"/>
      <c r="EX218" s="81" t="n"/>
      <c r="EY218" s="89" t="n"/>
      <c r="FA218" s="81" t="n"/>
      <c r="FB218" s="89" t="n"/>
      <c r="FD218" s="81" t="n"/>
      <c r="FE218" s="89" t="n"/>
      <c r="FG218" s="81" t="n"/>
      <c r="FH218" s="89" t="n"/>
      <c r="FJ218" s="81" t="n"/>
      <c r="FK218" s="89" t="n"/>
      <c r="FM218" s="81" t="n"/>
    </row>
    <row customHeight="1" ht="12" r="219" spans="1:201">
      <c r="U219" s="10" t="n"/>
      <c r="V219" s="89" t="n"/>
      <c r="W219" s="16" t="n"/>
      <c r="X219" s="25" t="n"/>
      <c r="Y219" s="80" t="n"/>
      <c r="Z219" s="27">
        <f>IF(U219="","",LOOKUP(U219-V219,{-9E+307,0,1},{2,"x",1}))</f>
        <v/>
      </c>
      <c r="AA219" s="14">
        <f>IF(U219="","",U219&amp;"-"&amp;V219)</f>
        <v/>
      </c>
      <c r="AB219" s="63" t="n"/>
      <c r="EP219" s="89" t="n"/>
      <c r="ER219" s="81" t="n"/>
      <c r="ES219" s="89" t="n"/>
      <c r="EU219" s="81" t="n"/>
      <c r="EV219" s="89" t="n"/>
      <c r="EX219" s="81" t="n"/>
      <c r="EY219" s="89" t="n"/>
      <c r="FA219" s="81" t="n"/>
      <c r="FB219" s="89" t="n"/>
      <c r="FD219" s="81" t="n"/>
      <c r="FE219" s="89" t="n"/>
      <c r="FG219" s="81" t="n"/>
      <c r="FH219" s="89" t="n"/>
      <c r="FJ219" s="81" t="n"/>
      <c r="FK219" s="89" t="n"/>
      <c r="FM219" s="81" t="n"/>
    </row>
    <row customHeight="1" ht="12" r="220" spans="1:201">
      <c r="U220" s="10" t="n"/>
      <c r="V220" s="89" t="n"/>
      <c r="W220" s="16" t="n"/>
      <c r="X220" s="25" t="n"/>
      <c r="Y220" s="80" t="n"/>
      <c r="Z220" s="27">
        <f>IF(U220="","",LOOKUP(U220-V220,{-9E+307,0,1},{2,"x",1}))</f>
        <v/>
      </c>
      <c r="AA220" s="14">
        <f>IF(U220="","",U220&amp;"-"&amp;V220)</f>
        <v/>
      </c>
      <c r="AB220" s="63" t="n"/>
      <c r="EP220" s="89" t="n"/>
      <c r="ER220" s="81" t="n"/>
      <c r="ES220" s="89" t="n"/>
      <c r="EU220" s="81" t="n"/>
      <c r="EV220" s="89" t="n"/>
      <c r="EX220" s="81" t="n"/>
      <c r="EY220" s="89" t="n"/>
      <c r="FA220" s="81" t="n"/>
      <c r="FB220" s="89" t="n"/>
      <c r="FD220" s="81" t="n"/>
      <c r="FE220" s="89" t="n"/>
      <c r="FG220" s="81" t="n"/>
      <c r="FH220" s="89" t="n"/>
      <c r="FJ220" s="81" t="n"/>
      <c r="FK220" s="89" t="n"/>
      <c r="FM220" s="81" t="n"/>
    </row>
    <row customHeight="1" ht="12" r="221" spans="1:201">
      <c r="U221" s="10" t="n"/>
      <c r="V221" s="89" t="n"/>
      <c r="W221" s="16" t="n"/>
      <c r="X221" s="25" t="n"/>
      <c r="Y221" s="80" t="n"/>
      <c r="Z221" s="27">
        <f>IF(U221="","",LOOKUP(U221-V221,{-9E+307,0,1},{2,"x",1}))</f>
        <v/>
      </c>
      <c r="AA221" s="14">
        <f>IF(U221="","",U221&amp;"-"&amp;V221)</f>
        <v/>
      </c>
      <c r="AB221" s="63" t="n"/>
      <c r="EP221" s="89" t="n"/>
      <c r="ER221" s="81" t="n"/>
      <c r="ES221" s="89" t="n"/>
      <c r="EU221" s="81" t="n"/>
      <c r="EV221" s="89" t="n"/>
      <c r="EX221" s="81" t="n"/>
      <c r="EY221" s="89" t="n"/>
      <c r="FA221" s="81" t="n"/>
      <c r="FB221" s="89" t="n"/>
      <c r="FD221" s="81" t="n"/>
      <c r="FE221" s="89" t="n"/>
      <c r="FG221" s="81" t="n"/>
      <c r="FH221" s="89" t="n"/>
      <c r="FJ221" s="81" t="n"/>
      <c r="FK221" s="89" t="n"/>
      <c r="FM221" s="81" t="n"/>
    </row>
    <row customHeight="1" ht="12" r="222" spans="1:201">
      <c r="U222" s="10" t="n"/>
      <c r="V222" s="89" t="n"/>
      <c r="W222" s="16" t="n"/>
      <c r="X222" s="25" t="n"/>
      <c r="Y222" s="80" t="n"/>
      <c r="Z222" s="27">
        <f>IF(U222="","",LOOKUP(U222-V222,{-9E+307,0,1},{2,"x",1}))</f>
        <v/>
      </c>
      <c r="AA222" s="14">
        <f>IF(U222="","",U222&amp;"-"&amp;V222)</f>
        <v/>
      </c>
      <c r="AB222" s="63" t="n"/>
      <c r="EP222" s="89" t="n"/>
      <c r="ER222" s="81" t="n"/>
      <c r="ES222" s="89" t="n"/>
      <c r="EU222" s="81" t="n"/>
      <c r="EV222" s="89" t="n"/>
      <c r="EX222" s="81" t="n"/>
      <c r="EY222" s="89" t="n"/>
      <c r="FA222" s="81" t="n"/>
      <c r="FB222" s="89" t="n"/>
      <c r="FD222" s="81" t="n"/>
      <c r="FE222" s="89" t="n"/>
      <c r="FG222" s="81" t="n"/>
      <c r="FH222" s="89" t="n"/>
      <c r="FJ222" s="81" t="n"/>
      <c r="FK222" s="89" t="n"/>
      <c r="FM222" s="81" t="n"/>
    </row>
    <row customHeight="1" ht="12" r="223" spans="1:201">
      <c r="U223" s="10" t="n"/>
      <c r="V223" s="89" t="n"/>
      <c r="W223" s="16" t="n"/>
      <c r="X223" s="25" t="n"/>
      <c r="Y223" s="80" t="n"/>
      <c r="Z223" s="27">
        <f>IF(U223="","",LOOKUP(U223-V223,{-9E+307,0,1},{2,"x",1}))</f>
        <v/>
      </c>
      <c r="AA223" s="14">
        <f>IF(U223="","",U223&amp;"-"&amp;V223)</f>
        <v/>
      </c>
      <c r="AB223" s="63" t="n"/>
      <c r="EP223" s="89" t="n"/>
      <c r="ER223" s="81" t="n"/>
      <c r="ES223" s="89" t="n"/>
      <c r="EU223" s="81" t="n"/>
      <c r="EV223" s="89" t="n"/>
      <c r="EX223" s="81" t="n"/>
      <c r="EY223" s="89" t="n"/>
      <c r="FA223" s="81" t="n"/>
      <c r="FB223" s="89" t="n"/>
      <c r="FD223" s="81" t="n"/>
      <c r="FE223" s="89" t="n"/>
      <c r="FG223" s="81" t="n"/>
      <c r="FH223" s="89" t="n"/>
      <c r="FJ223" s="81" t="n"/>
      <c r="FK223" s="89" t="n"/>
      <c r="FM223" s="81" t="n"/>
    </row>
    <row customHeight="1" ht="12" r="224" spans="1:201">
      <c r="U224" s="10" t="n"/>
      <c r="V224" s="89" t="n"/>
      <c r="W224" s="16" t="n"/>
      <c r="X224" s="25" t="n"/>
      <c r="Y224" s="80" t="n"/>
      <c r="Z224" s="27">
        <f>IF(U224="","",LOOKUP(U224-V224,{-9E+307,0,1},{2,"x",1}))</f>
        <v/>
      </c>
      <c r="AA224" s="14">
        <f>IF(U224="","",U224&amp;"-"&amp;V224)</f>
        <v/>
      </c>
      <c r="AB224" s="63" t="n"/>
      <c r="EP224" s="89" t="n"/>
      <c r="ER224" s="81" t="n"/>
      <c r="ES224" s="89" t="n"/>
      <c r="EU224" s="81" t="n"/>
      <c r="EV224" s="89" t="n"/>
      <c r="EX224" s="81" t="n"/>
      <c r="EY224" s="89" t="n"/>
      <c r="FA224" s="81" t="n"/>
      <c r="FB224" s="89" t="n"/>
      <c r="FD224" s="81" t="n"/>
      <c r="FE224" s="89" t="n"/>
      <c r="FG224" s="81" t="n"/>
      <c r="FH224" s="89" t="n"/>
      <c r="FJ224" s="81" t="n"/>
      <c r="FK224" s="89" t="n"/>
      <c r="FM224" s="81" t="n"/>
    </row>
    <row customHeight="1" ht="12" r="225" spans="1:201">
      <c r="U225" s="10" t="n"/>
      <c r="V225" s="89" t="n"/>
      <c r="W225" s="16" t="n"/>
      <c r="X225" s="25" t="n"/>
      <c r="Y225" s="80" t="n"/>
      <c r="Z225" s="27">
        <f>IF(U225="","",LOOKUP(U225-V225,{-9E+307,0,1},{2,"x",1}))</f>
        <v/>
      </c>
      <c r="AA225" s="14">
        <f>IF(U225="","",U225&amp;"-"&amp;V225)</f>
        <v/>
      </c>
      <c r="AB225" s="63" t="n"/>
      <c r="EP225" s="89" t="n"/>
      <c r="ER225" s="81" t="n"/>
      <c r="ES225" s="89" t="n"/>
      <c r="EU225" s="81" t="n"/>
      <c r="EV225" s="89" t="n"/>
      <c r="EX225" s="81" t="n"/>
      <c r="EY225" s="89" t="n"/>
      <c r="FA225" s="81" t="n"/>
      <c r="FB225" s="89" t="n"/>
      <c r="FD225" s="81" t="n"/>
      <c r="FE225" s="89" t="n"/>
      <c r="FG225" s="81" t="n"/>
      <c r="FH225" s="89" t="n"/>
      <c r="FJ225" s="81" t="n"/>
      <c r="FK225" s="89" t="n"/>
      <c r="FM225" s="81" t="n"/>
    </row>
    <row customHeight="1" ht="12" r="226" spans="1:201">
      <c r="U226" s="10" t="n"/>
      <c r="V226" s="89" t="n"/>
      <c r="W226" s="16" t="n"/>
      <c r="X226" s="25" t="n"/>
      <c r="Y226" s="80" t="n"/>
      <c r="Z226" s="27">
        <f>IF(U226="","",LOOKUP(U226-V226,{-9E+307,0,1},{2,"x",1}))</f>
        <v/>
      </c>
      <c r="AA226" s="14">
        <f>IF(U226="","",U226&amp;"-"&amp;V226)</f>
        <v/>
      </c>
      <c r="AB226" s="63" t="n"/>
      <c r="EP226" s="89" t="n"/>
      <c r="ER226" s="81" t="n"/>
      <c r="ES226" s="89" t="n"/>
      <c r="EU226" s="81" t="n"/>
      <c r="EV226" s="89" t="n"/>
      <c r="EX226" s="81" t="n"/>
      <c r="EY226" s="89" t="n"/>
      <c r="FA226" s="81" t="n"/>
      <c r="FB226" s="89" t="n"/>
      <c r="FD226" s="81" t="n"/>
      <c r="FE226" s="89" t="n"/>
      <c r="FG226" s="81" t="n"/>
      <c r="FH226" s="89" t="n"/>
      <c r="FJ226" s="81" t="n"/>
      <c r="FK226" s="89" t="n"/>
      <c r="FM226" s="81" t="n"/>
    </row>
    <row customHeight="1" ht="12" r="227" spans="1:201">
      <c r="U227" s="10" t="n"/>
      <c r="V227" s="89" t="n"/>
      <c r="W227" s="16" t="n"/>
      <c r="X227" s="25" t="n"/>
      <c r="Y227" s="80" t="n"/>
      <c r="Z227" s="27">
        <f>IF(U227="","",LOOKUP(U227-V227,{-9E+307,0,1},{2,"x",1}))</f>
        <v/>
      </c>
      <c r="AA227" s="14">
        <f>IF(U227="","",U227&amp;"-"&amp;V227)</f>
        <v/>
      </c>
      <c r="AB227" s="63" t="n"/>
      <c r="EP227" s="89" t="n"/>
      <c r="ER227" s="81" t="n"/>
      <c r="ES227" s="89" t="n"/>
      <c r="EU227" s="81" t="n"/>
      <c r="EV227" s="89" t="n"/>
      <c r="EX227" s="81" t="n"/>
      <c r="EY227" s="89" t="n"/>
      <c r="FA227" s="81" t="n"/>
      <c r="FB227" s="89" t="n"/>
      <c r="FD227" s="81" t="n"/>
      <c r="FE227" s="89" t="n"/>
      <c r="FG227" s="81" t="n"/>
      <c r="FH227" s="89" t="n"/>
      <c r="FJ227" s="81" t="n"/>
      <c r="FK227" s="89" t="n"/>
      <c r="FM227" s="81" t="n"/>
    </row>
    <row customHeight="1" ht="12" r="228" spans="1:201">
      <c r="U228" s="10" t="n"/>
      <c r="V228" s="89" t="n"/>
      <c r="W228" s="16" t="n"/>
      <c r="X228" s="25" t="n"/>
      <c r="Y228" s="80" t="n"/>
      <c r="Z228" s="27">
        <f>IF(U228="","",LOOKUP(U228-V228,{-9E+307,0,1},{2,"x",1}))</f>
        <v/>
      </c>
      <c r="AA228" s="14">
        <f>IF(U228="","",U228&amp;"-"&amp;V228)</f>
        <v/>
      </c>
      <c r="AB228" s="63" t="n"/>
      <c r="EP228" s="89" t="n"/>
      <c r="ER228" s="81" t="n"/>
      <c r="ES228" s="89" t="n"/>
      <c r="EU228" s="81" t="n"/>
      <c r="EV228" s="89" t="n"/>
      <c r="EX228" s="81" t="n"/>
      <c r="EY228" s="89" t="n"/>
      <c r="FA228" s="81" t="n"/>
      <c r="FB228" s="89" t="n"/>
      <c r="FD228" s="81" t="n"/>
      <c r="FE228" s="89" t="n"/>
      <c r="FG228" s="81" t="n"/>
      <c r="FH228" s="89" t="n"/>
      <c r="FJ228" s="81" t="n"/>
      <c r="FK228" s="89" t="n"/>
      <c r="FM228" s="81" t="n"/>
    </row>
    <row r="229" spans="1:201">
      <c r="U229" s="10" t="n"/>
      <c r="V229" s="89" t="n"/>
      <c r="W229" s="16" t="n"/>
      <c r="X229" s="25" t="n"/>
      <c r="Y229" s="80" t="n"/>
      <c r="Z229" s="27">
        <f>IF(U229="","",LOOKUP(U229-V229,{-9E+307,0,1},{2,"x",1}))</f>
        <v/>
      </c>
      <c r="AA229" s="14">
        <f>IF(U229="","",U229&amp;"-"&amp;V229)</f>
        <v/>
      </c>
      <c r="AB229" s="63" t="n"/>
      <c r="EP229" s="89" t="n"/>
      <c r="ER229" s="81" t="n"/>
      <c r="ES229" s="89" t="n"/>
      <c r="EU229" s="81" t="n"/>
      <c r="EV229" s="89" t="n"/>
      <c r="EX229" s="81" t="n"/>
      <c r="EY229" s="89" t="n"/>
      <c r="FA229" s="81" t="n"/>
      <c r="FB229" s="89" t="n"/>
      <c r="FD229" s="81" t="n"/>
      <c r="FE229" s="89" t="n"/>
      <c r="FG229" s="81" t="n"/>
      <c r="FH229" s="89" t="n"/>
      <c r="FJ229" s="81" t="n"/>
      <c r="FK229" s="89" t="n"/>
      <c r="FM229" s="81" t="n"/>
    </row>
    <row customHeight="1" ht="12" r="230" spans="1:201">
      <c r="U230" s="10" t="n"/>
      <c r="V230" s="89" t="n"/>
      <c r="W230" s="16" t="n"/>
      <c r="X230" s="25" t="n"/>
      <c r="Y230" s="80" t="n"/>
      <c r="Z230" s="27">
        <f>IF(U230="","",LOOKUP(U230-V230,{-9E+307,0,1},{2,"x",1}))</f>
        <v/>
      </c>
      <c r="AA230" s="14">
        <f>IF(U230="","",U230&amp;"-"&amp;V230)</f>
        <v/>
      </c>
      <c r="AB230" s="63" t="n"/>
      <c r="EP230" s="89" t="n"/>
      <c r="ER230" s="81" t="n"/>
      <c r="ES230" s="89" t="n"/>
      <c r="EU230" s="81" t="n"/>
      <c r="EV230" s="89" t="n"/>
      <c r="EX230" s="81" t="n"/>
      <c r="EY230" s="89" t="n"/>
      <c r="FA230" s="81" t="n"/>
      <c r="FB230" s="89" t="n"/>
      <c r="FD230" s="81" t="n"/>
      <c r="FE230" s="89" t="n"/>
      <c r="FG230" s="81" t="n"/>
      <c r="FH230" s="89" t="n"/>
      <c r="FJ230" s="81" t="n"/>
      <c r="FK230" s="89" t="n"/>
      <c r="FM230" s="81" t="n"/>
    </row>
    <row customHeight="1" ht="12" r="231" spans="1:201">
      <c r="U231" s="10" t="n"/>
      <c r="V231" s="89" t="n"/>
      <c r="W231" s="16" t="n"/>
      <c r="X231" s="25" t="n"/>
      <c r="Y231" s="80" t="n"/>
      <c r="Z231" s="27">
        <f>IF(U231="","",LOOKUP(U231-V231,{-9E+307,0,1},{2,"x",1}))</f>
        <v/>
      </c>
      <c r="AA231" s="14">
        <f>IF(U231="","",U231&amp;"-"&amp;V231)</f>
        <v/>
      </c>
      <c r="AB231" s="63" t="n"/>
      <c r="EP231" s="89" t="n"/>
      <c r="ER231" s="81" t="n"/>
      <c r="ES231" s="89" t="n"/>
      <c r="EU231" s="81" t="n"/>
      <c r="EV231" s="89" t="n"/>
      <c r="EX231" s="81" t="n"/>
      <c r="EY231" s="89" t="n"/>
      <c r="FA231" s="81" t="n"/>
      <c r="FB231" s="89" t="n"/>
      <c r="FD231" s="81" t="n"/>
      <c r="FE231" s="89" t="n"/>
      <c r="FG231" s="81" t="n"/>
      <c r="FH231" s="89" t="n"/>
      <c r="FJ231" s="81" t="n"/>
      <c r="FK231" s="89" t="n"/>
      <c r="FM231" s="81" t="n"/>
    </row>
    <row customHeight="1" ht="12" r="232" spans="1:201">
      <c r="U232" s="10" t="n"/>
      <c r="V232" s="89" t="n"/>
      <c r="W232" s="16" t="n"/>
      <c r="X232" s="25" t="n"/>
      <c r="Y232" s="80" t="n"/>
      <c r="Z232" s="27">
        <f>IF(U232="","",LOOKUP(U232-V232,{-9E+307,0,1},{2,"x",1}))</f>
        <v/>
      </c>
      <c r="AA232" s="14">
        <f>IF(U232="","",U232&amp;"-"&amp;V232)</f>
        <v/>
      </c>
      <c r="AB232" s="63" t="n"/>
      <c r="EP232" s="89" t="n"/>
      <c r="ER232" s="81" t="n"/>
      <c r="ES232" s="89" t="n"/>
      <c r="EU232" s="81" t="n"/>
      <c r="EV232" s="89" t="n"/>
      <c r="EX232" s="81" t="n"/>
      <c r="EY232" s="89" t="n"/>
      <c r="FA232" s="81" t="n"/>
      <c r="FB232" s="89" t="n"/>
      <c r="FD232" s="81" t="n"/>
      <c r="FE232" s="89" t="n"/>
      <c r="FG232" s="81" t="n"/>
      <c r="FH232" s="89" t="n"/>
      <c r="FJ232" s="81" t="n"/>
      <c r="FK232" s="89" t="n"/>
      <c r="FM232" s="81" t="n"/>
    </row>
    <row customHeight="1" ht="12" r="233" spans="1:201">
      <c r="U233" s="10" t="n"/>
      <c r="V233" s="89" t="n"/>
      <c r="W233" s="16" t="n"/>
      <c r="X233" s="25" t="n"/>
      <c r="Y233" s="80" t="n"/>
      <c r="Z233" s="27">
        <f>IF(U233="","",LOOKUP(U233-V233,{-9E+307,0,1},{2,"x",1}))</f>
        <v/>
      </c>
      <c r="AA233" s="14">
        <f>IF(U233="","",U233&amp;"-"&amp;V233)</f>
        <v/>
      </c>
      <c r="AB233" s="63" t="n"/>
      <c r="EP233" s="89" t="n"/>
      <c r="ER233" s="81" t="n"/>
      <c r="ES233" s="89" t="n"/>
      <c r="EU233" s="81" t="n"/>
      <c r="EV233" s="89" t="n"/>
      <c r="EX233" s="81" t="n"/>
      <c r="EY233" s="89" t="n"/>
      <c r="FA233" s="81" t="n"/>
      <c r="FB233" s="89" t="n"/>
      <c r="FD233" s="81" t="n"/>
      <c r="FE233" s="89" t="n"/>
      <c r="FG233" s="81" t="n"/>
      <c r="FH233" s="89" t="n"/>
      <c r="FJ233" s="81" t="n"/>
      <c r="FK233" s="89" t="n"/>
      <c r="FM233" s="81" t="n"/>
    </row>
    <row customHeight="1" ht="12" r="234" spans="1:201">
      <c r="U234" s="10" t="n"/>
      <c r="V234" s="89" t="n"/>
      <c r="W234" s="16" t="n"/>
      <c r="X234" s="25" t="n"/>
      <c r="Y234" s="80" t="n"/>
      <c r="Z234" s="27">
        <f>IF(U234="","",LOOKUP(U234-V234,{-9E+307,0,1},{2,"x",1}))</f>
        <v/>
      </c>
      <c r="AA234" s="14">
        <f>IF(U234="","",U234&amp;"-"&amp;V234)</f>
        <v/>
      </c>
      <c r="AB234" s="63" t="n"/>
      <c r="EP234" s="89" t="n"/>
      <c r="ER234" s="81" t="n"/>
      <c r="ES234" s="89" t="n"/>
      <c r="EU234" s="81" t="n"/>
      <c r="EV234" s="89" t="n"/>
      <c r="EX234" s="81" t="n"/>
      <c r="EY234" s="89" t="n"/>
      <c r="FA234" s="81" t="n"/>
      <c r="FB234" s="89" t="n"/>
      <c r="FD234" s="81" t="n"/>
      <c r="FE234" s="89" t="n"/>
      <c r="FG234" s="81" t="n"/>
      <c r="FH234" s="89" t="n"/>
      <c r="FJ234" s="81" t="n"/>
      <c r="FK234" s="89" t="n"/>
      <c r="FM234" s="81" t="n"/>
    </row>
    <row customHeight="1" ht="12" r="235" spans="1:201">
      <c r="U235" s="10" t="n"/>
      <c r="V235" s="89" t="n"/>
      <c r="W235" s="16" t="n"/>
      <c r="X235" s="25" t="n"/>
      <c r="Y235" s="80" t="n"/>
      <c r="Z235" s="27">
        <f>IF(U235="","",LOOKUP(U235-V235,{-9E+307,0,1},{2,"x",1}))</f>
        <v/>
      </c>
      <c r="AA235" s="14">
        <f>IF(U235="","",U235&amp;"-"&amp;V235)</f>
        <v/>
      </c>
      <c r="AB235" s="63" t="n"/>
      <c r="EP235" s="89" t="n"/>
      <c r="ER235" s="81" t="n"/>
      <c r="ES235" s="89" t="n"/>
      <c r="EU235" s="81" t="n"/>
      <c r="EV235" s="89" t="n"/>
      <c r="EX235" s="81" t="n"/>
      <c r="EY235" s="89" t="n"/>
      <c r="FA235" s="81" t="n"/>
      <c r="FB235" s="89" t="n"/>
      <c r="FD235" s="81" t="n"/>
      <c r="FE235" s="89" t="n"/>
      <c r="FG235" s="81" t="n"/>
      <c r="FH235" s="89" t="n"/>
      <c r="FJ235" s="81" t="n"/>
      <c r="FK235" s="89" t="n"/>
      <c r="FM235" s="81" t="n"/>
    </row>
    <row customHeight="1" ht="12" r="236" spans="1:201">
      <c r="U236" s="10" t="n"/>
      <c r="V236" s="89" t="n"/>
      <c r="W236" s="16" t="n"/>
      <c r="X236" s="25" t="n"/>
      <c r="Y236" s="80" t="n"/>
      <c r="Z236" s="27">
        <f>IF(U236="","",LOOKUP(U236-V236,{-9E+307,0,1},{2,"x",1}))</f>
        <v/>
      </c>
      <c r="AA236" s="14">
        <f>IF(U236="","",U236&amp;"-"&amp;V236)</f>
        <v/>
      </c>
      <c r="AB236" s="63" t="n"/>
      <c r="EP236" s="89" t="n"/>
      <c r="ER236" s="81" t="n"/>
      <c r="ES236" s="89" t="n"/>
      <c r="EU236" s="81" t="n"/>
      <c r="EV236" s="89" t="n"/>
      <c r="EX236" s="81" t="n"/>
      <c r="EY236" s="89" t="n"/>
      <c r="FA236" s="81" t="n"/>
      <c r="FB236" s="89" t="n"/>
      <c r="FD236" s="81" t="n"/>
      <c r="FE236" s="89" t="n"/>
      <c r="FG236" s="81" t="n"/>
      <c r="FH236" s="89" t="n"/>
      <c r="FJ236" s="81" t="n"/>
      <c r="FK236" s="89" t="n"/>
      <c r="FM236" s="81" t="n"/>
    </row>
    <row customHeight="1" ht="12" r="237" spans="1:201">
      <c r="U237" s="10" t="n"/>
      <c r="V237" s="89" t="n"/>
      <c r="W237" s="16" t="n"/>
      <c r="X237" s="25" t="n"/>
      <c r="Y237" s="80" t="n"/>
      <c r="Z237" s="27">
        <f>IF(U237="","",LOOKUP(U237-V237,{-9E+307,0,1},{2,"x",1}))</f>
        <v/>
      </c>
      <c r="AA237" s="14">
        <f>IF(U237="","",U237&amp;"-"&amp;V237)</f>
        <v/>
      </c>
      <c r="AB237" s="63" t="n"/>
      <c r="EP237" s="89" t="n"/>
      <c r="ER237" s="81" t="n"/>
      <c r="ES237" s="89" t="n"/>
      <c r="EU237" s="81" t="n"/>
      <c r="EV237" s="89" t="n"/>
      <c r="EX237" s="81" t="n"/>
      <c r="EY237" s="89" t="n"/>
      <c r="FA237" s="81" t="n"/>
      <c r="FB237" s="89" t="n"/>
      <c r="FD237" s="81" t="n"/>
      <c r="FE237" s="89" t="n"/>
      <c r="FG237" s="81" t="n"/>
      <c r="FH237" s="89" t="n"/>
      <c r="FJ237" s="81" t="n"/>
      <c r="FK237" s="89" t="n"/>
      <c r="FM237" s="81" t="n"/>
    </row>
    <row customHeight="1" ht="12" r="238" spans="1:201">
      <c r="U238" s="10" t="n"/>
      <c r="V238" s="89" t="n"/>
      <c r="W238" s="16" t="n"/>
      <c r="X238" s="25" t="n"/>
      <c r="Y238" s="80" t="n"/>
      <c r="Z238" s="27">
        <f>IF(U238="","",LOOKUP(U238-V238,{-9E+307,0,1},{2,"x",1}))</f>
        <v/>
      </c>
      <c r="AA238" s="14">
        <f>IF(U238="","",U238&amp;"-"&amp;V238)</f>
        <v/>
      </c>
      <c r="AB238" s="63" t="n"/>
      <c r="EP238" s="89" t="n"/>
      <c r="ER238" s="81" t="n"/>
      <c r="ES238" s="89" t="n"/>
      <c r="EU238" s="81" t="n"/>
      <c r="EV238" s="89" t="n"/>
      <c r="EX238" s="81" t="n"/>
      <c r="EY238" s="89" t="n"/>
      <c r="FA238" s="81" t="n"/>
      <c r="FB238" s="89" t="n"/>
      <c r="FD238" s="81" t="n"/>
      <c r="FE238" s="89" t="n"/>
      <c r="FG238" s="81" t="n"/>
      <c r="FH238" s="89" t="n"/>
      <c r="FJ238" s="81" t="n"/>
      <c r="FK238" s="89" t="n"/>
      <c r="FM238" s="81" t="n"/>
    </row>
    <row customHeight="1" ht="12" r="239" spans="1:201">
      <c r="U239" s="10" t="n"/>
      <c r="V239" s="89" t="n"/>
      <c r="W239" s="16" t="n"/>
      <c r="X239" s="25" t="n"/>
      <c r="Y239" s="80" t="n"/>
      <c r="Z239" s="27">
        <f>IF(U239="","",LOOKUP(U239-V239,{-9E+307,0,1},{2,"x",1}))</f>
        <v/>
      </c>
      <c r="AA239" s="14">
        <f>IF(U239="","",U239&amp;"-"&amp;V239)</f>
        <v/>
      </c>
      <c r="AB239" s="63" t="n"/>
      <c r="EP239" s="89" t="n"/>
      <c r="ER239" s="81" t="n"/>
      <c r="ES239" s="89" t="n"/>
      <c r="EU239" s="81" t="n"/>
      <c r="EV239" s="89" t="n"/>
      <c r="EX239" s="81" t="n"/>
      <c r="EY239" s="89" t="n"/>
      <c r="FA239" s="81" t="n"/>
      <c r="FB239" s="89" t="n"/>
      <c r="FD239" s="81" t="n"/>
      <c r="FE239" s="89" t="n"/>
      <c r="FG239" s="81" t="n"/>
      <c r="FH239" s="89" t="n"/>
      <c r="FJ239" s="81" t="n"/>
      <c r="FK239" s="89" t="n"/>
      <c r="FM239" s="81" t="n"/>
    </row>
    <row customHeight="1" ht="12" r="240" spans="1:201">
      <c r="U240" s="10" t="n"/>
      <c r="V240" s="89" t="n"/>
      <c r="W240" s="16" t="n"/>
      <c r="X240" s="25" t="n"/>
      <c r="Y240" s="80" t="n"/>
      <c r="Z240" s="27">
        <f>IF(U240="","",LOOKUP(U240-V240,{-9E+307,0,1},{2,"x",1}))</f>
        <v/>
      </c>
      <c r="AA240" s="14">
        <f>IF(U240="","",U240&amp;"-"&amp;V240)</f>
        <v/>
      </c>
      <c r="AB240" s="63" t="n"/>
      <c r="EP240" s="89" t="n"/>
      <c r="ER240" s="81" t="n"/>
      <c r="ES240" s="89" t="n"/>
      <c r="EU240" s="81" t="n"/>
      <c r="EV240" s="89" t="n"/>
      <c r="EX240" s="81" t="n"/>
      <c r="EY240" s="89" t="n"/>
      <c r="FA240" s="81" t="n"/>
      <c r="FB240" s="89" t="n"/>
      <c r="FD240" s="81" t="n"/>
      <c r="FE240" s="89" t="n"/>
      <c r="FG240" s="81" t="n"/>
      <c r="FH240" s="89" t="n"/>
      <c r="FJ240" s="81" t="n"/>
      <c r="FK240" s="89" t="n"/>
      <c r="FM240" s="81" t="n"/>
    </row>
    <row customHeight="1" ht="12" r="241" spans="1:201">
      <c r="U241" s="10" t="n"/>
      <c r="V241" s="89" t="n"/>
      <c r="W241" s="16" t="n"/>
      <c r="X241" s="25" t="n"/>
      <c r="Y241" s="80" t="n"/>
      <c r="Z241" s="27">
        <f>IF(U241="","",LOOKUP(U241-V241,{-9E+307,0,1},{2,"x",1}))</f>
        <v/>
      </c>
      <c r="AA241" s="14">
        <f>IF(U241="","",U241&amp;"-"&amp;V241)</f>
        <v/>
      </c>
      <c r="AB241" s="63" t="n"/>
      <c r="EP241" s="89" t="n"/>
      <c r="ER241" s="81" t="n"/>
      <c r="ES241" s="89" t="n"/>
      <c r="EU241" s="81" t="n"/>
      <c r="EV241" s="89" t="n"/>
      <c r="EX241" s="81" t="n"/>
      <c r="EY241" s="89" t="n"/>
      <c r="FA241" s="81" t="n"/>
      <c r="FB241" s="89" t="n"/>
      <c r="FD241" s="81" t="n"/>
      <c r="FE241" s="89" t="n"/>
      <c r="FG241" s="81" t="n"/>
      <c r="FH241" s="89" t="n"/>
      <c r="FJ241" s="81" t="n"/>
      <c r="FK241" s="89" t="n"/>
      <c r="FM241" s="81" t="n"/>
    </row>
    <row customHeight="1" ht="12" r="242" spans="1:201">
      <c r="U242" s="10" t="n"/>
      <c r="V242" s="89" t="n"/>
      <c r="W242" s="16" t="n"/>
      <c r="X242" s="25" t="n"/>
      <c r="Y242" s="80" t="n"/>
      <c r="Z242" s="27">
        <f>IF(U242="","",LOOKUP(U242-V242,{-9E+307,0,1},{2,"x",1}))</f>
        <v/>
      </c>
      <c r="AA242" s="14">
        <f>IF(U242="","",U242&amp;"-"&amp;V242)</f>
        <v/>
      </c>
      <c r="AB242" s="63" t="n"/>
      <c r="EP242" s="89" t="n"/>
      <c r="ER242" s="81" t="n"/>
      <c r="ES242" s="89" t="n"/>
      <c r="EU242" s="81" t="n"/>
      <c r="EV242" s="89" t="n"/>
      <c r="EX242" s="81" t="n"/>
      <c r="EY242" s="89" t="n"/>
      <c r="FA242" s="81" t="n"/>
      <c r="FB242" s="89" t="n"/>
      <c r="FD242" s="81" t="n"/>
      <c r="FE242" s="89" t="n"/>
      <c r="FG242" s="81" t="n"/>
      <c r="FH242" s="89" t="n"/>
      <c r="FJ242" s="81" t="n"/>
      <c r="FK242" s="89" t="n"/>
      <c r="FM242" s="81" t="n"/>
    </row>
    <row r="243" spans="1:201">
      <c r="U243" s="10" t="n"/>
      <c r="V243" s="89" t="n"/>
      <c r="W243" s="16" t="n"/>
      <c r="X243" s="25" t="n"/>
      <c r="Y243" s="80" t="n"/>
      <c r="Z243" s="27">
        <f>IF(U243="","",LOOKUP(U243-V243,{-9E+307,0,1},{2,"x",1}))</f>
        <v/>
      </c>
      <c r="AA243" s="14">
        <f>IF(U243="","",U243&amp;"-"&amp;V243)</f>
        <v/>
      </c>
      <c r="AB243" s="63" t="n"/>
      <c r="EP243" s="89" t="n"/>
      <c r="ER243" s="81" t="n"/>
      <c r="ES243" s="89" t="n"/>
      <c r="EU243" s="81" t="n"/>
      <c r="EV243" s="89" t="n"/>
      <c r="EX243" s="81" t="n"/>
      <c r="EY243" s="89" t="n"/>
      <c r="FA243" s="81" t="n"/>
      <c r="FB243" s="89" t="n"/>
      <c r="FD243" s="81" t="n"/>
      <c r="FE243" s="89" t="n"/>
      <c r="FG243" s="81" t="n"/>
      <c r="FH243" s="89" t="n"/>
      <c r="FJ243" s="81" t="n"/>
      <c r="FK243" s="89" t="n"/>
      <c r="FM243" s="81" t="n"/>
    </row>
    <row customHeight="1" ht="12" r="244" spans="1:201">
      <c r="U244" s="10" t="n"/>
      <c r="V244" s="89" t="n"/>
      <c r="W244" s="16" t="n"/>
      <c r="X244" s="25" t="n"/>
      <c r="Y244" s="80" t="n"/>
      <c r="Z244" s="27">
        <f>IF(U244="","",LOOKUP(U244-V244,{-9E+307,0,1},{2,"x",1}))</f>
        <v/>
      </c>
      <c r="AA244" s="14">
        <f>IF(U244="","",U244&amp;"-"&amp;V244)</f>
        <v/>
      </c>
      <c r="AB244" s="63" t="n"/>
      <c r="EP244" s="89" t="n"/>
      <c r="ER244" s="81" t="n"/>
      <c r="ES244" s="89" t="n"/>
      <c r="EU244" s="81" t="n"/>
      <c r="EV244" s="89" t="n"/>
      <c r="EX244" s="81" t="n"/>
      <c r="EY244" s="89" t="n"/>
      <c r="FA244" s="81" t="n"/>
      <c r="FB244" s="89" t="n"/>
      <c r="FD244" s="81" t="n"/>
      <c r="FE244" s="89" t="n"/>
      <c r="FG244" s="81" t="n"/>
      <c r="FH244" s="89" t="n"/>
      <c r="FJ244" s="81" t="n"/>
      <c r="FK244" s="89" t="n"/>
      <c r="FM244" s="81" t="n"/>
    </row>
    <row customHeight="1" ht="12" r="245" spans="1:201">
      <c r="U245" s="10" t="n"/>
      <c r="V245" s="89" t="n"/>
      <c r="W245" s="16" t="n"/>
      <c r="X245" s="25" t="n"/>
      <c r="Y245" s="80" t="n"/>
      <c r="Z245" s="27">
        <f>IF(U245="","",LOOKUP(U245-V245,{-9E+307,0,1},{2,"x",1}))</f>
        <v/>
      </c>
      <c r="AA245" s="14">
        <f>IF(U245="","",U245&amp;"-"&amp;V245)</f>
        <v/>
      </c>
      <c r="AB245" s="63" t="n"/>
      <c r="EP245" s="89" t="n"/>
      <c r="ER245" s="81" t="n"/>
      <c r="ES245" s="89" t="n"/>
      <c r="EU245" s="81" t="n"/>
      <c r="EV245" s="89" t="n"/>
      <c r="EX245" s="81" t="n"/>
      <c r="EY245" s="89" t="n"/>
      <c r="FA245" s="81" t="n"/>
      <c r="FB245" s="89" t="n"/>
      <c r="FD245" s="81" t="n"/>
      <c r="FE245" s="89" t="n"/>
      <c r="FG245" s="81" t="n"/>
      <c r="FH245" s="89" t="n"/>
      <c r="FJ245" s="81" t="n"/>
      <c r="FK245" s="89" t="n"/>
      <c r="FM245" s="81" t="n"/>
    </row>
    <row customHeight="1" ht="12" r="246" spans="1:201">
      <c r="U246" s="10" t="n"/>
      <c r="V246" s="89" t="n"/>
      <c r="W246" s="16" t="n"/>
      <c r="X246" s="25" t="n"/>
      <c r="Y246" s="80" t="n"/>
      <c r="Z246" s="27">
        <f>IF(U246="","",LOOKUP(U246-V246,{-9E+307,0,1},{2,"x",1}))</f>
        <v/>
      </c>
      <c r="AA246" s="14">
        <f>IF(U246="","",U246&amp;"-"&amp;V246)</f>
        <v/>
      </c>
      <c r="AB246" s="63" t="n"/>
      <c r="EP246" s="89" t="n"/>
      <c r="ER246" s="81" t="n"/>
      <c r="ES246" s="89" t="n"/>
      <c r="EU246" s="81" t="n"/>
      <c r="EV246" s="89" t="n"/>
      <c r="EX246" s="81" t="n"/>
      <c r="EY246" s="89" t="n"/>
      <c r="FA246" s="81" t="n"/>
      <c r="FB246" s="89" t="n"/>
      <c r="FD246" s="81" t="n"/>
      <c r="FE246" s="89" t="n"/>
      <c r="FG246" s="81" t="n"/>
      <c r="FH246" s="89" t="n"/>
      <c r="FJ246" s="81" t="n"/>
      <c r="FK246" s="89" t="n"/>
      <c r="FM246" s="81" t="n"/>
    </row>
    <row customHeight="1" ht="12" r="247" spans="1:201">
      <c r="U247" s="10" t="n"/>
      <c r="V247" s="89" t="n"/>
      <c r="W247" s="16" t="n"/>
      <c r="X247" s="25" t="n"/>
      <c r="Y247" s="80" t="n"/>
      <c r="Z247" s="27">
        <f>IF(U247="","",LOOKUP(U247-V247,{-9E+307,0,1},{2,"x",1}))</f>
        <v/>
      </c>
      <c r="AA247" s="14">
        <f>IF(U247="","",U247&amp;"-"&amp;V247)</f>
        <v/>
      </c>
      <c r="AB247" s="63" t="n"/>
      <c r="EP247" s="89" t="n"/>
      <c r="ER247" s="81" t="n"/>
      <c r="ES247" s="89" t="n"/>
      <c r="EU247" s="81" t="n"/>
      <c r="EV247" s="89" t="n"/>
      <c r="EX247" s="81" t="n"/>
      <c r="EY247" s="89" t="n"/>
      <c r="FA247" s="81" t="n"/>
      <c r="FB247" s="89" t="n"/>
      <c r="FD247" s="81" t="n"/>
      <c r="FE247" s="89" t="n"/>
      <c r="FG247" s="81" t="n"/>
      <c r="FH247" s="89" t="n"/>
      <c r="FJ247" s="81" t="n"/>
      <c r="FK247" s="89" t="n"/>
      <c r="FM247" s="81" t="n"/>
    </row>
    <row customHeight="1" ht="12" r="248" spans="1:201">
      <c r="U248" s="10" t="n"/>
      <c r="V248" s="89" t="n"/>
      <c r="W248" s="16" t="n"/>
      <c r="X248" s="25" t="n"/>
      <c r="Y248" s="80" t="n"/>
      <c r="Z248" s="27">
        <f>IF(U248="","",LOOKUP(U248-V248,{-9E+307,0,1},{2,"x",1}))</f>
        <v/>
      </c>
      <c r="AA248" s="14">
        <f>IF(U248="","",U248&amp;"-"&amp;V248)</f>
        <v/>
      </c>
      <c r="AB248" s="63" t="n"/>
      <c r="EP248" s="89" t="n"/>
      <c r="ER248" s="81" t="n"/>
      <c r="ES248" s="89" t="n"/>
      <c r="EU248" s="81" t="n"/>
      <c r="EV248" s="89" t="n"/>
      <c r="EX248" s="81" t="n"/>
      <c r="EY248" s="89" t="n"/>
      <c r="FA248" s="81" t="n"/>
      <c r="FB248" s="89" t="n"/>
      <c r="FD248" s="81" t="n"/>
      <c r="FE248" s="89" t="n"/>
      <c r="FG248" s="81" t="n"/>
      <c r="FH248" s="89" t="n"/>
      <c r="FJ248" s="81" t="n"/>
      <c r="FK248" s="89" t="n"/>
      <c r="FM248" s="81" t="n"/>
    </row>
    <row customHeight="1" ht="12" r="249" spans="1:201">
      <c r="U249" s="10" t="n"/>
      <c r="V249" s="89" t="n"/>
      <c r="W249" s="16" t="n"/>
      <c r="X249" s="25" t="n"/>
      <c r="Y249" s="80" t="n"/>
      <c r="Z249" s="27">
        <f>IF(U249="","",LOOKUP(U249-V249,{-9E+307,0,1},{2,"x",1}))</f>
        <v/>
      </c>
      <c r="AA249" s="14">
        <f>IF(U249="","",U249&amp;"-"&amp;V249)</f>
        <v/>
      </c>
      <c r="AB249" s="63" t="n"/>
      <c r="EP249" s="89" t="n"/>
      <c r="ER249" s="81" t="n"/>
      <c r="ES249" s="89" t="n"/>
      <c r="EU249" s="81" t="n"/>
      <c r="EV249" s="89" t="n"/>
      <c r="EX249" s="81" t="n"/>
      <c r="EY249" s="89" t="n"/>
      <c r="FA249" s="81" t="n"/>
      <c r="FB249" s="89" t="n"/>
      <c r="FD249" s="81" t="n"/>
      <c r="FE249" s="89" t="n"/>
      <c r="FG249" s="81" t="n"/>
      <c r="FH249" s="89" t="n"/>
      <c r="FJ249" s="81" t="n"/>
      <c r="FK249" s="89" t="n"/>
      <c r="FM249" s="81" t="n"/>
    </row>
    <row customHeight="1" ht="12" r="250" spans="1:201">
      <c r="U250" s="10" t="n"/>
      <c r="V250" s="89" t="n"/>
      <c r="W250" s="16" t="n"/>
      <c r="X250" s="25" t="n"/>
      <c r="Y250" s="80" t="n"/>
      <c r="Z250" s="27">
        <f>IF(U250="","",LOOKUP(U250-V250,{-9E+307,0,1},{2,"x",1}))</f>
        <v/>
      </c>
      <c r="AA250" s="14">
        <f>IF(U250="","",U250&amp;"-"&amp;V250)</f>
        <v/>
      </c>
      <c r="AB250" s="63" t="n"/>
      <c r="EP250" s="89" t="n"/>
      <c r="ER250" s="81" t="n"/>
      <c r="ES250" s="89" t="n"/>
      <c r="EU250" s="81" t="n"/>
      <c r="EV250" s="89" t="n"/>
      <c r="EX250" s="81" t="n"/>
      <c r="EY250" s="89" t="n"/>
      <c r="FA250" s="81" t="n"/>
      <c r="FB250" s="89" t="n"/>
      <c r="FD250" s="81" t="n"/>
      <c r="FE250" s="89" t="n"/>
      <c r="FG250" s="81" t="n"/>
      <c r="FH250" s="89" t="n"/>
      <c r="FJ250" s="81" t="n"/>
      <c r="FK250" s="89" t="n"/>
      <c r="FM250" s="81" t="n"/>
    </row>
    <row customHeight="1" ht="12" r="251" spans="1:201">
      <c r="U251" s="10" t="n"/>
      <c r="V251" s="89" t="n"/>
      <c r="W251" s="16" t="n"/>
      <c r="X251" s="25" t="n"/>
      <c r="Y251" s="80" t="n"/>
      <c r="Z251" s="27">
        <f>IF(U251="","",LOOKUP(U251-V251,{-9E+307,0,1},{2,"x",1}))</f>
        <v/>
      </c>
      <c r="AA251" s="14">
        <f>IF(U251="","",U251&amp;"-"&amp;V251)</f>
        <v/>
      </c>
      <c r="AB251" s="63" t="n"/>
      <c r="EP251" s="89" t="n"/>
      <c r="ER251" s="81" t="n"/>
      <c r="ES251" s="89" t="n"/>
      <c r="EU251" s="81" t="n"/>
      <c r="EV251" s="89" t="n"/>
      <c r="EX251" s="81" t="n"/>
      <c r="EY251" s="89" t="n"/>
      <c r="FA251" s="81" t="n"/>
      <c r="FB251" s="89" t="n"/>
      <c r="FD251" s="81" t="n"/>
      <c r="FE251" s="89" t="n"/>
      <c r="FG251" s="81" t="n"/>
      <c r="FH251" s="89" t="n"/>
      <c r="FJ251" s="81" t="n"/>
      <c r="FK251" s="89" t="n"/>
      <c r="FM251" s="81" t="n"/>
    </row>
    <row customHeight="1" ht="12" r="252" spans="1:201">
      <c r="U252" s="10" t="n"/>
      <c r="V252" s="89" t="n"/>
      <c r="W252" s="16" t="n"/>
      <c r="X252" s="25" t="n"/>
      <c r="Y252" s="80" t="n"/>
      <c r="Z252" s="27">
        <f>IF(U252="","",LOOKUP(U252-V252,{-9E+307,0,1},{2,"x",1}))</f>
        <v/>
      </c>
      <c r="AA252" s="14">
        <f>IF(U252="","",U252&amp;"-"&amp;V252)</f>
        <v/>
      </c>
      <c r="AB252" s="63" t="n"/>
      <c r="EP252" s="89" t="n"/>
      <c r="ER252" s="81" t="n"/>
      <c r="ES252" s="89" t="n"/>
      <c r="EU252" s="81" t="n"/>
      <c r="EV252" s="89" t="n"/>
      <c r="EX252" s="81" t="n"/>
      <c r="EY252" s="89" t="n"/>
      <c r="FA252" s="81" t="n"/>
      <c r="FB252" s="89" t="n"/>
      <c r="FD252" s="81" t="n"/>
      <c r="FE252" s="89" t="n"/>
      <c r="FG252" s="81" t="n"/>
      <c r="FH252" s="89" t="n"/>
      <c r="FJ252" s="81" t="n"/>
      <c r="FK252" s="89" t="n"/>
      <c r="FM252" s="81" t="n"/>
    </row>
    <row customHeight="1" ht="12" r="253" spans="1:201">
      <c r="U253" s="10" t="n"/>
      <c r="V253" s="89" t="n"/>
      <c r="W253" s="16" t="n"/>
      <c r="X253" s="25" t="n"/>
      <c r="Y253" s="80" t="n"/>
      <c r="Z253" s="27">
        <f>IF(U253="","",LOOKUP(U253-V253,{-9E+307,0,1},{2,"x",1}))</f>
        <v/>
      </c>
      <c r="AA253" s="14">
        <f>IF(U253="","",U253&amp;"-"&amp;V253)</f>
        <v/>
      </c>
      <c r="AB253" s="63" t="n"/>
      <c r="EP253" s="89" t="n"/>
      <c r="ER253" s="81" t="n"/>
      <c r="ES253" s="89" t="n"/>
      <c r="EU253" s="81" t="n"/>
      <c r="EV253" s="89" t="n"/>
      <c r="EX253" s="81" t="n"/>
      <c r="EY253" s="89" t="n"/>
      <c r="FA253" s="81" t="n"/>
      <c r="FB253" s="89" t="n"/>
      <c r="FD253" s="81" t="n"/>
      <c r="FE253" s="89" t="n"/>
      <c r="FG253" s="81" t="n"/>
      <c r="FH253" s="89" t="n"/>
      <c r="FJ253" s="81" t="n"/>
      <c r="FK253" s="89" t="n"/>
      <c r="FM253" s="81" t="n"/>
    </row>
    <row customHeight="1" ht="12" r="254" spans="1:201">
      <c r="U254" s="10" t="n"/>
      <c r="V254" s="89" t="n"/>
      <c r="W254" s="16" t="n"/>
      <c r="X254" s="25" t="n"/>
      <c r="Y254" s="80" t="n"/>
      <c r="Z254" s="27">
        <f>IF(U254="","",LOOKUP(U254-V254,{-9E+307,0,1},{2,"x",1}))</f>
        <v/>
      </c>
      <c r="AA254" s="14">
        <f>IF(U254="","",U254&amp;"-"&amp;V254)</f>
        <v/>
      </c>
      <c r="AB254" s="63" t="n"/>
      <c r="EP254" s="89" t="n"/>
      <c r="ER254" s="81" t="n"/>
      <c r="ES254" s="89" t="n"/>
      <c r="EU254" s="81" t="n"/>
      <c r="EV254" s="89" t="n"/>
      <c r="EX254" s="81" t="n"/>
      <c r="EY254" s="89" t="n"/>
      <c r="FA254" s="81" t="n"/>
      <c r="FB254" s="89" t="n"/>
      <c r="FD254" s="81" t="n"/>
      <c r="FE254" s="89" t="n"/>
      <c r="FG254" s="81" t="n"/>
      <c r="FH254" s="89" t="n"/>
      <c r="FJ254" s="81" t="n"/>
      <c r="FK254" s="89" t="n"/>
      <c r="FM254" s="81" t="n"/>
    </row>
    <row customHeight="1" ht="12" r="255" spans="1:201">
      <c r="U255" s="10" t="n"/>
      <c r="V255" s="89" t="n"/>
      <c r="W255" s="16" t="n"/>
      <c r="X255" s="25" t="n"/>
      <c r="Y255" s="80" t="n"/>
      <c r="Z255" s="27">
        <f>IF(U255="","",LOOKUP(U255-V255,{-9E+307,0,1},{2,"x",1}))</f>
        <v/>
      </c>
      <c r="AA255" s="14">
        <f>IF(U255="","",U255&amp;"-"&amp;V255)</f>
        <v/>
      </c>
      <c r="AB255" s="63" t="n"/>
      <c r="EP255" s="89" t="n"/>
      <c r="ER255" s="81" t="n"/>
      <c r="ES255" s="89" t="n"/>
      <c r="EU255" s="81" t="n"/>
      <c r="EV255" s="89" t="n"/>
      <c r="EX255" s="81" t="n"/>
      <c r="EY255" s="89" t="n"/>
      <c r="FA255" s="81" t="n"/>
      <c r="FB255" s="89" t="n"/>
      <c r="FD255" s="81" t="n"/>
      <c r="FE255" s="89" t="n"/>
      <c r="FG255" s="81" t="n"/>
      <c r="FH255" s="89" t="n"/>
      <c r="FJ255" s="81" t="n"/>
      <c r="FK255" s="89" t="n"/>
      <c r="FM255" s="81" t="n"/>
    </row>
    <row customHeight="1" ht="12" r="256" spans="1:201">
      <c r="U256" s="10" t="n"/>
      <c r="V256" s="89" t="n"/>
      <c r="W256" s="16" t="n"/>
      <c r="X256" s="25" t="n"/>
      <c r="Y256" s="80" t="n"/>
      <c r="Z256" s="27">
        <f>IF(U256="","",LOOKUP(U256-V256,{-9E+307,0,1},{2,"x",1}))</f>
        <v/>
      </c>
      <c r="AA256" s="14">
        <f>IF(U256="","",U256&amp;"-"&amp;V256)</f>
        <v/>
      </c>
      <c r="AB256" s="63" t="n"/>
      <c r="EP256" s="89" t="n"/>
      <c r="ER256" s="81" t="n"/>
      <c r="ES256" s="89" t="n"/>
      <c r="EU256" s="81" t="n"/>
      <c r="EV256" s="89" t="n"/>
      <c r="EX256" s="81" t="n"/>
      <c r="EY256" s="89" t="n"/>
      <c r="FA256" s="81" t="n"/>
      <c r="FB256" s="89" t="n"/>
      <c r="FD256" s="81" t="n"/>
      <c r="FE256" s="89" t="n"/>
      <c r="FG256" s="81" t="n"/>
      <c r="FH256" s="89" t="n"/>
      <c r="FJ256" s="81" t="n"/>
      <c r="FK256" s="89" t="n"/>
      <c r="FM256" s="81" t="n"/>
    </row>
    <row customHeight="1" ht="12" r="257" spans="1:201">
      <c r="U257" s="10" t="n"/>
      <c r="V257" s="89" t="n"/>
      <c r="W257" s="16" t="n"/>
      <c r="X257" s="25" t="n"/>
      <c r="Y257" s="80" t="n"/>
      <c r="Z257" s="27">
        <f>IF(U257="","",LOOKUP(U257-V257,{-9E+307,0,1},{2,"x",1}))</f>
        <v/>
      </c>
      <c r="AA257" s="14">
        <f>IF(U257="","",U257&amp;"-"&amp;V257)</f>
        <v/>
      </c>
      <c r="AB257" s="63" t="n"/>
      <c r="EP257" s="89" t="n"/>
      <c r="ER257" s="81" t="n"/>
      <c r="ES257" s="89" t="n"/>
      <c r="EU257" s="81" t="n"/>
      <c r="EV257" s="89" t="n"/>
      <c r="EX257" s="81" t="n"/>
      <c r="EY257" s="89" t="n"/>
      <c r="FA257" s="81" t="n"/>
      <c r="FB257" s="89" t="n"/>
      <c r="FD257" s="81" t="n"/>
      <c r="FE257" s="89" t="n"/>
      <c r="FG257" s="81" t="n"/>
      <c r="FH257" s="89" t="n"/>
      <c r="FJ257" s="81" t="n"/>
      <c r="FK257" s="89" t="n"/>
      <c r="FM257" s="81" t="n"/>
    </row>
    <row customHeight="1" ht="12" r="258" spans="1:201">
      <c r="U258" s="10" t="n"/>
      <c r="V258" s="89" t="n"/>
      <c r="W258" s="16" t="n"/>
      <c r="X258" s="25" t="n"/>
      <c r="Y258" s="80" t="n"/>
      <c r="Z258" s="27">
        <f>IF(U258="","",LOOKUP(U258-V258,{-9E+307,0,1},{2,"x",1}))</f>
        <v/>
      </c>
      <c r="AA258" s="14">
        <f>IF(U258="","",U258&amp;"-"&amp;V258)</f>
        <v/>
      </c>
      <c r="AB258" s="63" t="n"/>
      <c r="EP258" s="89" t="n"/>
      <c r="ER258" s="81" t="n"/>
      <c r="ES258" s="89" t="n"/>
      <c r="EU258" s="81" t="n"/>
      <c r="EV258" s="89" t="n"/>
      <c r="EX258" s="81" t="n"/>
      <c r="EY258" s="89" t="n"/>
      <c r="FA258" s="81" t="n"/>
      <c r="FB258" s="89" t="n"/>
      <c r="FD258" s="81" t="n"/>
      <c r="FE258" s="89" t="n"/>
      <c r="FG258" s="81" t="n"/>
      <c r="FH258" s="89" t="n"/>
      <c r="FJ258" s="81" t="n"/>
      <c r="FK258" s="89" t="n"/>
      <c r="FM258" s="81" t="n"/>
    </row>
    <row customHeight="1" ht="12" r="259" spans="1:201">
      <c r="U259" s="10" t="n"/>
      <c r="V259" s="89" t="n"/>
      <c r="W259" s="16" t="n"/>
      <c r="X259" s="25" t="n"/>
      <c r="Y259" s="80" t="n"/>
      <c r="Z259" s="27">
        <f>IF(U259="","",LOOKUP(U259-V259,{-9E+307,0,1},{2,"x",1}))</f>
        <v/>
      </c>
      <c r="AA259" s="14">
        <f>IF(U259="","",U259&amp;"-"&amp;V259)</f>
        <v/>
      </c>
      <c r="AB259" s="63" t="n"/>
      <c r="EP259" s="89" t="n"/>
      <c r="ER259" s="81" t="n"/>
      <c r="ES259" s="89" t="n"/>
      <c r="EU259" s="81" t="n"/>
      <c r="EV259" s="89" t="n"/>
      <c r="EX259" s="81" t="n"/>
      <c r="EY259" s="89" t="n"/>
      <c r="FA259" s="81" t="n"/>
      <c r="FB259" s="89" t="n"/>
      <c r="FD259" s="81" t="n"/>
      <c r="FE259" s="89" t="n"/>
      <c r="FG259" s="81" t="n"/>
      <c r="FH259" s="89" t="n"/>
      <c r="FJ259" s="81" t="n"/>
      <c r="FK259" s="89" t="n"/>
      <c r="FM259" s="81" t="n"/>
    </row>
    <row customHeight="1" ht="12" r="260" spans="1:201">
      <c r="U260" s="10" t="n"/>
      <c r="V260" s="89" t="n"/>
      <c r="W260" s="16" t="n"/>
      <c r="X260" s="25" t="n"/>
      <c r="Y260" s="80" t="n"/>
      <c r="Z260" s="27">
        <f>IF(U260="","",LOOKUP(U260-V260,{-9E+307,0,1},{2,"x",1}))</f>
        <v/>
      </c>
      <c r="AA260" s="14">
        <f>IF(U260="","",U260&amp;"-"&amp;V260)</f>
        <v/>
      </c>
      <c r="AB260" s="63" t="n"/>
      <c r="EP260" s="89" t="n"/>
      <c r="ER260" s="81" t="n"/>
      <c r="ES260" s="89" t="n"/>
      <c r="EU260" s="81" t="n"/>
      <c r="EV260" s="89" t="n"/>
      <c r="EX260" s="81" t="n"/>
      <c r="EY260" s="89" t="n"/>
      <c r="FA260" s="81" t="n"/>
      <c r="FB260" s="89" t="n"/>
      <c r="FD260" s="81" t="n"/>
      <c r="FE260" s="89" t="n"/>
      <c r="FG260" s="81" t="n"/>
      <c r="FH260" s="89" t="n"/>
      <c r="FJ260" s="81" t="n"/>
      <c r="FK260" s="89" t="n"/>
      <c r="FM260" s="81" t="n"/>
    </row>
    <row customHeight="1" ht="12" r="261" spans="1:201">
      <c r="U261" s="10" t="n"/>
      <c r="V261" s="89" t="n"/>
      <c r="W261" s="16" t="n"/>
      <c r="X261" s="25" t="n"/>
      <c r="Y261" s="80" t="n"/>
      <c r="Z261" s="27">
        <f>IF(U261="","",LOOKUP(U261-V261,{-9E+307,0,1},{2,"x",1}))</f>
        <v/>
      </c>
      <c r="AA261" s="14">
        <f>IF(U261="","",U261&amp;"-"&amp;V261)</f>
        <v/>
      </c>
      <c r="AB261" s="63" t="n"/>
      <c r="EP261" s="89" t="n"/>
      <c r="ER261" s="81" t="n"/>
      <c r="ES261" s="89" t="n"/>
      <c r="EU261" s="81" t="n"/>
      <c r="EV261" s="89" t="n"/>
      <c r="EX261" s="81" t="n"/>
      <c r="EY261" s="89" t="n"/>
      <c r="FA261" s="81" t="n"/>
      <c r="FB261" s="89" t="n"/>
      <c r="FD261" s="81" t="n"/>
      <c r="FE261" s="89" t="n"/>
      <c r="FG261" s="81" t="n"/>
      <c r="FH261" s="89" t="n"/>
      <c r="FJ261" s="81" t="n"/>
      <c r="FK261" s="89" t="n"/>
      <c r="FM261" s="81" t="n"/>
    </row>
    <row customHeight="1" ht="12" r="262" spans="1:201">
      <c r="U262" s="10" t="n"/>
      <c r="V262" s="89" t="n"/>
      <c r="W262" s="16" t="n"/>
      <c r="X262" s="25" t="n"/>
      <c r="Y262" s="80" t="n"/>
      <c r="Z262" s="27">
        <f>IF(U262="","",LOOKUP(U262-V262,{-9E+307,0,1},{2,"x",1}))</f>
        <v/>
      </c>
      <c r="AA262" s="14">
        <f>IF(U262="","",U262&amp;"-"&amp;V262)</f>
        <v/>
      </c>
      <c r="AB262" s="63" t="n"/>
      <c r="EP262" s="89" t="n"/>
      <c r="ER262" s="81" t="n"/>
      <c r="ES262" s="89" t="n"/>
      <c r="EU262" s="81" t="n"/>
      <c r="EV262" s="89" t="n"/>
      <c r="EX262" s="81" t="n"/>
      <c r="EY262" s="89" t="n"/>
      <c r="FA262" s="81" t="n"/>
      <c r="FB262" s="89" t="n"/>
      <c r="FD262" s="81" t="n"/>
      <c r="FE262" s="89" t="n"/>
      <c r="FG262" s="81" t="n"/>
      <c r="FH262" s="89" t="n"/>
      <c r="FJ262" s="81" t="n"/>
      <c r="FK262" s="89" t="n"/>
      <c r="FM262" s="81" t="n"/>
    </row>
    <row customHeight="1" ht="12" r="263" spans="1:201">
      <c r="U263" s="10" t="n"/>
      <c r="V263" s="89" t="n"/>
      <c r="W263" s="16" t="n"/>
      <c r="X263" s="25" t="n"/>
      <c r="Y263" s="80" t="n"/>
      <c r="Z263" s="27">
        <f>IF(U263="","",LOOKUP(U263-V263,{-9E+307,0,1},{2,"x",1}))</f>
        <v/>
      </c>
      <c r="AA263" s="14">
        <f>IF(U263="","",U263&amp;"-"&amp;V263)</f>
        <v/>
      </c>
      <c r="AB263" s="63" t="n"/>
      <c r="EP263" s="89" t="n"/>
      <c r="ER263" s="81" t="n"/>
      <c r="ES263" s="89" t="n"/>
      <c r="EU263" s="81" t="n"/>
      <c r="EV263" s="89" t="n"/>
      <c r="EX263" s="81" t="n"/>
      <c r="EY263" s="89" t="n"/>
      <c r="FA263" s="81" t="n"/>
      <c r="FB263" s="89" t="n"/>
      <c r="FD263" s="81" t="n"/>
      <c r="FE263" s="89" t="n"/>
      <c r="FG263" s="81" t="n"/>
      <c r="FH263" s="89" t="n"/>
      <c r="FJ263" s="81" t="n"/>
      <c r="FK263" s="89" t="n"/>
      <c r="FM263" s="81" t="n"/>
    </row>
    <row customHeight="1" ht="12" r="264" spans="1:201">
      <c r="U264" s="10" t="n"/>
      <c r="V264" s="89" t="n"/>
      <c r="W264" s="16" t="n"/>
      <c r="X264" s="25" t="n"/>
      <c r="Y264" s="80" t="n"/>
      <c r="Z264" s="27">
        <f>IF(U264="","",LOOKUP(U264-V264,{-9E+307,0,1},{2,"x",1}))</f>
        <v/>
      </c>
      <c r="AA264" s="14">
        <f>IF(U264="","",U264&amp;"-"&amp;V264)</f>
        <v/>
      </c>
      <c r="AB264" s="63" t="n"/>
      <c r="EP264" s="89" t="n"/>
      <c r="ER264" s="81" t="n"/>
      <c r="ES264" s="89" t="n"/>
      <c r="EU264" s="81" t="n"/>
      <c r="EV264" s="89" t="n"/>
      <c r="EX264" s="81" t="n"/>
      <c r="EY264" s="89" t="n"/>
      <c r="FA264" s="81" t="n"/>
      <c r="FB264" s="89" t="n"/>
      <c r="FD264" s="81" t="n"/>
      <c r="FE264" s="89" t="n"/>
      <c r="FG264" s="81" t="n"/>
      <c r="FH264" s="89" t="n"/>
      <c r="FJ264" s="81" t="n"/>
      <c r="FK264" s="89" t="n"/>
      <c r="FM264" s="81" t="n"/>
    </row>
    <row customHeight="1" ht="12" r="265" spans="1:201">
      <c r="U265" s="10" t="n"/>
      <c r="V265" s="89" t="n"/>
      <c r="W265" s="16" t="n"/>
      <c r="X265" s="25" t="n"/>
      <c r="Y265" s="80" t="n"/>
      <c r="Z265" s="27">
        <f>IF(U265="","",LOOKUP(U265-V265,{-9E+307,0,1},{2,"x",1}))</f>
        <v/>
      </c>
      <c r="AA265" s="14">
        <f>IF(U265="","",U265&amp;"-"&amp;V265)</f>
        <v/>
      </c>
      <c r="AB265" s="63" t="n"/>
      <c r="EP265" s="89" t="n"/>
      <c r="ER265" s="81" t="n"/>
      <c r="ES265" s="89" t="n"/>
      <c r="EU265" s="81" t="n"/>
      <c r="EV265" s="89" t="n"/>
      <c r="EX265" s="81" t="n"/>
      <c r="EY265" s="89" t="n"/>
      <c r="FA265" s="81" t="n"/>
      <c r="FB265" s="89" t="n"/>
      <c r="FD265" s="81" t="n"/>
      <c r="FE265" s="89" t="n"/>
      <c r="FG265" s="81" t="n"/>
      <c r="FH265" s="89" t="n"/>
      <c r="FJ265" s="81" t="n"/>
      <c r="FK265" s="89" t="n"/>
      <c r="FM265" s="81" t="n"/>
    </row>
    <row r="266" spans="1:201">
      <c r="U266" s="10" t="n"/>
      <c r="V266" s="89" t="n"/>
      <c r="W266" s="16" t="n"/>
      <c r="X266" s="25" t="n"/>
      <c r="Y266" s="80" t="n"/>
      <c r="Z266" s="27">
        <f>IF(U266="","",LOOKUP(U266-V266,{-9E+307,0,1},{2,"x",1}))</f>
        <v/>
      </c>
      <c r="AA266" s="14">
        <f>IF(U266="","",U266&amp;"-"&amp;V266)</f>
        <v/>
      </c>
      <c r="AB266" s="63" t="n"/>
      <c r="EP266" s="89" t="n"/>
      <c r="ER266" s="81" t="n"/>
      <c r="ES266" s="89" t="n"/>
      <c r="EU266" s="81" t="n"/>
      <c r="EV266" s="89" t="n"/>
      <c r="EX266" s="81" t="n"/>
      <c r="EY266" s="89" t="n"/>
      <c r="FA266" s="81" t="n"/>
      <c r="FB266" s="89" t="n"/>
      <c r="FD266" s="81" t="n"/>
      <c r="FE266" s="89" t="n"/>
      <c r="FG266" s="81" t="n"/>
      <c r="FH266" s="89" t="n"/>
      <c r="FJ266" s="81" t="n"/>
      <c r="FK266" s="89" t="n"/>
      <c r="FM266" s="81" t="n"/>
    </row>
    <row customHeight="1" ht="12" r="267" spans="1:201">
      <c r="U267" s="10" t="n"/>
      <c r="V267" s="89" t="n"/>
      <c r="W267" s="16" t="n"/>
      <c r="X267" s="25" t="n"/>
      <c r="Y267" s="80" t="n"/>
      <c r="Z267" s="27">
        <f>IF(U267="","",LOOKUP(U267-V267,{-9E+307,0,1},{2,"x",1}))</f>
        <v/>
      </c>
      <c r="AA267" s="14">
        <f>IF(U267="","",U267&amp;"-"&amp;V267)</f>
        <v/>
      </c>
      <c r="AB267" s="63" t="n"/>
      <c r="EP267" s="89" t="n"/>
      <c r="ER267" s="81" t="n"/>
      <c r="ES267" s="89" t="n"/>
      <c r="EU267" s="81" t="n"/>
      <c r="EV267" s="89" t="n"/>
      <c r="EX267" s="81" t="n"/>
      <c r="EY267" s="89" t="n"/>
      <c r="FA267" s="81" t="n"/>
      <c r="FB267" s="89" t="n"/>
      <c r="FD267" s="81" t="n"/>
      <c r="FE267" s="89" t="n"/>
      <c r="FG267" s="81" t="n"/>
      <c r="FH267" s="89" t="n"/>
      <c r="FJ267" s="81" t="n"/>
      <c r="FK267" s="89" t="n"/>
      <c r="FM267" s="81" t="n"/>
    </row>
    <row customHeight="1" ht="12" r="268" spans="1:201">
      <c r="U268" s="10" t="n"/>
      <c r="V268" s="89" t="n"/>
      <c r="W268" s="16" t="n"/>
      <c r="X268" s="25" t="n"/>
      <c r="Y268" s="80" t="n"/>
      <c r="Z268" s="27">
        <f>IF(U268="","",LOOKUP(U268-V268,{-9E+307,0,1},{2,"x",1}))</f>
        <v/>
      </c>
      <c r="AA268" s="14">
        <f>IF(U268="","",U268&amp;"-"&amp;V268)</f>
        <v/>
      </c>
      <c r="AB268" s="63" t="n"/>
      <c r="EP268" s="89" t="n"/>
      <c r="ER268" s="81" t="n"/>
      <c r="ES268" s="89" t="n"/>
      <c r="EU268" s="81" t="n"/>
      <c r="EV268" s="89" t="n"/>
      <c r="EX268" s="81" t="n"/>
      <c r="EY268" s="89" t="n"/>
      <c r="FA268" s="81" t="n"/>
      <c r="FB268" s="89" t="n"/>
      <c r="FD268" s="81" t="n"/>
      <c r="FE268" s="89" t="n"/>
      <c r="FG268" s="81" t="n"/>
      <c r="FH268" s="89" t="n"/>
      <c r="FJ268" s="81" t="n"/>
      <c r="FK268" s="89" t="n"/>
      <c r="FM268" s="81" t="n"/>
    </row>
    <row customHeight="1" ht="12" r="269" spans="1:201">
      <c r="U269" s="10" t="n"/>
      <c r="V269" s="89" t="n"/>
      <c r="W269" s="16" t="n"/>
      <c r="X269" s="25" t="n"/>
      <c r="Y269" s="80" t="n"/>
      <c r="Z269" s="27">
        <f>IF(U269="","",LOOKUP(U269-V269,{-9E+307,0,1},{2,"x",1}))</f>
        <v/>
      </c>
      <c r="AA269" s="14">
        <f>IF(U269="","",U269&amp;"-"&amp;V269)</f>
        <v/>
      </c>
      <c r="AB269" s="63" t="n"/>
      <c r="EP269" s="89" t="n"/>
      <c r="ER269" s="81" t="n"/>
      <c r="ES269" s="89" t="n"/>
      <c r="EU269" s="81" t="n"/>
      <c r="EV269" s="89" t="n"/>
      <c r="EX269" s="81" t="n"/>
      <c r="EY269" s="89" t="n"/>
      <c r="FA269" s="81" t="n"/>
      <c r="FB269" s="89" t="n"/>
      <c r="FD269" s="81" t="n"/>
      <c r="FE269" s="89" t="n"/>
      <c r="FG269" s="81" t="n"/>
      <c r="FH269" s="89" t="n"/>
      <c r="FJ269" s="81" t="n"/>
      <c r="FK269" s="89" t="n"/>
      <c r="FM269" s="81" t="n"/>
    </row>
    <row customHeight="1" ht="12" r="270" spans="1:201">
      <c r="U270" s="10" t="n"/>
      <c r="V270" s="89" t="n"/>
      <c r="W270" s="16" t="n"/>
      <c r="X270" s="25" t="n"/>
      <c r="Y270" s="80" t="n"/>
      <c r="Z270" s="27">
        <f>IF(U270="","",LOOKUP(U270-V270,{-9E+307,0,1},{2,"x",1}))</f>
        <v/>
      </c>
      <c r="AA270" s="14">
        <f>IF(U270="","",U270&amp;"-"&amp;V270)</f>
        <v/>
      </c>
      <c r="AB270" s="63" t="n"/>
      <c r="EP270" s="89" t="n"/>
      <c r="ER270" s="81" t="n"/>
      <c r="ES270" s="89" t="n"/>
      <c r="EU270" s="81" t="n"/>
      <c r="EV270" s="89" t="n"/>
      <c r="EX270" s="81" t="n"/>
      <c r="EY270" s="89" t="n"/>
      <c r="FA270" s="81" t="n"/>
      <c r="FB270" s="89" t="n"/>
      <c r="FD270" s="81" t="n"/>
      <c r="FE270" s="89" t="n"/>
      <c r="FG270" s="81" t="n"/>
      <c r="FH270" s="89" t="n"/>
      <c r="FJ270" s="81" t="n"/>
      <c r="FK270" s="89" t="n"/>
      <c r="FM270" s="81" t="n"/>
    </row>
    <row customHeight="1" ht="12" r="271" spans="1:201">
      <c r="U271" s="10" t="n"/>
      <c r="V271" s="89" t="n"/>
      <c r="W271" s="16" t="n"/>
      <c r="X271" s="25" t="n"/>
      <c r="Y271" s="80" t="n"/>
      <c r="Z271" s="27">
        <f>IF(U271="","",LOOKUP(U271-V271,{-9E+307,0,1},{2,"x",1}))</f>
        <v/>
      </c>
      <c r="AA271" s="14">
        <f>IF(U271="","",U271&amp;"-"&amp;V271)</f>
        <v/>
      </c>
      <c r="AB271" s="63" t="n"/>
      <c r="EP271" s="89" t="n"/>
      <c r="ER271" s="81" t="n"/>
      <c r="ES271" s="89" t="n"/>
      <c r="EU271" s="81" t="n"/>
      <c r="EV271" s="89" t="n"/>
      <c r="EX271" s="81" t="n"/>
      <c r="EY271" s="89" t="n"/>
      <c r="FA271" s="81" t="n"/>
      <c r="FB271" s="89" t="n"/>
      <c r="FD271" s="81" t="n"/>
      <c r="FE271" s="89" t="n"/>
      <c r="FG271" s="81" t="n"/>
      <c r="FH271" s="89" t="n"/>
      <c r="FJ271" s="81" t="n"/>
      <c r="FK271" s="89" t="n"/>
      <c r="FM271" s="81" t="n"/>
    </row>
    <row customHeight="1" ht="12" r="272" spans="1:201">
      <c r="U272" s="10" t="n"/>
      <c r="V272" s="89" t="n"/>
      <c r="W272" s="16" t="n"/>
      <c r="X272" s="25" t="n"/>
      <c r="Y272" s="80" t="n"/>
      <c r="Z272" s="27">
        <f>IF(U272="","",LOOKUP(U272-V272,{-9E+307,0,1},{2,"x",1}))</f>
        <v/>
      </c>
      <c r="AA272" s="14">
        <f>IF(U272="","",U272&amp;"-"&amp;V272)</f>
        <v/>
      </c>
      <c r="AB272" s="63" t="n"/>
      <c r="EP272" s="89" t="n"/>
      <c r="ER272" s="81" t="n"/>
      <c r="ES272" s="89" t="n"/>
      <c r="EU272" s="81" t="n"/>
      <c r="EV272" s="89" t="n"/>
      <c r="EX272" s="81" t="n"/>
      <c r="EY272" s="89" t="n"/>
      <c r="FA272" s="81" t="n"/>
      <c r="FB272" s="89" t="n"/>
      <c r="FD272" s="81" t="n"/>
      <c r="FE272" s="89" t="n"/>
      <c r="FG272" s="81" t="n"/>
      <c r="FH272" s="89" t="n"/>
      <c r="FJ272" s="81" t="n"/>
      <c r="FK272" s="89" t="n"/>
      <c r="FM272" s="81" t="n"/>
    </row>
    <row customHeight="1" ht="12" r="273" spans="1:201">
      <c r="U273" s="10" t="n"/>
      <c r="V273" s="89" t="n"/>
      <c r="W273" s="16" t="n"/>
      <c r="X273" s="25" t="n"/>
      <c r="Y273" s="80" t="n"/>
      <c r="Z273" s="27">
        <f>IF(U273="","",LOOKUP(U273-V273,{-9E+307,0,1},{2,"x",1}))</f>
        <v/>
      </c>
      <c r="AA273" s="14">
        <f>IF(U273="","",U273&amp;"-"&amp;V273)</f>
        <v/>
      </c>
      <c r="AB273" s="63" t="n"/>
      <c r="EP273" s="89" t="n"/>
      <c r="ER273" s="81" t="n"/>
      <c r="ES273" s="89" t="n"/>
      <c r="EU273" s="81" t="n"/>
      <c r="EV273" s="89" t="n"/>
      <c r="EX273" s="81" t="n"/>
      <c r="EY273" s="89" t="n"/>
      <c r="FA273" s="81" t="n"/>
      <c r="FB273" s="89" t="n"/>
      <c r="FD273" s="81" t="n"/>
      <c r="FE273" s="89" t="n"/>
      <c r="FG273" s="81" t="n"/>
      <c r="FH273" s="89" t="n"/>
      <c r="FJ273" s="81" t="n"/>
      <c r="FK273" s="89" t="n"/>
      <c r="FM273" s="81" t="n"/>
    </row>
    <row customHeight="1" ht="12" r="274" spans="1:201">
      <c r="U274" s="10" t="n"/>
      <c r="V274" s="89" t="n"/>
      <c r="W274" s="16" t="n"/>
      <c r="X274" s="25" t="n"/>
      <c r="Y274" s="80" t="n"/>
      <c r="Z274" s="27">
        <f>IF(U274="","",LOOKUP(U274-V274,{-9E+307,0,1},{2,"x",1}))</f>
        <v/>
      </c>
      <c r="AA274" s="14">
        <f>IF(U274="","",U274&amp;"-"&amp;V274)</f>
        <v/>
      </c>
      <c r="AB274" s="63" t="n"/>
      <c r="EP274" s="89" t="n"/>
      <c r="ER274" s="81" t="n"/>
      <c r="ES274" s="89" t="n"/>
      <c r="EU274" s="81" t="n"/>
      <c r="EV274" s="89" t="n"/>
      <c r="EX274" s="81" t="n"/>
      <c r="EY274" s="89" t="n"/>
      <c r="FA274" s="81" t="n"/>
      <c r="FB274" s="89" t="n"/>
      <c r="FD274" s="81" t="n"/>
      <c r="FE274" s="89" t="n"/>
      <c r="FG274" s="81" t="n"/>
      <c r="FH274" s="89" t="n"/>
      <c r="FJ274" s="81" t="n"/>
      <c r="FK274" s="89" t="n"/>
      <c r="FM274" s="81" t="n"/>
    </row>
    <row customHeight="1" ht="12" r="275" spans="1:201">
      <c r="U275" s="10" t="n"/>
      <c r="V275" s="89" t="n"/>
      <c r="W275" s="16" t="n"/>
      <c r="X275" s="25" t="n"/>
      <c r="Y275" s="80" t="n"/>
      <c r="Z275" s="27">
        <f>IF(U275="","",LOOKUP(U275-V275,{-9E+307,0,1},{2,"x",1}))</f>
        <v/>
      </c>
      <c r="AA275" s="14">
        <f>IF(U275="","",U275&amp;"-"&amp;V275)</f>
        <v/>
      </c>
      <c r="AB275" s="63" t="n"/>
      <c r="EP275" s="89" t="n"/>
      <c r="ER275" s="81" t="n"/>
      <c r="ES275" s="89" t="n"/>
      <c r="EU275" s="81" t="n"/>
      <c r="EV275" s="89" t="n"/>
      <c r="EX275" s="81" t="n"/>
      <c r="EY275" s="89" t="n"/>
      <c r="FA275" s="81" t="n"/>
      <c r="FB275" s="89" t="n"/>
      <c r="FD275" s="81" t="n"/>
      <c r="FE275" s="89" t="n"/>
      <c r="FG275" s="81" t="n"/>
      <c r="FH275" s="89" t="n"/>
      <c r="FJ275" s="81" t="n"/>
      <c r="FK275" s="89" t="n"/>
      <c r="FM275" s="81" t="n"/>
    </row>
    <row customHeight="1" ht="12" r="276" spans="1:201">
      <c r="U276" s="10" t="n"/>
      <c r="V276" s="89" t="n"/>
      <c r="W276" s="16" t="n"/>
      <c r="X276" s="25" t="n"/>
      <c r="Y276" s="80" t="n"/>
      <c r="Z276" s="27">
        <f>IF(U276="","",LOOKUP(U276-V276,{-9E+307,0,1},{2,"x",1}))</f>
        <v/>
      </c>
      <c r="AA276" s="14">
        <f>IF(U276="","",U276&amp;"-"&amp;V276)</f>
        <v/>
      </c>
      <c r="AB276" s="63" t="n"/>
      <c r="EP276" s="89" t="n"/>
      <c r="ER276" s="81" t="n"/>
      <c r="ES276" s="89" t="n"/>
      <c r="EU276" s="81" t="n"/>
      <c r="EV276" s="89" t="n"/>
      <c r="EX276" s="81" t="n"/>
      <c r="EY276" s="89" t="n"/>
      <c r="FA276" s="81" t="n"/>
      <c r="FB276" s="89" t="n"/>
      <c r="FD276" s="81" t="n"/>
      <c r="FE276" s="89" t="n"/>
      <c r="FG276" s="81" t="n"/>
      <c r="FH276" s="89" t="n"/>
      <c r="FJ276" s="81" t="n"/>
      <c r="FK276" s="89" t="n"/>
      <c r="FM276" s="81" t="n"/>
    </row>
    <row customHeight="1" ht="12" r="277" spans="1:201">
      <c r="U277" s="10" t="n"/>
      <c r="V277" s="89" t="n"/>
      <c r="W277" s="16" t="n"/>
      <c r="X277" s="25" t="n"/>
      <c r="Y277" s="80" t="n"/>
      <c r="Z277" s="27">
        <f>IF(U277="","",LOOKUP(U277-V277,{-9E+307,0,1},{2,"x",1}))</f>
        <v/>
      </c>
      <c r="AA277" s="14">
        <f>IF(U277="","",U277&amp;"-"&amp;V277)</f>
        <v/>
      </c>
      <c r="AB277" s="63" t="n"/>
      <c r="EP277" s="89" t="n"/>
      <c r="ER277" s="81" t="n"/>
      <c r="ES277" s="89" t="n"/>
      <c r="EU277" s="81" t="n"/>
      <c r="EV277" s="89" t="n"/>
      <c r="EX277" s="81" t="n"/>
      <c r="EY277" s="89" t="n"/>
      <c r="FA277" s="81" t="n"/>
      <c r="FB277" s="89" t="n"/>
      <c r="FD277" s="81" t="n"/>
      <c r="FE277" s="89" t="n"/>
      <c r="FG277" s="81" t="n"/>
      <c r="FH277" s="89" t="n"/>
      <c r="FJ277" s="81" t="n"/>
      <c r="FK277" s="89" t="n"/>
      <c r="FM277" s="81" t="n"/>
    </row>
    <row customHeight="1" ht="12" r="278" spans="1:201">
      <c r="U278" s="10" t="n"/>
      <c r="V278" s="89" t="n"/>
      <c r="W278" s="16" t="n"/>
      <c r="X278" s="25" t="n"/>
      <c r="Y278" s="80" t="n"/>
      <c r="Z278" s="27">
        <f>IF(U278="","",LOOKUP(U278-V278,{-9E+307,0,1},{2,"x",1}))</f>
        <v/>
      </c>
      <c r="AA278" s="14">
        <f>IF(U278="","",U278&amp;"-"&amp;V278)</f>
        <v/>
      </c>
      <c r="AB278" s="63" t="n"/>
      <c r="EP278" s="89" t="n"/>
      <c r="ER278" s="81" t="n"/>
      <c r="ES278" s="89" t="n"/>
      <c r="EU278" s="81" t="n"/>
      <c r="EV278" s="89" t="n"/>
      <c r="EX278" s="81" t="n"/>
      <c r="EY278" s="89" t="n"/>
      <c r="FA278" s="81" t="n"/>
      <c r="FB278" s="89" t="n"/>
      <c r="FD278" s="81" t="n"/>
      <c r="FE278" s="89" t="n"/>
      <c r="FG278" s="81" t="n"/>
      <c r="FH278" s="89" t="n"/>
      <c r="FJ278" s="81" t="n"/>
      <c r="FK278" s="89" t="n"/>
      <c r="FM278" s="81" t="n"/>
    </row>
    <row customHeight="1" ht="12" r="279" spans="1:201">
      <c r="U279" s="10" t="n"/>
      <c r="V279" s="89" t="n"/>
      <c r="W279" s="16" t="n"/>
      <c r="X279" s="25" t="n"/>
      <c r="Y279" s="80" t="n"/>
      <c r="Z279" s="27">
        <f>IF(U279="","",LOOKUP(U279-V279,{-9E+307,0,1},{2,"x",1}))</f>
        <v/>
      </c>
      <c r="AA279" s="14">
        <f>IF(U279="","",U279&amp;"-"&amp;V279)</f>
        <v/>
      </c>
      <c r="AB279" s="63" t="n"/>
      <c r="EP279" s="89" t="n"/>
      <c r="ER279" s="81" t="n"/>
      <c r="ES279" s="89" t="n"/>
      <c r="EU279" s="81" t="n"/>
      <c r="EV279" s="89" t="n"/>
      <c r="EX279" s="81" t="n"/>
      <c r="EY279" s="89" t="n"/>
      <c r="FA279" s="81" t="n"/>
      <c r="FB279" s="89" t="n"/>
      <c r="FD279" s="81" t="n"/>
      <c r="FE279" s="89" t="n"/>
      <c r="FG279" s="81" t="n"/>
      <c r="FH279" s="89" t="n"/>
      <c r="FJ279" s="81" t="n"/>
      <c r="FK279" s="89" t="n"/>
      <c r="FM279" s="81" t="n"/>
    </row>
    <row customHeight="1" ht="12" r="280" spans="1:201">
      <c r="U280" s="10" t="n"/>
      <c r="V280" s="89" t="n"/>
      <c r="W280" s="16" t="n"/>
      <c r="X280" s="25" t="n"/>
      <c r="Y280" s="80" t="n"/>
      <c r="Z280" s="27">
        <f>IF(U280="","",LOOKUP(U280-V280,{-9E+307,0,1},{2,"x",1}))</f>
        <v/>
      </c>
      <c r="AA280" s="14">
        <f>IF(U280="","",U280&amp;"-"&amp;V280)</f>
        <v/>
      </c>
      <c r="AB280" s="63" t="n"/>
      <c r="EP280" s="89" t="n"/>
      <c r="ER280" s="81" t="n"/>
      <c r="ES280" s="89" t="n"/>
      <c r="EU280" s="81" t="n"/>
      <c r="EV280" s="89" t="n"/>
      <c r="EX280" s="81" t="n"/>
      <c r="EY280" s="89" t="n"/>
      <c r="FA280" s="81" t="n"/>
      <c r="FB280" s="89" t="n"/>
      <c r="FD280" s="81" t="n"/>
      <c r="FE280" s="89" t="n"/>
      <c r="FG280" s="81" t="n"/>
      <c r="FH280" s="89" t="n"/>
      <c r="FJ280" s="81" t="n"/>
      <c r="FK280" s="89" t="n"/>
      <c r="FM280" s="81" t="n"/>
    </row>
    <row customHeight="1" ht="12" r="281" spans="1:201">
      <c r="U281" s="10" t="n"/>
      <c r="V281" s="89" t="n"/>
      <c r="W281" s="16" t="n"/>
      <c r="X281" s="25" t="n"/>
      <c r="Y281" s="80" t="n"/>
      <c r="Z281" s="27">
        <f>IF(U281="","",LOOKUP(U281-V281,{-9E+307,0,1},{2,"x",1}))</f>
        <v/>
      </c>
      <c r="AA281" s="14">
        <f>IF(U281="","",U281&amp;"-"&amp;V281)</f>
        <v/>
      </c>
      <c r="AB281" s="63" t="n"/>
      <c r="EP281" s="89" t="n"/>
      <c r="ER281" s="81" t="n"/>
      <c r="ES281" s="89" t="n"/>
      <c r="EU281" s="81" t="n"/>
      <c r="EV281" s="89" t="n"/>
      <c r="EX281" s="81" t="n"/>
      <c r="EY281" s="89" t="n"/>
      <c r="FA281" s="81" t="n"/>
      <c r="FB281" s="89" t="n"/>
      <c r="FD281" s="81" t="n"/>
      <c r="FE281" s="89" t="n"/>
      <c r="FG281" s="81" t="n"/>
      <c r="FH281" s="89" t="n"/>
      <c r="FJ281" s="81" t="n"/>
      <c r="FK281" s="89" t="n"/>
      <c r="FM281" s="81" t="n"/>
    </row>
    <row customHeight="1" ht="12" r="282" spans="1:201">
      <c r="U282" s="10" t="n"/>
      <c r="V282" s="89" t="n"/>
      <c r="W282" s="16" t="n"/>
      <c r="X282" s="25" t="n"/>
      <c r="Y282" s="80" t="n"/>
      <c r="Z282" s="27">
        <f>IF(U282="","",LOOKUP(U282-V282,{-9E+307,0,1},{2,"x",1}))</f>
        <v/>
      </c>
      <c r="AA282" s="14">
        <f>IF(U282="","",U282&amp;"-"&amp;V282)</f>
        <v/>
      </c>
      <c r="AB282" s="63" t="n"/>
      <c r="EP282" s="89" t="n"/>
      <c r="ER282" s="81" t="n"/>
      <c r="ES282" s="89" t="n"/>
      <c r="EU282" s="81" t="n"/>
      <c r="EV282" s="89" t="n"/>
      <c r="EX282" s="81" t="n"/>
      <c r="EY282" s="89" t="n"/>
      <c r="FA282" s="81" t="n"/>
      <c r="FB282" s="89" t="n"/>
      <c r="FD282" s="81" t="n"/>
      <c r="FE282" s="89" t="n"/>
      <c r="FG282" s="81" t="n"/>
      <c r="FH282" s="89" t="n"/>
      <c r="FJ282" s="81" t="n"/>
      <c r="FK282" s="89" t="n"/>
      <c r="FM282" s="81" t="n"/>
    </row>
    <row customHeight="1" ht="12" r="283" spans="1:201">
      <c r="U283" s="10" t="n"/>
      <c r="V283" s="89" t="n"/>
      <c r="W283" s="16" t="n"/>
      <c r="X283" s="25" t="n"/>
      <c r="Y283" s="80" t="n"/>
      <c r="Z283" s="27">
        <f>IF(U283="","",LOOKUP(U283-V283,{-9E+307,0,1},{2,"x",1}))</f>
        <v/>
      </c>
      <c r="AA283" s="14">
        <f>IF(U283="","",U283&amp;"-"&amp;V283)</f>
        <v/>
      </c>
      <c r="AB283" s="63" t="n"/>
      <c r="EP283" s="89" t="n"/>
      <c r="ER283" s="81" t="n"/>
      <c r="ES283" s="89" t="n"/>
      <c r="EU283" s="81" t="n"/>
      <c r="EV283" s="89" t="n"/>
      <c r="EX283" s="81" t="n"/>
      <c r="EY283" s="89" t="n"/>
      <c r="FA283" s="81" t="n"/>
      <c r="FB283" s="89" t="n"/>
      <c r="FD283" s="81" t="n"/>
      <c r="FE283" s="89" t="n"/>
      <c r="FG283" s="81" t="n"/>
      <c r="FH283" s="89" t="n"/>
      <c r="FJ283" s="81" t="n"/>
      <c r="FK283" s="89" t="n"/>
      <c r="FM283" s="81" t="n"/>
    </row>
    <row customHeight="1" ht="12" r="284" spans="1:201">
      <c r="U284" s="10" t="n"/>
      <c r="V284" s="89" t="n"/>
      <c r="W284" s="16" t="n"/>
      <c r="X284" s="25" t="n"/>
      <c r="Y284" s="80" t="n"/>
      <c r="Z284" s="27">
        <f>IF(U284="","",LOOKUP(U284-V284,{-9E+307,0,1},{2,"x",1}))</f>
        <v/>
      </c>
      <c r="AA284" s="14">
        <f>IF(U284="","",U284&amp;"-"&amp;V284)</f>
        <v/>
      </c>
      <c r="AB284" s="63" t="n"/>
      <c r="EP284" s="89" t="n"/>
      <c r="ER284" s="81" t="n"/>
      <c r="ES284" s="89" t="n"/>
      <c r="EU284" s="81" t="n"/>
      <c r="EV284" s="89" t="n"/>
      <c r="EX284" s="81" t="n"/>
      <c r="EY284" s="89" t="n"/>
      <c r="FA284" s="81" t="n"/>
      <c r="FB284" s="89" t="n"/>
      <c r="FD284" s="81" t="n"/>
      <c r="FE284" s="89" t="n"/>
      <c r="FG284" s="81" t="n"/>
      <c r="FH284" s="89" t="n"/>
      <c r="FJ284" s="81" t="n"/>
      <c r="FK284" s="89" t="n"/>
      <c r="FM284" s="81" t="n"/>
    </row>
    <row customHeight="1" ht="12" r="285" spans="1:201">
      <c r="U285" s="10" t="n"/>
      <c r="V285" s="89" t="n"/>
      <c r="W285" s="16" t="n"/>
      <c r="X285" s="25" t="n"/>
      <c r="Y285" s="80" t="n"/>
      <c r="Z285" s="27">
        <f>IF(U285="","",LOOKUP(U285-V285,{-9E+307,0,1},{2,"x",1}))</f>
        <v/>
      </c>
      <c r="AA285" s="14">
        <f>IF(U285="","",U285&amp;"-"&amp;V285)</f>
        <v/>
      </c>
      <c r="AB285" s="63" t="n"/>
      <c r="EP285" s="89" t="n"/>
      <c r="ER285" s="81" t="n"/>
      <c r="ES285" s="89" t="n"/>
      <c r="EU285" s="81" t="n"/>
      <c r="EV285" s="89" t="n"/>
      <c r="EX285" s="81" t="n"/>
      <c r="EY285" s="89" t="n"/>
      <c r="FA285" s="81" t="n"/>
      <c r="FB285" s="89" t="n"/>
      <c r="FD285" s="81" t="n"/>
      <c r="FE285" s="89" t="n"/>
      <c r="FG285" s="81" t="n"/>
      <c r="FH285" s="89" t="n"/>
      <c r="FJ285" s="81" t="n"/>
      <c r="FK285" s="89" t="n"/>
      <c r="FM285" s="81" t="n"/>
    </row>
    <row customHeight="1" ht="12" r="286" spans="1:201">
      <c r="U286" s="10" t="n"/>
      <c r="V286" s="89" t="n"/>
      <c r="W286" s="16" t="n"/>
      <c r="X286" s="25" t="n"/>
      <c r="Y286" s="80" t="n"/>
      <c r="Z286" s="27">
        <f>IF(U286="","",LOOKUP(U286-V286,{-9E+307,0,1},{2,"x",1}))</f>
        <v/>
      </c>
      <c r="AA286" s="14">
        <f>IF(U286="","",U286&amp;"-"&amp;V286)</f>
        <v/>
      </c>
      <c r="AB286" s="63" t="n"/>
      <c r="EP286" s="89" t="n"/>
      <c r="ER286" s="81" t="n"/>
      <c r="ES286" s="89" t="n"/>
      <c r="EU286" s="81" t="n"/>
      <c r="EV286" s="89" t="n"/>
      <c r="EX286" s="81" t="n"/>
      <c r="EY286" s="89" t="n"/>
      <c r="FA286" s="81" t="n"/>
      <c r="FB286" s="89" t="n"/>
      <c r="FD286" s="81" t="n"/>
      <c r="FE286" s="89" t="n"/>
      <c r="FG286" s="81" t="n"/>
      <c r="FH286" s="89" t="n"/>
      <c r="FJ286" s="81" t="n"/>
      <c r="FK286" s="89" t="n"/>
      <c r="FM286" s="81" t="n"/>
    </row>
    <row customHeight="1" ht="12" r="287" spans="1:201">
      <c r="U287" s="10" t="n"/>
      <c r="V287" s="89" t="n"/>
      <c r="W287" s="16" t="n"/>
      <c r="X287" s="25" t="n"/>
      <c r="Y287" s="80" t="n"/>
      <c r="Z287" s="27">
        <f>IF(U287="","",LOOKUP(U287-V287,{-9E+307,0,1},{2,"x",1}))</f>
        <v/>
      </c>
      <c r="AA287" s="14">
        <f>IF(U287="","",U287&amp;"-"&amp;V287)</f>
        <v/>
      </c>
      <c r="AB287" s="63" t="n"/>
      <c r="EP287" s="89" t="n"/>
      <c r="ER287" s="81" t="n"/>
      <c r="ES287" s="89" t="n"/>
      <c r="EU287" s="81" t="n"/>
      <c r="EV287" s="89" t="n"/>
      <c r="EX287" s="81" t="n"/>
      <c r="EY287" s="89" t="n"/>
      <c r="FA287" s="81" t="n"/>
      <c r="FB287" s="89" t="n"/>
      <c r="FD287" s="81" t="n"/>
      <c r="FE287" s="89" t="n"/>
      <c r="FG287" s="81" t="n"/>
      <c r="FH287" s="89" t="n"/>
      <c r="FJ287" s="81" t="n"/>
      <c r="FK287" s="89" t="n"/>
      <c r="FM287" s="81" t="n"/>
    </row>
    <row customHeight="1" ht="12" r="288" spans="1:201">
      <c r="U288" s="10" t="n"/>
      <c r="V288" s="89" t="n"/>
      <c r="W288" s="16" t="n"/>
      <c r="X288" s="25" t="n"/>
      <c r="Y288" s="80" t="n"/>
      <c r="Z288" s="27">
        <f>IF(U288="","",LOOKUP(U288-V288,{-9E+307,0,1},{2,"x",1}))</f>
        <v/>
      </c>
      <c r="AA288" s="14">
        <f>IF(U288="","",U288&amp;"-"&amp;V288)</f>
        <v/>
      </c>
      <c r="AB288" s="63" t="n"/>
      <c r="EP288" s="89" t="n"/>
      <c r="ER288" s="81" t="n"/>
      <c r="ES288" s="89" t="n"/>
      <c r="EU288" s="81" t="n"/>
      <c r="EV288" s="89" t="n"/>
      <c r="EX288" s="81" t="n"/>
      <c r="EY288" s="89" t="n"/>
      <c r="FA288" s="81" t="n"/>
      <c r="FB288" s="89" t="n"/>
      <c r="FD288" s="81" t="n"/>
      <c r="FE288" s="89" t="n"/>
      <c r="FG288" s="81" t="n"/>
      <c r="FH288" s="89" t="n"/>
      <c r="FJ288" s="81" t="n"/>
      <c r="FK288" s="89" t="n"/>
      <c r="FM288" s="81" t="n"/>
    </row>
    <row r="289" spans="1:201">
      <c r="U289" s="10" t="n"/>
      <c r="V289" s="89" t="n"/>
      <c r="W289" s="16" t="n"/>
      <c r="X289" s="25" t="n"/>
      <c r="Y289" s="80" t="n"/>
      <c r="Z289" s="27">
        <f>IF(U289="","",LOOKUP(U289-V289,{-9E+307,0,1},{2,"x",1}))</f>
        <v/>
      </c>
      <c r="AA289" s="14">
        <f>IF(U289="","",U289&amp;"-"&amp;V289)</f>
        <v/>
      </c>
      <c r="AB289" s="63" t="n"/>
      <c r="EP289" s="89" t="n"/>
      <c r="ER289" s="81" t="n"/>
      <c r="ES289" s="89" t="n"/>
      <c r="EU289" s="81" t="n"/>
      <c r="EV289" s="89" t="n"/>
      <c r="EX289" s="81" t="n"/>
      <c r="EY289" s="89" t="n"/>
      <c r="FA289" s="81" t="n"/>
      <c r="FB289" s="89" t="n"/>
      <c r="FD289" s="81" t="n"/>
      <c r="FE289" s="89" t="n"/>
      <c r="FG289" s="81" t="n"/>
      <c r="FH289" s="89" t="n"/>
      <c r="FJ289" s="81" t="n"/>
      <c r="FK289" s="89" t="n"/>
      <c r="FM289" s="81" t="n"/>
    </row>
    <row customHeight="1" ht="12" r="290" spans="1:201">
      <c r="U290" s="10" t="n"/>
      <c r="V290" s="89" t="n"/>
      <c r="W290" s="16" t="n"/>
      <c r="X290" s="25" t="n"/>
      <c r="Y290" s="80" t="n"/>
      <c r="Z290" s="27">
        <f>IF(U290="","",LOOKUP(U290-V290,{-9E+307,0,1},{2,"x",1}))</f>
        <v/>
      </c>
      <c r="AA290" s="14">
        <f>IF(U290="","",U290&amp;"-"&amp;V290)</f>
        <v/>
      </c>
      <c r="AB290" s="63" t="n"/>
      <c r="EP290" s="89" t="n"/>
      <c r="ER290" s="81" t="n"/>
      <c r="ES290" s="89" t="n"/>
      <c r="EU290" s="81" t="n"/>
      <c r="EV290" s="89" t="n"/>
      <c r="EX290" s="81" t="n"/>
      <c r="EY290" s="89" t="n"/>
      <c r="FA290" s="81" t="n"/>
      <c r="FB290" s="89" t="n"/>
      <c r="FD290" s="81" t="n"/>
      <c r="FE290" s="89" t="n"/>
      <c r="FG290" s="81" t="n"/>
      <c r="FH290" s="89" t="n"/>
      <c r="FJ290" s="81" t="n"/>
      <c r="FK290" s="89" t="n"/>
      <c r="FM290" s="81" t="n"/>
    </row>
    <row customHeight="1" ht="12" r="291" spans="1:201">
      <c r="U291" s="10" t="n"/>
      <c r="V291" s="89" t="n"/>
      <c r="W291" s="16" t="n"/>
      <c r="X291" s="25" t="n"/>
      <c r="Y291" s="80" t="n"/>
      <c r="Z291" s="27">
        <f>IF(U291="","",LOOKUP(U291-V291,{-9E+307,0,1},{2,"x",1}))</f>
        <v/>
      </c>
      <c r="AA291" s="14">
        <f>IF(U291="","",U291&amp;"-"&amp;V291)</f>
        <v/>
      </c>
      <c r="AB291" s="63" t="n"/>
      <c r="EP291" s="89" t="n"/>
      <c r="ER291" s="81" t="n"/>
      <c r="ES291" s="89" t="n"/>
      <c r="EU291" s="81" t="n"/>
      <c r="EV291" s="89" t="n"/>
      <c r="EX291" s="81" t="n"/>
      <c r="EY291" s="89" t="n"/>
      <c r="FA291" s="81" t="n"/>
      <c r="FB291" s="89" t="n"/>
      <c r="FD291" s="81" t="n"/>
      <c r="FE291" s="89" t="n"/>
      <c r="FG291" s="81" t="n"/>
      <c r="FH291" s="89" t="n"/>
      <c r="FJ291" s="81" t="n"/>
      <c r="FK291" s="89" t="n"/>
      <c r="FM291" s="81" t="n"/>
    </row>
    <row customHeight="1" ht="12" r="292" spans="1:201">
      <c r="U292" s="10" t="n"/>
      <c r="V292" s="89" t="n"/>
      <c r="W292" s="16" t="n"/>
      <c r="X292" s="25" t="n"/>
      <c r="Y292" s="80" t="n"/>
      <c r="Z292" s="27">
        <f>IF(U292="","",LOOKUP(U292-V292,{-9E+307,0,1},{2,"x",1}))</f>
        <v/>
      </c>
      <c r="AA292" s="14">
        <f>IF(U292="","",U292&amp;"-"&amp;V292)</f>
        <v/>
      </c>
      <c r="AB292" s="63" t="n"/>
      <c r="EP292" s="89" t="n"/>
      <c r="ER292" s="81" t="n"/>
      <c r="ES292" s="89" t="n"/>
      <c r="EU292" s="81" t="n"/>
      <c r="EV292" s="89" t="n"/>
      <c r="EX292" s="81" t="n"/>
      <c r="EY292" s="89" t="n"/>
      <c r="FA292" s="81" t="n"/>
      <c r="FB292" s="89" t="n"/>
      <c r="FD292" s="81" t="n"/>
      <c r="FE292" s="89" t="n"/>
      <c r="FG292" s="81" t="n"/>
      <c r="FH292" s="89" t="n"/>
      <c r="FJ292" s="81" t="n"/>
      <c r="FK292" s="89" t="n"/>
      <c r="FM292" s="81" t="n"/>
    </row>
    <row customHeight="1" ht="12" r="293" spans="1:201">
      <c r="U293" s="10" t="n"/>
      <c r="V293" s="89" t="n"/>
      <c r="W293" s="16" t="n"/>
      <c r="X293" s="25" t="n"/>
      <c r="Y293" s="80" t="n"/>
      <c r="Z293" s="27">
        <f>IF(U293="","",LOOKUP(U293-V293,{-9E+307,0,1},{2,"x",1}))</f>
        <v/>
      </c>
      <c r="AA293" s="14">
        <f>IF(U293="","",U293&amp;"-"&amp;V293)</f>
        <v/>
      </c>
      <c r="AB293" s="63" t="n"/>
      <c r="EP293" s="89" t="n"/>
      <c r="ER293" s="81" t="n"/>
      <c r="ES293" s="89" t="n"/>
      <c r="EU293" s="81" t="n"/>
      <c r="EV293" s="89" t="n"/>
      <c r="EX293" s="81" t="n"/>
      <c r="EY293" s="89" t="n"/>
      <c r="FA293" s="81" t="n"/>
      <c r="FB293" s="89" t="n"/>
      <c r="FD293" s="81" t="n"/>
      <c r="FE293" s="89" t="n"/>
      <c r="FG293" s="81" t="n"/>
      <c r="FH293" s="89" t="n"/>
      <c r="FJ293" s="81" t="n"/>
      <c r="FK293" s="89" t="n"/>
      <c r="FM293" s="81" t="n"/>
    </row>
    <row customHeight="1" ht="12" r="294" spans="1:201">
      <c r="U294" s="10" t="n"/>
      <c r="V294" s="89" t="n"/>
      <c r="W294" s="16" t="n"/>
      <c r="X294" s="25" t="n"/>
      <c r="Y294" s="80" t="n"/>
      <c r="Z294" s="27">
        <f>IF(U294="","",LOOKUP(U294-V294,{-9E+307,0,1},{2,"x",1}))</f>
        <v/>
      </c>
      <c r="AA294" s="14">
        <f>IF(U294="","",U294&amp;"-"&amp;V294)</f>
        <v/>
      </c>
      <c r="AB294" s="63" t="n"/>
      <c r="EP294" s="89" t="n"/>
      <c r="ER294" s="81" t="n"/>
      <c r="ES294" s="89" t="n"/>
      <c r="EU294" s="81" t="n"/>
      <c r="EV294" s="89" t="n"/>
      <c r="EX294" s="81" t="n"/>
      <c r="EY294" s="89" t="n"/>
      <c r="FA294" s="81" t="n"/>
      <c r="FB294" s="89" t="n"/>
      <c r="FD294" s="81" t="n"/>
      <c r="FE294" s="89" t="n"/>
      <c r="FG294" s="81" t="n"/>
      <c r="FH294" s="89" t="n"/>
      <c r="FJ294" s="81" t="n"/>
      <c r="FK294" s="89" t="n"/>
      <c r="FM294" s="81" t="n"/>
    </row>
    <row customHeight="1" ht="12" r="295" spans="1:201">
      <c r="U295" s="10" t="n"/>
      <c r="V295" s="89" t="n"/>
      <c r="W295" s="16" t="n"/>
      <c r="X295" s="25" t="n"/>
      <c r="Y295" s="80" t="n"/>
      <c r="Z295" s="27">
        <f>IF(U295="","",LOOKUP(U295-V295,{-9E+307,0,1},{2,"x",1}))</f>
        <v/>
      </c>
      <c r="AA295" s="14">
        <f>IF(U295="","",U295&amp;"-"&amp;V295)</f>
        <v/>
      </c>
      <c r="AB295" s="63" t="n"/>
      <c r="EP295" s="89" t="n"/>
      <c r="ER295" s="81" t="n"/>
      <c r="ES295" s="89" t="n"/>
      <c r="EU295" s="81" t="n"/>
      <c r="EV295" s="89" t="n"/>
      <c r="EX295" s="81" t="n"/>
      <c r="EY295" s="89" t="n"/>
      <c r="FA295" s="81" t="n"/>
      <c r="FB295" s="89" t="n"/>
      <c r="FD295" s="81" t="n"/>
      <c r="FE295" s="89" t="n"/>
      <c r="FG295" s="81" t="n"/>
      <c r="FH295" s="89" t="n"/>
      <c r="FJ295" s="81" t="n"/>
      <c r="FK295" s="89" t="n"/>
      <c r="FM295" s="81" t="n"/>
    </row>
    <row customHeight="1" ht="12" r="296" spans="1:201">
      <c r="U296" s="10" t="n"/>
      <c r="V296" s="89" t="n"/>
      <c r="W296" s="16" t="n"/>
      <c r="X296" s="25" t="n"/>
      <c r="Y296" s="80" t="n"/>
      <c r="Z296" s="27">
        <f>IF(U296="","",LOOKUP(U296-V296,{-9E+307,0,1},{2,"x",1}))</f>
        <v/>
      </c>
      <c r="AA296" s="14">
        <f>IF(U296="","",U296&amp;"-"&amp;V296)</f>
        <v/>
      </c>
      <c r="AB296" s="63" t="n"/>
      <c r="EP296" s="89" t="n"/>
      <c r="ER296" s="81" t="n"/>
      <c r="ES296" s="89" t="n"/>
      <c r="EU296" s="81" t="n"/>
      <c r="EV296" s="89" t="n"/>
      <c r="EX296" s="81" t="n"/>
      <c r="EY296" s="89" t="n"/>
      <c r="FA296" s="81" t="n"/>
      <c r="FB296" s="89" t="n"/>
      <c r="FD296" s="81" t="n"/>
      <c r="FE296" s="89" t="n"/>
      <c r="FG296" s="81" t="n"/>
      <c r="FH296" s="89" t="n"/>
      <c r="FJ296" s="81" t="n"/>
      <c r="FK296" s="89" t="n"/>
      <c r="FM296" s="81" t="n"/>
    </row>
    <row customHeight="1" ht="12" r="297" spans="1:201">
      <c r="U297" s="10" t="n"/>
      <c r="V297" s="89" t="n"/>
      <c r="W297" s="16" t="n"/>
      <c r="X297" s="25" t="n"/>
      <c r="Y297" s="80" t="n"/>
      <c r="Z297" s="27">
        <f>IF(U297="","",LOOKUP(U297-V297,{-9E+307,0,1},{2,"x",1}))</f>
        <v/>
      </c>
      <c r="AA297" s="14">
        <f>IF(U297="","",U297&amp;"-"&amp;V297)</f>
        <v/>
      </c>
      <c r="AB297" s="63" t="n"/>
      <c r="EP297" s="89" t="n"/>
      <c r="ER297" s="81" t="n"/>
      <c r="ES297" s="89" t="n"/>
      <c r="EU297" s="81" t="n"/>
      <c r="EV297" s="89" t="n"/>
      <c r="EX297" s="81" t="n"/>
      <c r="EY297" s="89" t="n"/>
      <c r="FA297" s="81" t="n"/>
      <c r="FB297" s="89" t="n"/>
      <c r="FD297" s="81" t="n"/>
      <c r="FE297" s="89" t="n"/>
      <c r="FG297" s="81" t="n"/>
      <c r="FH297" s="89" t="n"/>
      <c r="FJ297" s="81" t="n"/>
      <c r="FK297" s="89" t="n"/>
      <c r="FM297" s="81" t="n"/>
    </row>
    <row customHeight="1" ht="12" r="298" spans="1:201">
      <c r="U298" s="10" t="n"/>
      <c r="V298" s="89" t="n"/>
      <c r="W298" s="16" t="n"/>
      <c r="X298" s="25" t="n"/>
      <c r="Y298" s="80" t="n"/>
      <c r="Z298" s="27">
        <f>IF(U298="","",LOOKUP(U298-V298,{-9E+307,0,1},{2,"x",1}))</f>
        <v/>
      </c>
      <c r="AA298" s="14">
        <f>IF(U298="","",U298&amp;"-"&amp;V298)</f>
        <v/>
      </c>
      <c r="AB298" s="63" t="n"/>
      <c r="EP298" s="89" t="n"/>
      <c r="ER298" s="81" t="n"/>
      <c r="ES298" s="89" t="n"/>
      <c r="EU298" s="81" t="n"/>
      <c r="EV298" s="89" t="n"/>
      <c r="EX298" s="81" t="n"/>
      <c r="EY298" s="89" t="n"/>
      <c r="FA298" s="81" t="n"/>
      <c r="FB298" s="89" t="n"/>
      <c r="FD298" s="81" t="n"/>
      <c r="FE298" s="89" t="n"/>
      <c r="FG298" s="81" t="n"/>
      <c r="FH298" s="89" t="n"/>
      <c r="FJ298" s="81" t="n"/>
      <c r="FK298" s="89" t="n"/>
      <c r="FM298" s="81" t="n"/>
    </row>
    <row customHeight="1" ht="12" r="299" spans="1:201">
      <c r="U299" s="10" t="n"/>
      <c r="V299" s="89" t="n"/>
      <c r="W299" s="16" t="n"/>
      <c r="X299" s="25" t="n"/>
      <c r="Y299" s="80" t="n"/>
      <c r="Z299" s="27">
        <f>IF(U299="","",LOOKUP(U299-V299,{-9E+307,0,1},{2,"x",1}))</f>
        <v/>
      </c>
      <c r="AA299" s="14">
        <f>IF(U299="","",U299&amp;"-"&amp;V299)</f>
        <v/>
      </c>
      <c r="AB299" s="63" t="n"/>
      <c r="EP299" s="89" t="n"/>
      <c r="ER299" s="81" t="n"/>
      <c r="ES299" s="89" t="n"/>
      <c r="EU299" s="81" t="n"/>
      <c r="EV299" s="89" t="n"/>
      <c r="EX299" s="81" t="n"/>
      <c r="EY299" s="89" t="n"/>
      <c r="FA299" s="81" t="n"/>
      <c r="FB299" s="89" t="n"/>
      <c r="FD299" s="81" t="n"/>
      <c r="FE299" s="89" t="n"/>
      <c r="FG299" s="81" t="n"/>
      <c r="FH299" s="89" t="n"/>
      <c r="FJ299" s="81" t="n"/>
      <c r="FK299" s="89" t="n"/>
      <c r="FM299" s="81" t="n"/>
    </row>
    <row customHeight="1" ht="12" r="300" spans="1:201">
      <c r="U300" s="10" t="n"/>
      <c r="V300" s="89" t="n"/>
      <c r="W300" s="16" t="n"/>
      <c r="X300" s="25" t="n"/>
      <c r="Y300" s="80" t="n"/>
      <c r="Z300" s="27">
        <f>IF(U300="","",LOOKUP(U300-V300,{-9E+307,0,1},{2,"x",1}))</f>
        <v/>
      </c>
      <c r="AA300" s="14">
        <f>IF(U300="","",U300&amp;"-"&amp;V300)</f>
        <v/>
      </c>
      <c r="AB300" s="63" t="n"/>
      <c r="EP300" s="89" t="n"/>
      <c r="ER300" s="81" t="n"/>
      <c r="ES300" s="89" t="n"/>
      <c r="EU300" s="81" t="n"/>
      <c r="EV300" s="89" t="n"/>
      <c r="EX300" s="81" t="n"/>
      <c r="EY300" s="89" t="n"/>
      <c r="FA300" s="81" t="n"/>
      <c r="FB300" s="89" t="n"/>
      <c r="FD300" s="81" t="n"/>
      <c r="FE300" s="89" t="n"/>
      <c r="FG300" s="81" t="n"/>
      <c r="FH300" s="89" t="n"/>
      <c r="FJ300" s="81" t="n"/>
      <c r="FK300" s="89" t="n"/>
      <c r="FM300" s="81" t="n"/>
    </row>
    <row customHeight="1" ht="12" r="301" spans="1:201">
      <c r="U301" s="10" t="n"/>
      <c r="V301" s="89" t="n"/>
      <c r="W301" s="16" t="n"/>
      <c r="X301" s="25" t="n"/>
      <c r="Y301" s="80" t="n"/>
      <c r="Z301" s="27">
        <f>IF(U301="","",LOOKUP(U301-V301,{-9E+307,0,1},{2,"x",1}))</f>
        <v/>
      </c>
      <c r="AA301" s="14">
        <f>IF(U301="","",U301&amp;"-"&amp;V301)</f>
        <v/>
      </c>
      <c r="AB301" s="63" t="n"/>
      <c r="EP301" s="89" t="n"/>
      <c r="ER301" s="81" t="n"/>
      <c r="ES301" s="89" t="n"/>
      <c r="EU301" s="81" t="n"/>
      <c r="EV301" s="89" t="n"/>
      <c r="EX301" s="81" t="n"/>
      <c r="EY301" s="89" t="n"/>
      <c r="FA301" s="81" t="n"/>
      <c r="FB301" s="89" t="n"/>
      <c r="FD301" s="81" t="n"/>
      <c r="FE301" s="89" t="n"/>
      <c r="FG301" s="81" t="n"/>
      <c r="FH301" s="89" t="n"/>
      <c r="FJ301" s="81" t="n"/>
      <c r="FK301" s="89" t="n"/>
      <c r="FM301" s="81" t="n"/>
    </row>
    <row customHeight="1" ht="12" r="302" spans="1:201">
      <c r="U302" s="10" t="n"/>
      <c r="V302" s="89" t="n"/>
      <c r="W302" s="16" t="n"/>
      <c r="X302" s="25" t="n"/>
      <c r="Y302" s="80" t="n"/>
      <c r="Z302" s="27">
        <f>IF(U302="","",LOOKUP(U302-V302,{-9E+307,0,1},{2,"x",1}))</f>
        <v/>
      </c>
      <c r="AA302" s="14">
        <f>IF(U302="","",U302&amp;"-"&amp;V302)</f>
        <v/>
      </c>
      <c r="AB302" s="63" t="n"/>
      <c r="EP302" s="89" t="n"/>
      <c r="ER302" s="81" t="n"/>
      <c r="ES302" s="89" t="n"/>
      <c r="EU302" s="81" t="n"/>
      <c r="EV302" s="89" t="n"/>
      <c r="EX302" s="81" t="n"/>
      <c r="EY302" s="89" t="n"/>
      <c r="FA302" s="81" t="n"/>
      <c r="FB302" s="89" t="n"/>
      <c r="FD302" s="81" t="n"/>
      <c r="FE302" s="89" t="n"/>
      <c r="FG302" s="81" t="n"/>
      <c r="FH302" s="89" t="n"/>
      <c r="FJ302" s="81" t="n"/>
      <c r="FK302" s="89" t="n"/>
      <c r="FM302" s="81" t="n"/>
    </row>
    <row customHeight="1" ht="12" r="303" spans="1:201">
      <c r="U303" s="10" t="n"/>
      <c r="V303" s="89" t="n"/>
      <c r="W303" s="16" t="n"/>
      <c r="X303" s="25" t="n"/>
      <c r="Y303" s="80" t="n"/>
      <c r="Z303" s="27">
        <f>IF(U303="","",LOOKUP(U303-V303,{-9E+307,0,1},{2,"x",1}))</f>
        <v/>
      </c>
      <c r="AA303" s="14">
        <f>IF(U303="","",U303&amp;"-"&amp;V303)</f>
        <v/>
      </c>
      <c r="AB303" s="63" t="n"/>
      <c r="EP303" s="89" t="n"/>
      <c r="ES303" s="89" t="n"/>
      <c r="ET303" s="81" t="n"/>
      <c r="EV303" s="89" t="n"/>
      <c r="EW303" s="81" t="n"/>
      <c r="EY303" s="89" t="n"/>
      <c r="EZ303" s="81" t="n"/>
      <c r="FB303" s="89" t="n"/>
      <c r="FC303" s="81" t="n"/>
      <c r="FE303" s="89" t="n"/>
      <c r="FF303" s="81" t="n"/>
      <c r="FH303" s="89" t="n"/>
      <c r="FI303" s="81" t="n"/>
      <c r="FK303" s="89" t="n"/>
      <c r="FL303" s="81" t="n"/>
      <c r="FO303" s="81" t="n"/>
    </row>
    <row customHeight="1" ht="12" r="304" spans="1:201">
      <c r="U304" s="10" t="n"/>
      <c r="V304" s="89" t="n"/>
      <c r="W304" s="16" t="n"/>
      <c r="X304" s="25" t="n"/>
      <c r="Y304" s="80" t="n"/>
      <c r="Z304" s="27">
        <f>IF(U304="","",LOOKUP(U304-V304,{-9E+307,0,1},{2,"x",1}))</f>
        <v/>
      </c>
      <c r="AA304" s="14">
        <f>IF(U304="","",U304&amp;"-"&amp;V304)</f>
        <v/>
      </c>
      <c r="AB304" s="63" t="n"/>
      <c r="EP304" s="89" t="n"/>
      <c r="ES304" s="89" t="n"/>
      <c r="ET304" s="81" t="n"/>
      <c r="EV304" s="89" t="n"/>
      <c r="EW304" s="81" t="n"/>
      <c r="EY304" s="89" t="n"/>
      <c r="EZ304" s="81" t="n"/>
      <c r="FB304" s="89" t="n"/>
      <c r="FC304" s="81" t="n"/>
      <c r="FE304" s="89" t="n"/>
      <c r="FF304" s="81" t="n"/>
      <c r="FH304" s="89" t="n"/>
      <c r="FI304" s="81" t="n"/>
      <c r="FK304" s="89" t="n"/>
      <c r="FL304" s="81" t="n"/>
      <c r="FO304" s="81" t="n"/>
    </row>
    <row customHeight="1" ht="12" r="305" spans="1:201">
      <c r="U305" s="10" t="n"/>
      <c r="V305" s="89" t="n"/>
      <c r="W305" s="16" t="n"/>
      <c r="X305" s="25" t="n"/>
      <c r="Y305" s="80" t="n"/>
      <c r="Z305" s="27">
        <f>IF(U305="","",LOOKUP(U305-V305,{-9E+307,0,1},{2,"x",1}))</f>
        <v/>
      </c>
      <c r="AA305" s="14">
        <f>IF(U305="","",U305&amp;"-"&amp;V305)</f>
        <v/>
      </c>
      <c r="AB305" s="63" t="n"/>
      <c r="EP305" s="89" t="n"/>
      <c r="ES305" s="89" t="n"/>
      <c r="ET305" s="81" t="n"/>
      <c r="EV305" s="89" t="n"/>
      <c r="EW305" s="81" t="n"/>
      <c r="EY305" s="89" t="n"/>
      <c r="EZ305" s="81" t="n"/>
      <c r="FB305" s="89" t="n"/>
      <c r="FC305" s="81" t="n"/>
      <c r="FE305" s="89" t="n"/>
      <c r="FF305" s="81" t="n"/>
      <c r="FH305" s="89" t="n"/>
      <c r="FI305" s="81" t="n"/>
      <c r="FK305" s="89" t="n"/>
      <c r="FL305" s="81" t="n"/>
      <c r="FO305" s="81" t="n"/>
    </row>
    <row customHeight="1" ht="12" r="306" spans="1:201">
      <c r="U306" s="10" t="n"/>
      <c r="V306" s="89" t="n"/>
      <c r="W306" s="16" t="n"/>
      <c r="X306" s="25" t="n"/>
      <c r="Y306" s="80" t="n"/>
      <c r="Z306" s="27">
        <f>IF(U306="","",LOOKUP(U306-V306,{-9E+307,0,1},{2,"x",1}))</f>
        <v/>
      </c>
      <c r="AA306" s="14">
        <f>IF(U306="","",U306&amp;"-"&amp;V306)</f>
        <v/>
      </c>
      <c r="AB306" s="63" t="n"/>
      <c r="EP306" s="89" t="n"/>
      <c r="ES306" s="89" t="n"/>
      <c r="ET306" s="81" t="n"/>
      <c r="EV306" s="89" t="n"/>
      <c r="EW306" s="81" t="n"/>
      <c r="EY306" s="89" t="n"/>
      <c r="EZ306" s="81" t="n"/>
      <c r="FB306" s="89" t="n"/>
      <c r="FC306" s="81" t="n"/>
      <c r="FE306" s="89" t="n"/>
      <c r="FF306" s="81" t="n"/>
      <c r="FH306" s="89" t="n"/>
      <c r="FI306" s="81" t="n"/>
      <c r="FK306" s="89" t="n"/>
      <c r="FL306" s="81" t="n"/>
      <c r="FO306" s="81" t="n"/>
    </row>
    <row customHeight="1" ht="12" r="307" spans="1:201">
      <c r="U307" s="10" t="n"/>
      <c r="V307" s="89" t="n"/>
      <c r="W307" s="16" t="n"/>
      <c r="X307" s="25" t="n"/>
      <c r="Y307" s="80" t="n"/>
      <c r="Z307" s="27">
        <f>IF(U307="","",LOOKUP(U307-V307,{-9E+307,0,1},{2,"x",1}))</f>
        <v/>
      </c>
      <c r="AA307" s="14">
        <f>IF(U307="","",U307&amp;"-"&amp;V307)</f>
        <v/>
      </c>
      <c r="AB307" s="63" t="n"/>
      <c r="EP307" s="89" t="n"/>
      <c r="ES307" s="89" t="n"/>
      <c r="ET307" s="81" t="n"/>
      <c r="EV307" s="89" t="n"/>
      <c r="EW307" s="81" t="n"/>
      <c r="EY307" s="89" t="n"/>
      <c r="EZ307" s="81" t="n"/>
      <c r="FB307" s="89" t="n"/>
      <c r="FC307" s="81" t="n"/>
      <c r="FE307" s="89" t="n"/>
      <c r="FF307" s="81" t="n"/>
      <c r="FH307" s="89" t="n"/>
      <c r="FI307" s="81" t="n"/>
      <c r="FK307" s="89" t="n"/>
      <c r="FL307" s="81" t="n"/>
      <c r="FO307" s="81" t="n"/>
    </row>
    <row customHeight="1" ht="12" r="308" spans="1:201">
      <c r="U308" s="10" t="n"/>
      <c r="V308" s="89" t="n"/>
      <c r="W308" s="16" t="n"/>
      <c r="X308" s="25" t="n"/>
      <c r="Y308" s="80" t="n"/>
      <c r="Z308" s="27">
        <f>IF(U308="","",LOOKUP(U308-V308,{-9E+307,0,1},{2,"x",1}))</f>
        <v/>
      </c>
      <c r="AA308" s="14">
        <f>IF(U308="","",U308&amp;"-"&amp;V308)</f>
        <v/>
      </c>
      <c r="AB308" s="63" t="n"/>
      <c r="EP308" s="89" t="n"/>
      <c r="ES308" s="89" t="n"/>
      <c r="ET308" s="81" t="n"/>
      <c r="EV308" s="89" t="n"/>
      <c r="EW308" s="81" t="n"/>
      <c r="EY308" s="89" t="n"/>
      <c r="EZ308" s="81" t="n"/>
      <c r="FB308" s="89" t="n"/>
      <c r="FC308" s="81" t="n"/>
      <c r="FE308" s="89" t="n"/>
      <c r="FF308" s="81" t="n"/>
      <c r="FH308" s="89" t="n"/>
      <c r="FI308" s="81" t="n"/>
      <c r="FK308" s="89" t="n"/>
      <c r="FL308" s="81" t="n"/>
      <c r="FO308" s="81" t="n"/>
    </row>
    <row customHeight="1" ht="12" r="309" spans="1:201">
      <c r="U309" s="10" t="n"/>
      <c r="V309" s="89" t="n"/>
      <c r="W309" s="16" t="n"/>
      <c r="X309" s="25" t="n"/>
      <c r="Y309" s="80" t="n"/>
      <c r="Z309" s="27">
        <f>IF(U309="","",LOOKUP(U309-V309,{-9E+307,0,1},{2,"x",1}))</f>
        <v/>
      </c>
      <c r="AA309" s="14">
        <f>IF(U309="","",U309&amp;"-"&amp;V309)</f>
        <v/>
      </c>
      <c r="AB309" s="63" t="n"/>
      <c r="EP309" s="89" t="n"/>
      <c r="ES309" s="89" t="n"/>
      <c r="ET309" s="81" t="n"/>
      <c r="EV309" s="89" t="n"/>
      <c r="EW309" s="81" t="n"/>
      <c r="EY309" s="89" t="n"/>
      <c r="EZ309" s="81" t="n"/>
      <c r="FB309" s="89" t="n"/>
      <c r="FC309" s="81" t="n"/>
      <c r="FE309" s="89" t="n"/>
      <c r="FF309" s="81" t="n"/>
      <c r="FH309" s="89" t="n"/>
      <c r="FI309" s="81" t="n"/>
      <c r="FK309" s="89" t="n"/>
      <c r="FL309" s="81" t="n"/>
      <c r="FO309" s="81" t="n"/>
    </row>
    <row customHeight="1" ht="12" r="310" spans="1:201">
      <c r="U310" s="10" t="n"/>
      <c r="V310" s="89" t="n"/>
      <c r="W310" s="16" t="n"/>
      <c r="X310" s="25" t="n"/>
      <c r="Y310" s="80" t="n"/>
      <c r="Z310" s="27">
        <f>IF(U310="","",LOOKUP(U310-V310,{-9E+307,0,1},{2,"x",1}))</f>
        <v/>
      </c>
      <c r="AA310" s="14">
        <f>IF(U310="","",U310&amp;"-"&amp;V310)</f>
        <v/>
      </c>
      <c r="AB310" s="63" t="n"/>
      <c r="EP310" s="89" t="n"/>
      <c r="ES310" s="89" t="n"/>
      <c r="ET310" s="81" t="n"/>
      <c r="EV310" s="89" t="n"/>
      <c r="EW310" s="81" t="n"/>
      <c r="EY310" s="89" t="n"/>
      <c r="EZ310" s="81" t="n"/>
      <c r="FB310" s="89" t="n"/>
      <c r="FC310" s="81" t="n"/>
      <c r="FE310" s="89" t="n"/>
      <c r="FF310" s="81" t="n"/>
      <c r="FH310" s="89" t="n"/>
      <c r="FI310" s="81" t="n"/>
      <c r="FK310" s="89" t="n"/>
      <c r="FL310" s="81" t="n"/>
      <c r="FO310" s="81" t="n"/>
    </row>
    <row customHeight="1" ht="12" r="311" spans="1:201">
      <c r="U311" s="10" t="n"/>
      <c r="V311" s="89" t="n"/>
      <c r="W311" s="16" t="n"/>
      <c r="X311" s="25" t="n"/>
      <c r="Y311" s="80" t="n"/>
      <c r="Z311" s="27">
        <f>IF(U311="","",LOOKUP(U311-V311,{-9E+307,0,1},{2,"x",1}))</f>
        <v/>
      </c>
      <c r="AA311" s="14">
        <f>IF(U311="","",U311&amp;"-"&amp;V311)</f>
        <v/>
      </c>
      <c r="AB311" s="63" t="n"/>
      <c r="EP311" s="89" t="n"/>
      <c r="ES311" s="89" t="n"/>
      <c r="ET311" s="81" t="n"/>
      <c r="EV311" s="89" t="n"/>
      <c r="EW311" s="81" t="n"/>
      <c r="EY311" s="89" t="n"/>
      <c r="EZ311" s="81" t="n"/>
      <c r="FB311" s="89" t="n"/>
      <c r="FC311" s="81" t="n"/>
      <c r="FE311" s="89" t="n"/>
      <c r="FF311" s="81" t="n"/>
      <c r="FH311" s="89" t="n"/>
      <c r="FI311" s="81" t="n"/>
      <c r="FK311" s="89" t="n"/>
      <c r="FL311" s="81" t="n"/>
      <c r="FO311" s="81" t="n"/>
    </row>
    <row customHeight="1" ht="12" r="312" spans="1:201">
      <c r="U312" s="10" t="n"/>
      <c r="V312" s="89" t="n"/>
      <c r="W312" s="16" t="n"/>
      <c r="X312" s="25" t="n"/>
      <c r="Y312" s="80" t="n"/>
      <c r="Z312" s="27">
        <f>IF(U312="","",LOOKUP(U312-V312,{-9E+307,0,1},{2,"x",1}))</f>
        <v/>
      </c>
      <c r="AA312" s="14">
        <f>IF(U312="","",U312&amp;"-"&amp;V312)</f>
        <v/>
      </c>
      <c r="AB312" s="63" t="n"/>
      <c r="EP312" s="89" t="n"/>
      <c r="ES312" s="89" t="n"/>
      <c r="ET312" s="81" t="n"/>
      <c r="EV312" s="89" t="n"/>
      <c r="EW312" s="81" t="n"/>
      <c r="EY312" s="89" t="n"/>
      <c r="EZ312" s="81" t="n"/>
      <c r="FB312" s="89" t="n"/>
      <c r="FC312" s="81" t="n"/>
      <c r="FE312" s="89" t="n"/>
      <c r="FF312" s="81" t="n"/>
      <c r="FH312" s="89" t="n"/>
      <c r="FI312" s="81" t="n"/>
      <c r="FK312" s="89" t="n"/>
      <c r="FL312" s="81" t="n"/>
      <c r="FO312" s="81" t="n"/>
    </row>
    <row customHeight="1" ht="12" r="313" spans="1:201">
      <c r="U313" s="10" t="n"/>
      <c r="V313" s="89" t="n"/>
      <c r="W313" s="16" t="n"/>
      <c r="X313" s="25" t="n"/>
      <c r="Y313" s="80" t="n"/>
      <c r="Z313" s="27">
        <f>IF(U313="","",LOOKUP(U313-V313,{-9E+307,0,1},{2,"x",1}))</f>
        <v/>
      </c>
      <c r="AA313" s="14">
        <f>IF(U313="","",U313&amp;"-"&amp;V313)</f>
        <v/>
      </c>
      <c r="AB313" s="63" t="n"/>
      <c r="EP313" s="89" t="n"/>
      <c r="ES313" s="89" t="n"/>
      <c r="ET313" s="81" t="n"/>
      <c r="EV313" s="89" t="n"/>
      <c r="EW313" s="81" t="n"/>
      <c r="EY313" s="89" t="n"/>
      <c r="EZ313" s="81" t="n"/>
      <c r="FB313" s="89" t="n"/>
      <c r="FC313" s="81" t="n"/>
      <c r="FE313" s="89" t="n"/>
      <c r="FF313" s="81" t="n"/>
      <c r="FH313" s="89" t="n"/>
      <c r="FI313" s="81" t="n"/>
      <c r="FK313" s="89" t="n"/>
      <c r="FL313" s="81" t="n"/>
      <c r="FO313" s="81" t="n"/>
    </row>
    <row customHeight="1" ht="12" r="314" spans="1:201">
      <c r="U314" s="10" t="n"/>
      <c r="V314" s="89" t="n"/>
      <c r="W314" s="16" t="n"/>
      <c r="X314" s="25" t="n"/>
      <c r="Y314" s="80" t="n"/>
      <c r="Z314" s="27">
        <f>IF(U314="","",LOOKUP(U314-V314,{-9E+307,0,1},{2,"x",1}))</f>
        <v/>
      </c>
      <c r="AA314" s="14">
        <f>IF(U314="","",U314&amp;"-"&amp;V314)</f>
        <v/>
      </c>
      <c r="AB314" s="63" t="n"/>
      <c r="EP314" s="89" t="n"/>
      <c r="ES314" s="89" t="n"/>
      <c r="ET314" s="81" t="n"/>
      <c r="EV314" s="89" t="n"/>
      <c r="EW314" s="81" t="n"/>
      <c r="EY314" s="89" t="n"/>
      <c r="EZ314" s="81" t="n"/>
      <c r="FB314" s="89" t="n"/>
      <c r="FC314" s="81" t="n"/>
      <c r="FE314" s="89" t="n"/>
      <c r="FF314" s="81" t="n"/>
      <c r="FH314" s="89" t="n"/>
      <c r="FI314" s="81" t="n"/>
      <c r="FK314" s="89" t="n"/>
      <c r="FL314" s="81" t="n"/>
      <c r="FO314" s="81" t="n"/>
    </row>
    <row customHeight="1" ht="12" r="315" spans="1:201">
      <c r="U315" s="10" t="n"/>
      <c r="V315" s="89" t="n"/>
      <c r="W315" s="16" t="n"/>
      <c r="X315" s="25" t="n"/>
      <c r="Y315" s="80" t="n"/>
      <c r="Z315" s="27">
        <f>IF(U315="","",LOOKUP(U315-V315,{-9E+307,0,1},{2,"x",1}))</f>
        <v/>
      </c>
      <c r="AA315" s="14">
        <f>IF(U315="","",U315&amp;"-"&amp;V315)</f>
        <v/>
      </c>
      <c r="AB315" s="63" t="n"/>
      <c r="EP315" s="89" t="n"/>
      <c r="ES315" s="89" t="n"/>
      <c r="ET315" s="81" t="n"/>
      <c r="EV315" s="89" t="n"/>
      <c r="EW315" s="81" t="n"/>
      <c r="EY315" s="89" t="n"/>
      <c r="EZ315" s="81" t="n"/>
      <c r="FB315" s="89" t="n"/>
      <c r="FC315" s="81" t="n"/>
      <c r="FE315" s="89" t="n"/>
      <c r="FF315" s="81" t="n"/>
      <c r="FH315" s="89" t="n"/>
      <c r="FI315" s="81" t="n"/>
      <c r="FK315" s="89" t="n"/>
      <c r="FL315" s="81" t="n"/>
      <c r="FO315" s="81" t="n"/>
    </row>
    <row customHeight="1" ht="12" r="316" spans="1:201">
      <c r="U316" s="10" t="n"/>
      <c r="V316" s="89" t="n"/>
      <c r="W316" s="16" t="n"/>
      <c r="X316" s="25" t="n"/>
      <c r="Y316" s="80" t="n"/>
      <c r="Z316" s="27">
        <f>IF(U316="","",LOOKUP(U316-V316,{-9E+307,0,1},{2,"x",1}))</f>
        <v/>
      </c>
      <c r="AA316" s="14">
        <f>IF(U316="","",U316&amp;"-"&amp;V316)</f>
        <v/>
      </c>
      <c r="AB316" s="63" t="n"/>
      <c r="EP316" s="89" t="n"/>
      <c r="ES316" s="89" t="n"/>
      <c r="ET316" s="81" t="n"/>
      <c r="EV316" s="89" t="n"/>
      <c r="EW316" s="81" t="n"/>
      <c r="EY316" s="89" t="n"/>
      <c r="EZ316" s="81" t="n"/>
      <c r="FB316" s="89" t="n"/>
      <c r="FC316" s="81" t="n"/>
      <c r="FE316" s="89" t="n"/>
      <c r="FF316" s="81" t="n"/>
      <c r="FH316" s="89" t="n"/>
      <c r="FI316" s="81" t="n"/>
      <c r="FK316" s="89" t="n"/>
      <c r="FL316" s="81" t="n"/>
      <c r="FO316" s="81" t="n"/>
    </row>
    <row customHeight="1" ht="12" r="317" spans="1:201">
      <c r="U317" s="10" t="n"/>
      <c r="V317" s="89" t="n"/>
      <c r="W317" s="16" t="n"/>
      <c r="X317" s="25" t="n"/>
      <c r="Y317" s="80" t="n"/>
      <c r="Z317" s="27">
        <f>IF(U317="","",LOOKUP(U317-V317,{-9E+307,0,1},{2,"x",1}))</f>
        <v/>
      </c>
      <c r="AA317" s="14">
        <f>IF(U317="","",U317&amp;"-"&amp;V317)</f>
        <v/>
      </c>
      <c r="AB317" s="63" t="n"/>
      <c r="EP317" s="89" t="n"/>
      <c r="ES317" s="89" t="n"/>
      <c r="ET317" s="81" t="n"/>
      <c r="EV317" s="89" t="n"/>
      <c r="EW317" s="81" t="n"/>
      <c r="EY317" s="89" t="n"/>
      <c r="EZ317" s="81" t="n"/>
      <c r="FB317" s="89" t="n"/>
      <c r="FC317" s="81" t="n"/>
      <c r="FE317" s="89" t="n"/>
      <c r="FF317" s="81" t="n"/>
      <c r="FH317" s="89" t="n"/>
      <c r="FI317" s="81" t="n"/>
      <c r="FK317" s="89" t="n"/>
      <c r="FL317" s="81" t="n"/>
      <c r="FO317" s="81" t="n"/>
    </row>
    <row customHeight="1" ht="12" r="318" spans="1:201">
      <c r="U318" s="10" t="n"/>
      <c r="V318" s="89" t="n"/>
      <c r="W318" s="16" t="n"/>
      <c r="X318" s="25" t="n"/>
      <c r="Y318" s="80" t="n"/>
      <c r="Z318" s="27">
        <f>IF(U318="","",LOOKUP(U318-V318,{-9E+307,0,1},{2,"x",1}))</f>
        <v/>
      </c>
      <c r="AA318" s="14">
        <f>IF(U318="","",U318&amp;"-"&amp;V318)</f>
        <v/>
      </c>
      <c r="AB318" s="63" t="n"/>
      <c r="EP318" s="89" t="n"/>
      <c r="ES318" s="89" t="n"/>
      <c r="ET318" s="81" t="n"/>
      <c r="EV318" s="89" t="n"/>
      <c r="EW318" s="81" t="n"/>
      <c r="EY318" s="89" t="n"/>
      <c r="EZ318" s="81" t="n"/>
      <c r="FB318" s="89" t="n"/>
      <c r="FC318" s="81" t="n"/>
      <c r="FE318" s="89" t="n"/>
      <c r="FF318" s="81" t="n"/>
      <c r="FH318" s="89" t="n"/>
      <c r="FI318" s="81" t="n"/>
      <c r="FK318" s="89" t="n"/>
      <c r="FL318" s="81" t="n"/>
      <c r="FO318" s="81" t="n"/>
    </row>
    <row customHeight="1" ht="12" r="319" spans="1:201">
      <c r="U319" s="10" t="n"/>
      <c r="V319" s="89" t="n"/>
      <c r="W319" s="16" t="n"/>
      <c r="X319" s="25" t="n"/>
      <c r="Y319" s="80" t="n"/>
      <c r="Z319" s="27">
        <f>IF(U319="","",LOOKUP(U319-V319,{-9E+307,0,1},{2,"x",1}))</f>
        <v/>
      </c>
      <c r="AA319" s="14">
        <f>IF(U319="","",U319&amp;"-"&amp;V319)</f>
        <v/>
      </c>
      <c r="AB319" s="63" t="n"/>
      <c r="EP319" s="89" t="n"/>
      <c r="ES319" s="89" t="n"/>
      <c r="ET319" s="81" t="n"/>
      <c r="EV319" s="89" t="n"/>
      <c r="EW319" s="81" t="n"/>
      <c r="EY319" s="89" t="n"/>
      <c r="EZ319" s="81" t="n"/>
      <c r="FB319" s="89" t="n"/>
      <c r="FC319" s="81" t="n"/>
      <c r="FE319" s="89" t="n"/>
      <c r="FF319" s="81" t="n"/>
      <c r="FH319" s="89" t="n"/>
      <c r="FI319" s="81" t="n"/>
      <c r="FK319" s="89" t="n"/>
      <c r="FL319" s="81" t="n"/>
      <c r="FO319" s="81" t="n"/>
    </row>
    <row customHeight="1" ht="12" r="320" spans="1:201">
      <c r="U320" s="10" t="n"/>
      <c r="V320" s="89" t="n"/>
      <c r="W320" s="16" t="n"/>
      <c r="X320" s="25" t="n"/>
      <c r="Y320" s="80" t="n"/>
      <c r="Z320" s="27">
        <f>IF(U320="","",LOOKUP(U320-V320,{-9E+307,0,1},{2,"x",1}))</f>
        <v/>
      </c>
      <c r="AA320" s="14">
        <f>IF(U320="","",U320&amp;"-"&amp;V320)</f>
        <v/>
      </c>
      <c r="AB320" s="63" t="n"/>
      <c r="EP320" s="89" t="n"/>
      <c r="ES320" s="89" t="n"/>
      <c r="ET320" s="81" t="n"/>
      <c r="EV320" s="89" t="n"/>
      <c r="EW320" s="81" t="n"/>
      <c r="EY320" s="89" t="n"/>
      <c r="EZ320" s="81" t="n"/>
      <c r="FB320" s="89" t="n"/>
      <c r="FC320" s="81" t="n"/>
      <c r="FE320" s="89" t="n"/>
      <c r="FF320" s="81" t="n"/>
      <c r="FH320" s="89" t="n"/>
      <c r="FI320" s="81" t="n"/>
      <c r="FK320" s="89" t="n"/>
      <c r="FL320" s="81" t="n"/>
      <c r="FO320" s="81" t="n"/>
    </row>
    <row customHeight="1" ht="12" r="321" spans="1:201">
      <c r="U321" s="10" t="n"/>
      <c r="V321" s="89" t="n"/>
      <c r="W321" s="16" t="n"/>
      <c r="X321" s="25" t="n"/>
      <c r="Y321" s="80" t="n"/>
      <c r="Z321" s="27">
        <f>IF(U321="","",LOOKUP(U321-V321,{-9E+307,0,1},{2,"x",1}))</f>
        <v/>
      </c>
      <c r="AA321" s="14">
        <f>IF(U321="","",U321&amp;"-"&amp;V321)</f>
        <v/>
      </c>
      <c r="AB321" s="63" t="n"/>
      <c r="EP321" s="89" t="n"/>
      <c r="ES321" s="89" t="n"/>
      <c r="ET321" s="81" t="n"/>
      <c r="EV321" s="89" t="n"/>
      <c r="EW321" s="81" t="n"/>
      <c r="EY321" s="89" t="n"/>
      <c r="EZ321" s="81" t="n"/>
      <c r="FB321" s="89" t="n"/>
      <c r="FC321" s="81" t="n"/>
      <c r="FE321" s="89" t="n"/>
      <c r="FF321" s="81" t="n"/>
      <c r="FH321" s="89" t="n"/>
      <c r="FI321" s="81" t="n"/>
      <c r="FK321" s="89" t="n"/>
      <c r="FL321" s="81" t="n"/>
      <c r="FO321" s="81" t="n"/>
    </row>
    <row customHeight="1" ht="12" r="322" spans="1:201">
      <c r="U322" s="10" t="n"/>
      <c r="V322" s="89" t="n"/>
      <c r="W322" s="16" t="n"/>
      <c r="X322" s="25" t="n"/>
      <c r="Y322" s="80" t="n"/>
      <c r="Z322" s="27">
        <f>IF(U322="","",LOOKUP(U322-V322,{-9E+307,0,1},{2,"x",1}))</f>
        <v/>
      </c>
      <c r="AA322" s="14">
        <f>IF(U322="","",U322&amp;"-"&amp;V322)</f>
        <v/>
      </c>
      <c r="AB322" s="63" t="n"/>
      <c r="EP322" s="89" t="n"/>
      <c r="ES322" s="89" t="n"/>
      <c r="ET322" s="81" t="n"/>
      <c r="EV322" s="89" t="n"/>
      <c r="EW322" s="81" t="n"/>
      <c r="EY322" s="89" t="n"/>
      <c r="EZ322" s="81" t="n"/>
      <c r="FB322" s="89" t="n"/>
      <c r="FC322" s="81" t="n"/>
      <c r="FE322" s="89" t="n"/>
      <c r="FF322" s="81" t="n"/>
      <c r="FH322" s="89" t="n"/>
      <c r="FI322" s="81" t="n"/>
      <c r="FK322" s="89" t="n"/>
      <c r="FL322" s="81" t="n"/>
      <c r="FO322" s="81" t="n"/>
    </row>
    <row customHeight="1" ht="12" r="323" spans="1:201">
      <c r="U323" s="10" t="n"/>
      <c r="V323" s="89" t="n"/>
      <c r="W323" s="16" t="n"/>
      <c r="X323" s="25" t="n"/>
      <c r="Y323" s="80" t="n"/>
      <c r="Z323" s="27">
        <f>IF(U323="","",LOOKUP(U323-V323,{-9E+307,0,1},{2,"x",1}))</f>
        <v/>
      </c>
      <c r="AA323" s="14">
        <f>IF(U323="","",U323&amp;"-"&amp;V323)</f>
        <v/>
      </c>
      <c r="AB323" s="63" t="n"/>
      <c r="EP323" s="89" t="n"/>
      <c r="ES323" s="89" t="n"/>
      <c r="ET323" s="81" t="n"/>
      <c r="EV323" s="89" t="n"/>
      <c r="EW323" s="81" t="n"/>
      <c r="EY323" s="89" t="n"/>
      <c r="EZ323" s="81" t="n"/>
      <c r="FB323" s="89" t="n"/>
      <c r="FC323" s="81" t="n"/>
      <c r="FE323" s="89" t="n"/>
      <c r="FF323" s="81" t="n"/>
      <c r="FH323" s="89" t="n"/>
      <c r="FI323" s="81" t="n"/>
      <c r="FK323" s="89" t="n"/>
      <c r="FL323" s="81" t="n"/>
      <c r="FO323" s="81" t="n"/>
    </row>
    <row customHeight="1" ht="12" r="324" spans="1:201">
      <c r="U324" s="10" t="n"/>
      <c r="V324" s="89" t="n"/>
      <c r="W324" s="16" t="n"/>
      <c r="X324" s="25" t="n"/>
      <c r="Y324" s="80" t="n"/>
      <c r="Z324" s="27">
        <f>IF(U324="","",LOOKUP(U324-V324,{-9E+307,0,1},{2,"x",1}))</f>
        <v/>
      </c>
      <c r="AA324" s="14">
        <f>IF(U324="","",U324&amp;"-"&amp;V324)</f>
        <v/>
      </c>
      <c r="AB324" s="63" t="n"/>
      <c r="EP324" s="89" t="n"/>
      <c r="ER324" s="81" t="n"/>
      <c r="ES324" s="89" t="n"/>
      <c r="EU324" s="81" t="n"/>
      <c r="EV324" s="89" t="n"/>
      <c r="EX324" s="81" t="n"/>
      <c r="EY324" s="89" t="n"/>
      <c r="FA324" s="81" t="n"/>
      <c r="FB324" s="89" t="n"/>
      <c r="FD324" s="81" t="n"/>
      <c r="FE324" s="89" t="n"/>
      <c r="FG324" s="81" t="n"/>
      <c r="FH324" s="89" t="n"/>
      <c r="FJ324" s="81" t="n"/>
      <c r="FK324" s="89" t="n"/>
      <c r="FM324" s="81" t="n"/>
    </row>
    <row customHeight="1" ht="12" r="325" spans="1:201">
      <c r="U325" s="10" t="n"/>
      <c r="V325" s="89" t="n"/>
      <c r="W325" s="16" t="n"/>
      <c r="X325" s="25" t="n"/>
      <c r="Y325" s="80" t="n"/>
      <c r="Z325" s="27">
        <f>IF(U325="","",LOOKUP(U325-V325,{-9E+307,0,1},{2,"x",1}))</f>
        <v/>
      </c>
      <c r="AA325" s="14">
        <f>IF(U325="","",U325&amp;"-"&amp;V325)</f>
        <v/>
      </c>
      <c r="AB325" s="63" t="n"/>
      <c r="EP325" s="89" t="n"/>
      <c r="ER325" s="81" t="n"/>
      <c r="ES325" s="89" t="n"/>
      <c r="EU325" s="81" t="n"/>
      <c r="EV325" s="89" t="n"/>
      <c r="EX325" s="81" t="n"/>
      <c r="EY325" s="89" t="n"/>
      <c r="FA325" s="81" t="n"/>
      <c r="FB325" s="89" t="n"/>
      <c r="FD325" s="81" t="n"/>
      <c r="FE325" s="89" t="n"/>
      <c r="FG325" s="81" t="n"/>
      <c r="FH325" s="89" t="n"/>
      <c r="FJ325" s="81" t="n"/>
      <c r="FK325" s="89" t="n"/>
      <c r="FM325" s="81" t="n"/>
    </row>
    <row customHeight="1" ht="12" r="326" spans="1:201">
      <c r="U326" s="10" t="n"/>
      <c r="V326" s="89" t="n"/>
      <c r="W326" s="16" t="n"/>
      <c r="X326" s="25" t="n"/>
      <c r="Y326" s="80" t="n"/>
      <c r="Z326" s="27">
        <f>IF(U326="","",LOOKUP(U326-V326,{-9E+307,0,1},{2,"x",1}))</f>
        <v/>
      </c>
      <c r="AA326" s="14">
        <f>IF(U326="","",U326&amp;"-"&amp;V326)</f>
        <v/>
      </c>
      <c r="AB326" s="63" t="n"/>
      <c r="EP326" s="89" t="n"/>
      <c r="ER326" s="81" t="n"/>
      <c r="ES326" s="89" t="n"/>
      <c r="EU326" s="81" t="n"/>
      <c r="EV326" s="89" t="n"/>
      <c r="EX326" s="81" t="n"/>
      <c r="EY326" s="89" t="n"/>
      <c r="FA326" s="81" t="n"/>
      <c r="FB326" s="89" t="n"/>
      <c r="FD326" s="81" t="n"/>
      <c r="FE326" s="89" t="n"/>
      <c r="FG326" s="81" t="n"/>
      <c r="FH326" s="89" t="n"/>
      <c r="FJ326" s="81" t="n"/>
      <c r="FK326" s="89" t="n"/>
      <c r="FM326" s="81" t="n"/>
    </row>
    <row customHeight="1" ht="12" r="327" spans="1:201">
      <c r="U327" s="10" t="n"/>
      <c r="V327" s="89" t="n"/>
      <c r="W327" s="16" t="n"/>
      <c r="X327" s="25" t="n"/>
      <c r="Y327" s="80" t="n"/>
      <c r="Z327" s="27">
        <f>IF(U327="","",LOOKUP(U327-V327,{-9E+307,0,1},{2,"x",1}))</f>
        <v/>
      </c>
      <c r="AA327" s="14">
        <f>IF(U327="","",U327&amp;"-"&amp;V327)</f>
        <v/>
      </c>
      <c r="AB327" s="63" t="n"/>
      <c r="EP327" s="89" t="n"/>
      <c r="ER327" s="81" t="n"/>
      <c r="ES327" s="89" t="n"/>
      <c r="EU327" s="81" t="n"/>
      <c r="EV327" s="89" t="n"/>
      <c r="EX327" s="81" t="n"/>
      <c r="EY327" s="89" t="n"/>
      <c r="FA327" s="81" t="n"/>
      <c r="FB327" s="89" t="n"/>
      <c r="FD327" s="81" t="n"/>
      <c r="FE327" s="89" t="n"/>
      <c r="FG327" s="81" t="n"/>
      <c r="FH327" s="89" t="n"/>
      <c r="FJ327" s="81" t="n"/>
      <c r="FK327" s="89" t="n"/>
      <c r="FM327" s="81" t="n"/>
    </row>
    <row customHeight="1" ht="12" r="328" spans="1:201">
      <c r="U328" s="10" t="n"/>
      <c r="V328" s="89" t="n"/>
      <c r="W328" s="16" t="n"/>
      <c r="X328" s="25" t="n"/>
      <c r="Y328" s="80" t="n"/>
      <c r="Z328" s="27">
        <f>IF(U328="","",LOOKUP(U328-V328,{-9E+307,0,1},{2,"x",1}))</f>
        <v/>
      </c>
      <c r="AA328" s="14">
        <f>IF(U328="","",U328&amp;"-"&amp;V328)</f>
        <v/>
      </c>
      <c r="AB328" s="63" t="n"/>
      <c r="EP328" s="89" t="n"/>
      <c r="ER328" s="81" t="n"/>
      <c r="ES328" s="89" t="n"/>
      <c r="EU328" s="81" t="n"/>
      <c r="EV328" s="89" t="n"/>
      <c r="EX328" s="81" t="n"/>
      <c r="EY328" s="89" t="n"/>
      <c r="FA328" s="81" t="n"/>
      <c r="FB328" s="89" t="n"/>
      <c r="FD328" s="81" t="n"/>
      <c r="FE328" s="89" t="n"/>
      <c r="FG328" s="81" t="n"/>
      <c r="FH328" s="89" t="n"/>
      <c r="FJ328" s="81" t="n"/>
      <c r="FK328" s="89" t="n"/>
      <c r="FM328" s="81" t="n"/>
    </row>
    <row customHeight="1" ht="12" r="329" spans="1:201">
      <c r="U329" s="10" t="n"/>
      <c r="V329" s="89" t="n"/>
      <c r="W329" s="16" t="n"/>
      <c r="X329" s="25" t="n"/>
      <c r="Y329" s="80" t="n"/>
      <c r="Z329" s="27">
        <f>IF(U329="","",LOOKUP(U329-V329,{-9E+307,0,1},{2,"x",1}))</f>
        <v/>
      </c>
      <c r="AA329" s="14">
        <f>IF(U329="","",U329&amp;"-"&amp;V329)</f>
        <v/>
      </c>
      <c r="AB329" s="63" t="n"/>
      <c r="EP329" s="89" t="n"/>
      <c r="ER329" s="81" t="n"/>
      <c r="ES329" s="89" t="n"/>
      <c r="EU329" s="81" t="n"/>
      <c r="EV329" s="89" t="n"/>
      <c r="EX329" s="81" t="n"/>
      <c r="EY329" s="89" t="n"/>
      <c r="FA329" s="81" t="n"/>
      <c r="FB329" s="89" t="n"/>
      <c r="FD329" s="81" t="n"/>
      <c r="FE329" s="89" t="n"/>
      <c r="FG329" s="81" t="n"/>
      <c r="FH329" s="89" t="n"/>
      <c r="FJ329" s="81" t="n"/>
      <c r="FK329" s="89" t="n"/>
      <c r="FM329" s="81" t="n"/>
    </row>
    <row customHeight="1" ht="12" r="330" spans="1:201">
      <c r="U330" s="10" t="n"/>
      <c r="V330" s="89" t="n"/>
      <c r="W330" s="16" t="n"/>
      <c r="X330" s="25" t="n"/>
      <c r="Y330" s="80" t="n"/>
      <c r="Z330" s="27">
        <f>IF(U330="","",LOOKUP(U330-V330,{-9E+307,0,1},{2,"x",1}))</f>
        <v/>
      </c>
      <c r="AA330" s="14">
        <f>IF(U330="","",U330&amp;"-"&amp;V330)</f>
        <v/>
      </c>
      <c r="AB330" s="63" t="n"/>
      <c r="EP330" s="89" t="n"/>
      <c r="ER330" s="81" t="n"/>
      <c r="ES330" s="89" t="n"/>
      <c r="EU330" s="81" t="n"/>
      <c r="EV330" s="89" t="n"/>
      <c r="EX330" s="81" t="n"/>
      <c r="EY330" s="89" t="n"/>
      <c r="FA330" s="81" t="n"/>
      <c r="FB330" s="89" t="n"/>
      <c r="FD330" s="81" t="n"/>
      <c r="FE330" s="89" t="n"/>
      <c r="FG330" s="81" t="n"/>
      <c r="FH330" s="89" t="n"/>
      <c r="FJ330" s="81" t="n"/>
      <c r="FK330" s="89" t="n"/>
      <c r="FM330" s="81" t="n"/>
    </row>
    <row customHeight="1" ht="12" r="331" spans="1:201">
      <c r="U331" s="10" t="n"/>
      <c r="V331" s="89" t="n"/>
      <c r="W331" s="16" t="n"/>
      <c r="X331" s="25" t="n"/>
      <c r="Y331" s="80" t="n"/>
      <c r="Z331" s="27">
        <f>IF(U331="","",LOOKUP(U331-V331,{-9E+307,0,1},{2,"x",1}))</f>
        <v/>
      </c>
      <c r="AA331" s="14">
        <f>IF(U331="","",U331&amp;"-"&amp;V331)</f>
        <v/>
      </c>
      <c r="AB331" s="63" t="n"/>
      <c r="EP331" s="89" t="n"/>
      <c r="ER331" s="81" t="n"/>
      <c r="ES331" s="89" t="n"/>
      <c r="EU331" s="81" t="n"/>
      <c r="EV331" s="89" t="n"/>
      <c r="EX331" s="81" t="n"/>
      <c r="EY331" s="89" t="n"/>
      <c r="FA331" s="81" t="n"/>
      <c r="FB331" s="89" t="n"/>
      <c r="FD331" s="81" t="n"/>
      <c r="FE331" s="89" t="n"/>
      <c r="FG331" s="81" t="n"/>
      <c r="FH331" s="89" t="n"/>
      <c r="FJ331" s="81" t="n"/>
      <c r="FK331" s="89" t="n"/>
      <c r="FM331" s="81" t="n"/>
    </row>
    <row customHeight="1" ht="12" r="332" spans="1:201">
      <c r="U332" s="10" t="n"/>
      <c r="V332" s="89" t="n"/>
      <c r="W332" s="16" t="n"/>
      <c r="X332" s="25" t="n"/>
      <c r="Y332" s="80" t="n"/>
      <c r="Z332" s="27">
        <f>IF(U332="","",LOOKUP(U332-V332,{-9E+307,0,1},{2,"x",1}))</f>
        <v/>
      </c>
      <c r="AA332" s="14">
        <f>IF(U332="","",U332&amp;"-"&amp;V332)</f>
        <v/>
      </c>
      <c r="AB332" s="63" t="n"/>
      <c r="EP332" s="89" t="n"/>
      <c r="ER332" s="81" t="n"/>
      <c r="ES332" s="89" t="n"/>
      <c r="EU332" s="81" t="n"/>
      <c r="EV332" s="89" t="n"/>
      <c r="EX332" s="81" t="n"/>
      <c r="EY332" s="89" t="n"/>
      <c r="FA332" s="81" t="n"/>
      <c r="FB332" s="89" t="n"/>
      <c r="FD332" s="81" t="n"/>
      <c r="FE332" s="89" t="n"/>
      <c r="FG332" s="81" t="n"/>
      <c r="FH332" s="89" t="n"/>
      <c r="FJ332" s="81" t="n"/>
      <c r="FK332" s="89" t="n"/>
      <c r="FM332" s="81" t="n"/>
    </row>
    <row customHeight="1" ht="12" r="333" spans="1:201">
      <c r="U333" s="10" t="n"/>
      <c r="V333" s="89" t="n"/>
      <c r="W333" s="16" t="n"/>
      <c r="X333" s="25" t="n"/>
      <c r="Y333" s="80" t="n"/>
      <c r="Z333" s="27">
        <f>IF(U333="","",LOOKUP(U333-V333,{-9E+307,0,1},{2,"x",1}))</f>
        <v/>
      </c>
      <c r="AA333" s="14">
        <f>IF(U333="","",U333&amp;"-"&amp;V333)</f>
        <v/>
      </c>
      <c r="AB333" s="63" t="n"/>
      <c r="ER333" s="81" t="n"/>
      <c r="ES333" s="89" t="n"/>
      <c r="EU333" s="81" t="n"/>
      <c r="EV333" s="89" t="n"/>
      <c r="EX333" s="81" t="n"/>
      <c r="EY333" s="89" t="n"/>
      <c r="FA333" s="81" t="n"/>
      <c r="FB333" s="89" t="n"/>
      <c r="FD333" s="81" t="n"/>
      <c r="FE333" s="89" t="n"/>
      <c r="FG333" s="81" t="n"/>
      <c r="FH333" s="89" t="n"/>
      <c r="FJ333" s="81" t="n"/>
      <c r="FK333" s="89" t="n"/>
      <c r="FM333" s="81" t="n"/>
    </row>
    <row r="334" spans="1:201">
      <c r="U334" s="10" t="n"/>
      <c r="V334" s="89" t="n"/>
      <c r="W334" s="16" t="n"/>
      <c r="X334" s="25" t="n"/>
      <c r="Y334" s="80" t="n"/>
      <c r="Z334" s="27">
        <f>IF(U334="","",LOOKUP(U334-V334,{-9E+307,0,1},{2,"x",1}))</f>
        <v/>
      </c>
      <c r="AA334" s="14">
        <f>IF(U334="","",U334&amp;"-"&amp;V334)</f>
        <v/>
      </c>
      <c r="AB334" s="63" t="n"/>
      <c r="ER334" s="81" t="n"/>
      <c r="ES334" s="89" t="n"/>
      <c r="EU334" s="81" t="n"/>
      <c r="EV334" s="89" t="n"/>
      <c r="EX334" s="81" t="n"/>
      <c r="EY334" s="89" t="n"/>
      <c r="FA334" s="81" t="n"/>
      <c r="FB334" s="89" t="n"/>
      <c r="FD334" s="81" t="n"/>
      <c r="FE334" s="89" t="n"/>
      <c r="FG334" s="81" t="n"/>
      <c r="FH334" s="89" t="n"/>
      <c r="FJ334" s="81" t="n"/>
      <c r="FK334" s="89" t="n"/>
      <c r="FM334" s="81" t="n"/>
    </row>
    <row customHeight="1" ht="12" r="335" spans="1:201">
      <c r="U335" s="10" t="n"/>
      <c r="V335" s="89" t="n"/>
      <c r="W335" s="16" t="n"/>
      <c r="X335" s="25" t="n"/>
      <c r="Y335" s="80" t="n"/>
      <c r="Z335" s="27">
        <f>IF(U335="","",LOOKUP(U335-V335,{-9E+307,0,1},{2,"x",1}))</f>
        <v/>
      </c>
      <c r="AA335" s="14">
        <f>IF(U335="","",U335&amp;"-"&amp;V335)</f>
        <v/>
      </c>
      <c r="AB335" s="63" t="n"/>
    </row>
    <row customHeight="1" ht="12" r="336" spans="1:201">
      <c r="U336" s="10" t="n"/>
      <c r="V336" s="89" t="n"/>
      <c r="W336" s="16" t="n"/>
      <c r="X336" s="25" t="n"/>
      <c r="Y336" s="80" t="n"/>
      <c r="Z336" s="27">
        <f>IF(U336="","",LOOKUP(U336-V336,{-9E+307,0,1},{2,"x",1}))</f>
        <v/>
      </c>
      <c r="AA336" s="14">
        <f>IF(U336="","",U336&amp;"-"&amp;V336)</f>
        <v/>
      </c>
      <c r="AB336" s="63" t="n"/>
    </row>
    <row customHeight="1" ht="12" r="337" spans="1:201">
      <c r="U337" s="10" t="n"/>
      <c r="V337" s="89" t="n"/>
      <c r="W337" s="16" t="n"/>
      <c r="X337" s="25" t="n"/>
      <c r="Y337" s="80" t="n"/>
      <c r="Z337" s="27">
        <f>IF(U337="","",LOOKUP(U337-V337,{-9E+307,0,1},{2,"x",1}))</f>
        <v/>
      </c>
      <c r="AA337" s="14">
        <f>IF(U337="","",U337&amp;"-"&amp;V337)</f>
        <v/>
      </c>
      <c r="AB337" s="63" t="n"/>
    </row>
    <row customHeight="1" ht="12" r="338" spans="1:201">
      <c r="U338" s="10" t="n"/>
      <c r="V338" s="89" t="n"/>
      <c r="W338" s="16" t="n"/>
      <c r="X338" s="25" t="n"/>
      <c r="Y338" s="80" t="n"/>
      <c r="Z338" s="27">
        <f>IF(U338="","",LOOKUP(U338-V338,{-9E+307,0,1},{2,"x",1}))</f>
        <v/>
      </c>
      <c r="AA338" s="14">
        <f>IF(U338="","",U338&amp;"-"&amp;V338)</f>
        <v/>
      </c>
      <c r="AB338" s="63" t="n"/>
    </row>
    <row customHeight="1" ht="12" r="339" spans="1:201">
      <c r="U339" s="10" t="n"/>
      <c r="V339" s="89" t="n"/>
      <c r="W339" s="16" t="n"/>
      <c r="X339" s="25" t="n"/>
      <c r="Y339" s="80" t="n"/>
      <c r="Z339" s="27">
        <f>IF(U339="","",LOOKUP(U339-V339,{-9E+307,0,1},{2,"x",1}))</f>
        <v/>
      </c>
      <c r="AA339" s="14">
        <f>IF(U339="","",U339&amp;"-"&amp;V339)</f>
        <v/>
      </c>
      <c r="AB339" s="63" t="n"/>
    </row>
    <row customHeight="1" ht="12" r="340" spans="1:201">
      <c r="U340" s="10" t="n"/>
      <c r="V340" s="89" t="n"/>
      <c r="W340" s="16" t="n"/>
      <c r="X340" s="25" t="n"/>
      <c r="Y340" s="80" t="n"/>
      <c r="Z340" s="27">
        <f>IF(U340="","",LOOKUP(U340-V340,{-9E+307,0,1},{2,"x",1}))</f>
        <v/>
      </c>
      <c r="AA340" s="14">
        <f>IF(U340="","",U340&amp;"-"&amp;V340)</f>
        <v/>
      </c>
      <c r="AB340" s="63" t="n"/>
    </row>
    <row customHeight="1" ht="12" r="341" spans="1:201">
      <c r="U341" s="10" t="n"/>
      <c r="V341" s="89" t="n"/>
      <c r="W341" s="16" t="n"/>
      <c r="X341" s="25" t="n"/>
      <c r="Y341" s="80" t="n"/>
      <c r="Z341" s="27">
        <f>IF(U341="","",LOOKUP(U341-V341,{-9E+307,0,1},{2,"x",1}))</f>
        <v/>
      </c>
      <c r="AA341" s="14">
        <f>IF(U341="","",U341&amp;"-"&amp;V341)</f>
        <v/>
      </c>
      <c r="AB341" s="63" t="n"/>
    </row>
    <row customHeight="1" ht="12" r="342" spans="1:201">
      <c r="U342" s="10" t="n"/>
      <c r="V342" s="89" t="n"/>
      <c r="W342" s="16" t="n"/>
      <c r="X342" s="25" t="n"/>
      <c r="Y342" s="80" t="n"/>
      <c r="Z342" s="27">
        <f>IF(U342="","",LOOKUP(U342-V342,{-9E+307,0,1},{2,"x",1}))</f>
        <v/>
      </c>
      <c r="AA342" s="14">
        <f>IF(U342="","",U342&amp;"-"&amp;V342)</f>
        <v/>
      </c>
      <c r="AB342" s="63" t="n"/>
    </row>
    <row customHeight="1" ht="12" r="343" spans="1:201">
      <c r="U343" s="10" t="n"/>
      <c r="V343" s="89" t="n"/>
      <c r="W343" s="16" t="n"/>
      <c r="X343" s="25" t="n"/>
      <c r="Y343" s="80" t="n"/>
      <c r="Z343" s="27">
        <f>IF(U343="","",LOOKUP(U343-V343,{-9E+307,0,1},{2,"x",1}))</f>
        <v/>
      </c>
      <c r="AA343" s="14">
        <f>IF(U343="","",U343&amp;"-"&amp;V343)</f>
        <v/>
      </c>
      <c r="AB343" s="63" t="n"/>
    </row>
    <row customHeight="1" ht="12" r="344" spans="1:201">
      <c r="U344" s="10" t="n"/>
      <c r="V344" s="89" t="n"/>
      <c r="W344" s="16" t="n"/>
      <c r="X344" s="25" t="n"/>
      <c r="Y344" s="80" t="n"/>
      <c r="Z344" s="27">
        <f>IF(U344="","",LOOKUP(U344-V344,{-9E+307,0,1},{2,"x",1}))</f>
        <v/>
      </c>
      <c r="AA344" s="14">
        <f>IF(U344="","",U344&amp;"-"&amp;V344)</f>
        <v/>
      </c>
      <c r="AB344" s="63" t="n"/>
    </row>
    <row customHeight="1" ht="12" r="345" spans="1:201">
      <c r="U345" s="10" t="n"/>
      <c r="V345" s="89" t="n"/>
      <c r="W345" s="16" t="n"/>
      <c r="X345" s="25" t="n"/>
      <c r="Y345" s="80" t="n"/>
      <c r="Z345" s="27">
        <f>IF(U345="","",LOOKUP(U345-V345,{-9E+307,0,1},{2,"x",1}))</f>
        <v/>
      </c>
      <c r="AA345" s="14">
        <f>IF(U345="","",U345&amp;"-"&amp;V345)</f>
        <v/>
      </c>
      <c r="AB345" s="63" t="n"/>
    </row>
    <row customHeight="1" ht="12" r="346" spans="1:201">
      <c r="U346" s="10" t="n"/>
      <c r="V346" s="89" t="n"/>
      <c r="W346" s="16" t="n"/>
      <c r="X346" s="25" t="n"/>
      <c r="Y346" s="80" t="n"/>
      <c r="Z346" s="27">
        <f>IF(U346="","",LOOKUP(U346-V346,{-9E+307,0,1},{2,"x",1}))</f>
        <v/>
      </c>
      <c r="AA346" s="14">
        <f>IF(U346="","",U346&amp;"-"&amp;V346)</f>
        <v/>
      </c>
      <c r="AB346" s="63" t="n"/>
    </row>
    <row customHeight="1" ht="12" r="347" spans="1:201">
      <c r="U347" s="10" t="n"/>
      <c r="V347" s="89" t="n"/>
      <c r="W347" s="16" t="n"/>
      <c r="X347" s="25" t="n"/>
      <c r="Y347" s="80" t="n"/>
      <c r="Z347" s="27">
        <f>IF(U347="","",LOOKUP(U347-V347,{-9E+307,0,1},{2,"x",1}))</f>
        <v/>
      </c>
      <c r="AA347" s="14">
        <f>IF(U347="","",U347&amp;"-"&amp;V347)</f>
        <v/>
      </c>
      <c r="AB347" s="63" t="n"/>
    </row>
    <row customHeight="1" ht="12" r="348" spans="1:201">
      <c r="U348" s="10" t="n"/>
      <c r="V348" s="89" t="n"/>
      <c r="W348" s="16" t="n"/>
      <c r="X348" s="25" t="n"/>
      <c r="Y348" s="80" t="n"/>
      <c r="Z348" s="27">
        <f>IF(U348="","",LOOKUP(U348-V348,{-9E+307,0,1},{2,"x",1}))</f>
        <v/>
      </c>
      <c r="AA348" s="14">
        <f>IF(U348="","",U348&amp;"-"&amp;V348)</f>
        <v/>
      </c>
      <c r="AB348" s="63" t="n"/>
    </row>
    <row customHeight="1" ht="12" r="349" spans="1:201">
      <c r="U349" s="10" t="n"/>
      <c r="V349" s="89" t="n"/>
      <c r="W349" s="16" t="n"/>
      <c r="X349" s="25" t="n"/>
      <c r="Y349" s="80" t="n"/>
      <c r="Z349" s="27">
        <f>IF(U349="","",LOOKUP(U349-V349,{-9E+307,0,1},{2,"x",1}))</f>
        <v/>
      </c>
      <c r="AA349" s="14">
        <f>IF(U349="","",U349&amp;"-"&amp;V349)</f>
        <v/>
      </c>
      <c r="AB349" s="63" t="n"/>
    </row>
    <row customHeight="1" ht="12" r="350" spans="1:201">
      <c r="U350" s="10" t="n"/>
      <c r="V350" s="89" t="n"/>
      <c r="W350" s="16" t="n"/>
      <c r="X350" s="25" t="n"/>
      <c r="Y350" s="80" t="n"/>
      <c r="Z350" s="27">
        <f>IF(U350="","",LOOKUP(U350-V350,{-9E+307,0,1},{2,"x",1}))</f>
        <v/>
      </c>
      <c r="AA350" s="14">
        <f>IF(U350="","",U350&amp;"-"&amp;V350)</f>
        <v/>
      </c>
      <c r="AB350" s="63" t="n"/>
    </row>
    <row customHeight="1" ht="12" r="351" spans="1:201">
      <c r="U351" s="10" t="n"/>
      <c r="V351" s="89" t="n"/>
      <c r="W351" s="16" t="n"/>
      <c r="X351" s="25" t="n"/>
      <c r="Y351" s="80" t="n"/>
      <c r="Z351" s="27">
        <f>IF(U351="","",LOOKUP(U351-V351,{-9E+307,0,1},{2,"x",1}))</f>
        <v/>
      </c>
      <c r="AA351" s="14">
        <f>IF(U351="","",U351&amp;"-"&amp;V351)</f>
        <v/>
      </c>
      <c r="AB351" s="63" t="n"/>
    </row>
    <row customHeight="1" ht="12" r="352" spans="1:201">
      <c r="U352" s="10" t="n"/>
      <c r="V352" s="89" t="n"/>
      <c r="W352" s="16" t="n"/>
      <c r="X352" s="25" t="n"/>
      <c r="Y352" s="80" t="n"/>
      <c r="Z352" s="27">
        <f>IF(U352="","",LOOKUP(U352-V352,{-9E+307,0,1},{2,"x",1}))</f>
        <v/>
      </c>
      <c r="AA352" s="14">
        <f>IF(U352="","",U352&amp;"-"&amp;V352)</f>
        <v/>
      </c>
      <c r="AB352" s="63" t="n"/>
    </row>
    <row r="353" spans="1:201">
      <c r="U353" s="10" t="n"/>
      <c r="V353" s="89" t="n"/>
      <c r="W353" s="16" t="n"/>
      <c r="X353" s="25" t="n"/>
      <c r="Y353" s="80" t="n"/>
      <c r="Z353" s="27">
        <f>IF(U353="","",LOOKUP(U353-V353,{-9E+307,0,1},{2,"x",1}))</f>
        <v/>
      </c>
      <c r="AA353" s="14">
        <f>IF(U353="","",U353&amp;"-"&amp;V353)</f>
        <v/>
      </c>
      <c r="AB353" s="63" t="n"/>
    </row>
    <row customHeight="1" ht="12" r="354" spans="1:201">
      <c r="U354" s="10" t="n"/>
      <c r="V354" s="89" t="n"/>
      <c r="W354" s="16" t="n"/>
      <c r="X354" s="25" t="n"/>
      <c r="Y354" s="80" t="n"/>
      <c r="Z354" s="27">
        <f>IF(U354="","",LOOKUP(U354-V354,{-9E+307,0,1},{2,"x",1}))</f>
        <v/>
      </c>
      <c r="AA354" s="14">
        <f>IF(U354="","",U354&amp;"-"&amp;V354)</f>
        <v/>
      </c>
      <c r="AB354" s="63" t="n"/>
    </row>
    <row customHeight="1" ht="12" r="355" spans="1:201">
      <c r="U355" s="10" t="n"/>
      <c r="V355" s="89" t="n"/>
      <c r="W355" s="16" t="n"/>
      <c r="X355" s="25" t="n"/>
      <c r="Y355" s="80" t="n"/>
      <c r="Z355" s="27">
        <f>IF(U355="","",LOOKUP(U355-V355,{-9E+307,0,1},{2,"x",1}))</f>
        <v/>
      </c>
      <c r="AA355" s="14">
        <f>IF(U355="","",U355&amp;"-"&amp;V355)</f>
        <v/>
      </c>
      <c r="AB355" s="63" t="n"/>
    </row>
    <row customHeight="1" ht="12" r="356" spans="1:201">
      <c r="U356" s="10" t="n"/>
      <c r="V356" s="89" t="n"/>
      <c r="W356" s="16" t="n"/>
      <c r="X356" s="25" t="n"/>
      <c r="Y356" s="80" t="n"/>
      <c r="Z356" s="27">
        <f>IF(U356="","",LOOKUP(U356-V356,{-9E+307,0,1},{2,"x",1}))</f>
        <v/>
      </c>
      <c r="AA356" s="14">
        <f>IF(U356="","",U356&amp;"-"&amp;V356)</f>
        <v/>
      </c>
      <c r="AB356" s="63" t="n"/>
    </row>
    <row customHeight="1" ht="12" r="357" spans="1:201">
      <c r="U357" s="10" t="n"/>
      <c r="V357" s="89" t="n"/>
      <c r="W357" s="16" t="n"/>
      <c r="X357" s="25" t="n"/>
      <c r="Y357" s="80" t="n"/>
      <c r="Z357" s="27">
        <f>IF(U357="","",LOOKUP(U357-V357,{-9E+307,0,1},{2,"x",1}))</f>
        <v/>
      </c>
      <c r="AA357" s="14">
        <f>IF(U357="","",U357&amp;"-"&amp;V357)</f>
        <v/>
      </c>
      <c r="AB357" s="63" t="n"/>
    </row>
    <row customHeight="1" ht="12" r="358" spans="1:201">
      <c r="U358" s="10" t="n"/>
      <c r="V358" s="89" t="n"/>
      <c r="W358" s="16" t="n"/>
      <c r="X358" s="25" t="n"/>
      <c r="Y358" s="80" t="n"/>
      <c r="Z358" s="27">
        <f>IF(U358="","",LOOKUP(U358-V358,{-9E+307,0,1},{2,"x",1}))</f>
        <v/>
      </c>
      <c r="AA358" s="14">
        <f>IF(U358="","",U358&amp;"-"&amp;V358)</f>
        <v/>
      </c>
      <c r="AB358" s="63" t="n"/>
    </row>
    <row customHeight="1" ht="12" r="359" spans="1:201">
      <c r="U359" s="10" t="n"/>
      <c r="V359" s="89" t="n"/>
      <c r="W359" s="16" t="n"/>
      <c r="X359" s="25" t="n"/>
      <c r="Y359" s="80" t="n"/>
      <c r="Z359" s="27">
        <f>IF(U359="","",LOOKUP(U359-V359,{-9E+307,0,1},{2,"x",1}))</f>
        <v/>
      </c>
      <c r="AA359" s="14">
        <f>IF(U359="","",U359&amp;"-"&amp;V359)</f>
        <v/>
      </c>
      <c r="AB359" s="63" t="n"/>
    </row>
    <row customHeight="1" ht="12" r="360" spans="1:201">
      <c r="U360" s="10" t="n"/>
      <c r="V360" s="89" t="n"/>
      <c r="W360" s="16" t="n"/>
      <c r="X360" s="25" t="n"/>
      <c r="Y360" s="80" t="n"/>
      <c r="Z360" s="27">
        <f>IF(U360="","",LOOKUP(U360-V360,{-9E+307,0,1},{2,"x",1}))</f>
        <v/>
      </c>
      <c r="AA360" s="14">
        <f>IF(U360="","",U360&amp;"-"&amp;V360)</f>
        <v/>
      </c>
      <c r="AB360" s="63" t="n"/>
    </row>
    <row customHeight="1" ht="12" r="361" spans="1:201">
      <c r="W361" s="16" t="n"/>
      <c r="X361" s="25" t="n"/>
      <c r="Y361" s="80" t="n"/>
      <c r="Z361" s="27">
        <f>IF(U361="","",LOOKUP(U361-V361,{-9E+307,0,1},{2,"x",1}))</f>
        <v/>
      </c>
      <c r="AA361" s="14">
        <f>IF(U361="","",U361&amp;"-"&amp;V361)</f>
        <v/>
      </c>
      <c r="AB361" s="63" t="n"/>
    </row>
    <row customHeight="1" ht="12" r="362" spans="1:201">
      <c r="W362" s="16" t="n"/>
      <c r="X362" s="25" t="n"/>
      <c r="Y362" s="80" t="n"/>
      <c r="Z362" s="27">
        <f>IF(U362="","",LOOKUP(U362-V362,{-9E+307,0,1},{2,"x",1}))</f>
        <v/>
      </c>
      <c r="AA362" s="14">
        <f>IF(U362="","",U362&amp;"-"&amp;V362)</f>
        <v/>
      </c>
      <c r="AB362" s="63" t="n"/>
    </row>
    <row customHeight="1" ht="12" r="363" spans="1:201">
      <c r="W363" s="16" t="n"/>
      <c r="X363" s="25" t="n"/>
      <c r="Y363" s="80" t="n"/>
      <c r="Z363" s="27">
        <f>IF(U363="","",LOOKUP(U363-V363,{-9E+307,0,1},{2,"x",1}))</f>
        <v/>
      </c>
      <c r="AA363" s="14">
        <f>IF(U363="","",U363&amp;"-"&amp;V363)</f>
        <v/>
      </c>
      <c r="AB363" s="63" t="n"/>
    </row>
    <row customHeight="1" ht="12" r="364" spans="1:201">
      <c r="W364" s="16" t="n"/>
      <c r="X364" s="25" t="n"/>
      <c r="Y364" s="80" t="n"/>
      <c r="Z364" s="27">
        <f>IF(U364="","",LOOKUP(U364-V364,{-9E+307,0,1},{2,"x",1}))</f>
        <v/>
      </c>
      <c r="AA364" s="14">
        <f>IF(U364="","",U364&amp;"-"&amp;V364)</f>
        <v/>
      </c>
      <c r="AB364" s="63" t="n"/>
    </row>
    <row customHeight="1" ht="12" r="365" spans="1:201">
      <c r="W365" s="16" t="n"/>
      <c r="X365" s="25" t="n"/>
      <c r="Y365" s="80" t="n"/>
      <c r="Z365" s="27">
        <f>IF(U365="","",LOOKUP(U365-V365,{-9E+307,0,1},{2,"x",1}))</f>
        <v/>
      </c>
      <c r="AA365" s="14">
        <f>IF(U365="","",U365&amp;"-"&amp;V365)</f>
        <v/>
      </c>
      <c r="AB365" s="63" t="n"/>
    </row>
    <row customHeight="1" ht="12" r="366" spans="1:201">
      <c r="W366" s="16" t="n"/>
      <c r="X366" s="25" t="n"/>
      <c r="Y366" s="80" t="n"/>
      <c r="Z366" s="27">
        <f>IF(U366="","",LOOKUP(U366-V366,{-9E+307,0,1},{2,"x",1}))</f>
        <v/>
      </c>
      <c r="AA366" s="14">
        <f>IF(U366="","",U366&amp;"-"&amp;V366)</f>
        <v/>
      </c>
      <c r="AB366" s="63" t="n"/>
    </row>
    <row customHeight="1" ht="12" r="367" spans="1:201">
      <c r="W367" s="16" t="n"/>
      <c r="X367" s="25" t="n"/>
      <c r="Y367" s="80" t="n"/>
      <c r="Z367" s="27">
        <f>IF(U367="","",LOOKUP(U367-V367,{-9E+307,0,1},{2,"x",1}))</f>
        <v/>
      </c>
      <c r="AA367" s="14">
        <f>IF(U367="","",U367&amp;"-"&amp;V367)</f>
        <v/>
      </c>
      <c r="AB367" s="63" t="n"/>
    </row>
    <row r="368" spans="1:201">
      <c r="W368" s="16" t="n"/>
      <c r="X368" s="25" t="n"/>
      <c r="Y368" s="80" t="n"/>
      <c r="Z368" s="27">
        <f>IF(U368="","",LOOKUP(U368-V368,{-9E+307,0,1},{2,"x",1}))</f>
        <v/>
      </c>
      <c r="AA368" s="14">
        <f>IF(U368="","",U368&amp;"-"&amp;V368)</f>
        <v/>
      </c>
      <c r="AB368" s="63" t="n"/>
    </row>
    <row customHeight="1" ht="12" r="369" spans="1:201">
      <c r="W369" s="16" t="n"/>
      <c r="X369" s="25" t="n"/>
      <c r="Y369" s="80" t="n"/>
      <c r="Z369" s="27">
        <f>IF(U369="","",LOOKUP(U369-V369,{-9E+307,0,1},{2,"x",1}))</f>
        <v/>
      </c>
      <c r="AA369" s="14">
        <f>IF(U369="","",U369&amp;"-"&amp;V369)</f>
        <v/>
      </c>
      <c r="AB369" s="63" t="n"/>
    </row>
    <row customHeight="1" ht="12" r="370" spans="1:201">
      <c r="W370" s="16" t="n"/>
      <c r="X370" s="25" t="n"/>
      <c r="Y370" s="80" t="n"/>
      <c r="Z370" s="27">
        <f>IF(U370="","",LOOKUP(U370-V370,{-9E+307,0,1},{2,"x",1}))</f>
        <v/>
      </c>
      <c r="AA370" s="14">
        <f>IF(U370="","",U370&amp;"-"&amp;V370)</f>
        <v/>
      </c>
      <c r="AB370" s="63" t="n"/>
    </row>
    <row customHeight="1" ht="12" r="371" spans="1:201">
      <c r="W371" s="16" t="n"/>
      <c r="X371" s="25" t="n"/>
      <c r="Y371" s="80" t="n"/>
      <c r="Z371" s="27">
        <f>IF(U371="","",LOOKUP(U371-V371,{-9E+307,0,1},{2,"x",1}))</f>
        <v/>
      </c>
      <c r="AA371" s="14">
        <f>IF(U371="","",U371&amp;"-"&amp;V371)</f>
        <v/>
      </c>
      <c r="AB371" s="63" t="n"/>
    </row>
    <row customHeight="1" ht="12" r="372" spans="1:201">
      <c r="F372" s="10" t="n"/>
      <c r="G372" s="89" t="n"/>
      <c r="H372" s="89" t="n"/>
      <c r="I372" s="89" t="n"/>
      <c r="L372" s="10" t="n"/>
      <c r="M372" s="89" t="n"/>
      <c r="N372" s="89" t="n"/>
      <c r="O372" s="89" t="n"/>
      <c r="P372" s="89" t="n"/>
      <c r="Q372" s="89" t="n"/>
      <c r="U372" s="10" t="n"/>
      <c r="V372" s="89" t="n"/>
      <c r="W372" s="16" t="n"/>
      <c r="X372" s="25" t="n"/>
      <c r="Y372" s="80" t="n"/>
      <c r="Z372" s="27">
        <f>IF(U372="","",LOOKUP(U372-V372,{-9E+307,0,1},{2,"x",1}))</f>
        <v/>
      </c>
      <c r="AA372" s="14">
        <f>IF(U372="","",U372&amp;"-"&amp;V372)</f>
        <v/>
      </c>
      <c r="AB372" s="63" t="n"/>
    </row>
    <row customHeight="1" ht="12" r="373" spans="1:201">
      <c r="F373" s="10" t="n"/>
      <c r="G373" s="89" t="n"/>
      <c r="H373" s="89" t="n"/>
      <c r="I373" s="89" t="n"/>
      <c r="L373" s="10" t="n"/>
      <c r="M373" s="89" t="n"/>
      <c r="N373" s="89" t="n"/>
      <c r="O373" s="89" t="n"/>
      <c r="P373" s="89" t="n"/>
      <c r="Q373" s="89" t="n"/>
      <c r="U373" s="10" t="n"/>
      <c r="V373" s="89" t="n"/>
      <c r="W373" s="16" t="n"/>
      <c r="X373" s="25" t="n"/>
      <c r="Y373" s="80" t="n"/>
      <c r="Z373" s="27">
        <f>IF(U373="","",LOOKUP(U373-V373,{-9E+307,0,1},{2,"x",1}))</f>
        <v/>
      </c>
      <c r="AA373" s="14">
        <f>IF(U373="","",U373&amp;"-"&amp;V373)</f>
        <v/>
      </c>
      <c r="AB373" s="63" t="n"/>
    </row>
    <row r="374" spans="1:201">
      <c r="F374" s="10" t="n"/>
      <c r="G374" s="89" t="n"/>
      <c r="H374" s="89" t="n"/>
      <c r="I374" s="89" t="n"/>
      <c r="L374" s="10" t="n"/>
      <c r="M374" s="89" t="n"/>
      <c r="N374" s="89" t="n"/>
      <c r="O374" s="89" t="n"/>
      <c r="P374" s="89" t="n"/>
      <c r="Q374" s="89" t="n"/>
      <c r="U374" s="10" t="n"/>
      <c r="V374" s="89" t="n"/>
      <c r="W374" s="16" t="n"/>
      <c r="X374" s="25" t="n"/>
      <c r="Y374" s="80" t="n"/>
      <c r="Z374" s="27">
        <f>IF(U374="","",LOOKUP(U374-V374,{-9E+307,0,1},{2,"x",1}))</f>
        <v/>
      </c>
      <c r="AA374" s="14">
        <f>IF(U374="","",U374&amp;"-"&amp;V374)</f>
        <v/>
      </c>
      <c r="AB374" s="63" t="n"/>
    </row>
    <row customHeight="1" ht="12" r="375" spans="1:201">
      <c r="F375" s="10" t="n"/>
      <c r="G375" s="89" t="n"/>
      <c r="H375" s="89" t="n"/>
      <c r="I375" s="89" t="n"/>
      <c r="L375" s="10" t="n"/>
      <c r="M375" s="89" t="n"/>
      <c r="N375" s="89" t="n"/>
      <c r="O375" s="89" t="n"/>
      <c r="P375" s="89" t="n"/>
      <c r="Q375" s="89" t="n"/>
      <c r="U375" s="10" t="n"/>
      <c r="V375" s="89" t="n"/>
      <c r="W375" s="16" t="n"/>
      <c r="X375" s="25" t="n"/>
      <c r="Y375" s="80" t="n"/>
      <c r="Z375" s="27">
        <f>IF(U375="","",LOOKUP(U375-V375,{-9E+307,0,1},{2,"x",1}))</f>
        <v/>
      </c>
      <c r="AA375" s="14">
        <f>IF(U375="","",U375&amp;"-"&amp;V375)</f>
        <v/>
      </c>
      <c r="AB375" s="63" t="n"/>
    </row>
    <row customHeight="1" ht="12" r="376" spans="1:201">
      <c r="F376" s="10" t="n"/>
      <c r="G376" s="89" t="n"/>
      <c r="H376" s="89" t="n"/>
      <c r="I376" s="89" t="n"/>
      <c r="L376" s="10" t="n"/>
      <c r="M376" s="89" t="n"/>
      <c r="N376" s="89" t="n"/>
      <c r="O376" s="89" t="n"/>
      <c r="P376" s="89" t="n"/>
      <c r="Q376" s="89" t="n"/>
      <c r="U376" s="10" t="n"/>
      <c r="V376" s="89" t="n"/>
      <c r="W376" s="16" t="n"/>
      <c r="X376" s="25" t="n"/>
      <c r="Y376" s="80" t="n"/>
      <c r="Z376" s="27">
        <f>IF(U376="","",LOOKUP(U376-V376,{-9E+307,0,1},{2,"x",1}))</f>
        <v/>
      </c>
      <c r="AA376" s="14">
        <f>IF(U376="","",U376&amp;"-"&amp;V376)</f>
        <v/>
      </c>
      <c r="AB376" s="63" t="n"/>
    </row>
    <row customHeight="1" ht="12" r="377" spans="1:201">
      <c r="F377" s="10" t="n"/>
      <c r="G377" s="89" t="n"/>
      <c r="H377" s="89" t="n"/>
      <c r="I377" s="89" t="n"/>
      <c r="L377" s="10" t="n"/>
      <c r="M377" s="89" t="n"/>
      <c r="N377" s="89" t="n"/>
      <c r="O377" s="89" t="n"/>
      <c r="P377" s="89" t="n"/>
      <c r="Q377" s="89" t="n"/>
      <c r="U377" s="10" t="n"/>
      <c r="V377" s="89" t="n"/>
      <c r="W377" s="16" t="n"/>
      <c r="X377" s="25" t="n"/>
      <c r="Y377" s="80" t="n"/>
      <c r="Z377" s="27">
        <f>IF(U377="","",LOOKUP(U377-V377,{-9E+307,0,1},{2,"x",1}))</f>
        <v/>
      </c>
      <c r="AA377" s="14">
        <f>IF(U377="","",U377&amp;"-"&amp;V377)</f>
        <v/>
      </c>
      <c r="AB377" s="63" t="n"/>
    </row>
    <row customHeight="1" ht="12" r="378" spans="1:201">
      <c r="F378" s="10" t="n"/>
      <c r="G378" s="89" t="n"/>
      <c r="H378" s="89" t="n"/>
      <c r="I378" s="89" t="n"/>
      <c r="L378" s="10" t="n"/>
      <c r="M378" s="89" t="n"/>
      <c r="N378" s="89" t="n"/>
      <c r="O378" s="89" t="n"/>
      <c r="P378" s="89" t="n"/>
      <c r="Q378" s="89" t="n"/>
      <c r="U378" s="10" t="n"/>
      <c r="V378" s="89" t="n"/>
      <c r="W378" s="16" t="n"/>
      <c r="X378" s="25" t="n"/>
      <c r="Y378" s="80" t="n"/>
      <c r="Z378" s="27">
        <f>IF(U378="","",LOOKUP(U378-V378,{-9E+307,0,1},{2,"x",1}))</f>
        <v/>
      </c>
      <c r="AA378" s="14">
        <f>IF(U378="","",U378&amp;"-"&amp;V378)</f>
        <v/>
      </c>
      <c r="AB378" s="63" t="n"/>
    </row>
    <row customHeight="1" ht="12" r="379" spans="1:201">
      <c r="F379" s="10" t="n"/>
      <c r="G379" s="89" t="n"/>
      <c r="H379" s="89" t="n"/>
      <c r="I379" s="89" t="n"/>
      <c r="L379" s="10" t="n"/>
      <c r="M379" s="89" t="n"/>
      <c r="N379" s="89" t="n"/>
      <c r="O379" s="89" t="n"/>
      <c r="P379" s="89" t="n"/>
      <c r="Q379" s="89" t="n"/>
      <c r="U379" s="10" t="n"/>
      <c r="V379" s="89" t="n"/>
      <c r="W379" s="16" t="n"/>
      <c r="X379" s="25" t="n"/>
      <c r="Y379" s="80" t="n"/>
      <c r="Z379" s="27">
        <f>IF(U379="","",LOOKUP(U379-V379,{-9E+307,0,1},{2,"x",1}))</f>
        <v/>
      </c>
      <c r="AA379" s="14">
        <f>IF(U379="","",U379&amp;"-"&amp;V379)</f>
        <v/>
      </c>
      <c r="AB379" s="63" t="n"/>
    </row>
    <row customHeight="1" ht="12" r="380" spans="1:201">
      <c r="F380" s="10" t="n"/>
      <c r="G380" s="89" t="n"/>
      <c r="H380" s="89" t="n"/>
      <c r="I380" s="89" t="n"/>
      <c r="L380" s="10" t="n"/>
      <c r="M380" s="89" t="n"/>
      <c r="N380" s="89" t="n"/>
      <c r="O380" s="89" t="n"/>
      <c r="P380" s="89" t="n"/>
      <c r="Q380" s="89" t="n"/>
      <c r="U380" s="10" t="n"/>
      <c r="V380" s="89" t="n"/>
      <c r="W380" s="16" t="n"/>
      <c r="X380" s="25" t="n"/>
      <c r="Y380" s="80" t="n"/>
      <c r="Z380" s="27">
        <f>IF(U380="","",LOOKUP(U380-V380,{-9E+307,0,1},{2,"x",1}))</f>
        <v/>
      </c>
      <c r="AA380" s="14">
        <f>IF(U380="","",U380&amp;"-"&amp;V380)</f>
        <v/>
      </c>
      <c r="AB380" s="63" t="n"/>
    </row>
    <row customHeight="1" ht="12" r="381" spans="1:201">
      <c r="F381" s="10" t="n"/>
      <c r="G381" s="89" t="n"/>
      <c r="H381" s="89" t="n"/>
      <c r="I381" s="89" t="n"/>
      <c r="L381" s="10" t="n"/>
      <c r="M381" s="89" t="n"/>
      <c r="N381" s="89" t="n"/>
      <c r="O381" s="89" t="n"/>
      <c r="P381" s="89" t="n"/>
      <c r="Q381" s="89" t="n"/>
      <c r="U381" s="10" t="n"/>
      <c r="V381" s="89" t="n"/>
      <c r="W381" s="16" t="n"/>
      <c r="X381" s="25" t="n"/>
      <c r="Y381" s="80" t="n"/>
      <c r="Z381" s="27">
        <f>IF(U381="","",LOOKUP(U381-V381,{-9E+307,0,1},{2,"x",1}))</f>
        <v/>
      </c>
      <c r="AA381" s="14">
        <f>IF(U381="","",U381&amp;"-"&amp;V381)</f>
        <v/>
      </c>
      <c r="AB381" s="63" t="n"/>
    </row>
    <row customHeight="1" ht="12" r="382" spans="1:201">
      <c r="U382" s="10" t="n"/>
      <c r="V382" s="89" t="n"/>
      <c r="W382" s="16" t="n"/>
      <c r="X382" s="25" t="n"/>
      <c r="Y382" s="80" t="n"/>
      <c r="Z382" s="27">
        <f>IF(U382="","",LOOKUP(U382-V382,{-9E+307,0,1},{2,"x",1}))</f>
        <v/>
      </c>
      <c r="AA382" s="14">
        <f>IF(U382="","",U382&amp;"-"&amp;V382)</f>
        <v/>
      </c>
      <c r="AB382" s="63" t="n"/>
    </row>
    <row customHeight="1" ht="12" r="383" spans="1:201">
      <c r="U383" s="10" t="n"/>
      <c r="V383" s="89" t="n"/>
      <c r="W383" s="16" t="n"/>
      <c r="X383" s="25" t="n"/>
      <c r="Y383" s="80" t="n"/>
      <c r="Z383" s="27">
        <f>IF(U383="","",LOOKUP(U383-V383,{-9E+307,0,1},{2,"x",1}))</f>
        <v/>
      </c>
      <c r="AA383" s="14">
        <f>IF(U383="","",U383&amp;"-"&amp;V383)</f>
        <v/>
      </c>
      <c r="AB383" s="63" t="n"/>
    </row>
    <row customHeight="1" ht="12" r="384" spans="1:201">
      <c r="U384" s="10" t="n"/>
      <c r="V384" s="89" t="n"/>
      <c r="W384" s="16" t="n"/>
      <c r="X384" s="25" t="n"/>
      <c r="Y384" s="80" t="n"/>
      <c r="Z384" s="27">
        <f>IF(U384="","",LOOKUP(U384-V384,{-9E+307,0,1},{2,"x",1}))</f>
        <v/>
      </c>
      <c r="AA384" s="14">
        <f>IF(U384="","",U384&amp;"-"&amp;V384)</f>
        <v/>
      </c>
      <c r="AB384" s="63" t="n"/>
    </row>
    <row customHeight="1" ht="12" r="385" spans="1:201">
      <c r="U385" s="10" t="n"/>
      <c r="V385" s="89" t="n"/>
      <c r="W385" s="16" t="n"/>
      <c r="X385" s="25" t="n"/>
      <c r="Y385" s="80" t="n"/>
      <c r="Z385" s="27">
        <f>IF(U385="","",LOOKUP(U385-V385,{-9E+307,0,1},{2,"x",1}))</f>
        <v/>
      </c>
      <c r="AA385" s="14">
        <f>IF(U385="","",U385&amp;"-"&amp;V385)</f>
        <v/>
      </c>
      <c r="AB385" s="63" t="n"/>
    </row>
    <row customHeight="1" ht="12" r="386" spans="1:201">
      <c r="U386" s="10" t="n"/>
      <c r="V386" s="89" t="n"/>
      <c r="W386" s="16" t="n"/>
      <c r="X386" s="25" t="n"/>
      <c r="Y386" s="80" t="n"/>
      <c r="Z386" s="27">
        <f>IF(U386="","",LOOKUP(U386-V386,{-9E+307,0,1},{2,"x",1}))</f>
        <v/>
      </c>
      <c r="AA386" s="14">
        <f>IF(U386="","",U386&amp;"-"&amp;V386)</f>
        <v/>
      </c>
      <c r="AB386" s="63" t="n"/>
    </row>
    <row customHeight="1" ht="12" r="387" spans="1:201">
      <c r="U387" s="10" t="n"/>
      <c r="V387" s="89" t="n"/>
      <c r="W387" s="16" t="n"/>
      <c r="X387" s="25" t="n"/>
      <c r="Y387" s="80" t="n"/>
      <c r="Z387" s="27">
        <f>IF(U387="","",LOOKUP(U387-V387,{-9E+307,0,1},{2,"x",1}))</f>
        <v/>
      </c>
      <c r="AA387" s="14">
        <f>IF(U387="","",U387&amp;"-"&amp;V387)</f>
        <v/>
      </c>
      <c r="AB387" s="63" t="n"/>
    </row>
    <row customHeight="1" ht="12" r="388" spans="1:201">
      <c r="U388" s="10" t="n"/>
      <c r="V388" s="89" t="n"/>
      <c r="W388" s="16" t="n"/>
      <c r="X388" s="25" t="n"/>
      <c r="Y388" s="80" t="n"/>
      <c r="Z388" s="27">
        <f>IF(U388="","",LOOKUP(U388-V388,{-9E+307,0,1},{2,"x",1}))</f>
        <v/>
      </c>
      <c r="AA388" s="14">
        <f>IF(U388="","",U388&amp;"-"&amp;V388)</f>
        <v/>
      </c>
      <c r="AB388" s="63" t="n"/>
    </row>
    <row customHeight="1" ht="12" r="389" spans="1:201">
      <c r="U389" s="10" t="n"/>
      <c r="V389" s="89" t="n"/>
      <c r="W389" s="16" t="n"/>
      <c r="X389" s="25" t="n"/>
      <c r="Y389" s="80" t="n"/>
      <c r="Z389" s="27">
        <f>IF(U389="","",LOOKUP(U389-V389,{-9E+307,0,1},{2,"x",1}))</f>
        <v/>
      </c>
      <c r="AA389" s="14">
        <f>IF(U389="","",U389&amp;"-"&amp;V389)</f>
        <v/>
      </c>
      <c r="AB389" s="63" t="n"/>
    </row>
    <row customHeight="1" ht="12" r="390" spans="1:201">
      <c r="U390" s="10" t="n"/>
      <c r="V390" s="89" t="n"/>
      <c r="W390" s="16" t="n"/>
      <c r="X390" s="25" t="n"/>
      <c r="Y390" s="80" t="n"/>
      <c r="Z390" s="27">
        <f>IF(U390="","",LOOKUP(U390-V390,{-9E+307,0,1},{2,"x",1}))</f>
        <v/>
      </c>
      <c r="AA390" s="14">
        <f>IF(U390="","",U390&amp;"-"&amp;V390)</f>
        <v/>
      </c>
      <c r="AB390" s="63" t="n"/>
    </row>
    <row customHeight="1" ht="12" r="391" spans="1:201">
      <c r="U391" s="10" t="n"/>
      <c r="V391" s="89" t="n"/>
      <c r="W391" s="16" t="n"/>
      <c r="X391" s="25" t="n"/>
      <c r="Y391" s="80" t="n"/>
      <c r="Z391" s="27">
        <f>IF(U391="","",LOOKUP(U391-V391,{-9E+307,0,1},{2,"x",1}))</f>
        <v/>
      </c>
      <c r="AA391" s="14">
        <f>IF(U391="","",U391&amp;"-"&amp;V391)</f>
        <v/>
      </c>
      <c r="AB391" s="63" t="n"/>
    </row>
    <row customHeight="1" ht="12" r="392" spans="1:201">
      <c r="U392" s="10" t="n"/>
      <c r="V392" s="89" t="n"/>
      <c r="W392" s="16" t="n"/>
      <c r="X392" s="25" t="n"/>
      <c r="Y392" s="80" t="n"/>
      <c r="Z392" s="27">
        <f>IF(U392="","",LOOKUP(U392-V392,{-9E+307,0,1},{2,"x",1}))</f>
        <v/>
      </c>
      <c r="AA392" s="14">
        <f>IF(U392="","",U392&amp;"-"&amp;V392)</f>
        <v/>
      </c>
      <c r="AB392" s="63" t="n"/>
    </row>
    <row customHeight="1" ht="12" r="393" spans="1:201">
      <c r="U393" s="10" t="n"/>
      <c r="V393" s="89" t="n"/>
      <c r="W393" s="16" t="n"/>
      <c r="X393" s="25" t="n"/>
      <c r="Y393" s="80" t="n"/>
      <c r="Z393" s="27">
        <f>IF(U393="","",LOOKUP(U393-V393,{-9E+307,0,1},{2,"x",1}))</f>
        <v/>
      </c>
      <c r="AA393" s="14">
        <f>IF(U393="","",U393&amp;"-"&amp;V393)</f>
        <v/>
      </c>
      <c r="AB393" s="63" t="n"/>
    </row>
    <row customHeight="1" ht="12" r="394" spans="1:201">
      <c r="U394" s="10" t="n"/>
      <c r="V394" s="89" t="n"/>
      <c r="W394" s="16" t="n"/>
      <c r="X394" s="25" t="n"/>
      <c r="Y394" s="80" t="n"/>
      <c r="Z394" s="27">
        <f>IF(U394="","",LOOKUP(U394-V394,{-9E+307,0,1},{2,"x",1}))</f>
        <v/>
      </c>
      <c r="AA394" s="14">
        <f>IF(U394="","",U394&amp;"-"&amp;V394)</f>
        <v/>
      </c>
      <c r="AB394" s="63" t="n"/>
    </row>
    <row customHeight="1" ht="12" r="395" spans="1:201">
      <c r="U395" s="10" t="n"/>
      <c r="V395" s="89" t="n"/>
      <c r="W395" s="16" t="n"/>
      <c r="X395" s="25" t="n"/>
      <c r="Y395" s="80" t="n"/>
      <c r="Z395" s="27">
        <f>IF(U395="","",LOOKUP(U395-V395,{-9E+307,0,1},{2,"x",1}))</f>
        <v/>
      </c>
      <c r="AA395" s="14">
        <f>IF(U395="","",U395&amp;"-"&amp;V395)</f>
        <v/>
      </c>
      <c r="AB395" s="63" t="n"/>
    </row>
    <row customHeight="1" ht="12" r="396" spans="1:201">
      <c r="U396" s="10" t="n"/>
      <c r="V396" s="89" t="n"/>
      <c r="W396" s="16" t="n"/>
      <c r="X396" s="25" t="n"/>
      <c r="Y396" s="80" t="n"/>
      <c r="Z396" s="27">
        <f>IF(U396="","",LOOKUP(U396-V396,{-9E+307,0,1},{2,"x",1}))</f>
        <v/>
      </c>
      <c r="AA396" s="14">
        <f>IF(U396="","",U396&amp;"-"&amp;V396)</f>
        <v/>
      </c>
      <c r="AB396" s="63" t="n"/>
    </row>
    <row customHeight="1" ht="12" r="397" spans="1:201">
      <c r="U397" s="10" t="n"/>
      <c r="V397" s="89" t="n"/>
      <c r="W397" s="16" t="n"/>
      <c r="X397" s="25" t="n"/>
      <c r="Y397" s="80" t="n"/>
      <c r="Z397" s="27">
        <f>IF(U397="","",LOOKUP(U397-V397,{-9E+307,0,1},{2,"x",1}))</f>
        <v/>
      </c>
      <c r="AA397" s="14">
        <f>IF(U397="","",U397&amp;"-"&amp;V397)</f>
        <v/>
      </c>
      <c r="AB397" s="63" t="n"/>
    </row>
    <row customHeight="1" ht="12" r="398" spans="1:201">
      <c r="U398" s="10" t="n"/>
      <c r="V398" s="89" t="n"/>
      <c r="W398" s="16" t="n"/>
      <c r="X398" s="25" t="n"/>
      <c r="Y398" s="80" t="n"/>
      <c r="Z398" s="27">
        <f>IF(U398="","",LOOKUP(U398-V398,{-9E+307,0,1},{2,"x",1}))</f>
        <v/>
      </c>
      <c r="AA398" s="14">
        <f>IF(U398="","",U398&amp;"-"&amp;V398)</f>
        <v/>
      </c>
      <c r="AB398" s="63" t="n"/>
    </row>
    <row customHeight="1" ht="12" r="399" spans="1:201">
      <c r="U399" s="10" t="n"/>
      <c r="V399" s="89" t="n"/>
      <c r="W399" s="16" t="n"/>
      <c r="X399" s="25" t="n"/>
      <c r="Y399" s="80" t="n"/>
      <c r="Z399" s="27">
        <f>IF(U399="","",LOOKUP(U399-V399,{-9E+307,0,1},{2,"x",1}))</f>
        <v/>
      </c>
      <c r="AA399" s="14">
        <f>IF(U399="","",U399&amp;"-"&amp;V399)</f>
        <v/>
      </c>
      <c r="AB399" s="63" t="n"/>
    </row>
    <row customHeight="1" ht="12" r="400" spans="1:201">
      <c r="U400" s="10" t="n"/>
      <c r="V400" s="89" t="n"/>
      <c r="W400" s="16" t="n"/>
      <c r="X400" s="25" t="n"/>
      <c r="Y400" s="80" t="n"/>
      <c r="Z400" s="27">
        <f>IF(U400="","",LOOKUP(U400-V400,{-9E+307,0,1},{2,"x",1}))</f>
        <v/>
      </c>
      <c r="AA400" s="14">
        <f>IF(U400="","",U400&amp;"-"&amp;V400)</f>
        <v/>
      </c>
      <c r="AB400" s="63" t="n"/>
    </row>
    <row customHeight="1" ht="12" r="401" spans="1:201">
      <c r="U401" s="10" t="n"/>
      <c r="V401" s="89" t="n"/>
      <c r="W401" s="16" t="n"/>
      <c r="X401" s="25" t="n"/>
      <c r="Y401" s="80" t="n"/>
      <c r="Z401" s="27">
        <f>IF(U401="","",LOOKUP(U401-V401,{-9E+307,0,1},{2,"x",1}))</f>
        <v/>
      </c>
      <c r="AA401" s="14">
        <f>IF(U401="","",U401&amp;"-"&amp;V401)</f>
        <v/>
      </c>
      <c r="AB401" s="63" t="n"/>
    </row>
    <row customHeight="1" ht="12" r="402" spans="1:201">
      <c r="U402" s="10" t="n"/>
      <c r="V402" s="89" t="n"/>
      <c r="W402" s="16" t="n"/>
      <c r="X402" s="25" t="n"/>
      <c r="Y402" s="80" t="n"/>
      <c r="Z402" s="27">
        <f>IF(U402="","",LOOKUP(U402-V402,{-9E+307,0,1},{2,"x",1}))</f>
        <v/>
      </c>
      <c r="AA402" s="14">
        <f>IF(U402="","",U402&amp;"-"&amp;V402)</f>
        <v/>
      </c>
      <c r="AB402" s="63" t="n"/>
    </row>
    <row customHeight="1" ht="12" r="403" spans="1:201">
      <c r="U403" s="10" t="n"/>
      <c r="V403" s="89" t="n"/>
      <c r="W403" s="16" t="n"/>
      <c r="X403" s="25" t="n"/>
      <c r="Y403" s="80" t="n"/>
      <c r="Z403" s="27">
        <f>IF(U403="","",LOOKUP(U403-V403,{-9E+307,0,1},{2,"x",1}))</f>
        <v/>
      </c>
      <c r="AA403" s="14">
        <f>IF(U403="","",U403&amp;"-"&amp;V403)</f>
        <v/>
      </c>
      <c r="AB403" s="63" t="n"/>
    </row>
    <row customHeight="1" ht="12" r="404" spans="1:201">
      <c r="U404" s="10" t="n"/>
      <c r="V404" s="89" t="n"/>
      <c r="W404" s="16" t="n"/>
      <c r="X404" s="25" t="n"/>
      <c r="Y404" s="80" t="n"/>
      <c r="Z404" s="27">
        <f>IF(U404="","",LOOKUP(U404-V404,{-9E+307,0,1},{2,"x",1}))</f>
        <v/>
      </c>
      <c r="AA404" s="14">
        <f>IF(U404="","",U404&amp;"-"&amp;V404)</f>
        <v/>
      </c>
      <c r="AB404" s="63" t="n"/>
    </row>
    <row customHeight="1" ht="12" r="405" spans="1:201">
      <c r="U405" s="10" t="n"/>
      <c r="V405" s="89" t="n"/>
      <c r="W405" s="16" t="n"/>
      <c r="X405" s="25" t="n"/>
      <c r="Y405" s="80" t="n"/>
      <c r="Z405" s="27">
        <f>IF(U405="","",LOOKUP(U405-V405,{-9E+307,0,1},{2,"x",1}))</f>
        <v/>
      </c>
      <c r="AA405" s="14">
        <f>IF(U405="","",U405&amp;"-"&amp;V405)</f>
        <v/>
      </c>
      <c r="AB405" s="63" t="n"/>
    </row>
    <row customHeight="1" ht="12" r="406" spans="1:201">
      <c r="U406" s="10" t="n"/>
      <c r="V406" s="89" t="n"/>
      <c r="W406" s="16" t="n"/>
      <c r="X406" s="25" t="n"/>
      <c r="Y406" s="80" t="n"/>
      <c r="Z406" s="27">
        <f>IF(U406="","",LOOKUP(U406-V406,{-9E+307,0,1},{2,"x",1}))</f>
        <v/>
      </c>
      <c r="AA406" s="14">
        <f>IF(U406="","",U406&amp;"-"&amp;V406)</f>
        <v/>
      </c>
      <c r="AB406" s="63" t="n"/>
    </row>
    <row customHeight="1" ht="12" r="407" spans="1:201">
      <c r="U407" s="10" t="n"/>
      <c r="V407" s="89" t="n"/>
      <c r="W407" s="16" t="n"/>
      <c r="X407" s="25" t="n"/>
      <c r="Y407" s="80" t="n"/>
      <c r="Z407" s="27">
        <f>IF(U407="","",LOOKUP(U407-V407,{-9E+307,0,1},{2,"x",1}))</f>
        <v/>
      </c>
      <c r="AA407" s="14">
        <f>IF(U407="","",U407&amp;"-"&amp;V407)</f>
        <v/>
      </c>
      <c r="AB407" s="63" t="n"/>
    </row>
    <row customHeight="1" ht="12" r="408" spans="1:201">
      <c r="U408" s="10" t="n"/>
      <c r="V408" s="89" t="n"/>
      <c r="W408" s="16" t="n"/>
      <c r="X408" s="25" t="n"/>
      <c r="Y408" s="80" t="n"/>
      <c r="Z408" s="27">
        <f>IF(U408="","",LOOKUP(U408-V408,{-9E+307,0,1},{2,"x",1}))</f>
        <v/>
      </c>
      <c r="AA408" s="14">
        <f>IF(U408="","",U408&amp;"-"&amp;V408)</f>
        <v/>
      </c>
      <c r="AB408" s="63" t="n"/>
    </row>
    <row customHeight="1" ht="12" r="409" spans="1:201">
      <c r="U409" s="10" t="n"/>
      <c r="V409" s="89" t="n"/>
      <c r="W409" s="16" t="n"/>
      <c r="X409" s="25" t="n"/>
      <c r="Y409" s="80" t="n"/>
      <c r="Z409" s="27">
        <f>IF(U409="","",LOOKUP(U409-V409,{-9E+307,0,1},{2,"x",1}))</f>
        <v/>
      </c>
      <c r="AA409" s="14">
        <f>IF(U409="","",U409&amp;"-"&amp;V409)</f>
        <v/>
      </c>
      <c r="AB409" s="63" t="n"/>
    </row>
    <row customHeight="1" ht="12" r="410" spans="1:201">
      <c r="U410" s="10" t="n"/>
      <c r="V410" s="89" t="n"/>
      <c r="W410" s="16" t="n"/>
      <c r="X410" s="25" t="n"/>
      <c r="Y410" s="80" t="n"/>
      <c r="Z410" s="27">
        <f>IF(U410="","",LOOKUP(U410-V410,{-9E+307,0,1},{2,"x",1}))</f>
        <v/>
      </c>
      <c r="AA410" s="14">
        <f>IF(U410="","",U410&amp;"-"&amp;V410)</f>
        <v/>
      </c>
      <c r="AB410" s="63" t="n"/>
    </row>
    <row customHeight="1" ht="12" r="411" spans="1:201">
      <c r="U411" s="10" t="n"/>
      <c r="V411" s="89" t="n"/>
      <c r="W411" s="16" t="n"/>
      <c r="X411" s="25" t="n"/>
      <c r="Y411" s="80" t="n"/>
      <c r="Z411" s="27">
        <f>IF(U411="","",LOOKUP(U411-V411,{-9E+307,0,1},{2,"x",1}))</f>
        <v/>
      </c>
      <c r="AA411" s="14">
        <f>IF(U411="","",U411&amp;"-"&amp;V411)</f>
        <v/>
      </c>
      <c r="AB411" s="63" t="n"/>
    </row>
    <row customHeight="1" ht="12" r="412" spans="1:201">
      <c r="U412" s="10" t="n"/>
      <c r="V412" s="89" t="n"/>
      <c r="W412" s="16" t="n"/>
      <c r="X412" s="25" t="n"/>
      <c r="Y412" s="80" t="n"/>
      <c r="Z412" s="27">
        <f>IF(U412="","",LOOKUP(U412-V412,{-9E+307,0,1},{2,"x",1}))</f>
        <v/>
      </c>
      <c r="AA412" s="14">
        <f>IF(U412="","",U412&amp;"-"&amp;V412)</f>
        <v/>
      </c>
      <c r="AB412" s="63" t="n"/>
    </row>
    <row customHeight="1" ht="12" r="413" spans="1:201">
      <c r="U413" s="10" t="n"/>
      <c r="V413" s="89" t="n"/>
      <c r="W413" s="16" t="n"/>
      <c r="X413" s="25" t="n"/>
      <c r="Y413" s="80" t="n"/>
      <c r="Z413" s="27">
        <f>IF(U413="","",LOOKUP(U413-V413,{-9E+307,0,1},{2,"x",1}))</f>
        <v/>
      </c>
      <c r="AA413" s="14">
        <f>IF(U413="","",U413&amp;"-"&amp;V413)</f>
        <v/>
      </c>
      <c r="AB413" s="63" t="n"/>
    </row>
    <row customHeight="1" ht="12" r="414" spans="1:201">
      <c r="U414" s="10" t="n"/>
      <c r="V414" s="89" t="n"/>
      <c r="W414" s="16" t="n"/>
      <c r="X414" s="25" t="n"/>
      <c r="Y414" s="80" t="n"/>
      <c r="Z414" s="27">
        <f>IF(U414="","",LOOKUP(U414-V414,{-9E+307,0,1},{2,"x",1}))</f>
        <v/>
      </c>
      <c r="AA414" s="14">
        <f>IF(U414="","",U414&amp;"-"&amp;V414)</f>
        <v/>
      </c>
      <c r="AB414" s="63" t="n"/>
    </row>
    <row customHeight="1" ht="12" r="415" spans="1:201">
      <c r="U415" s="10" t="n"/>
      <c r="V415" s="89" t="n"/>
      <c r="W415" s="16" t="n"/>
      <c r="X415" s="25" t="n"/>
      <c r="Y415" s="80" t="n"/>
      <c r="Z415" s="27">
        <f>IF(U415="","",LOOKUP(U415-V415,{-9E+307,0,1},{2,"x",1}))</f>
        <v/>
      </c>
      <c r="AA415" s="14">
        <f>IF(U415="","",U415&amp;"-"&amp;V415)</f>
        <v/>
      </c>
      <c r="AB415" s="63" t="n"/>
    </row>
    <row customHeight="1" ht="12" r="416" spans="1:201">
      <c r="U416" s="10" t="n"/>
      <c r="V416" s="89" t="n"/>
      <c r="W416" s="16" t="n"/>
      <c r="X416" s="25" t="n"/>
      <c r="Y416" s="80" t="n"/>
      <c r="Z416" s="27">
        <f>IF(U416="","",LOOKUP(U416-V416,{-9E+307,0,1},{2,"x",1}))</f>
        <v/>
      </c>
      <c r="AA416" s="14">
        <f>IF(U416="","",U416&amp;"-"&amp;V416)</f>
        <v/>
      </c>
      <c r="AB416" s="63" t="n"/>
    </row>
    <row customHeight="1" ht="12" r="417" spans="1:201">
      <c r="U417" s="10" t="n"/>
      <c r="V417" s="89" t="n"/>
      <c r="W417" s="16" t="n"/>
      <c r="X417" s="25" t="n"/>
      <c r="Y417" s="80" t="n"/>
      <c r="Z417" s="27">
        <f>IF(U417="","",LOOKUP(U417-V417,{-9E+307,0,1},{2,"x",1}))</f>
        <v/>
      </c>
      <c r="AA417" s="14">
        <f>IF(U417="","",U417&amp;"-"&amp;V417)</f>
        <v/>
      </c>
      <c r="AB417" s="63" t="n"/>
    </row>
    <row customHeight="1" ht="12" r="418" spans="1:201">
      <c r="U418" s="10" t="n"/>
      <c r="V418" s="89" t="n"/>
      <c r="W418" s="16" t="n"/>
      <c r="X418" s="25" t="n"/>
      <c r="Y418" s="80" t="n"/>
      <c r="Z418" s="27">
        <f>IF(U418="","",LOOKUP(U418-V418,{-9E+307,0,1},{2,"x",1}))</f>
        <v/>
      </c>
      <c r="AA418" s="14">
        <f>IF(U418="","",U418&amp;"-"&amp;V418)</f>
        <v/>
      </c>
      <c r="AB418" s="63" t="n"/>
    </row>
    <row customHeight="1" ht="12" r="419" spans="1:201">
      <c r="U419" s="10" t="n"/>
      <c r="V419" s="89" t="n"/>
      <c r="W419" s="16" t="n"/>
      <c r="X419" s="25" t="n"/>
      <c r="Y419" s="80" t="n"/>
      <c r="Z419" s="27">
        <f>IF(U419="","",LOOKUP(U419-V419,{-9E+307,0,1},{2,"x",1}))</f>
        <v/>
      </c>
      <c r="AA419" s="14">
        <f>IF(U419="","",U419&amp;"-"&amp;V419)</f>
        <v/>
      </c>
      <c r="AB419" s="63" t="n"/>
    </row>
    <row customHeight="1" ht="12" r="420" spans="1:201">
      <c r="U420" s="10" t="n"/>
      <c r="V420" s="89" t="n"/>
      <c r="W420" s="16" t="n"/>
      <c r="X420" s="25" t="n"/>
      <c r="Y420" s="80" t="n"/>
      <c r="Z420" s="27">
        <f>IF(U420="","",LOOKUP(U420-V420,{-9E+307,0,1},{2,"x",1}))</f>
        <v/>
      </c>
      <c r="AA420" s="14">
        <f>IF(U420="","",U420&amp;"-"&amp;V420)</f>
        <v/>
      </c>
      <c r="AB420" s="63" t="n"/>
    </row>
    <row customHeight="1" ht="12" r="421" spans="1:201">
      <c r="U421" s="10" t="n"/>
      <c r="V421" s="89" t="n"/>
      <c r="W421" s="16" t="n"/>
      <c r="X421" s="25" t="n"/>
      <c r="Y421" s="80" t="n"/>
      <c r="Z421" s="27">
        <f>IF(U421="","",LOOKUP(U421-V421,{-9E+307,0,1},{2,"x",1}))</f>
        <v/>
      </c>
      <c r="AA421" s="14">
        <f>IF(U421="","",U421&amp;"-"&amp;V421)</f>
        <v/>
      </c>
      <c r="AB421" s="63" t="n"/>
    </row>
    <row customHeight="1" ht="12" r="422" spans="1:201">
      <c r="U422" s="10" t="n"/>
      <c r="V422" s="89" t="n"/>
      <c r="W422" s="16" t="n"/>
      <c r="X422" s="25" t="n"/>
      <c r="Y422" s="80" t="n"/>
      <c r="Z422" s="27">
        <f>IF(U422="","",LOOKUP(U422-V422,{-9E+307,0,1},{2,"x",1}))</f>
        <v/>
      </c>
      <c r="AA422" s="14">
        <f>IF(U422="","",U422&amp;"-"&amp;V422)</f>
        <v/>
      </c>
      <c r="AB422" s="63" t="n"/>
    </row>
    <row customHeight="1" ht="12" r="423" spans="1:201">
      <c r="U423" s="10" t="n"/>
      <c r="V423" s="89" t="n"/>
      <c r="W423" s="16" t="n"/>
      <c r="X423" s="25" t="n"/>
      <c r="Y423" s="80" t="n"/>
      <c r="Z423" s="27">
        <f>IF(U423="","",LOOKUP(U423-V423,{-9E+307,0,1},{2,"x",1}))</f>
        <v/>
      </c>
      <c r="AA423" s="14">
        <f>IF(U423="","",U423&amp;"-"&amp;V423)</f>
        <v/>
      </c>
      <c r="AB423" s="63" t="n"/>
    </row>
    <row customHeight="1" ht="12" r="424" spans="1:201">
      <c r="U424" s="10" t="n"/>
      <c r="V424" s="89" t="n"/>
      <c r="W424" s="16" t="n"/>
      <c r="X424" s="25" t="n"/>
      <c r="Y424" s="80" t="n"/>
      <c r="Z424" s="27">
        <f>IF(U424="","",LOOKUP(U424-V424,{-9E+307,0,1},{2,"x",1}))</f>
        <v/>
      </c>
      <c r="AA424" s="14">
        <f>IF(U424="","",U424&amp;"-"&amp;V424)</f>
        <v/>
      </c>
      <c r="AB424" s="63" t="n"/>
    </row>
    <row customHeight="1" ht="12" r="425" spans="1:201">
      <c r="U425" s="10" t="n"/>
      <c r="V425" s="89" t="n"/>
      <c r="W425" s="16" t="n"/>
      <c r="X425" s="25" t="n"/>
      <c r="Y425" s="80" t="n"/>
      <c r="Z425" s="27">
        <f>IF(U425="","",LOOKUP(U425-V425,{-9E+307,0,1},{2,"x",1}))</f>
        <v/>
      </c>
      <c r="AA425" s="14">
        <f>IF(U425="","",U425&amp;"-"&amp;V425)</f>
        <v/>
      </c>
      <c r="AB425" s="63" t="n"/>
    </row>
    <row customHeight="1" ht="12" r="426" spans="1:201">
      <c r="U426" s="10" t="n"/>
      <c r="V426" s="89" t="n"/>
      <c r="W426" s="16" t="n"/>
      <c r="X426" s="25" t="n"/>
      <c r="Y426" s="80" t="n"/>
      <c r="Z426" s="27">
        <f>IF(U426="","",LOOKUP(U426-V426,{-9E+307,0,1},{2,"x",1}))</f>
        <v/>
      </c>
      <c r="AA426" s="14">
        <f>IF(U426="","",U426&amp;"-"&amp;V426)</f>
        <v/>
      </c>
      <c r="AB426" s="63" t="n"/>
    </row>
    <row customHeight="1" ht="12" r="427" spans="1:201">
      <c r="U427" s="10" t="n"/>
      <c r="V427" s="89" t="n"/>
      <c r="W427" s="16" t="n"/>
      <c r="X427" s="25" t="n"/>
      <c r="Y427" s="80" t="n"/>
      <c r="Z427" s="27">
        <f>IF(U427="","",LOOKUP(U427-V427,{-9E+307,0,1},{2,"x",1}))</f>
        <v/>
      </c>
      <c r="AA427" s="14">
        <f>IF(U427="","",U427&amp;"-"&amp;V427)</f>
        <v/>
      </c>
      <c r="AB427" s="63" t="n"/>
    </row>
    <row customHeight="1" ht="12" r="428" spans="1:201">
      <c r="U428" s="10" t="n"/>
      <c r="V428" s="89" t="n"/>
      <c r="W428" s="16" t="n"/>
      <c r="X428" s="25" t="n"/>
      <c r="Y428" s="80" t="n"/>
      <c r="Z428" s="27">
        <f>IF(U428="","",LOOKUP(U428-V428,{-9E+307,0,1},{2,"x",1}))</f>
        <v/>
      </c>
      <c r="AA428" s="14">
        <f>IF(U428="","",U428&amp;"-"&amp;V428)</f>
        <v/>
      </c>
      <c r="AB428" s="63" t="n"/>
    </row>
    <row customHeight="1" ht="12" r="429" spans="1:201">
      <c r="U429" s="10" t="n"/>
      <c r="V429" s="89" t="n"/>
      <c r="W429" s="16" t="n"/>
      <c r="X429" s="25" t="n"/>
      <c r="Y429" s="80" t="n"/>
      <c r="Z429" s="27">
        <f>IF(U429="","",LOOKUP(U429-V429,{-9E+307,0,1},{2,"x",1}))</f>
        <v/>
      </c>
      <c r="AA429" s="14">
        <f>IF(U429="","",U429&amp;"-"&amp;V429)</f>
        <v/>
      </c>
      <c r="AB429" s="63" t="n"/>
    </row>
    <row customHeight="1" ht="12" r="430" spans="1:201">
      <c r="U430" s="10" t="n"/>
      <c r="V430" s="89" t="n"/>
      <c r="W430" s="16" t="n"/>
      <c r="X430" s="25" t="n"/>
      <c r="Y430" s="80" t="n"/>
      <c r="Z430" s="27">
        <f>IF(U430="","",LOOKUP(U430-V430,{-9E+307,0,1},{2,"x",1}))</f>
        <v/>
      </c>
      <c r="AA430" s="14">
        <f>IF(U430="","",U430&amp;"-"&amp;V430)</f>
        <v/>
      </c>
      <c r="AB430" s="63" t="n"/>
    </row>
    <row customHeight="1" ht="12" r="431" spans="1:201">
      <c r="U431" s="10" t="n"/>
      <c r="V431" s="89" t="n"/>
      <c r="W431" s="16" t="n"/>
      <c r="X431" s="25" t="n"/>
      <c r="Y431" s="80" t="n"/>
      <c r="Z431" s="27">
        <f>IF(U431="","",LOOKUP(U431-V431,{-9E+307,0,1},{2,"x",1}))</f>
        <v/>
      </c>
      <c r="AA431" s="14">
        <f>IF(U431="","",U431&amp;"-"&amp;V431)</f>
        <v/>
      </c>
      <c r="AB431" s="63" t="n"/>
    </row>
    <row customHeight="1" ht="12" r="432" spans="1:201">
      <c r="U432" s="10" t="n"/>
      <c r="V432" s="89" t="n"/>
      <c r="W432" s="16" t="n"/>
      <c r="X432" s="25" t="n"/>
      <c r="Y432" s="80" t="n"/>
      <c r="Z432" s="27">
        <f>IF(U432="","",LOOKUP(U432-V432,{-9E+307,0,1},{2,"x",1}))</f>
        <v/>
      </c>
      <c r="AA432" s="14">
        <f>IF(U432="","",U432&amp;"-"&amp;V432)</f>
        <v/>
      </c>
      <c r="AB432" s="63" t="n"/>
    </row>
    <row customHeight="1" ht="12" r="433" spans="1:201">
      <c r="U433" s="10" t="n"/>
      <c r="V433" s="89" t="n"/>
      <c r="W433" s="16" t="n"/>
      <c r="X433" s="25" t="n"/>
      <c r="Y433" s="80" t="n"/>
      <c r="Z433" s="27">
        <f>IF(U433="","",LOOKUP(U433-V433,{-9E+307,0,1},{2,"x",1}))</f>
        <v/>
      </c>
      <c r="AA433" s="14">
        <f>IF(U433="","",U433&amp;"-"&amp;V433)</f>
        <v/>
      </c>
      <c r="AB433" s="63" t="n"/>
    </row>
    <row customHeight="1" ht="12" r="434" spans="1:201">
      <c r="U434" s="10" t="n"/>
      <c r="V434" s="89" t="n"/>
      <c r="W434" s="16" t="n"/>
      <c r="X434" s="25" t="n"/>
      <c r="Y434" s="80" t="n"/>
      <c r="Z434" s="27">
        <f>IF(U434="","",LOOKUP(U434-V434,{-9E+307,0,1},{2,"x",1}))</f>
        <v/>
      </c>
      <c r="AA434" s="14">
        <f>IF(U434="","",U434&amp;"-"&amp;V434)</f>
        <v/>
      </c>
      <c r="AB434" s="63" t="n"/>
    </row>
    <row customHeight="1" ht="12" r="435" spans="1:201">
      <c r="U435" s="10" t="n"/>
      <c r="V435" s="89" t="n"/>
      <c r="W435" s="16" t="n"/>
      <c r="X435" s="25" t="n"/>
      <c r="Y435" s="80" t="n"/>
      <c r="Z435" s="27">
        <f>IF(U435="","",LOOKUP(U435-V435,{-9E+307,0,1},{2,"x",1}))</f>
        <v/>
      </c>
      <c r="AA435" s="14">
        <f>IF(U435="","",U435&amp;"-"&amp;V435)</f>
        <v/>
      </c>
      <c r="AB435" s="63" t="n"/>
    </row>
    <row customHeight="1" ht="12" r="436" spans="1:201">
      <c r="U436" s="10" t="n"/>
      <c r="V436" s="89" t="n"/>
      <c r="W436" s="16" t="n"/>
      <c r="X436" s="25" t="n"/>
      <c r="Y436" s="80" t="n"/>
      <c r="Z436" s="27">
        <f>IF(U436="","",LOOKUP(U436-V436,{-9E+307,0,1},{2,"x",1}))</f>
        <v/>
      </c>
      <c r="AA436" s="14">
        <f>IF(U436="","",U436&amp;"-"&amp;V436)</f>
        <v/>
      </c>
      <c r="AB436" s="63" t="n"/>
    </row>
    <row customHeight="1" ht="12" r="437" spans="1:201">
      <c r="U437" s="10" t="n"/>
      <c r="V437" s="89" t="n"/>
      <c r="W437" s="16" t="n"/>
      <c r="X437" s="25" t="n"/>
      <c r="Y437" s="80" t="n"/>
      <c r="Z437" s="27">
        <f>IF(U437="","",LOOKUP(U437-V437,{-9E+307,0,1},{2,"x",1}))</f>
        <v/>
      </c>
      <c r="AA437" s="14">
        <f>IF(U437="","",U437&amp;"-"&amp;V437)</f>
        <v/>
      </c>
      <c r="AB437" s="63" t="n"/>
    </row>
    <row customHeight="1" ht="12" r="438" spans="1:201">
      <c r="U438" s="10" t="n"/>
      <c r="V438" s="89" t="n"/>
      <c r="W438" s="16" t="n"/>
      <c r="X438" s="25" t="n"/>
      <c r="Y438" s="80" t="n"/>
      <c r="Z438" s="27">
        <f>IF(U438="","",LOOKUP(U438-V438,{-9E+307,0,1},{2,"x",1}))</f>
        <v/>
      </c>
      <c r="AA438" s="14">
        <f>IF(U438="","",U438&amp;"-"&amp;V438)</f>
        <v/>
      </c>
      <c r="AB438" s="63" t="n"/>
    </row>
    <row customHeight="1" ht="12" r="439" spans="1:201">
      <c r="U439" s="10" t="n"/>
      <c r="V439" s="89" t="n"/>
      <c r="W439" s="16" t="n"/>
      <c r="X439" s="25" t="n"/>
      <c r="Y439" s="80" t="n"/>
      <c r="Z439" s="27">
        <f>IF(U439="","",LOOKUP(U439-V439,{-9E+307,0,1},{2,"x",1}))</f>
        <v/>
      </c>
      <c r="AA439" s="14">
        <f>IF(U439="","",U439&amp;"-"&amp;V439)</f>
        <v/>
      </c>
      <c r="AB439" s="63" t="n"/>
    </row>
    <row customHeight="1" ht="12" r="440" spans="1:201">
      <c r="U440" s="10" t="n"/>
      <c r="V440" s="89" t="n"/>
      <c r="W440" s="16" t="n"/>
      <c r="X440" s="25" t="n"/>
      <c r="Y440" s="80" t="n"/>
      <c r="Z440" s="27">
        <f>IF(U440="","",LOOKUP(U440-V440,{-9E+307,0,1},{2,"x",1}))</f>
        <v/>
      </c>
      <c r="AA440" s="14">
        <f>IF(U440="","",U440&amp;"-"&amp;V440)</f>
        <v/>
      </c>
      <c r="AB440" s="63" t="n"/>
    </row>
    <row customHeight="1" ht="12" r="441" spans="1:201">
      <c r="U441" s="10" t="n"/>
      <c r="V441" s="89" t="n"/>
      <c r="W441" s="16" t="n"/>
      <c r="X441" s="25" t="n"/>
      <c r="Y441" s="80" t="n"/>
      <c r="Z441" s="27">
        <f>IF(U441="","",LOOKUP(U441-V441,{-9E+307,0,1},{2,"x",1}))</f>
        <v/>
      </c>
      <c r="AA441" s="14">
        <f>IF(U441="","",U441&amp;"-"&amp;V441)</f>
        <v/>
      </c>
      <c r="AB441" s="63" t="n"/>
    </row>
    <row customHeight="1" ht="12" r="442" spans="1:201">
      <c r="U442" s="10" t="n"/>
      <c r="V442" s="89" t="n"/>
      <c r="W442" s="16" t="n"/>
      <c r="X442" s="25" t="n"/>
      <c r="Y442" s="80" t="n"/>
      <c r="Z442" s="27">
        <f>IF(U442="","",LOOKUP(U442-V442,{-9E+307,0,1},{2,"x",1}))</f>
        <v/>
      </c>
      <c r="AA442" s="14">
        <f>IF(U442="","",U442&amp;"-"&amp;V442)</f>
        <v/>
      </c>
      <c r="AB442" s="63" t="n"/>
    </row>
    <row customHeight="1" ht="12" r="443" spans="1:201">
      <c r="U443" s="10" t="n"/>
      <c r="V443" s="89" t="n"/>
      <c r="W443" s="16" t="n"/>
      <c r="X443" s="25" t="n"/>
      <c r="Y443" s="80" t="n"/>
      <c r="Z443" s="27">
        <f>IF(U443="","",LOOKUP(U443-V443,{-9E+307,0,1},{2,"x",1}))</f>
        <v/>
      </c>
      <c r="AA443" s="14">
        <f>IF(U443="","",U443&amp;"-"&amp;V443)</f>
        <v/>
      </c>
      <c r="AB443" s="63" t="n"/>
    </row>
    <row customHeight="1" ht="12" r="444" spans="1:201">
      <c r="U444" s="10" t="n"/>
      <c r="V444" s="89" t="n"/>
      <c r="W444" s="16" t="n"/>
      <c r="X444" s="25" t="n"/>
      <c r="Y444" s="80" t="n"/>
      <c r="Z444" s="27">
        <f>IF(U444="","",LOOKUP(U444-V444,{-9E+307,0,1},{2,"x",1}))</f>
        <v/>
      </c>
      <c r="AA444" s="14">
        <f>IF(U444="","",U444&amp;"-"&amp;V444)</f>
        <v/>
      </c>
      <c r="AB444" s="63" t="n"/>
    </row>
    <row customHeight="1" ht="12" r="445" spans="1:201">
      <c r="U445" s="10" t="n"/>
      <c r="V445" s="89" t="n"/>
      <c r="W445" s="16" t="n"/>
      <c r="X445" s="25" t="n"/>
      <c r="Y445" s="80" t="n"/>
      <c r="Z445" s="27">
        <f>IF(U445="","",LOOKUP(U445-V445,{-9E+307,0,1},{2,"x",1}))</f>
        <v/>
      </c>
      <c r="AA445" s="14">
        <f>IF(U445="","",U445&amp;"-"&amp;V445)</f>
        <v/>
      </c>
      <c r="AB445" s="63" t="n"/>
    </row>
    <row customHeight="1" ht="12" r="446" spans="1:201">
      <c r="U446" s="10" t="n"/>
      <c r="V446" s="89" t="n"/>
      <c r="W446" s="16" t="n"/>
      <c r="X446" s="25" t="n"/>
      <c r="Y446" s="80" t="n"/>
      <c r="Z446" s="27">
        <f>IF(U446="","",LOOKUP(U446-V446,{-9E+307,0,1},{2,"x",1}))</f>
        <v/>
      </c>
      <c r="AA446" s="14">
        <f>IF(U446="","",U446&amp;"-"&amp;V446)</f>
        <v/>
      </c>
      <c r="AB446" s="63" t="n"/>
    </row>
    <row customHeight="1" ht="12" r="447" spans="1:201">
      <c r="U447" s="10" t="n"/>
      <c r="V447" s="89" t="n"/>
      <c r="W447" s="16" t="n"/>
      <c r="X447" s="25" t="n"/>
      <c r="Y447" s="80" t="n"/>
      <c r="Z447" s="27">
        <f>IF(U447="","",LOOKUP(U447-V447,{-9E+307,0,1},{2,"x",1}))</f>
        <v/>
      </c>
      <c r="AA447" s="14">
        <f>IF(U447="","",U447&amp;"-"&amp;V447)</f>
        <v/>
      </c>
      <c r="AB447" s="63" t="n"/>
    </row>
    <row customHeight="1" ht="12" r="448" spans="1:201">
      <c r="U448" s="10" t="n"/>
      <c r="V448" s="89" t="n"/>
      <c r="W448" s="16" t="n"/>
      <c r="X448" s="25" t="n"/>
      <c r="Y448" s="80" t="n"/>
      <c r="Z448" s="27">
        <f>IF(U448="","",LOOKUP(U448-V448,{-9E+307,0,1},{2,"x",1}))</f>
        <v/>
      </c>
      <c r="AA448" s="14">
        <f>IF(U448="","",U448&amp;"-"&amp;V448)</f>
        <v/>
      </c>
      <c r="AB448" s="63" t="n"/>
    </row>
    <row customHeight="1" ht="12" r="449" spans="1:201">
      <c r="U449" s="10" t="n"/>
      <c r="V449" s="89" t="n"/>
      <c r="W449" s="16" t="n"/>
      <c r="X449" s="25" t="n"/>
      <c r="Y449" s="80" t="n"/>
      <c r="Z449" s="27">
        <f>IF(U449="","",LOOKUP(U449-V449,{-9E+307,0,1},{2,"x",1}))</f>
        <v/>
      </c>
      <c r="AA449" s="14">
        <f>IF(U449="","",U449&amp;"-"&amp;V449)</f>
        <v/>
      </c>
      <c r="AB449" s="63" t="n"/>
    </row>
    <row customHeight="1" ht="12" r="450" spans="1:201">
      <c r="U450" s="10" t="n"/>
      <c r="V450" s="89" t="n"/>
      <c r="W450" s="16" t="n"/>
      <c r="X450" s="25" t="n"/>
      <c r="Y450" s="80" t="n"/>
      <c r="Z450" s="27">
        <f>IF(U450="","",LOOKUP(U450-V450,{-9E+307,0,1},{2,"x",1}))</f>
        <v/>
      </c>
      <c r="AA450" s="14">
        <f>IF(U450="","",U450&amp;"-"&amp;V450)</f>
        <v/>
      </c>
      <c r="AB450" s="63" t="n"/>
    </row>
    <row customHeight="1" ht="12" r="451" spans="1:201">
      <c r="U451" s="10" t="n"/>
      <c r="V451" s="89" t="n"/>
      <c r="W451" s="16" t="n"/>
      <c r="X451" s="25" t="n"/>
      <c r="Y451" s="80" t="n"/>
      <c r="Z451" s="27">
        <f>IF(U451="","",LOOKUP(U451-V451,{-9E+307,0,1},{2,"x",1}))</f>
        <v/>
      </c>
      <c r="AA451" s="14">
        <f>IF(U451="","",U451&amp;"-"&amp;V451)</f>
        <v/>
      </c>
      <c r="AB451" s="63" t="n"/>
    </row>
    <row customHeight="1" ht="12" r="452" spans="1:201">
      <c r="U452" s="10" t="n"/>
      <c r="V452" s="89" t="n"/>
      <c r="W452" s="16" t="n"/>
      <c r="X452" s="25" t="n"/>
      <c r="Y452" s="80" t="n"/>
      <c r="Z452" s="27">
        <f>IF(U452="","",LOOKUP(U452-V452,{-9E+307,0,1},{2,"x",1}))</f>
        <v/>
      </c>
      <c r="AA452" s="14">
        <f>IF(U452="","",U452&amp;"-"&amp;V452)</f>
        <v/>
      </c>
      <c r="AB452" s="63" t="n"/>
    </row>
    <row customHeight="1" ht="12" r="453" spans="1:201">
      <c r="U453" s="10" t="n"/>
      <c r="V453" s="89" t="n"/>
      <c r="W453" s="16" t="n"/>
      <c r="X453" s="25" t="n"/>
      <c r="Y453" s="80" t="n"/>
      <c r="Z453" s="27">
        <f>IF(U453="","",LOOKUP(U453-V453,{-9E+307,0,1},{2,"x",1}))</f>
        <v/>
      </c>
      <c r="AA453" s="14">
        <f>IF(U453="","",U453&amp;"-"&amp;V453)</f>
        <v/>
      </c>
      <c r="AB453" s="63" t="n"/>
    </row>
    <row customHeight="1" ht="12" r="454" spans="1:201">
      <c r="U454" s="10" t="n"/>
      <c r="V454" s="89" t="n"/>
      <c r="W454" s="16" t="n"/>
      <c r="X454" s="25" t="n"/>
      <c r="Y454" s="80" t="n"/>
      <c r="Z454" s="27">
        <f>IF(U454="","",LOOKUP(U454-V454,{-9E+307,0,1},{2,"x",1}))</f>
        <v/>
      </c>
      <c r="AA454" s="14">
        <f>IF(U454="","",U454&amp;"-"&amp;V454)</f>
        <v/>
      </c>
      <c r="AB454" s="63" t="n"/>
    </row>
    <row customHeight="1" ht="12" r="455" spans="1:201">
      <c r="U455" s="10" t="n"/>
      <c r="V455" s="89" t="n"/>
      <c r="W455" s="16" t="n"/>
      <c r="X455" s="25" t="n"/>
      <c r="Y455" s="80" t="n"/>
      <c r="Z455" s="27">
        <f>IF(U455="","",LOOKUP(U455-V455,{-9E+307,0,1},{2,"x",1}))</f>
        <v/>
      </c>
      <c r="AA455" s="14">
        <f>IF(U455="","",U455&amp;"-"&amp;V455)</f>
        <v/>
      </c>
      <c r="AB455" s="63" t="n"/>
    </row>
    <row customHeight="1" ht="12" r="456" spans="1:201">
      <c r="U456" s="10" t="n"/>
      <c r="V456" s="89" t="n"/>
      <c r="W456" s="16" t="n"/>
      <c r="X456" s="25" t="n"/>
      <c r="Y456" s="80" t="n"/>
      <c r="Z456" s="27">
        <f>IF(U456="","",LOOKUP(U456-V456,{-9E+307,0,1},{2,"x",1}))</f>
        <v/>
      </c>
      <c r="AA456" s="14">
        <f>IF(U456="","",U456&amp;"-"&amp;V456)</f>
        <v/>
      </c>
      <c r="AB456" s="63" t="n"/>
    </row>
    <row customHeight="1" ht="12" r="457" spans="1:201">
      <c r="U457" s="10" t="n"/>
      <c r="V457" s="89" t="n"/>
      <c r="W457" s="16" t="n"/>
      <c r="X457" s="25" t="n"/>
      <c r="Y457" s="80" t="n"/>
      <c r="Z457" s="27">
        <f>IF(U457="","",LOOKUP(U457-V457,{-9E+307,0,1},{2,"x",1}))</f>
        <v/>
      </c>
      <c r="AA457" s="14">
        <f>IF(U457="","",U457&amp;"-"&amp;V457)</f>
        <v/>
      </c>
      <c r="AB457" s="63" t="n"/>
    </row>
    <row customHeight="1" ht="12" r="458" spans="1:201">
      <c r="U458" s="10" t="n"/>
      <c r="V458" s="89" t="n"/>
      <c r="W458" s="16" t="n"/>
      <c r="X458" s="25" t="n"/>
      <c r="Y458" s="80" t="n"/>
      <c r="Z458" s="27">
        <f>IF(U458="","",LOOKUP(U458-V458,{-9E+307,0,1},{2,"x",1}))</f>
        <v/>
      </c>
      <c r="AA458" s="14">
        <f>IF(U458="","",U458&amp;"-"&amp;V458)</f>
        <v/>
      </c>
      <c r="AB458" s="63" t="n"/>
    </row>
    <row customHeight="1" ht="12" r="459" spans="1:201">
      <c r="U459" s="10" t="n"/>
      <c r="V459" s="89" t="n"/>
      <c r="W459" s="16" t="n"/>
      <c r="X459" s="25" t="n"/>
      <c r="Y459" s="80" t="n"/>
      <c r="Z459" s="27">
        <f>IF(U459="","",LOOKUP(U459-V459,{-9E+307,0,1},{2,"x",1}))</f>
        <v/>
      </c>
      <c r="AA459" s="14">
        <f>IF(U459="","",U459&amp;"-"&amp;V459)</f>
        <v/>
      </c>
      <c r="AB459" s="63" t="n"/>
    </row>
    <row customHeight="1" ht="12" r="460" spans="1:201">
      <c r="U460" s="10" t="n"/>
      <c r="V460" s="89" t="n"/>
      <c r="W460" s="16" t="n"/>
      <c r="X460" s="25" t="n"/>
      <c r="Y460" s="80" t="n"/>
      <c r="Z460" s="27">
        <f>IF(U460="","",LOOKUP(U460-V460,{-9E+307,0,1},{2,"x",1}))</f>
        <v/>
      </c>
      <c r="AA460" s="14">
        <f>IF(U460="","",U460&amp;"-"&amp;V460)</f>
        <v/>
      </c>
      <c r="AB460" s="63" t="n"/>
    </row>
    <row customHeight="1" ht="12" r="461" spans="1:201">
      <c r="U461" s="10" t="n"/>
      <c r="V461" s="89" t="n"/>
      <c r="W461" s="16" t="n"/>
      <c r="X461" s="25" t="n"/>
      <c r="Y461" s="80" t="n"/>
      <c r="Z461" s="27">
        <f>IF(U461="","",LOOKUP(U461-V461,{-9E+307,0,1},{2,"x",1}))</f>
        <v/>
      </c>
      <c r="AA461" s="14">
        <f>IF(U461="","",U461&amp;"-"&amp;V461)</f>
        <v/>
      </c>
      <c r="AB461" s="63" t="n"/>
    </row>
    <row customHeight="1" ht="12" r="462" spans="1:201">
      <c r="U462" s="10" t="n"/>
      <c r="V462" s="89" t="n"/>
      <c r="W462" s="16" t="n"/>
      <c r="X462" s="25" t="n"/>
      <c r="Y462" s="80" t="n"/>
      <c r="Z462" s="27">
        <f>IF(U462="","",LOOKUP(U462-V462,{-9E+307,0,1},{2,"x",1}))</f>
        <v/>
      </c>
      <c r="AA462" s="14">
        <f>IF(U462="","",U462&amp;"-"&amp;V462)</f>
        <v/>
      </c>
      <c r="AB462" s="63" t="n"/>
    </row>
    <row customHeight="1" ht="12" r="463" spans="1:201">
      <c r="U463" s="10" t="n"/>
      <c r="V463" s="89" t="n"/>
      <c r="W463" s="16" t="n"/>
      <c r="X463" s="25" t="n"/>
      <c r="Y463" s="80" t="n"/>
      <c r="Z463" s="27">
        <f>IF(U463="","",LOOKUP(U463-V463,{-9E+307,0,1},{2,"x",1}))</f>
        <v/>
      </c>
      <c r="AA463" s="14">
        <f>IF(U463="","",U463&amp;"-"&amp;V463)</f>
        <v/>
      </c>
      <c r="AB463" s="63" t="n"/>
    </row>
    <row customHeight="1" ht="12" r="464" spans="1:201">
      <c r="U464" s="10" t="n"/>
      <c r="V464" s="89" t="n"/>
      <c r="W464" s="16" t="n"/>
      <c r="X464" s="25" t="n"/>
      <c r="Y464" s="80" t="n"/>
      <c r="Z464" s="27">
        <f>IF(U464="","",LOOKUP(U464-V464,{-9E+307,0,1},{2,"x",1}))</f>
        <v/>
      </c>
      <c r="AA464" s="14">
        <f>IF(U464="","",U464&amp;"-"&amp;V464)</f>
        <v/>
      </c>
      <c r="AB464" s="63" t="n"/>
    </row>
    <row customHeight="1" ht="12" r="465" spans="1:201">
      <c r="U465" s="10" t="n"/>
      <c r="V465" s="89" t="n"/>
      <c r="W465" s="16" t="n"/>
      <c r="X465" s="25" t="n"/>
      <c r="Y465" s="80" t="n"/>
      <c r="Z465" s="27">
        <f>IF(U465="","",LOOKUP(U465-V465,{-9E+307,0,1},{2,"x",1}))</f>
        <v/>
      </c>
      <c r="AA465" s="14">
        <f>IF(U465="","",U465&amp;"-"&amp;V465)</f>
        <v/>
      </c>
      <c r="AB465" s="63" t="n"/>
    </row>
    <row customHeight="1" ht="12" r="466" spans="1:201">
      <c r="U466" s="10" t="n"/>
      <c r="V466" s="89" t="n"/>
      <c r="W466" s="16" t="n"/>
      <c r="X466" s="25" t="n"/>
      <c r="Y466" s="80" t="n"/>
      <c r="Z466" s="27">
        <f>IF(U466="","",LOOKUP(U466-V466,{-9E+307,0,1},{2,"x",1}))</f>
        <v/>
      </c>
      <c r="AA466" s="14">
        <f>IF(U466="","",U466&amp;"-"&amp;V466)</f>
        <v/>
      </c>
      <c r="AB466" s="63" t="n"/>
    </row>
    <row customHeight="1" ht="12" r="467" spans="1:201">
      <c r="U467" s="10" t="n"/>
      <c r="V467" s="89" t="n"/>
      <c r="W467" s="16" t="n"/>
      <c r="X467" s="25" t="n"/>
      <c r="Y467" s="80" t="n"/>
      <c r="Z467" s="27">
        <f>IF(U467="","",LOOKUP(U467-V467,{-9E+307,0,1},{2,"x",1}))</f>
        <v/>
      </c>
      <c r="AA467" s="14">
        <f>IF(U467="","",U467&amp;"-"&amp;V467)</f>
        <v/>
      </c>
      <c r="AB467" s="63" t="n"/>
    </row>
    <row customHeight="1" ht="12" r="468" spans="1:201">
      <c r="U468" s="10" t="n"/>
      <c r="V468" s="89" t="n"/>
      <c r="W468" s="16" t="n"/>
      <c r="X468" s="25" t="n"/>
      <c r="Y468" s="80" t="n"/>
      <c r="Z468" s="27">
        <f>IF(U468="","",LOOKUP(U468-V468,{-9E+307,0,1},{2,"x",1}))</f>
        <v/>
      </c>
      <c r="AA468" s="14">
        <f>IF(U468="","",U468&amp;"-"&amp;V468)</f>
        <v/>
      </c>
      <c r="AB468" s="63" t="n"/>
    </row>
    <row customHeight="1" ht="12" r="469" spans="1:201">
      <c r="U469" s="10" t="n"/>
      <c r="V469" s="89" t="n"/>
      <c r="W469" s="16" t="n"/>
      <c r="X469" s="25" t="n"/>
      <c r="Y469" s="80" t="n"/>
      <c r="Z469" s="27">
        <f>IF(U469="","",LOOKUP(U469-V469,{-9E+307,0,1},{2,"x",1}))</f>
        <v/>
      </c>
      <c r="AA469" s="14">
        <f>IF(U469="","",U469&amp;"-"&amp;V469)</f>
        <v/>
      </c>
      <c r="AB469" s="63" t="n"/>
    </row>
    <row customHeight="1" ht="12" r="470" spans="1:201">
      <c r="U470" s="10" t="n"/>
      <c r="V470" s="89" t="n"/>
      <c r="W470" s="16" t="n"/>
      <c r="X470" s="25" t="n"/>
      <c r="Y470" s="80" t="n"/>
      <c r="Z470" s="27">
        <f>IF(U470="","",LOOKUP(U470-V470,{-9E+307,0,1},{2,"x",1}))</f>
        <v/>
      </c>
      <c r="AA470" s="14">
        <f>IF(U470="","",U470&amp;"-"&amp;V470)</f>
        <v/>
      </c>
      <c r="AB470" s="63" t="n"/>
    </row>
    <row customHeight="1" ht="12" r="471" spans="1:201">
      <c r="U471" s="10" t="n"/>
      <c r="V471" s="89" t="n"/>
      <c r="W471" s="16" t="n"/>
      <c r="X471" s="25" t="n"/>
      <c r="Y471" s="80" t="n"/>
      <c r="Z471" s="27">
        <f>IF(U471="","",LOOKUP(U471-V471,{-9E+307,0,1},{2,"x",1}))</f>
        <v/>
      </c>
      <c r="AA471" s="14">
        <f>IF(U471="","",U471&amp;"-"&amp;V471)</f>
        <v/>
      </c>
      <c r="AB471" s="63" t="n"/>
    </row>
    <row customHeight="1" ht="12" r="472" spans="1:201">
      <c r="U472" s="10" t="n"/>
      <c r="V472" s="89" t="n"/>
      <c r="W472" s="16" t="n"/>
      <c r="X472" s="25" t="n"/>
      <c r="Y472" s="80" t="n"/>
      <c r="Z472" s="27">
        <f>IF(U472="","",LOOKUP(U472-V472,{-9E+307,0,1},{2,"x",1}))</f>
        <v/>
      </c>
      <c r="AA472" s="14">
        <f>IF(U472="","",U472&amp;"-"&amp;V472)</f>
        <v/>
      </c>
      <c r="AB472" s="63" t="n"/>
    </row>
    <row customHeight="1" ht="12" r="473" spans="1:201">
      <c r="U473" s="10" t="n"/>
      <c r="V473" s="89" t="n"/>
      <c r="W473" s="16" t="n"/>
      <c r="X473" s="25" t="n"/>
      <c r="Y473" s="80" t="n"/>
      <c r="Z473" s="27">
        <f>IF(U473="","",LOOKUP(U473-V473,{-9E+307,0,1},{2,"x",1}))</f>
        <v/>
      </c>
      <c r="AA473" s="14">
        <f>IF(U473="","",U473&amp;"-"&amp;V473)</f>
        <v/>
      </c>
      <c r="AB473" s="63" t="n"/>
    </row>
    <row customHeight="1" ht="12" r="474" spans="1:201">
      <c r="U474" s="10" t="n"/>
      <c r="V474" s="89" t="n"/>
      <c r="W474" s="16" t="n"/>
      <c r="X474" s="25" t="n"/>
      <c r="Y474" s="80" t="n"/>
      <c r="Z474" s="27">
        <f>IF(U474="","",LOOKUP(U474-V474,{-9E+307,0,1},{2,"x",1}))</f>
        <v/>
      </c>
      <c r="AA474" s="14">
        <f>IF(U474="","",U474&amp;"-"&amp;V474)</f>
        <v/>
      </c>
      <c r="AB474" s="63" t="n"/>
    </row>
    <row customHeight="1" ht="12" r="475" spans="1:201">
      <c r="U475" s="10" t="n"/>
      <c r="V475" s="89" t="n"/>
      <c r="W475" s="16" t="n"/>
      <c r="X475" s="25" t="n"/>
      <c r="Y475" s="80" t="n"/>
      <c r="Z475" s="27">
        <f>IF(U475="","",LOOKUP(U475-V475,{-9E+307,0,1},{2,"x",1}))</f>
        <v/>
      </c>
      <c r="AA475" s="14">
        <f>IF(U475="","",U475&amp;"-"&amp;V475)</f>
        <v/>
      </c>
      <c r="AB475" s="63" t="n"/>
    </row>
    <row customHeight="1" ht="12" r="476" spans="1:201">
      <c r="U476" s="10" t="n"/>
      <c r="V476" s="89" t="n"/>
      <c r="W476" s="16" t="n"/>
      <c r="X476" s="25" t="n"/>
      <c r="Y476" s="80" t="n"/>
      <c r="Z476" s="27">
        <f>IF(U476="","",LOOKUP(U476-V476,{-9E+307,0,1},{2,"x",1}))</f>
        <v/>
      </c>
      <c r="AA476" s="14">
        <f>IF(U476="","",U476&amp;"-"&amp;V476)</f>
        <v/>
      </c>
      <c r="AB476" s="63" t="n"/>
    </row>
    <row customHeight="1" ht="12" r="477" spans="1:201">
      <c r="U477" s="10" t="n"/>
      <c r="V477" s="89" t="n"/>
      <c r="W477" s="16" t="n"/>
      <c r="X477" s="25" t="n"/>
      <c r="Y477" s="80" t="n"/>
      <c r="Z477" s="27">
        <f>IF(U477="","",LOOKUP(U477-V477,{-9E+307,0,1},{2,"x",1}))</f>
        <v/>
      </c>
      <c r="AA477" s="14">
        <f>IF(U477="","",U477&amp;"-"&amp;V477)</f>
        <v/>
      </c>
      <c r="AB477" s="63" t="n"/>
    </row>
    <row customHeight="1" ht="12" r="478" spans="1:201">
      <c r="U478" s="10" t="n"/>
      <c r="V478" s="89" t="n"/>
      <c r="W478" s="16" t="n"/>
      <c r="X478" s="25" t="n"/>
      <c r="Y478" s="80" t="n"/>
      <c r="Z478" s="27">
        <f>IF(U478="","",LOOKUP(U478-V478,{-9E+307,0,1},{2,"x",1}))</f>
        <v/>
      </c>
      <c r="AA478" s="14">
        <f>IF(U478="","",U478&amp;"-"&amp;V478)</f>
        <v/>
      </c>
      <c r="AB478" s="63" t="n"/>
    </row>
    <row customHeight="1" ht="12" r="479" spans="1:201">
      <c r="U479" s="10" t="n"/>
      <c r="V479" s="89" t="n"/>
      <c r="W479" s="16" t="n"/>
      <c r="X479" s="25" t="n"/>
      <c r="Y479" s="80" t="n"/>
      <c r="Z479" s="27">
        <f>IF(U479="","",LOOKUP(U479-V479,{-9E+307,0,1},{2,"x",1}))</f>
        <v/>
      </c>
      <c r="AA479" s="14">
        <f>IF(U479="","",U479&amp;"-"&amp;V479)</f>
        <v/>
      </c>
      <c r="AB479" s="63" t="n"/>
    </row>
    <row customHeight="1" ht="12" r="480" spans="1:201">
      <c r="U480" s="10" t="n"/>
      <c r="V480" s="89" t="n"/>
      <c r="W480" s="16" t="n"/>
      <c r="X480" s="25" t="n"/>
      <c r="Y480" s="80" t="n"/>
      <c r="Z480" s="27">
        <f>IF(U480="","",LOOKUP(U480-V480,{-9E+307,0,1},{2,"x",1}))</f>
        <v/>
      </c>
      <c r="AA480" s="14">
        <f>IF(U480="","",U480&amp;"-"&amp;V480)</f>
        <v/>
      </c>
      <c r="AB480" s="63" t="n"/>
    </row>
    <row customHeight="1" ht="12" r="481" spans="1:201">
      <c r="U481" s="10" t="n"/>
      <c r="V481" s="89" t="n"/>
      <c r="W481" s="16" t="n"/>
      <c r="X481" s="25" t="n"/>
      <c r="Y481" s="80" t="n"/>
      <c r="Z481" s="27">
        <f>IF(U481="","",LOOKUP(U481-V481,{-9E+307,0,1},{2,"x",1}))</f>
        <v/>
      </c>
      <c r="AA481" s="14">
        <f>IF(U481="","",U481&amp;"-"&amp;V481)</f>
        <v/>
      </c>
      <c r="AB481" s="63" t="n"/>
    </row>
    <row customHeight="1" ht="12" r="482" spans="1:201">
      <c r="U482" s="10" t="n"/>
      <c r="V482" s="89" t="n"/>
      <c r="W482" s="16" t="n"/>
      <c r="X482" s="25" t="n"/>
      <c r="Y482" s="80" t="n"/>
      <c r="Z482" s="27">
        <f>IF(U482="","",LOOKUP(U482-V482,{-9E+307,0,1},{2,"x",1}))</f>
        <v/>
      </c>
      <c r="AA482" s="14">
        <f>IF(U482="","",U482&amp;"-"&amp;V482)</f>
        <v/>
      </c>
      <c r="AB482" s="63" t="n"/>
    </row>
    <row customHeight="1" ht="12" r="483" spans="1:201">
      <c r="U483" s="10" t="n"/>
      <c r="V483" s="89" t="n"/>
      <c r="W483" s="16" t="n"/>
      <c r="X483" s="25" t="n"/>
      <c r="Y483" s="80" t="n"/>
      <c r="Z483" s="27">
        <f>IF(U483="","",LOOKUP(U483-V483,{-9E+307,0,1},{2,"x",1}))</f>
        <v/>
      </c>
      <c r="AA483" s="14">
        <f>IF(U483="","",U483&amp;"-"&amp;V483)</f>
        <v/>
      </c>
      <c r="AB483" s="63" t="n"/>
    </row>
    <row customHeight="1" ht="12" r="484" spans="1:201">
      <c r="U484" s="10" t="n"/>
      <c r="V484" s="89" t="n"/>
      <c r="W484" s="16" t="n"/>
      <c r="X484" s="25" t="n"/>
      <c r="Y484" s="80" t="n"/>
      <c r="Z484" s="27">
        <f>IF(U484="","",LOOKUP(U484-V484,{-9E+307,0,1},{2,"x",1}))</f>
        <v/>
      </c>
      <c r="AA484" s="14">
        <f>IF(U484="","",U484&amp;"-"&amp;V484)</f>
        <v/>
      </c>
      <c r="AB484" s="63" t="n"/>
    </row>
    <row customHeight="1" ht="12" r="485" spans="1:201">
      <c r="U485" s="10" t="n"/>
      <c r="V485" s="89" t="n"/>
      <c r="W485" s="16" t="n"/>
      <c r="X485" s="25" t="n"/>
      <c r="Y485" s="80" t="n"/>
      <c r="Z485" s="27">
        <f>IF(U485="","",LOOKUP(U485-V485,{-9E+307,0,1},{2,"x",1}))</f>
        <v/>
      </c>
      <c r="AA485" s="14">
        <f>IF(U485="","",U485&amp;"-"&amp;V485)</f>
        <v/>
      </c>
      <c r="AB485" s="63" t="n"/>
    </row>
    <row customHeight="1" ht="12" r="486" spans="1:201">
      <c r="U486" s="10" t="n"/>
      <c r="V486" s="89" t="n"/>
      <c r="W486" s="16" t="n"/>
      <c r="X486" s="25" t="n"/>
      <c r="Y486" s="80" t="n"/>
      <c r="Z486" s="27">
        <f>IF(U486="","",LOOKUP(U486-V486,{-9E+307,0,1},{2,"x",1}))</f>
        <v/>
      </c>
      <c r="AA486" s="14">
        <f>IF(U486="","",U486&amp;"-"&amp;V486)</f>
        <v/>
      </c>
      <c r="AB486" s="63" t="n"/>
    </row>
    <row customHeight="1" ht="12" r="487" spans="1:201">
      <c r="U487" s="10" t="n"/>
      <c r="V487" s="89" t="n"/>
      <c r="W487" s="16" t="n"/>
      <c r="X487" s="25" t="n"/>
      <c r="Y487" s="80" t="n"/>
      <c r="Z487" s="27">
        <f>IF(U487="","",LOOKUP(U487-V487,{-9E+307,0,1},{2,"x",1}))</f>
        <v/>
      </c>
      <c r="AA487" s="14">
        <f>IF(U487="","",U487&amp;"-"&amp;V487)</f>
        <v/>
      </c>
      <c r="AB487" s="63" t="n"/>
    </row>
    <row customHeight="1" ht="12" r="488" spans="1:201">
      <c r="U488" s="10" t="n"/>
      <c r="V488" s="89" t="n"/>
      <c r="W488" s="16" t="n"/>
      <c r="X488" s="25" t="n"/>
      <c r="Y488" s="80" t="n"/>
      <c r="Z488" s="27">
        <f>IF(U488="","",LOOKUP(U488-V488,{-9E+307,0,1},{2,"x",1}))</f>
        <v/>
      </c>
      <c r="AA488" s="14">
        <f>IF(U488="","",U488&amp;"-"&amp;V488)</f>
        <v/>
      </c>
      <c r="AB488" s="63" t="n"/>
    </row>
    <row customHeight="1" ht="12" r="489" spans="1:201">
      <c r="U489" s="10" t="n"/>
      <c r="V489" s="89" t="n"/>
      <c r="W489" s="16" t="n"/>
      <c r="X489" s="25" t="n"/>
      <c r="Y489" s="80" t="n"/>
      <c r="Z489" s="27">
        <f>IF(U489="","",LOOKUP(U489-V489,{-9E+307,0,1},{2,"x",1}))</f>
        <v/>
      </c>
      <c r="AA489" s="14">
        <f>IF(U489="","",U489&amp;"-"&amp;V489)</f>
        <v/>
      </c>
      <c r="AB489" s="63" t="n"/>
    </row>
    <row customHeight="1" ht="12" r="490" spans="1:201">
      <c r="U490" s="10" t="n"/>
      <c r="V490" s="89" t="n"/>
      <c r="W490" s="16" t="n"/>
      <c r="X490" s="25" t="n"/>
      <c r="Y490" s="80" t="n"/>
      <c r="Z490" s="27">
        <f>IF(U490="","",LOOKUP(U490-V490,{-9E+307,0,1},{2,"x",1}))</f>
        <v/>
      </c>
      <c r="AA490" s="14">
        <f>IF(U490="","",U490&amp;"-"&amp;V490)</f>
        <v/>
      </c>
      <c r="AB490" s="63" t="n"/>
    </row>
    <row customHeight="1" ht="12" r="491" spans="1:201">
      <c r="U491" s="10" t="n"/>
      <c r="V491" s="89" t="n"/>
      <c r="W491" s="16" t="n"/>
      <c r="X491" s="25" t="n"/>
      <c r="Y491" s="80" t="n"/>
      <c r="Z491" s="27">
        <f>IF(U491="","",LOOKUP(U491-V491,{-9E+307,0,1},{2,"x",1}))</f>
        <v/>
      </c>
      <c r="AA491" s="14">
        <f>IF(U491="","",U491&amp;"-"&amp;V491)</f>
        <v/>
      </c>
      <c r="AB491" s="63" t="n"/>
    </row>
    <row customHeight="1" ht="12" r="492" spans="1:201">
      <c r="U492" s="10" t="n"/>
      <c r="V492" s="89" t="n"/>
      <c r="W492" s="16" t="n"/>
      <c r="X492" s="25" t="n"/>
      <c r="Y492" s="80" t="n"/>
      <c r="Z492" s="27">
        <f>IF(U492="","",LOOKUP(U492-V492,{-9E+307,0,1},{2,"x",1}))</f>
        <v/>
      </c>
      <c r="AA492" s="14">
        <f>IF(U492="","",U492&amp;"-"&amp;V492)</f>
        <v/>
      </c>
      <c r="AB492" s="63" t="n"/>
    </row>
    <row customHeight="1" ht="12" r="493" spans="1:201">
      <c r="U493" s="10" t="n"/>
      <c r="V493" s="89" t="n"/>
      <c r="W493" s="16" t="n"/>
      <c r="X493" s="25" t="n"/>
      <c r="Y493" s="80" t="n"/>
      <c r="Z493" s="27">
        <f>IF(U493="","",LOOKUP(U493-V493,{-9E+307,0,1},{2,"x",1}))</f>
        <v/>
      </c>
      <c r="AA493" s="14">
        <f>IF(U493="","",U493&amp;"-"&amp;V493)</f>
        <v/>
      </c>
      <c r="AB493" s="63" t="n"/>
    </row>
    <row customHeight="1" ht="12" r="494" spans="1:201">
      <c r="U494" s="10" t="n"/>
      <c r="V494" s="89" t="n"/>
      <c r="W494" s="16" t="n"/>
      <c r="X494" s="25" t="n"/>
      <c r="Y494" s="80" t="n"/>
      <c r="Z494" s="27">
        <f>IF(U494="","",LOOKUP(U494-V494,{-9E+307,0,1},{2,"x",1}))</f>
        <v/>
      </c>
      <c r="AA494" s="14">
        <f>IF(U494="","",U494&amp;"-"&amp;V494)</f>
        <v/>
      </c>
      <c r="AB494" s="63" t="n"/>
    </row>
    <row customHeight="1" ht="12" r="495" spans="1:201">
      <c r="U495" s="10" t="n"/>
      <c r="V495" s="89" t="n"/>
      <c r="W495" s="16" t="n"/>
      <c r="X495" s="25" t="n"/>
      <c r="Y495" s="80" t="n"/>
      <c r="Z495" s="27">
        <f>IF(U495="","",LOOKUP(U495-V495,{-9E+307,0,1},{2,"x",1}))</f>
        <v/>
      </c>
      <c r="AA495" s="14">
        <f>IF(U495="","",U495&amp;"-"&amp;V495)</f>
        <v/>
      </c>
      <c r="AB495" s="63" t="n"/>
    </row>
    <row customHeight="1" ht="12" r="496" spans="1:201">
      <c r="U496" s="10" t="n"/>
      <c r="V496" s="89" t="n"/>
      <c r="W496" s="16" t="n"/>
      <c r="X496" s="25" t="n"/>
      <c r="Y496" s="80" t="n"/>
      <c r="Z496" s="27">
        <f>IF(U496="","",LOOKUP(U496-V496,{-9E+307,0,1},{2,"x",1}))</f>
        <v/>
      </c>
      <c r="AA496" s="14">
        <f>IF(U496="","",U496&amp;"-"&amp;V496)</f>
        <v/>
      </c>
      <c r="AB496" s="63" t="n"/>
    </row>
    <row customHeight="1" ht="12" r="497" spans="1:201">
      <c r="U497" s="10" t="n"/>
      <c r="V497" s="89" t="n"/>
      <c r="W497" s="16" t="n"/>
      <c r="X497" s="25" t="n"/>
      <c r="Y497" s="80" t="n"/>
      <c r="Z497" s="27">
        <f>IF(U497="","",LOOKUP(U497-V497,{-9E+307,0,1},{2,"x",1}))</f>
        <v/>
      </c>
      <c r="AA497" s="14">
        <f>IF(U497="","",U497&amp;"-"&amp;V497)</f>
        <v/>
      </c>
      <c r="AB497" s="63" t="n"/>
    </row>
    <row customHeight="1" ht="12" r="498" spans="1:201">
      <c r="U498" s="10" t="n"/>
      <c r="V498" s="89" t="n"/>
      <c r="W498" s="16" t="n"/>
      <c r="X498" s="25" t="n"/>
      <c r="Y498" s="80" t="n"/>
      <c r="Z498" s="27">
        <f>IF(U498="","",LOOKUP(U498-V498,{-9E+307,0,1},{2,"x",1}))</f>
        <v/>
      </c>
      <c r="AA498" s="14">
        <f>IF(U498="","",U498&amp;"-"&amp;V498)</f>
        <v/>
      </c>
      <c r="AB498" s="63" t="n"/>
    </row>
    <row customHeight="1" ht="12" r="499" spans="1:201">
      <c r="U499" s="10" t="n"/>
      <c r="V499" s="89" t="n"/>
      <c r="W499" s="16" t="n"/>
      <c r="X499" s="25" t="n"/>
      <c r="Y499" s="80" t="n"/>
      <c r="Z499" s="27">
        <f>IF(U499="","",LOOKUP(U499-V499,{-9E+307,0,1},{2,"x",1}))</f>
        <v/>
      </c>
      <c r="AA499" s="14">
        <f>IF(U499="","",U499&amp;"-"&amp;V499)</f>
        <v/>
      </c>
      <c r="AB499" s="63" t="n"/>
    </row>
    <row customHeight="1" ht="12" r="500" spans="1:201">
      <c r="U500" s="10" t="n"/>
      <c r="V500" s="89" t="n"/>
      <c r="W500" s="16" t="n"/>
      <c r="X500" s="25" t="n"/>
      <c r="Y500" s="80" t="n"/>
      <c r="Z500" s="27">
        <f>IF(U500="","",LOOKUP(U500-V500,{-9E+307,0,1},{2,"x",1}))</f>
        <v/>
      </c>
      <c r="AA500" s="14">
        <f>IF(U500="","",U500&amp;"-"&amp;V500)</f>
        <v/>
      </c>
      <c r="AB500" s="63" t="n"/>
    </row>
    <row customHeight="1" ht="12" r="501" spans="1:201">
      <c r="U501" s="10" t="n"/>
      <c r="V501" s="89" t="n"/>
      <c r="W501" s="16" t="n"/>
      <c r="X501" s="25" t="n"/>
      <c r="Y501" s="80" t="n"/>
      <c r="Z501" s="27">
        <f>IF(U501="","",LOOKUP(U501-V501,{-9E+307,0,1},{2,"x",1}))</f>
        <v/>
      </c>
      <c r="AA501" s="14">
        <f>IF(U501="","",U501&amp;"-"&amp;V501)</f>
        <v/>
      </c>
      <c r="AB501" s="63" t="n"/>
    </row>
    <row customHeight="1" ht="12" r="502" spans="1:201">
      <c r="U502" s="10" t="n"/>
      <c r="V502" s="89" t="n"/>
      <c r="W502" s="16" t="n"/>
      <c r="X502" s="25" t="n"/>
      <c r="Y502" s="80" t="n"/>
      <c r="Z502" s="27">
        <f>IF(U502="","",LOOKUP(U502-V502,{-9E+307,0,1},{2,"x",1}))</f>
        <v/>
      </c>
      <c r="AA502" s="14">
        <f>IF(U502="","",U502&amp;"-"&amp;V502)</f>
        <v/>
      </c>
      <c r="AB502" s="63" t="n"/>
    </row>
    <row customHeight="1" ht="12" r="503" spans="1:201">
      <c r="U503" s="10" t="n"/>
      <c r="V503" s="89" t="n"/>
      <c r="W503" s="16" t="n"/>
      <c r="X503" s="25" t="n"/>
      <c r="Y503" s="80" t="n"/>
      <c r="Z503" s="27">
        <f>IF(U503="","",LOOKUP(U503-V503,{-9E+307,0,1},{2,"x",1}))</f>
        <v/>
      </c>
      <c r="AA503" s="14">
        <f>IF(U503="","",U503&amp;"-"&amp;V503)</f>
        <v/>
      </c>
      <c r="AB503" s="63" t="n"/>
    </row>
    <row customHeight="1" ht="12" r="504" spans="1:201">
      <c r="U504" s="10" t="n"/>
      <c r="V504" s="89" t="n"/>
      <c r="W504" s="16" t="n"/>
      <c r="X504" s="25" t="n"/>
      <c r="Y504" s="80" t="n"/>
      <c r="Z504" s="27">
        <f>IF(U504="","",LOOKUP(U504-V504,{-9E+307,0,1},{2,"x",1}))</f>
        <v/>
      </c>
      <c r="AA504" s="14">
        <f>IF(U504="","",U504&amp;"-"&amp;V504)</f>
        <v/>
      </c>
      <c r="AB504" s="63" t="n"/>
    </row>
    <row customHeight="1" ht="12" r="505" spans="1:201">
      <c r="U505" s="10" t="n"/>
      <c r="V505" s="89" t="n"/>
      <c r="W505" s="16" t="n"/>
      <c r="X505" s="25" t="n"/>
      <c r="Y505" s="80" t="n"/>
      <c r="Z505" s="27">
        <f>IF(U505="","",LOOKUP(U505-V505,{-9E+307,0,1},{2,"x",1}))</f>
        <v/>
      </c>
      <c r="AA505" s="14">
        <f>IF(U505="","",U505&amp;"-"&amp;V505)</f>
        <v/>
      </c>
      <c r="AB505" s="63" t="n"/>
    </row>
    <row customHeight="1" ht="12" r="506" spans="1:201">
      <c r="U506" s="10" t="n"/>
      <c r="V506" s="89" t="n"/>
      <c r="W506" s="16" t="n"/>
      <c r="X506" s="25" t="n"/>
      <c r="Y506" s="80" t="n"/>
      <c r="Z506" s="27">
        <f>IF(U506="","",LOOKUP(U506-V506,{-9E+307,0,1},{2,"x",1}))</f>
        <v/>
      </c>
      <c r="AA506" s="14">
        <f>IF(U506="","",U506&amp;"-"&amp;V506)</f>
        <v/>
      </c>
      <c r="AB506" s="63" t="n"/>
    </row>
    <row customHeight="1" ht="12" r="507" spans="1:201">
      <c r="U507" s="10" t="n"/>
      <c r="V507" s="89" t="n"/>
      <c r="W507" s="16" t="n"/>
      <c r="X507" s="25" t="n"/>
      <c r="Y507" s="80" t="n"/>
      <c r="Z507" s="27">
        <f>IF(U507="","",LOOKUP(U507-V507,{-9E+307,0,1},{2,"x",1}))</f>
        <v/>
      </c>
      <c r="AA507" s="14">
        <f>IF(U507="","",U507&amp;"-"&amp;V507)</f>
        <v/>
      </c>
      <c r="AB507" s="63" t="n"/>
    </row>
    <row customHeight="1" ht="12" r="508" spans="1:201">
      <c r="U508" s="10" t="n"/>
      <c r="V508" s="89" t="n"/>
      <c r="W508" s="16" t="n"/>
      <c r="X508" s="25" t="n"/>
      <c r="Y508" s="80" t="n"/>
      <c r="Z508" s="27">
        <f>IF(U508="","",LOOKUP(U508-V508,{-9E+307,0,1},{2,"x",1}))</f>
        <v/>
      </c>
      <c r="AA508" s="14">
        <f>IF(U508="","",U508&amp;"-"&amp;V508)</f>
        <v/>
      </c>
      <c r="AB508" s="63" t="n"/>
    </row>
    <row customHeight="1" ht="12" r="509" spans="1:201">
      <c r="U509" s="10" t="n"/>
      <c r="V509" s="89" t="n"/>
      <c r="W509" s="16" t="n"/>
      <c r="X509" s="25" t="n"/>
      <c r="Y509" s="80" t="n"/>
      <c r="Z509" s="27">
        <f>IF(U509="","",LOOKUP(U509-V509,{-9E+307,0,1},{2,"x",1}))</f>
        <v/>
      </c>
      <c r="AA509" s="14">
        <f>IF(U509="","",U509&amp;"-"&amp;V509)</f>
        <v/>
      </c>
      <c r="AB509" s="63" t="n"/>
    </row>
    <row customHeight="1" ht="12" r="510" spans="1:201">
      <c r="U510" s="10" t="n"/>
      <c r="V510" s="89" t="n"/>
      <c r="W510" s="16" t="n"/>
      <c r="X510" s="25" t="n"/>
      <c r="Y510" s="80" t="n"/>
      <c r="Z510" s="27">
        <f>IF(U510="","",LOOKUP(U510-V510,{-9E+307,0,1},{2,"x",1}))</f>
        <v/>
      </c>
      <c r="AA510" s="14">
        <f>IF(U510="","",U510&amp;"-"&amp;V510)</f>
        <v/>
      </c>
      <c r="AB510" s="63" t="n"/>
    </row>
    <row customHeight="1" ht="12" r="511" spans="1:201">
      <c r="U511" s="10" t="n"/>
      <c r="V511" s="89" t="n"/>
      <c r="W511" s="16" t="n"/>
      <c r="X511" s="25" t="n"/>
      <c r="Y511" s="80" t="n"/>
      <c r="Z511" s="27">
        <f>IF(U511="","",LOOKUP(U511-V511,{-9E+307,0,1},{2,"x",1}))</f>
        <v/>
      </c>
      <c r="AA511" s="14">
        <f>IF(U511="","",U511&amp;"-"&amp;V511)</f>
        <v/>
      </c>
      <c r="AB511" s="63" t="n"/>
    </row>
    <row customHeight="1" ht="12" r="512" spans="1:201">
      <c r="U512" s="10" t="n"/>
      <c r="V512" s="89" t="n"/>
      <c r="W512" s="16" t="n"/>
      <c r="X512" s="25" t="n"/>
      <c r="Y512" s="80" t="n"/>
      <c r="Z512" s="27">
        <f>IF(U512="","",LOOKUP(U512-V512,{-9E+307,0,1},{2,"x",1}))</f>
        <v/>
      </c>
      <c r="AA512" s="14">
        <f>IF(U512="","",U512&amp;"-"&amp;V512)</f>
        <v/>
      </c>
      <c r="AB512" s="63" t="n"/>
    </row>
    <row customHeight="1" ht="12" r="513" spans="1:201">
      <c r="U513" s="10" t="n"/>
      <c r="V513" s="89" t="n"/>
      <c r="W513" s="16" t="n"/>
      <c r="X513" s="25" t="n"/>
      <c r="Y513" s="80" t="n"/>
      <c r="Z513" s="27">
        <f>IF(U513="","",LOOKUP(U513-V513,{-9E+307,0,1},{2,"x",1}))</f>
        <v/>
      </c>
      <c r="AA513" s="14">
        <f>IF(U513="","",U513&amp;"-"&amp;V513)</f>
        <v/>
      </c>
      <c r="AB513" s="63" t="n"/>
    </row>
    <row customHeight="1" ht="12" r="514" spans="1:201">
      <c r="U514" s="10" t="n"/>
      <c r="V514" s="89" t="n"/>
      <c r="W514" s="16" t="n"/>
      <c r="X514" s="25" t="n"/>
      <c r="Y514" s="80" t="n"/>
      <c r="Z514" s="27">
        <f>IF(U514="","",LOOKUP(U514-V514,{-9E+307,0,1},{2,"x",1}))</f>
        <v/>
      </c>
      <c r="AA514" s="14">
        <f>IF(U514="","",U514&amp;"-"&amp;V514)</f>
        <v/>
      </c>
      <c r="AB514" s="63" t="n"/>
    </row>
    <row customHeight="1" ht="12" r="515" spans="1:201">
      <c r="U515" s="10" t="n"/>
      <c r="V515" s="89" t="n"/>
      <c r="W515" s="16" t="n"/>
      <c r="X515" s="25" t="n"/>
      <c r="Y515" s="80" t="n"/>
      <c r="Z515" s="27">
        <f>IF(U515="","",LOOKUP(U515-V515,{-9E+307,0,1},{2,"x",1}))</f>
        <v/>
      </c>
      <c r="AA515" s="14">
        <f>IF(U515="","",U515&amp;"-"&amp;V515)</f>
        <v/>
      </c>
      <c r="AB515" s="63" t="n"/>
    </row>
    <row customHeight="1" ht="12" r="516" spans="1:201">
      <c r="U516" s="10" t="n"/>
      <c r="V516" s="89" t="n"/>
      <c r="W516" s="16" t="n"/>
      <c r="X516" s="25" t="n"/>
      <c r="Y516" s="80" t="n"/>
      <c r="Z516" s="27">
        <f>IF(U516="","",LOOKUP(U516-V516,{-9E+307,0,1},{2,"x",1}))</f>
        <v/>
      </c>
      <c r="AA516" s="14">
        <f>IF(U516="","",U516&amp;"-"&amp;V516)</f>
        <v/>
      </c>
      <c r="AB516" s="63" t="n"/>
    </row>
    <row customHeight="1" ht="12" r="517" spans="1:201">
      <c r="U517" s="10" t="n"/>
      <c r="V517" s="89" t="n"/>
      <c r="W517" s="16" t="n"/>
      <c r="X517" s="25" t="n"/>
      <c r="Y517" s="80" t="n"/>
      <c r="Z517" s="27">
        <f>IF(U517="","",LOOKUP(U517-V517,{-9E+307,0,1},{2,"x",1}))</f>
        <v/>
      </c>
      <c r="AA517" s="14">
        <f>IF(U517="","",U517&amp;"-"&amp;V517)</f>
        <v/>
      </c>
      <c r="AB517" s="63" t="n"/>
    </row>
    <row customHeight="1" ht="12" r="518" spans="1:201">
      <c r="U518" s="10" t="n"/>
      <c r="V518" s="89" t="n"/>
      <c r="W518" s="16" t="n"/>
      <c r="X518" s="25" t="n"/>
      <c r="Y518" s="80" t="n"/>
      <c r="Z518" s="27">
        <f>IF(U518="","",LOOKUP(U518-V518,{-9E+307,0,1},{2,"x",1}))</f>
        <v/>
      </c>
      <c r="AA518" s="14">
        <f>IF(U518="","",U518&amp;"-"&amp;V518)</f>
        <v/>
      </c>
      <c r="AB518" s="63" t="n"/>
    </row>
    <row customHeight="1" ht="12" r="519" spans="1:201">
      <c r="U519" s="10" t="n"/>
      <c r="V519" s="89" t="n"/>
      <c r="W519" s="16" t="n"/>
      <c r="X519" s="25" t="n"/>
      <c r="Y519" s="80" t="n"/>
      <c r="Z519" s="27">
        <f>IF(U519="","",LOOKUP(U519-V519,{-9E+307,0,1},{2,"x",1}))</f>
        <v/>
      </c>
      <c r="AA519" s="14">
        <f>IF(U519="","",U519&amp;"-"&amp;V519)</f>
        <v/>
      </c>
      <c r="AB519" s="63" t="n"/>
    </row>
    <row customHeight="1" ht="12" r="520" spans="1:201">
      <c r="U520" s="10" t="n"/>
      <c r="V520" s="89" t="n"/>
      <c r="W520" s="16" t="n"/>
      <c r="X520" s="25" t="n"/>
      <c r="Y520" s="80" t="n"/>
      <c r="Z520" s="27">
        <f>IF(U520="","",LOOKUP(U520-V520,{-9E+307,0,1},{2,"x",1}))</f>
        <v/>
      </c>
      <c r="AA520" s="14">
        <f>IF(U520="","",U520&amp;"-"&amp;V520)</f>
        <v/>
      </c>
      <c r="AB520" s="63" t="n"/>
    </row>
    <row customHeight="1" ht="12" r="521" spans="1:201">
      <c r="U521" s="10" t="n"/>
      <c r="V521" s="89" t="n"/>
      <c r="W521" s="16" t="n"/>
      <c r="X521" s="25" t="n"/>
      <c r="Y521" s="80" t="n"/>
      <c r="Z521" s="27">
        <f>IF(U521="","",LOOKUP(U521-V521,{-9E+307,0,1},{2,"x",1}))</f>
        <v/>
      </c>
      <c r="AA521" s="14">
        <f>IF(U521="","",U521&amp;"-"&amp;V521)</f>
        <v/>
      </c>
      <c r="AB521" s="63" t="n"/>
    </row>
    <row customHeight="1" ht="12" r="522" spans="1:201">
      <c r="U522" s="10" t="n"/>
      <c r="V522" s="89" t="n"/>
      <c r="W522" s="16" t="n"/>
      <c r="X522" s="25" t="n"/>
      <c r="Y522" s="80" t="n"/>
      <c r="Z522" s="27">
        <f>IF(U522="","",LOOKUP(U522-V522,{-9E+307,0,1},{2,"x",1}))</f>
        <v/>
      </c>
      <c r="AA522" s="14">
        <f>IF(U522="","",U522&amp;"-"&amp;V522)</f>
        <v/>
      </c>
      <c r="AB522" s="63" t="n"/>
    </row>
    <row customHeight="1" ht="12" r="523" spans="1:201">
      <c r="U523" s="10" t="n"/>
      <c r="V523" s="89" t="n"/>
      <c r="W523" s="16" t="n"/>
      <c r="X523" s="25" t="n"/>
      <c r="Y523" s="80" t="n"/>
      <c r="Z523" s="27">
        <f>IF(U523="","",LOOKUP(U523-V523,{-9E+307,0,1},{2,"x",1}))</f>
        <v/>
      </c>
      <c r="AA523" s="14">
        <f>IF(U523="","",U523&amp;"-"&amp;V523)</f>
        <v/>
      </c>
      <c r="AB523" s="63" t="n"/>
    </row>
    <row customHeight="1" ht="12" r="524" spans="1:201">
      <c r="U524" s="10" t="n"/>
      <c r="V524" s="89" t="n"/>
      <c r="W524" s="16" t="n"/>
      <c r="X524" s="25" t="n"/>
      <c r="Y524" s="80" t="n"/>
      <c r="Z524" s="27">
        <f>IF(U524="","",LOOKUP(U524-V524,{-9E+307,0,1},{2,"x",1}))</f>
        <v/>
      </c>
      <c r="AA524" s="14">
        <f>IF(U524="","",U524&amp;"-"&amp;V524)</f>
        <v/>
      </c>
      <c r="AB524" s="63" t="n"/>
    </row>
    <row customHeight="1" ht="12" r="525" spans="1:201">
      <c r="U525" s="10" t="n"/>
      <c r="V525" s="89" t="n"/>
      <c r="W525" s="16" t="n"/>
      <c r="X525" s="25" t="n"/>
      <c r="Y525" s="80" t="n"/>
      <c r="Z525" s="27">
        <f>IF(U525="","",LOOKUP(U525-V525,{-9E+307,0,1},{2,"x",1}))</f>
        <v/>
      </c>
      <c r="AA525" s="14">
        <f>IF(U525="","",U525&amp;"-"&amp;V525)</f>
        <v/>
      </c>
      <c r="AB525" s="63" t="n"/>
    </row>
    <row customHeight="1" ht="12" r="526" spans="1:201">
      <c r="U526" s="10" t="n"/>
      <c r="V526" s="89" t="n"/>
      <c r="W526" s="16" t="n"/>
      <c r="X526" s="25" t="n"/>
      <c r="Y526" s="80" t="n"/>
      <c r="Z526" s="27">
        <f>IF(U526="","",LOOKUP(U526-V526,{-9E+307,0,1},{2,"x",1}))</f>
        <v/>
      </c>
      <c r="AA526" s="14">
        <f>IF(U526="","",U526&amp;"-"&amp;V526)</f>
        <v/>
      </c>
      <c r="AB526" s="63" t="n"/>
    </row>
    <row customHeight="1" ht="12" r="527" spans="1:201">
      <c r="U527" s="10" t="n"/>
      <c r="V527" s="89" t="n"/>
      <c r="W527" s="16" t="n"/>
      <c r="X527" s="25" t="n"/>
      <c r="Y527" s="80" t="n"/>
      <c r="Z527" s="27">
        <f>IF(U527="","",LOOKUP(U527-V527,{-9E+307,0,1},{2,"x",1}))</f>
        <v/>
      </c>
      <c r="AA527" s="14">
        <f>IF(U527="","",U527&amp;"-"&amp;V527)</f>
        <v/>
      </c>
      <c r="AB527" s="63" t="n"/>
    </row>
    <row customHeight="1" ht="12" r="528" spans="1:201">
      <c r="U528" s="10" t="n"/>
      <c r="V528" s="89" t="n"/>
      <c r="W528" s="16" t="n"/>
      <c r="X528" s="25" t="n"/>
      <c r="Y528" s="80" t="n"/>
      <c r="Z528" s="27">
        <f>IF(U528="","",LOOKUP(U528-V528,{-9E+307,0,1},{2,"x",1}))</f>
        <v/>
      </c>
      <c r="AA528" s="14">
        <f>IF(U528="","",U528&amp;"-"&amp;V528)</f>
        <v/>
      </c>
      <c r="AB528" s="63" t="n"/>
    </row>
    <row customHeight="1" ht="12" r="529" spans="1:201">
      <c r="U529" s="10" t="n"/>
      <c r="V529" s="89" t="n"/>
      <c r="W529" s="16" t="n"/>
      <c r="X529" s="25" t="n"/>
      <c r="Y529" s="80" t="n"/>
      <c r="Z529" s="27">
        <f>IF(U529="","",LOOKUP(U529-V529,{-9E+307,0,1},{2,"x",1}))</f>
        <v/>
      </c>
      <c r="AA529" s="14">
        <f>IF(U529="","",U529&amp;"-"&amp;V529)</f>
        <v/>
      </c>
      <c r="AB529" s="63" t="n"/>
    </row>
    <row customHeight="1" ht="12" r="530" spans="1:201">
      <c r="U530" s="10" t="n"/>
      <c r="V530" s="89" t="n"/>
      <c r="W530" s="16" t="n"/>
      <c r="X530" s="25" t="n"/>
      <c r="Y530" s="80" t="n"/>
      <c r="Z530" s="27">
        <f>IF(U530="","",LOOKUP(U530-V530,{-9E+307,0,1},{2,"x",1}))</f>
        <v/>
      </c>
      <c r="AA530" s="14">
        <f>IF(U530="","",U530&amp;"-"&amp;V530)</f>
        <v/>
      </c>
      <c r="AB530" s="63" t="n"/>
    </row>
    <row customHeight="1" ht="12" r="531" spans="1:201">
      <c r="U531" s="10" t="n"/>
      <c r="V531" s="89" t="n"/>
      <c r="W531" s="16" t="n"/>
      <c r="X531" s="25" t="n"/>
      <c r="Y531" s="80" t="n"/>
      <c r="Z531" s="27">
        <f>IF(U531="","",LOOKUP(U531-V531,{-9E+307,0,1},{2,"x",1}))</f>
        <v/>
      </c>
      <c r="AA531" s="14">
        <f>IF(U531="","",U531&amp;"-"&amp;V531)</f>
        <v/>
      </c>
      <c r="AB531" s="63" t="n"/>
    </row>
    <row customHeight="1" ht="12" r="532" spans="1:201">
      <c r="U532" s="10" t="n"/>
      <c r="V532" s="89" t="n"/>
      <c r="W532" s="16" t="n"/>
      <c r="X532" s="25" t="n"/>
      <c r="Y532" s="80" t="n"/>
      <c r="Z532" s="27">
        <f>IF(U532="","",LOOKUP(U532-V532,{-9E+307,0,1},{2,"x",1}))</f>
        <v/>
      </c>
      <c r="AA532" s="14">
        <f>IF(U532="","",U532&amp;"-"&amp;V532)</f>
        <v/>
      </c>
      <c r="AB532" s="63" t="n"/>
    </row>
    <row customHeight="1" ht="12" r="533" spans="1:201">
      <c r="U533" s="10" t="n"/>
      <c r="V533" s="89" t="n"/>
      <c r="W533" s="16" t="n"/>
      <c r="X533" s="25" t="n"/>
      <c r="Y533" s="80" t="n"/>
      <c r="Z533" s="27">
        <f>IF(U533="","",LOOKUP(U533-V533,{-9E+307,0,1},{2,"x",1}))</f>
        <v/>
      </c>
      <c r="AA533" s="14">
        <f>IF(U533="","",U533&amp;"-"&amp;V533)</f>
        <v/>
      </c>
      <c r="AB533" s="63" t="n"/>
    </row>
    <row customHeight="1" ht="12" r="534" spans="1:201">
      <c r="U534" s="10" t="n"/>
      <c r="V534" s="89" t="n"/>
      <c r="W534" s="16" t="n"/>
      <c r="X534" s="25" t="n"/>
      <c r="Y534" s="80" t="n"/>
      <c r="Z534" s="27">
        <f>IF(U534="","",LOOKUP(U534-V534,{-9E+307,0,1},{2,"x",1}))</f>
        <v/>
      </c>
      <c r="AA534" s="14">
        <f>IF(U534="","",U534&amp;"-"&amp;V534)</f>
        <v/>
      </c>
      <c r="AB534" s="63" t="n"/>
    </row>
    <row customHeight="1" ht="12" r="535" spans="1:201">
      <c r="U535" s="10" t="n"/>
      <c r="V535" s="89" t="n"/>
      <c r="W535" s="16" t="n"/>
      <c r="X535" s="25" t="n"/>
      <c r="Y535" s="80" t="n"/>
      <c r="Z535" s="27">
        <f>IF(U535="","",LOOKUP(U535-V535,{-9E+307,0,1},{2,"x",1}))</f>
        <v/>
      </c>
      <c r="AA535" s="14">
        <f>IF(U535="","",U535&amp;"-"&amp;V535)</f>
        <v/>
      </c>
      <c r="AB535" s="63" t="n"/>
    </row>
    <row customHeight="1" ht="12" r="536" spans="1:201">
      <c r="U536" s="10" t="n"/>
      <c r="V536" s="89" t="n"/>
      <c r="W536" s="16" t="n"/>
      <c r="X536" s="25" t="n"/>
      <c r="Y536" s="80" t="n"/>
      <c r="Z536" s="27">
        <f>IF(U536="","",LOOKUP(U536-V536,{-9E+307,0,1},{2,"x",1}))</f>
        <v/>
      </c>
      <c r="AA536" s="14">
        <f>IF(U536="","",U536&amp;"-"&amp;V536)</f>
        <v/>
      </c>
      <c r="AB536" s="63" t="n"/>
    </row>
    <row customHeight="1" ht="12" r="537" spans="1:201">
      <c r="U537" s="10" t="n"/>
      <c r="V537" s="89" t="n"/>
      <c r="W537" s="16" t="n"/>
      <c r="X537" s="25" t="n"/>
      <c r="Y537" s="80" t="n"/>
      <c r="Z537" s="27">
        <f>IF(U537="","",LOOKUP(U537-V537,{-9E+307,0,1},{2,"x",1}))</f>
        <v/>
      </c>
      <c r="AA537" s="14">
        <f>IF(U537="","",U537&amp;"-"&amp;V537)</f>
        <v/>
      </c>
      <c r="AB537" s="63" t="n"/>
    </row>
    <row customHeight="1" ht="12" r="538" spans="1:201">
      <c r="U538" s="10" t="n"/>
      <c r="V538" s="89" t="n"/>
      <c r="W538" s="16" t="n"/>
      <c r="X538" s="25" t="n"/>
      <c r="Y538" s="80" t="n"/>
      <c r="Z538" s="27">
        <f>IF(U538="","",LOOKUP(U538-V538,{-9E+307,0,1},{2,"x",1}))</f>
        <v/>
      </c>
      <c r="AA538" s="14">
        <f>IF(U538="","",U538&amp;"-"&amp;V538)</f>
        <v/>
      </c>
      <c r="AB538" s="63" t="n"/>
    </row>
    <row customHeight="1" ht="12" r="539" spans="1:201">
      <c r="U539" s="10" t="n"/>
      <c r="V539" s="89" t="n"/>
      <c r="W539" s="16" t="n"/>
      <c r="X539" s="25" t="n"/>
      <c r="Y539" s="80" t="n"/>
      <c r="Z539" s="27">
        <f>IF(U539="","",LOOKUP(U539-V539,{-9E+307,0,1},{2,"x",1}))</f>
        <v/>
      </c>
      <c r="AA539" s="14">
        <f>IF(U539="","",U539&amp;"-"&amp;V539)</f>
        <v/>
      </c>
      <c r="AB539" s="63" t="n"/>
    </row>
    <row customHeight="1" ht="12" r="540" spans="1:201">
      <c r="U540" s="10" t="n"/>
      <c r="V540" s="89" t="n"/>
      <c r="W540" s="16" t="n"/>
      <c r="X540" s="25" t="n"/>
      <c r="Y540" s="80" t="n"/>
      <c r="Z540" s="27">
        <f>IF(U540="","",LOOKUP(U540-V540,{-9E+307,0,1},{2,"x",1}))</f>
        <v/>
      </c>
      <c r="AA540" s="14">
        <f>IF(U540="","",U540&amp;"-"&amp;V540)</f>
        <v/>
      </c>
      <c r="AB540" s="63" t="n"/>
    </row>
    <row customHeight="1" ht="12" r="541" spans="1:201">
      <c r="U541" s="10" t="n"/>
      <c r="V541" s="89" t="n"/>
      <c r="W541" s="16" t="n"/>
      <c r="X541" s="25" t="n"/>
      <c r="Y541" s="80" t="n"/>
      <c r="Z541" s="27">
        <f>IF(U541="","",LOOKUP(U541-V541,{-9E+307,0,1},{2,"x",1}))</f>
        <v/>
      </c>
      <c r="AA541" s="14">
        <f>IF(U541="","",U541&amp;"-"&amp;V541)</f>
        <v/>
      </c>
      <c r="AB541" s="63" t="n"/>
    </row>
    <row customHeight="1" ht="12" r="542" spans="1:201">
      <c r="W542" s="16" t="n"/>
      <c r="X542" s="25" t="n"/>
      <c r="Y542" s="80" t="n"/>
      <c r="Z542" s="27">
        <f>IF(U542="","",LOOKUP(U542-V542,{-9E+307,0,1},{2,"x",1}))</f>
        <v/>
      </c>
      <c r="AA542" s="14">
        <f>IF(U542="","",U542&amp;"-"&amp;V542)</f>
        <v/>
      </c>
      <c r="AB542" s="63" t="n"/>
    </row>
    <row customHeight="1" ht="12" r="543" spans="1:201">
      <c r="W543" s="16" t="n"/>
      <c r="X543" s="25" t="n"/>
      <c r="Y543" s="80" t="n"/>
      <c r="Z543" s="27">
        <f>IF(U543="","",LOOKUP(U543-V543,{-9E+307,0,1},{2,"x",1}))</f>
        <v/>
      </c>
      <c r="AA543" s="14">
        <f>IF(U543="","",U543&amp;"-"&amp;V543)</f>
        <v/>
      </c>
      <c r="AB543" s="63" t="n"/>
    </row>
    <row customHeight="1" ht="12" r="544" spans="1:201">
      <c r="W544" s="16" t="n"/>
      <c r="X544" s="25" t="n"/>
      <c r="Y544" s="80" t="n"/>
      <c r="Z544" s="27">
        <f>IF(U544="","",LOOKUP(U544-V544,{-9E+307,0,1},{2,"x",1}))</f>
        <v/>
      </c>
      <c r="AA544" s="14">
        <f>IF(U544="","",U544&amp;"-"&amp;V544)</f>
        <v/>
      </c>
      <c r="AB544" s="63" t="n"/>
    </row>
    <row customHeight="1" ht="12" r="545" spans="1:201">
      <c r="W545" s="16" t="n"/>
      <c r="X545" s="25" t="n"/>
      <c r="Y545" s="80" t="n"/>
      <c r="Z545" s="27">
        <f>IF(U545="","",LOOKUP(U545-V545,{-9E+307,0,1},{2,"x",1}))</f>
        <v/>
      </c>
      <c r="AA545" s="14">
        <f>IF(U545="","",U545&amp;"-"&amp;V545)</f>
        <v/>
      </c>
      <c r="AB545" s="63" t="n"/>
    </row>
    <row customHeight="1" ht="12" r="546" spans="1:201">
      <c r="W546" s="16" t="n"/>
      <c r="X546" s="25" t="n"/>
      <c r="Y546" s="80" t="n"/>
      <c r="Z546" s="27">
        <f>IF(U546="","",LOOKUP(U546-V546,{-9E+307,0,1},{2,"x",1}))</f>
        <v/>
      </c>
      <c r="AA546" s="14">
        <f>IF(U546="","",U546&amp;"-"&amp;V546)</f>
        <v/>
      </c>
      <c r="AB546" s="63" t="n"/>
    </row>
    <row customHeight="1" ht="12" r="547" spans="1:201">
      <c r="W547" s="16" t="n"/>
      <c r="X547" s="25" t="n"/>
      <c r="Y547" s="80" t="n"/>
      <c r="Z547" s="27">
        <f>IF(U547="","",LOOKUP(U547-V547,{-9E+307,0,1},{2,"x",1}))</f>
        <v/>
      </c>
      <c r="AA547" s="14">
        <f>IF(U547="","",U547&amp;"-"&amp;V547)</f>
        <v/>
      </c>
      <c r="AB547" s="63" t="n"/>
    </row>
    <row customHeight="1" ht="12" r="548" spans="1:201">
      <c r="W548" s="16" t="n"/>
      <c r="X548" s="25" t="n"/>
      <c r="Y548" s="80" t="n"/>
      <c r="Z548" s="27">
        <f>IF(U548="","",LOOKUP(U548-V548,{-9E+307,0,1},{2,"x",1}))</f>
        <v/>
      </c>
      <c r="AA548" s="14">
        <f>IF(U548="","",U548&amp;"-"&amp;V548)</f>
        <v/>
      </c>
      <c r="AB548" s="63" t="n"/>
    </row>
    <row customHeight="1" ht="12" r="549" spans="1:201">
      <c r="W549" s="16" t="n"/>
      <c r="X549" s="25" t="n"/>
      <c r="Y549" s="80" t="n"/>
      <c r="Z549" s="27">
        <f>IF(U549="","",LOOKUP(U549-V549,{-9E+307,0,1},{2,"x",1}))</f>
        <v/>
      </c>
      <c r="AA549" s="14">
        <f>IF(U549="","",U549&amp;"-"&amp;V549)</f>
        <v/>
      </c>
      <c r="AB549" s="63" t="n"/>
    </row>
    <row customHeight="1" ht="12" r="550" spans="1:201">
      <c r="W550" s="16" t="n"/>
      <c r="X550" s="25" t="n"/>
      <c r="Y550" s="80" t="n"/>
      <c r="Z550" s="27">
        <f>IF(U550="","",LOOKUP(U550-V550,{-9E+307,0,1},{2,"x",1}))</f>
        <v/>
      </c>
      <c r="AA550" s="14">
        <f>IF(U550="","",U550&amp;"-"&amp;V550)</f>
        <v/>
      </c>
      <c r="AB550" s="63" t="n"/>
    </row>
    <row customHeight="1" ht="12" r="551" spans="1:201">
      <c r="W551" s="16" t="n"/>
      <c r="X551" s="25" t="n"/>
      <c r="Y551" s="80" t="n"/>
      <c r="Z551" s="27">
        <f>IF(U551="","",LOOKUP(U551-V551,{-9E+307,0,1},{2,"x",1}))</f>
        <v/>
      </c>
      <c r="AA551" s="14">
        <f>IF(U551="","",U551&amp;"-"&amp;V551)</f>
        <v/>
      </c>
      <c r="AB551" s="63" t="n"/>
    </row>
    <row customHeight="1" ht="12" r="552" spans="1:201">
      <c r="W552" s="16" t="n"/>
      <c r="X552" s="25" t="n"/>
      <c r="Y552" s="80" t="n"/>
      <c r="Z552" s="27">
        <f>IF(U552="","",LOOKUP(U552-V552,{-9E+307,0,1},{2,"x",1}))</f>
        <v/>
      </c>
      <c r="AA552" s="14">
        <f>IF(U552="","",U552&amp;"-"&amp;V552)</f>
        <v/>
      </c>
      <c r="AB552" s="63" t="n"/>
    </row>
    <row customHeight="1" ht="12" r="553" spans="1:201">
      <c r="W553" s="16" t="n"/>
      <c r="X553" s="25" t="n"/>
      <c r="Y553" s="80" t="n"/>
      <c r="Z553" s="27">
        <f>IF(U553="","",LOOKUP(U553-V553,{-9E+307,0,1},{2,"x",1}))</f>
        <v/>
      </c>
      <c r="AA553" s="14">
        <f>IF(U553="","",U553&amp;"-"&amp;V553)</f>
        <v/>
      </c>
      <c r="AB553" s="63" t="n"/>
    </row>
  </sheetData>
  <conditionalFormatting sqref="Z102:Z111 Z112:AB360 Z2:AB45 Z57:AB101 AB55:AB56 Z46:AA56">
    <cfRule dxfId="0" priority="1" stopIfTrue="1" type="expression">
      <formula>SEARCH("Jornada",$A2)</formula>
    </cfRule>
  </conditionalFormatting>
  <conditionalFormatting sqref="Z361:AB553">
    <cfRule dxfId="0" priority="2" stopIfTrue="1" type="expression">
      <formula>SEARCH("Jornada",#REF!)</formula>
    </cfRule>
  </conditionalFormatting>
  <conditionalFormatting sqref="AB46:AB54">
    <cfRule dxfId="0" priority="5" stopIfTrue="1" type="expression">
      <formula>SEARCH("Jornada",$BQ38)</formula>
    </cfRule>
  </conditionalFormatting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Right="0"/>
    <pageSetUpPr/>
  </sheetPr>
  <dimension ref="A1:GS553"/>
  <sheetViews>
    <sheetView workbookViewId="0">
      <selection activeCell="A1" sqref="A1"/>
    </sheetView>
  </sheetViews>
  <sheetFormatPr baseColWidth="8" defaultRowHeight="12" outlineLevelCol="1"/>
  <cols>
    <col bestFit="1" customWidth="1" max="1" min="1" style="35" width="5.42578125"/>
    <col bestFit="1" customWidth="1" max="3" min="2" style="89" width="15.85546875"/>
    <col customWidth="1" max="4" min="4" style="31" width="4.42578125"/>
    <col customWidth="1" max="5" min="5" style="81" width="4.42578125"/>
    <col customWidth="1" max="6" min="6" style="25" width="4.42578125"/>
    <col customWidth="1" max="11" min="7" style="80" width="4.42578125"/>
    <col customWidth="1" max="12" min="12" style="25" width="4.42578125"/>
    <col customWidth="1" max="17" min="13" style="80" width="4.42578125"/>
    <col customWidth="1" max="20" min="18" style="16" width="5.42578125"/>
    <col customWidth="1" max="21" min="21" style="25" width="4.42578125"/>
    <col customWidth="1" max="22" min="22" style="80" width="4.42578125"/>
    <col customWidth="1" max="23" min="23" style="13" width="4.42578125"/>
    <col customWidth="1" max="24" min="24" style="24" width="4.42578125"/>
    <col customWidth="1" max="25" min="25" style="23" width="4.42578125"/>
    <col bestFit="1" customWidth="1" max="26" min="26" style="26" width="5.7109375"/>
    <col bestFit="1" customWidth="1" max="27" min="27" style="19" width="3.28515625"/>
    <col customWidth="1" max="28" min="28" style="89" width="3.28515625"/>
    <col bestFit="1" customWidth="1" max="29" min="29" style="89" width="15.85546875"/>
    <col bestFit="1" collapsed="1" customWidth="1" max="30" min="30" style="89" width="3"/>
    <col customWidth="1" hidden="1" max="31" min="31" outlineLevel="1" style="89" width="6.42578125"/>
    <col customWidth="1" hidden="1" max="34" min="32" outlineLevel="1" style="89" width="6"/>
    <col customWidth="1" hidden="1" max="39" min="35" outlineLevel="1" style="89" width="4"/>
    <col customWidth="1" hidden="1" max="40" min="40" outlineLevel="1" style="89" width="6.85546875"/>
    <col customWidth="1" hidden="1" max="42" min="41" outlineLevel="1" style="89" width="6"/>
    <col customWidth="1" hidden="1" max="43" min="43" outlineLevel="1" style="89" width="3"/>
    <col customWidth="1" hidden="1" max="46" min="44" outlineLevel="1" style="89" width="4"/>
    <col customWidth="1" hidden="1" max="48" min="47" outlineLevel="1" style="89" width="3"/>
    <col bestFit="1" customWidth="1" max="49" min="49" style="89" width="3"/>
    <col customWidth="1" max="50" min="50" outlineLevel="1" style="89" width="5.42578125"/>
    <col customWidth="1" max="53" min="51" outlineLevel="1" style="89" width="5"/>
    <col customWidth="1" max="56" min="54" outlineLevel="1" style="89" width="3.42578125"/>
    <col customWidth="1" max="57" min="57" outlineLevel="1" style="89" width="3"/>
    <col bestFit="1" customWidth="1" max="58" min="58" outlineLevel="1" style="89" width="4"/>
    <col customWidth="1" max="59" min="59" outlineLevel="1" style="89" width="5.28515625"/>
    <col customWidth="1" max="62" min="60" outlineLevel="1" style="89" width="5"/>
    <col customWidth="1" max="65" min="63" outlineLevel="1" style="89" width="3.42578125"/>
    <col customWidth="1" max="66" min="66" outlineLevel="1" style="89" width="3"/>
    <col bestFit="1" customWidth="1" max="67" min="67" outlineLevel="1" style="89" width="4"/>
    <col customWidth="1" max="68" min="68" style="89" width="9.140625"/>
    <col bestFit="1" customWidth="1" max="69" min="69" style="35" width="5.42578125"/>
    <col bestFit="1" customWidth="1" max="71" min="70" style="89" width="15.85546875"/>
    <col bestFit="1" customWidth="1" max="73" min="72" style="89" width="4.42578125"/>
    <col customWidth="1" max="74" min="74" style="89" width="7.28515625"/>
    <col customWidth="1" max="75" min="75" style="89" width="6.42578125"/>
    <col customWidth="1" max="79" min="76" style="89" width="6"/>
    <col bestFit="1" customWidth="1" max="80" min="80" style="89" width="4.42578125"/>
    <col customWidth="1" max="85" min="81" style="89" width="4"/>
    <col customWidth="1" max="87" min="86" style="89" width="3"/>
    <col bestFit="1" customWidth="1" max="88" min="88" style="89" width="3.42578125"/>
    <col bestFit="1" customWidth="1" max="91" min="89" style="89" width="4"/>
    <col bestFit="1" customWidth="1" max="93" min="92" style="89" width="5.42578125"/>
    <col bestFit="1" customWidth="1" max="97" min="94" style="89" width="5"/>
    <col customWidth="1" max="100" min="98" style="89" width="3.42578125"/>
    <col customWidth="1" max="101" min="101" style="89" width="3"/>
    <col bestFit="1" customWidth="1" max="103" min="102" style="89" width="3"/>
    <col bestFit="1" customWidth="1" max="104" min="104" style="89" width="3.42578125"/>
    <col bestFit="1" customWidth="1" max="107" min="105" style="89" width="3"/>
    <col customWidth="1" max="109" min="108" style="89" width="4"/>
    <col customWidth="1" max="110" min="110" style="89" width="7.140625"/>
    <col bestFit="1" customWidth="1" max="111" min="111" style="89" width="6.42578125"/>
    <col bestFit="1" customWidth="1" max="115" min="112" style="89" width="6"/>
    <col bestFit="1" customWidth="1" max="116" min="116" style="89" width="3.42578125"/>
    <col bestFit="1" customWidth="1" max="117" min="117" style="89" width="3"/>
    <col customWidth="1" max="121" min="118" style="89" width="5"/>
    <col customWidth="1" max="122" min="122" style="89" width="3.42578125"/>
    <col customWidth="1" max="123" min="123" style="89" width="3"/>
    <col bestFit="1" customWidth="1" max="124" min="124" style="89" width="3.42578125"/>
    <col customWidth="1" max="127" min="125" style="89" width="3"/>
    <col bestFit="1" customWidth="1" max="129" min="128" style="89" width="5.42578125"/>
    <col bestFit="1" collapsed="1" customWidth="1" max="130" min="130" style="89" width="5"/>
    <col bestFit="1" customWidth="1" max="133" min="131" style="89" width="5"/>
    <col bestFit="1" customWidth="1" max="134" min="134" style="89" width="2.85546875"/>
    <col bestFit="1" customWidth="1" max="135" min="135" style="89" width="3"/>
    <col bestFit="1" customWidth="1" max="136" min="136" style="89" width="4.7109375"/>
    <col bestFit="1" customWidth="1" max="139" min="137" style="89" width="4"/>
    <col bestFit="1" customWidth="1" max="140" min="140" style="89" width="4.5703125"/>
    <col bestFit="1" customWidth="1" max="143" min="141" style="89" width="4"/>
    <col bestFit="1" customWidth="1" max="144" min="144" style="89" width="3.42578125"/>
    <col bestFit="1" customWidth="1" max="145" min="145" style="89" width="3"/>
    <col customWidth="1" max="146" min="146" style="81" width="4"/>
    <col bestFit="1" customWidth="1" max="147" min="147" style="89" width="5.7109375"/>
    <col bestFit="1" customWidth="1" max="148" min="148" style="89" width="5.28515625"/>
    <col customWidth="1" max="149" min="149" style="81" width="4"/>
    <col bestFit="1" customWidth="1" max="150" min="150" style="89" width="8.7109375"/>
    <col bestFit="1" customWidth="1" max="151" min="151" style="89" width="5.28515625"/>
    <col customWidth="1" max="152" min="152" style="81" width="4"/>
    <col bestFit="1" customWidth="1" max="153" min="153" style="89" width="9.7109375"/>
    <col bestFit="1" customWidth="1" max="154" min="154" style="89" width="5.28515625"/>
    <col customWidth="1" max="155" min="155" style="81" width="4"/>
    <col bestFit="1" customWidth="1" max="157" min="156" style="89" width="5.28515625"/>
    <col customWidth="1" max="158" min="158" style="81" width="4"/>
    <col bestFit="1" customWidth="1" max="160" min="159" style="89" width="5.28515625"/>
    <col customWidth="1" max="161" min="161" style="81" width="4"/>
    <col bestFit="1" customWidth="1" max="162" min="162" style="89" width="7.140625"/>
    <col bestFit="1" customWidth="1" max="163" min="163" style="89" width="5.28515625"/>
    <col customWidth="1" max="164" min="164" style="81" width="4"/>
    <col bestFit="1" customWidth="1" max="165" min="165" style="89" width="8.140625"/>
    <col bestFit="1" customWidth="1" max="166" min="166" style="89" width="5.28515625"/>
    <col customWidth="1" max="167" min="167" style="81" width="4"/>
    <col customWidth="1" max="195" min="168" style="89" width="9.140625"/>
    <col customWidth="1" max="16384" min="196" style="89" width="9.140625"/>
  </cols>
  <sheetData>
    <row r="1" spans="1:201">
      <c r="A1" s="82" t="s">
        <v>0</v>
      </c>
      <c r="B1" s="5" t="s">
        <v>1</v>
      </c>
      <c r="C1" s="5" t="s">
        <v>2</v>
      </c>
      <c r="D1" s="84" t="s">
        <v>3</v>
      </c>
      <c r="E1" s="48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49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1" t="s">
        <v>17</v>
      </c>
      <c r="S1" s="51" t="s">
        <v>18</v>
      </c>
      <c r="T1" s="51" t="s">
        <v>19</v>
      </c>
      <c r="U1" s="49" t="s">
        <v>20</v>
      </c>
      <c r="V1" s="50" t="s">
        <v>21</v>
      </c>
      <c r="W1" s="52" t="s">
        <v>22</v>
      </c>
      <c r="X1" s="53" t="s">
        <v>23</v>
      </c>
      <c r="Y1" s="54" t="s">
        <v>24</v>
      </c>
      <c r="Z1" s="55" t="s">
        <v>25</v>
      </c>
      <c r="AA1" s="55" t="s">
        <v>26</v>
      </c>
      <c r="AD1" s="80" t="n"/>
      <c r="AE1" s="80" t="s">
        <v>27</v>
      </c>
      <c r="AF1" s="80" t="n"/>
      <c r="AG1" s="80" t="n"/>
      <c r="AH1" s="80" t="n"/>
      <c r="AI1" s="80" t="n"/>
      <c r="AJ1" s="80" t="n"/>
      <c r="AK1" s="80" t="n"/>
      <c r="AL1" s="80" t="n"/>
      <c r="AM1" s="80" t="n"/>
      <c r="AN1" s="25" t="s">
        <v>28</v>
      </c>
      <c r="AO1" s="80" t="n"/>
      <c r="AP1" s="80" t="n"/>
      <c r="AQ1" s="80" t="n"/>
      <c r="AR1" s="80" t="n"/>
      <c r="AS1" s="80" t="n"/>
      <c r="AT1" s="80" t="n"/>
      <c r="AU1" s="80" t="n"/>
      <c r="AV1" s="80" t="n"/>
      <c r="AW1" s="12" t="n"/>
      <c r="AX1" s="80" t="s">
        <v>27</v>
      </c>
      <c r="AY1" s="80" t="n"/>
      <c r="AZ1" s="80" t="n"/>
      <c r="BA1" s="80" t="n"/>
      <c r="BB1" s="80" t="n"/>
      <c r="BC1" s="80" t="n"/>
      <c r="BD1" s="80" t="n"/>
      <c r="BE1" s="80" t="n"/>
      <c r="BF1" s="80" t="n"/>
      <c r="BG1" s="25" t="s">
        <v>28</v>
      </c>
      <c r="BH1" s="80" t="n"/>
      <c r="BI1" s="80" t="n"/>
      <c r="BJ1" s="80" t="n"/>
      <c r="BK1" s="80" t="n"/>
      <c r="BL1" s="80" t="n"/>
      <c r="BM1" s="80" t="n"/>
      <c r="BN1" s="80" t="n"/>
      <c r="BO1" s="80" t="n"/>
      <c r="BV1" s="80" t="s">
        <v>29</v>
      </c>
      <c r="BW1" s="80" t="n"/>
      <c r="BX1" s="80" t="n"/>
      <c r="BY1" s="80" t="n"/>
      <c r="BZ1" s="80" t="n"/>
      <c r="CA1" s="80" t="n"/>
      <c r="CB1" s="80" t="n"/>
      <c r="CC1" s="80" t="n"/>
      <c r="CD1" s="80" t="n"/>
      <c r="CE1" s="80" t="n"/>
      <c r="CF1" s="80" t="n"/>
      <c r="CG1" s="80" t="n"/>
      <c r="CH1" s="80" t="n"/>
      <c r="CI1" s="80" t="n"/>
      <c r="CJ1" s="80" t="n"/>
      <c r="CK1" s="80" t="n"/>
      <c r="CL1" s="80" t="n"/>
      <c r="CM1" s="80" t="n"/>
      <c r="CN1" s="80" t="n"/>
      <c r="CO1" s="80" t="n"/>
      <c r="CP1" s="80" t="n"/>
      <c r="CQ1" s="80" t="n"/>
      <c r="CR1" s="80" t="n"/>
      <c r="CS1" s="80" t="n"/>
      <c r="CT1" s="80" t="n"/>
      <c r="CU1" s="80" t="n"/>
      <c r="CV1" s="80" t="n"/>
      <c r="CW1" s="80" t="n"/>
      <c r="CX1" s="80" t="n"/>
      <c r="CY1" s="80" t="n"/>
      <c r="CZ1" s="80" t="n"/>
      <c r="DA1" s="80" t="n"/>
      <c r="DB1" s="80" t="n"/>
      <c r="DC1" s="80" t="n"/>
      <c r="DD1" s="80" t="n"/>
      <c r="DE1" s="80" t="n"/>
      <c r="DF1" s="12" t="s">
        <v>30</v>
      </c>
      <c r="DG1" s="80" t="n"/>
      <c r="DH1" s="80" t="n"/>
      <c r="DI1" s="80" t="n"/>
      <c r="DJ1" s="80" t="n"/>
      <c r="DK1" s="80" t="n"/>
      <c r="DL1" s="80" t="n"/>
      <c r="DM1" s="80" t="n"/>
      <c r="DN1" s="80" t="n"/>
      <c r="DO1" s="80" t="n"/>
      <c r="DP1" s="80" t="n"/>
      <c r="DQ1" s="80" t="n"/>
      <c r="DR1" s="80" t="n"/>
      <c r="DS1" s="80" t="n"/>
      <c r="DT1" s="80" t="n"/>
      <c r="DU1" s="80" t="n"/>
      <c r="DV1" s="80" t="n"/>
      <c r="DW1" s="80" t="n"/>
      <c r="DX1" s="80" t="n"/>
      <c r="DY1" s="80" t="n"/>
      <c r="DZ1" s="80" t="n"/>
      <c r="EA1" s="80" t="n"/>
      <c r="EB1" s="80" t="n"/>
      <c r="EC1" s="80" t="n"/>
      <c r="ED1" s="80" t="n"/>
      <c r="EE1" s="80" t="n"/>
      <c r="EF1" s="80" t="n"/>
      <c r="EG1" s="80" t="n"/>
      <c r="EH1" s="80" t="n"/>
      <c r="EI1" s="80" t="n"/>
      <c r="EJ1" s="80" t="n"/>
      <c r="EK1" s="80" t="n"/>
      <c r="EL1" s="81" t="n"/>
      <c r="EM1" s="81" t="n"/>
      <c r="EN1" s="81" t="n"/>
      <c r="EO1" s="81" t="n"/>
      <c r="EQ1" s="81" t="n"/>
      <c r="ER1" s="81" t="n"/>
      <c r="ET1" s="81" t="n"/>
      <c r="EU1" s="81" t="n"/>
      <c r="EW1" s="81" t="n"/>
      <c r="EX1" s="81" t="n"/>
      <c r="EY1" s="56" t="n"/>
      <c r="EZ1" s="81" t="n"/>
      <c r="FA1" s="81" t="n"/>
      <c r="FC1" s="81" t="n"/>
      <c r="FD1" s="81" t="n"/>
      <c r="FF1" s="81" t="n"/>
      <c r="FG1" s="81" t="n"/>
      <c r="FH1" s="71" t="n"/>
      <c r="FI1" s="71" t="n"/>
      <c r="FJ1" s="81" t="n"/>
      <c r="FK1" s="89" t="n"/>
      <c r="FM1" s="81" t="n"/>
      <c r="FN1" s="71" t="n"/>
      <c r="FO1" s="71" t="n"/>
      <c r="FP1" s="81" t="n"/>
      <c r="FQ1" s="71" t="n"/>
      <c r="FR1" s="71" t="n"/>
      <c r="FS1" s="81" t="n"/>
      <c r="FT1" s="71" t="n"/>
      <c r="FU1" s="71" t="n"/>
      <c r="FV1" s="81" t="n"/>
      <c r="FW1" s="71" t="n"/>
      <c r="FX1" s="71" t="n"/>
      <c r="FY1" s="81" t="n"/>
      <c r="FZ1" s="71" t="n"/>
      <c r="GA1" s="71" t="n"/>
      <c r="GB1" s="81" t="n"/>
      <c r="GC1" s="71" t="n"/>
      <c r="GD1" s="71" t="n"/>
      <c r="GE1" s="81" t="n"/>
    </row>
    <row customHeight="1" ht="12" r="2" spans="1:201">
      <c r="A2" s="35" t="n">
        <v>43330</v>
      </c>
      <c r="B2" s="89" t="s">
        <v>149</v>
      </c>
      <c r="C2" s="89" t="s">
        <v>150</v>
      </c>
      <c r="D2" s="31" t="n">
        <v>6.63</v>
      </c>
      <c r="E2" s="81" t="n">
        <v>6.83</v>
      </c>
      <c r="F2" s="25" t="n">
        <v>261</v>
      </c>
      <c r="G2" s="80" t="n">
        <v>679</v>
      </c>
      <c r="H2" s="80" t="n">
        <v>199</v>
      </c>
      <c r="I2" s="80" t="n">
        <v>617</v>
      </c>
      <c r="J2" s="80" t="n">
        <v>5</v>
      </c>
      <c r="K2" s="80" t="n">
        <v>21</v>
      </c>
      <c r="L2" s="25" t="n">
        <v>0</v>
      </c>
      <c r="M2" s="80" t="n">
        <v>1</v>
      </c>
      <c r="N2" s="80" t="n">
        <v>2</v>
      </c>
      <c r="O2" s="80" t="n">
        <v>4</v>
      </c>
      <c r="P2" s="80" t="n">
        <v>0</v>
      </c>
      <c r="Q2" s="80" t="n">
        <v>5</v>
      </c>
      <c r="R2" s="16" t="n">
        <v>2</v>
      </c>
      <c r="S2" s="16" t="n">
        <v>10</v>
      </c>
      <c r="T2" s="16" t="n">
        <v>12</v>
      </c>
      <c r="U2" s="25" t="n">
        <v>2</v>
      </c>
      <c r="V2" s="80" t="n">
        <v>3</v>
      </c>
      <c r="W2" s="16" t="n">
        <v>5</v>
      </c>
      <c r="X2" s="25" t="n">
        <v>44</v>
      </c>
      <c r="Y2" s="80" t="n">
        <v>6</v>
      </c>
      <c r="Z2" s="27">
        <f>IF(U2="","",LOOKUP(U2-V2,{-9E+307,0,1},{2,"x",1}))</f>
        <v/>
      </c>
      <c r="AA2" s="14">
        <f>IF(U2="","",U2&amp;"-"&amp;V2)</f>
        <v/>
      </c>
      <c r="AB2" s="63" t="n"/>
      <c r="AC2" s="83" t="s">
        <v>33</v>
      </c>
      <c r="AD2" s="80" t="s">
        <v>34</v>
      </c>
      <c r="AE2" s="80" t="s">
        <v>35</v>
      </c>
      <c r="AF2" s="80" t="s">
        <v>36</v>
      </c>
      <c r="AG2" s="80" t="s">
        <v>37</v>
      </c>
      <c r="AH2" s="80" t="s">
        <v>38</v>
      </c>
      <c r="AI2" s="25" t="s">
        <v>39</v>
      </c>
      <c r="AJ2" s="80" t="s">
        <v>40</v>
      </c>
      <c r="AK2" s="80" t="s">
        <v>41</v>
      </c>
      <c r="AL2" s="80" t="s">
        <v>42</v>
      </c>
      <c r="AM2" s="29" t="s">
        <v>43</v>
      </c>
      <c r="AN2" s="25" t="s">
        <v>35</v>
      </c>
      <c r="AO2" s="80" t="s">
        <v>36</v>
      </c>
      <c r="AP2" s="80" t="s">
        <v>37</v>
      </c>
      <c r="AQ2" s="80" t="s">
        <v>38</v>
      </c>
      <c r="AR2" s="25" t="s">
        <v>39</v>
      </c>
      <c r="AS2" s="80" t="s">
        <v>40</v>
      </c>
      <c r="AT2" s="80" t="s">
        <v>41</v>
      </c>
      <c r="AU2" s="80" t="s">
        <v>42</v>
      </c>
      <c r="AV2" s="28" t="s">
        <v>43</v>
      </c>
      <c r="AW2" s="12" t="s">
        <v>34</v>
      </c>
      <c r="AX2" s="80" t="s">
        <v>35</v>
      </c>
      <c r="AY2" s="80" t="s">
        <v>36</v>
      </c>
      <c r="AZ2" s="80" t="s">
        <v>37</v>
      </c>
      <c r="BA2" s="80" t="s">
        <v>38</v>
      </c>
      <c r="BB2" s="25" t="s">
        <v>39</v>
      </c>
      <c r="BC2" s="80" t="s">
        <v>40</v>
      </c>
      <c r="BD2" s="80" t="s">
        <v>41</v>
      </c>
      <c r="BE2" s="80" t="s">
        <v>42</v>
      </c>
      <c r="BF2" s="29" t="s">
        <v>43</v>
      </c>
      <c r="BG2" s="25" t="s">
        <v>35</v>
      </c>
      <c r="BH2" s="80" t="s">
        <v>36</v>
      </c>
      <c r="BI2" s="80" t="s">
        <v>37</v>
      </c>
      <c r="BJ2" s="80" t="s">
        <v>38</v>
      </c>
      <c r="BK2" s="25" t="s">
        <v>39</v>
      </c>
      <c r="BL2" s="80" t="s">
        <v>40</v>
      </c>
      <c r="BM2" s="80" t="s">
        <v>41</v>
      </c>
      <c r="BN2" s="80" t="s">
        <v>42</v>
      </c>
      <c r="BO2" s="25" t="s">
        <v>43</v>
      </c>
      <c r="BV2" s="80" t="s">
        <v>44</v>
      </c>
      <c r="BW2" s="80" t="n"/>
      <c r="BX2" s="80" t="n"/>
      <c r="BY2" s="80" t="n"/>
      <c r="BZ2" s="80" t="n"/>
      <c r="CA2" s="80" t="n"/>
      <c r="CB2" s="80" t="n"/>
      <c r="CC2" s="80" t="n"/>
      <c r="CD2" s="80" t="n"/>
      <c r="CE2" s="80" t="n"/>
      <c r="CF2" s="80" t="n"/>
      <c r="CG2" s="80" t="n"/>
      <c r="CH2" s="80" t="n"/>
      <c r="CI2" s="80" t="n"/>
      <c r="CJ2" s="80" t="n"/>
      <c r="CK2" s="80" t="n"/>
      <c r="CL2" s="80" t="n"/>
      <c r="CM2" s="80" t="n"/>
      <c r="CN2" s="25" t="s">
        <v>45</v>
      </c>
      <c r="CO2" s="80" t="n"/>
      <c r="CP2" s="80" t="n"/>
      <c r="CQ2" s="80" t="n"/>
      <c r="CR2" s="80" t="n"/>
      <c r="CS2" s="80" t="n"/>
      <c r="CT2" s="80" t="n"/>
      <c r="CU2" s="80" t="n"/>
      <c r="CV2" s="80" t="n"/>
      <c r="CW2" s="80" t="n"/>
      <c r="CX2" s="80" t="n"/>
      <c r="CY2" s="80" t="n"/>
      <c r="CZ2" s="80" t="n"/>
      <c r="DA2" s="80" t="n"/>
      <c r="DB2" s="80" t="n"/>
      <c r="DC2" s="80" t="n"/>
      <c r="DD2" s="80" t="n"/>
      <c r="DE2" s="80" t="n"/>
      <c r="DF2" s="12" t="s">
        <v>44</v>
      </c>
      <c r="DG2" s="80" t="n"/>
      <c r="DH2" s="80" t="n"/>
      <c r="DI2" s="80" t="n"/>
      <c r="DJ2" s="80" t="n"/>
      <c r="DK2" s="80" t="n"/>
      <c r="DL2" s="80" t="n"/>
      <c r="DM2" s="80" t="n"/>
      <c r="DN2" s="80" t="n"/>
      <c r="DO2" s="80" t="n"/>
      <c r="DP2" s="80" t="n"/>
      <c r="DQ2" s="80" t="n"/>
      <c r="DR2" s="80" t="n"/>
      <c r="DS2" s="80" t="n"/>
      <c r="DT2" s="80" t="n"/>
      <c r="DU2" s="80" t="n"/>
      <c r="DV2" s="80" t="n"/>
      <c r="DW2" s="80" t="n"/>
      <c r="DX2" s="25" t="s">
        <v>45</v>
      </c>
      <c r="DY2" s="80" t="n"/>
      <c r="DZ2" s="80" t="n"/>
      <c r="EA2" s="80" t="n"/>
      <c r="EB2" s="80" t="n"/>
      <c r="EC2" s="80" t="n"/>
      <c r="ED2" s="80" t="n"/>
      <c r="EE2" s="80" t="n"/>
      <c r="EF2" s="80" t="n"/>
      <c r="EG2" s="80" t="n"/>
      <c r="EH2" s="80" t="n"/>
      <c r="EI2" s="80" t="n"/>
      <c r="EJ2" s="80" t="n"/>
      <c r="EK2" s="80" t="n"/>
      <c r="EL2" s="81" t="n"/>
      <c r="EM2" s="81" t="n"/>
      <c r="EN2" s="81" t="n"/>
      <c r="EO2" s="81" t="n"/>
      <c r="EQ2" s="81" t="n"/>
      <c r="ER2" s="81" t="n"/>
      <c r="ET2" s="81" t="n"/>
      <c r="EU2" s="81" t="n"/>
      <c r="EW2" s="81" t="n"/>
      <c r="EX2" s="81" t="n"/>
      <c r="EY2" s="56" t="n"/>
      <c r="EZ2" s="81" t="n"/>
      <c r="FA2" s="81" t="n"/>
      <c r="FC2" s="81" t="n"/>
      <c r="FD2" s="81" t="n"/>
      <c r="FF2" s="81" t="n"/>
      <c r="FG2" s="81" t="n"/>
      <c r="FH2" s="71" t="n"/>
      <c r="FI2" s="71" t="n"/>
      <c r="FJ2" s="81" t="n"/>
      <c r="FK2" s="89" t="n"/>
      <c r="FM2" s="81" t="n"/>
      <c r="FN2" s="71" t="n"/>
      <c r="FO2" s="71" t="n"/>
      <c r="FP2" s="81" t="n"/>
      <c r="FQ2" s="71" t="n"/>
      <c r="FR2" s="71" t="n"/>
      <c r="FS2" s="81" t="n"/>
      <c r="FT2" s="71" t="n"/>
      <c r="FU2" s="71" t="n"/>
      <c r="FV2" s="81" t="n"/>
      <c r="FW2" s="71" t="n"/>
      <c r="FX2" s="71" t="n"/>
      <c r="FY2" s="81" t="n"/>
      <c r="FZ2" s="71" t="n"/>
      <c r="GA2" s="71" t="n"/>
      <c r="GB2" s="81" t="n"/>
      <c r="GC2" s="71" t="n"/>
      <c r="GD2" s="71" t="n"/>
      <c r="GE2" s="81" t="n"/>
    </row>
    <row customHeight="1" ht="12" r="3" spans="1:201">
      <c r="A3" s="35" t="n">
        <v>43330</v>
      </c>
      <c r="B3" s="89" t="s">
        <v>151</v>
      </c>
      <c r="C3" s="89" t="s">
        <v>152</v>
      </c>
      <c r="D3" s="31" t="n">
        <v>6.51</v>
      </c>
      <c r="E3" s="81" t="n">
        <v>6.76</v>
      </c>
      <c r="F3" s="25" t="n">
        <v>401</v>
      </c>
      <c r="G3" s="80" t="n">
        <v>746</v>
      </c>
      <c r="H3" s="80" t="n">
        <v>320</v>
      </c>
      <c r="I3" s="80" t="n">
        <v>639</v>
      </c>
      <c r="J3" s="80" t="n">
        <v>8</v>
      </c>
      <c r="K3" s="80" t="n">
        <v>9</v>
      </c>
      <c r="L3" s="25" t="n">
        <v>0</v>
      </c>
      <c r="M3" s="80" t="n">
        <v>1</v>
      </c>
      <c r="N3" s="80" t="n">
        <v>1</v>
      </c>
      <c r="O3" s="80" t="n">
        <v>2</v>
      </c>
      <c r="P3" s="80" t="n">
        <v>0</v>
      </c>
      <c r="Q3" s="80" t="n">
        <v>0</v>
      </c>
      <c r="R3" s="16" t="n">
        <v>1</v>
      </c>
      <c r="S3" s="16" t="n">
        <v>3</v>
      </c>
      <c r="T3" s="16" t="n">
        <v>4</v>
      </c>
      <c r="U3" s="25" t="n">
        <v>1</v>
      </c>
      <c r="V3" s="80" t="n">
        <v>2</v>
      </c>
      <c r="W3" s="16" t="n">
        <v>3</v>
      </c>
      <c r="X3" s="25" t="n">
        <v>20</v>
      </c>
      <c r="Y3" s="80" t="n">
        <v>10</v>
      </c>
      <c r="Z3" s="27">
        <f>IF(U3="","",LOOKUP(U3-V3,{-9E+307,0,1},{2,"x",1}))</f>
        <v/>
      </c>
      <c r="AA3" s="14">
        <f>IF(U3="","",U3&amp;"-"&amp;V3)</f>
        <v/>
      </c>
      <c r="AB3" s="63" t="n"/>
      <c r="AC3" s="89" t="s">
        <v>153</v>
      </c>
      <c r="AD3" s="80">
        <f>SUMPRODUCT(($B$2:$C$1001=$AC3)*($Z$2:$Z$1001&lt;&gt;""))</f>
        <v/>
      </c>
      <c r="AE3" s="81">
        <f>SUMIF($B$2:$B$1001,$AC3,$D$2:$D$1001)+SUMIF($C$2:$C$1001,$AC3,$E$2:$E$1001)</f>
        <v/>
      </c>
      <c r="AF3" s="80">
        <f>SUMIF($B$2:$B$1001,$AC3,$F$2:$F$1001)+SUMIF($C$2:$C$1001,$AC3,$G$2:$G$1001)</f>
        <v/>
      </c>
      <c r="AG3" s="80">
        <f>SUMIF($B$2:$B$1001,$AC3,$H$2:$H$1001)+SUMIF($C$2:$C$1001,$AC3,$I$2:$I$1001)</f>
        <v/>
      </c>
      <c r="AH3" s="80">
        <f>SUMIF($B$2:$B$1001,$AC3,$J$2:$J$1001)+SUMIF($C$2:$C$1001,$AC3,$K$2:$K$1001)</f>
        <v/>
      </c>
      <c r="AI3" s="25">
        <f>SUMIF($B$2:$B$1001,$AC3,$L$2:$L$1001)+SUMIF($C$2:$C$1001,$AC3,$M$2:$M$1001)</f>
        <v/>
      </c>
      <c r="AJ3" s="80">
        <f>SUMIF($B$2:$B$1001,$AC3,$N$2:$N$1001)+SUMIF($C$2:$C$1001,$AC3,$O$2:$O$1001)</f>
        <v/>
      </c>
      <c r="AK3" s="80">
        <f>SUMIF($B$2:$B$1001,$AC3,$P$2:$P$1001)+SUMIF($C$2:$C$1001,$AC3,$Q$2:$Q$1001)</f>
        <v/>
      </c>
      <c r="AL3" s="80">
        <f>SUMIF($B$2:$B$1001,$AC3,$U$2:$U$1001)+SUMIF($C$2:$C$1001,$AC3,$V$2:$V$1001)</f>
        <v/>
      </c>
      <c r="AM3" s="29">
        <f>SUMIF($B$2:$B$1001,$AC3,$X$2:$X$1001)+SUMIF($C$2:$C$1001,$AC3,$Y$2:$Y$1001)</f>
        <v/>
      </c>
      <c r="AN3" s="31">
        <f>SUMIF($C$2:$C$1001,$AC3,$D$2:$D$1001)+SUMIF($B$2:$B$1001,$AC3,$E$2:$E$1001)</f>
        <v/>
      </c>
      <c r="AO3" s="80">
        <f>SUMIF($C$2:$C$1001,$AC3,$F$2:$F$1001)+SUMIF($B$2:$B$1001,$AC3,$G$2:$G$1001)</f>
        <v/>
      </c>
      <c r="AP3" s="80">
        <f>SUMIF($C$2:$C$1001,$AC3,$H$2:$H$1001)+SUMIF($B$2:$B$1001,$AC3,$I$2:$I$1001)</f>
        <v/>
      </c>
      <c r="AQ3" s="80">
        <f>SUMIF($C$2:$C$1001,$AC3,$J$2:$J$1001)+SUMIF($B$2:$B$1001,$AC3,$K$2:$K$1001)</f>
        <v/>
      </c>
      <c r="AR3" s="25">
        <f>SUMIF($C$2:$C$1001,$AC3,$L$2:$L$1001)+SUMIF($B$2:$B$1001,$AC3,$M$2:$M$1001)</f>
        <v/>
      </c>
      <c r="AS3" s="80">
        <f>SUMIF($C$2:$C$1001,$AC3,$N$2:$N$1001)+SUMIF($B$2:$B$1001,$AC3,$O$2:$O$1001)</f>
        <v/>
      </c>
      <c r="AT3" s="80">
        <f>SUMIF($C$2:$C$1001,$AC3,$P$2:$P$1001)+SUMIF($B$2:$B$1001,$AC3,$Q$2:$Q$1001)</f>
        <v/>
      </c>
      <c r="AU3" s="80">
        <f>SUMIF($C$2:$C$1001,$AC3,$U$2:$U$1001)+SUMIF($B$2:$B$1001,$AC3,$V$2:$V$1001)</f>
        <v/>
      </c>
      <c r="AV3" s="28">
        <f>SUMIF($C$2:$C$1001,$AC3,$X$2:$X$1001)+SUMIF($B$2:$B$1001,$AC3,$Y$2:$Y$1001)</f>
        <v/>
      </c>
      <c r="AW3" s="12" t="n">
        <v>5</v>
      </c>
      <c r="AX3" s="81" t="n">
        <v>33.53</v>
      </c>
      <c r="AY3" s="80" t="n">
        <v>2585</v>
      </c>
      <c r="AZ3" s="80" t="n">
        <v>2211</v>
      </c>
      <c r="BA3" s="80" t="n">
        <v>52</v>
      </c>
      <c r="BB3" s="25" t="n">
        <v>0</v>
      </c>
      <c r="BC3" s="80" t="n">
        <v>12</v>
      </c>
      <c r="BD3" s="80" t="n">
        <v>8</v>
      </c>
      <c r="BE3" s="80" t="n">
        <v>3</v>
      </c>
      <c r="BF3" s="29" t="n">
        <v>95</v>
      </c>
      <c r="BG3" s="31" t="n">
        <v>34.28</v>
      </c>
      <c r="BH3" s="80" t="n">
        <v>2097</v>
      </c>
      <c r="BI3" s="80" t="n">
        <v>1713</v>
      </c>
      <c r="BJ3" s="80" t="n">
        <v>49</v>
      </c>
      <c r="BK3" s="25" t="n">
        <v>1</v>
      </c>
      <c r="BL3" s="80" t="n">
        <v>9</v>
      </c>
      <c r="BM3" s="80" t="n">
        <v>8</v>
      </c>
      <c r="BN3" s="80" t="n">
        <v>4</v>
      </c>
      <c r="BO3" s="25" t="n">
        <v>106</v>
      </c>
      <c r="BT3" s="89" t="s">
        <v>34</v>
      </c>
      <c r="BV3" s="80" t="s">
        <v>35</v>
      </c>
      <c r="BW3" s="80" t="n"/>
      <c r="BX3" s="80" t="s">
        <v>36</v>
      </c>
      <c r="BY3" s="80" t="n"/>
      <c r="BZ3" s="80" t="s">
        <v>37</v>
      </c>
      <c r="CA3" s="80" t="n"/>
      <c r="CB3" s="80" t="s">
        <v>38</v>
      </c>
      <c r="CC3" s="80" t="n"/>
      <c r="CD3" s="25" t="s">
        <v>39</v>
      </c>
      <c r="CE3" s="80" t="n"/>
      <c r="CF3" s="80" t="s">
        <v>40</v>
      </c>
      <c r="CG3" s="80" t="n"/>
      <c r="CH3" s="80" t="s">
        <v>41</v>
      </c>
      <c r="CI3" s="80" t="n"/>
      <c r="CJ3" s="80" t="s">
        <v>42</v>
      </c>
      <c r="CK3" s="80" t="n"/>
      <c r="CL3" s="25" t="s">
        <v>43</v>
      </c>
      <c r="CM3" s="80" t="n"/>
      <c r="CN3" s="25" t="s">
        <v>35</v>
      </c>
      <c r="CO3" s="80" t="n"/>
      <c r="CP3" s="80" t="s">
        <v>36</v>
      </c>
      <c r="CQ3" s="80" t="n"/>
      <c r="CR3" s="80" t="s">
        <v>37</v>
      </c>
      <c r="CS3" s="80" t="n"/>
      <c r="CT3" s="80" t="s">
        <v>38</v>
      </c>
      <c r="CU3" s="80" t="n"/>
      <c r="CV3" s="25" t="s">
        <v>39</v>
      </c>
      <c r="CW3" s="80" t="n"/>
      <c r="CX3" s="80" t="s">
        <v>40</v>
      </c>
      <c r="CY3" s="80" t="n"/>
      <c r="CZ3" s="80" t="s">
        <v>41</v>
      </c>
      <c r="DA3" s="80" t="n"/>
      <c r="DB3" s="80" t="s">
        <v>42</v>
      </c>
      <c r="DC3" s="80" t="n"/>
      <c r="DD3" s="25" t="s">
        <v>43</v>
      </c>
      <c r="DE3" s="80" t="n"/>
      <c r="DF3" s="12" t="s">
        <v>35</v>
      </c>
      <c r="DG3" s="80" t="n"/>
      <c r="DH3" s="80" t="s">
        <v>36</v>
      </c>
      <c r="DI3" s="80" t="n"/>
      <c r="DJ3" s="80" t="s">
        <v>37</v>
      </c>
      <c r="DK3" s="80" t="n"/>
      <c r="DL3" s="80" t="s">
        <v>38</v>
      </c>
      <c r="DM3" s="80" t="n"/>
      <c r="DN3" s="25" t="s">
        <v>39</v>
      </c>
      <c r="DO3" s="80" t="n"/>
      <c r="DP3" s="80" t="s">
        <v>40</v>
      </c>
      <c r="DQ3" s="80" t="n"/>
      <c r="DR3" s="80" t="s">
        <v>41</v>
      </c>
      <c r="DS3" s="80" t="n"/>
      <c r="DT3" s="80" t="s">
        <v>42</v>
      </c>
      <c r="DU3" s="80" t="n"/>
      <c r="DV3" s="25" t="s">
        <v>43</v>
      </c>
      <c r="DW3" s="80" t="n"/>
      <c r="DX3" s="25" t="s">
        <v>35</v>
      </c>
      <c r="DY3" s="80" t="n"/>
      <c r="DZ3" s="80" t="s">
        <v>36</v>
      </c>
      <c r="EA3" s="80" t="n"/>
      <c r="EB3" s="80" t="s">
        <v>37</v>
      </c>
      <c r="EC3" s="80" t="n"/>
      <c r="ED3" s="80" t="s">
        <v>38</v>
      </c>
      <c r="EE3" s="80" t="n"/>
      <c r="EF3" s="25" t="s">
        <v>39</v>
      </c>
      <c r="EG3" s="80" t="n"/>
      <c r="EH3" s="80" t="s">
        <v>40</v>
      </c>
      <c r="EI3" s="80" t="n"/>
      <c r="EJ3" s="80" t="s">
        <v>41</v>
      </c>
      <c r="EK3" s="80" t="n"/>
      <c r="EL3" s="80" t="s">
        <v>42</v>
      </c>
      <c r="EM3" s="80" t="n"/>
      <c r="EN3" s="31" t="s">
        <v>43</v>
      </c>
      <c r="EO3" s="81" t="n"/>
      <c r="EQ3" s="81" t="n"/>
      <c r="ER3" s="81" t="n"/>
      <c r="ET3" s="81" t="n"/>
      <c r="EU3" s="81" t="n"/>
      <c r="EW3" s="81" t="n"/>
      <c r="EX3" s="81" t="n"/>
      <c r="EZ3" s="81" t="n"/>
      <c r="FA3" s="81" t="n"/>
      <c r="FB3" s="56" t="n"/>
      <c r="FC3" s="81" t="n"/>
      <c r="FD3" s="81" t="n"/>
      <c r="FF3" s="81" t="n"/>
      <c r="FG3" s="81" t="n"/>
      <c r="FI3" s="81" t="n"/>
      <c r="FJ3" s="81" t="n"/>
      <c r="FK3" s="71" t="n"/>
      <c r="FL3" s="71" t="n"/>
      <c r="FM3" s="81" t="n"/>
      <c r="FN3" s="71" t="n"/>
      <c r="FO3" s="71" t="n"/>
      <c r="FP3" s="81" t="n"/>
      <c r="FQ3" s="71" t="n"/>
      <c r="FR3" s="71" t="n"/>
      <c r="FS3" s="81" t="n"/>
      <c r="FT3" s="71" t="n"/>
      <c r="FU3" s="71" t="n"/>
      <c r="FV3" s="81" t="n"/>
      <c r="FW3" s="71" t="n"/>
      <c r="FX3" s="71" t="n"/>
      <c r="FY3" s="81" t="n"/>
      <c r="FZ3" s="71" t="n"/>
      <c r="GA3" s="71" t="n"/>
      <c r="GB3" s="81" t="n"/>
      <c r="GC3" s="71" t="n"/>
      <c r="GD3" s="71" t="n"/>
      <c r="GE3" s="81" t="n"/>
      <c r="GF3" s="71" t="n"/>
      <c r="GG3" s="71" t="n"/>
      <c r="GH3" s="81" t="n"/>
    </row>
    <row customHeight="1" ht="12" r="4" spans="1:201">
      <c r="A4" s="35" t="n">
        <v>43331</v>
      </c>
      <c r="B4" s="89" t="s">
        <v>154</v>
      </c>
      <c r="C4" s="89" t="s">
        <v>155</v>
      </c>
      <c r="D4" s="31" t="n">
        <v>6.48</v>
      </c>
      <c r="E4" s="81" t="n">
        <v>7.05</v>
      </c>
      <c r="F4" s="25" t="n">
        <v>333</v>
      </c>
      <c r="G4" s="80" t="n">
        <v>509</v>
      </c>
      <c r="H4" s="80" t="n">
        <v>244</v>
      </c>
      <c r="I4" s="80" t="n">
        <v>417</v>
      </c>
      <c r="J4" s="80" t="n">
        <v>10</v>
      </c>
      <c r="K4" s="80" t="n">
        <v>9</v>
      </c>
      <c r="L4" s="25" t="n">
        <v>0</v>
      </c>
      <c r="M4" s="80" t="n">
        <v>0</v>
      </c>
      <c r="N4" s="80" t="n">
        <v>1</v>
      </c>
      <c r="O4" s="80" t="n">
        <v>3</v>
      </c>
      <c r="P4" s="80" t="n">
        <v>2</v>
      </c>
      <c r="Q4" s="80" t="n">
        <v>2</v>
      </c>
      <c r="R4" s="16" t="n">
        <v>3</v>
      </c>
      <c r="S4" s="16" t="n">
        <v>5</v>
      </c>
      <c r="T4" s="16" t="n">
        <v>8</v>
      </c>
      <c r="U4" s="25" t="n">
        <v>0</v>
      </c>
      <c r="V4" s="80" t="n">
        <v>1</v>
      </c>
      <c r="W4" s="16" t="n">
        <v>1</v>
      </c>
      <c r="X4" s="25" t="n">
        <v>8</v>
      </c>
      <c r="Y4" s="80" t="n">
        <v>24</v>
      </c>
      <c r="Z4" s="27">
        <f>IF(U4="","",LOOKUP(U4-V4,{-9E+307,0,1},{2,"x",1}))</f>
        <v/>
      </c>
      <c r="AA4" s="14">
        <f>IF(U4="","",U4&amp;"-"&amp;V4)</f>
        <v/>
      </c>
      <c r="AB4" s="63" t="n"/>
      <c r="AC4" s="89" t="s">
        <v>156</v>
      </c>
      <c r="AD4" s="80">
        <f>SUMPRODUCT(($B$2:$C$1001=$AC4)*($Z$2:$Z$1001&lt;&gt;""))</f>
        <v/>
      </c>
      <c r="AE4" s="81">
        <f>SUMIF($B$2:$B$1001,$AC4,$D$2:$D$1001)+SUMIF($C$2:$C$1001,$AC4,$E$2:$E$1001)</f>
        <v/>
      </c>
      <c r="AF4" s="80">
        <f>SUMIF($B$2:$B$1001,$AC4,$F$2:$F$1001)+SUMIF($C$2:$C$1001,$AC4,$G$2:$G$1001)</f>
        <v/>
      </c>
      <c r="AG4" s="80">
        <f>SUMIF($B$2:$B$1001,$AC4,$H$2:$H$1001)+SUMIF($C$2:$C$1001,$AC4,$I$2:$I$1001)</f>
        <v/>
      </c>
      <c r="AH4" s="80">
        <f>SUMIF($B$2:$B$1001,$AC4,$J$2:$J$1001)+SUMIF($C$2:$C$1001,$AC4,$K$2:$K$1001)</f>
        <v/>
      </c>
      <c r="AI4" s="25">
        <f>SUMIF($B$2:$B$1001,$AC4,$L$2:$L$1001)+SUMIF($C$2:$C$1001,$AC4,$M$2:$M$1001)</f>
        <v/>
      </c>
      <c r="AJ4" s="80">
        <f>SUMIF($B$2:$B$1001,$AC4,$N$2:$N$1001)+SUMIF($C$2:$C$1001,$AC4,$O$2:$O$1001)</f>
        <v/>
      </c>
      <c r="AK4" s="80">
        <f>SUMIF($B$2:$B$1001,$AC4,$P$2:$P$1001)+SUMIF($C$2:$C$1001,$AC4,$Q$2:$Q$1001)</f>
        <v/>
      </c>
      <c r="AL4" s="80">
        <f>SUMIF($B$2:$B$1001,$AC4,$U$2:$U$1001)+SUMIF($C$2:$C$1001,$AC4,$V$2:$V$1001)</f>
        <v/>
      </c>
      <c r="AM4" s="29">
        <f>SUMIF($B$2:$B$1001,$AC4,$X$2:$X$1001)+SUMIF($C$2:$C$1001,$AC4,$Y$2:$Y$1001)</f>
        <v/>
      </c>
      <c r="AN4" s="31">
        <f>SUMIF($C$2:$C$1001,$AC4,$D$2:$D$1001)+SUMIF($B$2:$B$1001,$AC4,$E$2:$E$1001)</f>
        <v/>
      </c>
      <c r="AO4" s="80">
        <f>SUMIF($C$2:$C$1001,$AC4,$F$2:$F$1001)+SUMIF($B$2:$B$1001,$AC4,$G$2:$G$1001)</f>
        <v/>
      </c>
      <c r="AP4" s="80">
        <f>SUMIF($C$2:$C$1001,$AC4,$H$2:$H$1001)+SUMIF($B$2:$B$1001,$AC4,$I$2:$I$1001)</f>
        <v/>
      </c>
      <c r="AQ4" s="80">
        <f>SUMIF($C$2:$C$1001,$AC4,$J$2:$J$1001)+SUMIF($B$2:$B$1001,$AC4,$K$2:$K$1001)</f>
        <v/>
      </c>
      <c r="AR4" s="25">
        <f>SUMIF($C$2:$C$1001,$AC4,$L$2:$L$1001)+SUMIF($B$2:$B$1001,$AC4,$M$2:$M$1001)</f>
        <v/>
      </c>
      <c r="AS4" s="80">
        <f>SUMIF($C$2:$C$1001,$AC4,$N$2:$N$1001)+SUMIF($B$2:$B$1001,$AC4,$O$2:$O$1001)</f>
        <v/>
      </c>
      <c r="AT4" s="80">
        <f>SUMIF($C$2:$C$1001,$AC4,$P$2:$P$1001)+SUMIF($B$2:$B$1001,$AC4,$Q$2:$Q$1001)</f>
        <v/>
      </c>
      <c r="AU4" s="80">
        <f>SUMIF($C$2:$C$1001,$AC4,$U$2:$U$1001)+SUMIF($B$2:$B$1001,$AC4,$V$2:$V$1001)</f>
        <v/>
      </c>
      <c r="AV4" s="28">
        <f>SUMIF($C$2:$C$1001,$AC4,$X$2:$X$1001)+SUMIF($B$2:$B$1001,$AC4,$Y$2:$Y$1001)</f>
        <v/>
      </c>
      <c r="AW4" s="12" t="n">
        <v>5</v>
      </c>
      <c r="AX4" s="81" t="n">
        <v>34.63</v>
      </c>
      <c r="AY4" s="80" t="n">
        <v>2262</v>
      </c>
      <c r="AZ4" s="80" t="n">
        <v>1857</v>
      </c>
      <c r="BA4" s="80" t="n">
        <v>75</v>
      </c>
      <c r="BB4" s="25" t="n">
        <v>3</v>
      </c>
      <c r="BC4" s="80" t="n">
        <v>13</v>
      </c>
      <c r="BD4" s="80" t="n">
        <v>8</v>
      </c>
      <c r="BE4" s="80" t="n">
        <v>11</v>
      </c>
      <c r="BF4" s="29" t="n">
        <v>80</v>
      </c>
      <c r="BG4" s="31" t="n">
        <v>32.95</v>
      </c>
      <c r="BH4" s="80" t="n">
        <v>1987</v>
      </c>
      <c r="BI4" s="80" t="n">
        <v>1536</v>
      </c>
      <c r="BJ4" s="80" t="n">
        <v>54</v>
      </c>
      <c r="BK4" s="25" t="n">
        <v>5</v>
      </c>
      <c r="BL4" s="80" t="n">
        <v>15</v>
      </c>
      <c r="BM4" s="80" t="n">
        <v>13</v>
      </c>
      <c r="BN4" s="80" t="n">
        <v>8</v>
      </c>
      <c r="BO4" s="25" t="n">
        <v>117</v>
      </c>
      <c r="BQ4" s="35">
        <f>BQ30</f>
        <v/>
      </c>
      <c r="BR4" s="35">
        <f>BR30</f>
        <v/>
      </c>
      <c r="BS4" s="35">
        <f>BS30</f>
        <v/>
      </c>
      <c r="BT4" s="89">
        <f>VLOOKUP(BR4,$AC$3:$BO$22,2,FALSE)</f>
        <v/>
      </c>
      <c r="BU4" s="89">
        <f>VLOOKUP(BS4,$AC$3:$BO$22,2,FALSE)</f>
        <v/>
      </c>
      <c r="BV4" s="31">
        <f>VLOOKUP(BR4,$AC$3:$BO$22,3,FALSE)</f>
        <v/>
      </c>
      <c r="BW4" s="81">
        <f>VLOOKUP(BS4,$AC$3:$BO$22,3,FALSE)</f>
        <v/>
      </c>
      <c r="BX4" s="80">
        <f>VLOOKUP(BR4,$AC$3:$BO$22,4,FALSE)</f>
        <v/>
      </c>
      <c r="BY4" s="80">
        <f>VLOOKUP(BS4,$AC$3:$BO$22,4,FALSE)</f>
        <v/>
      </c>
      <c r="BZ4" s="80">
        <f>VLOOKUP(BR4,$AC$3:$BO$22,5,FALSE)</f>
        <v/>
      </c>
      <c r="CA4" s="80">
        <f>VLOOKUP(BS4,$AC$3:$BO$22,5,FALSE)</f>
        <v/>
      </c>
      <c r="CB4" s="80">
        <f>VLOOKUP(BR4,$AC$3:$BO$22,6,FALSE)</f>
        <v/>
      </c>
      <c r="CC4" s="80">
        <f>VLOOKUP(BS4,$AC$3:$BO$22,6,FALSE)</f>
        <v/>
      </c>
      <c r="CD4" s="25">
        <f>VLOOKUP(BR4,$AC$3:$BO$22,7,FALSE)</f>
        <v/>
      </c>
      <c r="CE4" s="80">
        <f>VLOOKUP(BS4,$AC$3:$BO$22,7,FALSE)</f>
        <v/>
      </c>
      <c r="CF4" s="80">
        <f>VLOOKUP(BR4,$AC$3:$BO$22,8,FALSE)</f>
        <v/>
      </c>
      <c r="CG4" s="80">
        <f>VLOOKUP(BS4,$AC$3:$BO$22,8,FALSE)</f>
        <v/>
      </c>
      <c r="CH4" s="80">
        <f>VLOOKUP(BR4,$AC$3:$BO$22,9,FALSE)</f>
        <v/>
      </c>
      <c r="CI4" s="80">
        <f>VLOOKUP(BS4,$AC$3:$BO$22,9,FALSE)</f>
        <v/>
      </c>
      <c r="CJ4" s="80">
        <f>VLOOKUP(BR4,$AC$3:$BO$22,10,FALSE)</f>
        <v/>
      </c>
      <c r="CK4" s="80">
        <f>VLOOKUP(BS4,$AC$3:$BO$22,10,FALSE)</f>
        <v/>
      </c>
      <c r="CL4" s="25">
        <f>VLOOKUP(BR4,$AC$3:$BO$22,11,FALSE)</f>
        <v/>
      </c>
      <c r="CM4" s="80">
        <f>VLOOKUP(BS4,$AC$3:$BO$22,11,FALSE)</f>
        <v/>
      </c>
      <c r="CN4" s="31">
        <f>VLOOKUP(BR4,$AC$3:$BO$22,22,FALSE)</f>
        <v/>
      </c>
      <c r="CO4" s="81">
        <f>VLOOKUP(BS4,$AC$3:$BO$22,22,FALSE)</f>
        <v/>
      </c>
      <c r="CP4" s="80">
        <f>VLOOKUP(BR4,$AC$3:$BO$22,23,FALSE)</f>
        <v/>
      </c>
      <c r="CQ4" s="80">
        <f>VLOOKUP(BS4,$AC$3:$BO$22,23,FALSE)</f>
        <v/>
      </c>
      <c r="CR4" s="80">
        <f>VLOOKUP(BR4,$AC$3:$BO$22,24,FALSE)</f>
        <v/>
      </c>
      <c r="CS4" s="80">
        <f>VLOOKUP(BS4,$AC$3:$BO$22,24,FALSE)</f>
        <v/>
      </c>
      <c r="CT4" s="80">
        <f>VLOOKUP(BR4,$AC$3:$BO$22,25,FALSE)</f>
        <v/>
      </c>
      <c r="CU4" s="80">
        <f>VLOOKUP(BS4,$AC$3:$BO$22,25,FALSE)</f>
        <v/>
      </c>
      <c r="CV4" s="25">
        <f>VLOOKUP(BR4,$AC$3:$BO$22,26,FALSE)</f>
        <v/>
      </c>
      <c r="CW4" s="80">
        <f>VLOOKUP(BS4,$AC$3:$BO$22,26,FALSE)</f>
        <v/>
      </c>
      <c r="CX4" s="80">
        <f>VLOOKUP(BR4,$AC$3:$BO$22,27,FALSE)</f>
        <v/>
      </c>
      <c r="CY4" s="80">
        <f>VLOOKUP(BS4,$AC$3:$BO$22,27,FALSE)</f>
        <v/>
      </c>
      <c r="CZ4" s="80">
        <f>VLOOKUP(BR4,$AC$3:$BO$22,28,FALSE)</f>
        <v/>
      </c>
      <c r="DA4" s="80">
        <f>VLOOKUP(BS4,$AC$3:$BO$22,28,FALSE)</f>
        <v/>
      </c>
      <c r="DB4" s="80">
        <f>VLOOKUP(BR4,$AC$3:$BO$22,29,FALSE)</f>
        <v/>
      </c>
      <c r="DC4" s="80">
        <f>VLOOKUP(BS4,$AC$3:$BO$22,29,FALSE)</f>
        <v/>
      </c>
      <c r="DD4" s="25">
        <f>VLOOKUP(BR4,$AC$3:$BO$22,30,FALSE)</f>
        <v/>
      </c>
      <c r="DE4" s="80">
        <f>VLOOKUP(BS4,$AC$3:$BO$22,30,FALSE)</f>
        <v/>
      </c>
      <c r="DF4" s="30">
        <f>VLOOKUP(BR4,$AC$3:$BO$22,12,FALSE)</f>
        <v/>
      </c>
      <c r="DG4" s="81">
        <f>VLOOKUP(BS4,$AC$3:$BO$22,12,FALSE)</f>
        <v/>
      </c>
      <c r="DH4" s="80">
        <f>VLOOKUP(BR4,$AC$3:$BO$22,13,FALSE)</f>
        <v/>
      </c>
      <c r="DI4" s="80">
        <f>VLOOKUP(BS4,$AC$3:$BO$22,13,FALSE)</f>
        <v/>
      </c>
      <c r="DJ4" s="80">
        <f>VLOOKUP(BR4,$AC$3:$BO$22,14,FALSE)</f>
        <v/>
      </c>
      <c r="DK4" s="80">
        <f>VLOOKUP(BS4,$AC$3:$BO$22,14,FALSE)</f>
        <v/>
      </c>
      <c r="DL4" s="80">
        <f>VLOOKUP(BR4,$AC$3:$BO$22,15,FALSE)</f>
        <v/>
      </c>
      <c r="DM4" s="80">
        <f>VLOOKUP(BS4,$AC$3:$BO$22,15,FALSE)</f>
        <v/>
      </c>
      <c r="DN4" s="25">
        <f>VLOOKUP(BR4,$AC$3:$BO$22,16,FALSE)</f>
        <v/>
      </c>
      <c r="DO4" s="80">
        <f>VLOOKUP(BS4,$AC$3:$BO$22,16,FALSE)</f>
        <v/>
      </c>
      <c r="DP4" s="80">
        <f>VLOOKUP(BR4,$AC$3:$BO$22,17,FALSE)</f>
        <v/>
      </c>
      <c r="DQ4" s="80">
        <f>VLOOKUP(BS4,$AC$3:$BO$22,17,FALSE)</f>
        <v/>
      </c>
      <c r="DR4" s="80">
        <f>VLOOKUP(BR4,$AC$3:$BO$22,18,FALSE)</f>
        <v/>
      </c>
      <c r="DS4" s="80">
        <f>VLOOKUP(BS4,$AC$3:$BO$22,18,FALSE)</f>
        <v/>
      </c>
      <c r="DT4" s="80">
        <f>VLOOKUP(BR4,$AC$3:$BO$22,19,FALSE)</f>
        <v/>
      </c>
      <c r="DU4" s="80">
        <f>VLOOKUP(BS4,$AC$3:$BO$22,19,FALSE)</f>
        <v/>
      </c>
      <c r="DV4" s="25">
        <f>VLOOKUP(BR4,$AC$3:$BO$22,20,FALSE)</f>
        <v/>
      </c>
      <c r="DW4" s="80">
        <f>VLOOKUP(BS4,$AC$3:$BO$22,20,FALSE)</f>
        <v/>
      </c>
      <c r="DX4" s="31">
        <f>VLOOKUP(BR4,$AC$3:$BO$22,31,FALSE)</f>
        <v/>
      </c>
      <c r="DY4" s="81">
        <f>VLOOKUP(BS4,$AC$3:$BO$22,31,FALSE)</f>
        <v/>
      </c>
      <c r="DZ4" s="80">
        <f>VLOOKUP(BR4,$AC$3:$BO$22,32,FALSE)</f>
        <v/>
      </c>
      <c r="EA4" s="80">
        <f>VLOOKUP(BS4,$AC$3:$BO$22,32,FALSE)</f>
        <v/>
      </c>
      <c r="EB4" s="80">
        <f>VLOOKUP(BR4,$AC$3:$BO$22,33,FALSE)</f>
        <v/>
      </c>
      <c r="EC4" s="80">
        <f>VLOOKUP(BS4,$AC$3:$BO$22,33,FALSE)</f>
        <v/>
      </c>
      <c r="ED4" s="80">
        <f>VLOOKUP(BR4,$AC$3:$BO$22,34,FALSE)</f>
        <v/>
      </c>
      <c r="EE4" s="80">
        <f>VLOOKUP(BS4,$AC$3:$BO$22,34,FALSE)</f>
        <v/>
      </c>
      <c r="EF4" s="25">
        <f>VLOOKUP(BR4,$AC$3:$BO$22,35,FALSE)</f>
        <v/>
      </c>
      <c r="EG4" s="80">
        <f>VLOOKUP(BS4,$AC$3:$BO$22,35,FALSE)</f>
        <v/>
      </c>
      <c r="EH4" s="80">
        <f>VLOOKUP(BR4,$AC$3:$BO$22,36,FALSE)</f>
        <v/>
      </c>
      <c r="EI4" s="80">
        <f>VLOOKUP(BS4,$AC$3:$BO$22,36,FALSE)</f>
        <v/>
      </c>
      <c r="EJ4" s="80">
        <f>VLOOKUP(BR4,$AC$3:$BO$22,37,FALSE)</f>
        <v/>
      </c>
      <c r="EK4" s="80">
        <f>VLOOKUP(BS4,$AC$3:$BO$22,37,FALSE)</f>
        <v/>
      </c>
      <c r="EL4" s="80">
        <f>VLOOKUP(BR4,$AC$3:$BO$22,38,FALSE)</f>
        <v/>
      </c>
      <c r="EM4" s="80">
        <f>VLOOKUP(BS4,$AC$3:$BO$22,38,FALSE)</f>
        <v/>
      </c>
      <c r="EN4" s="25">
        <f>VLOOKUP(BR4,$AC$3:$BO$22,39,FALSE)</f>
        <v/>
      </c>
      <c r="EO4" s="80">
        <f>VLOOKUP(BS4,$AC$3:$BO$22,39,FALSE)</f>
        <v/>
      </c>
      <c r="EQ4" s="81" t="n"/>
      <c r="ER4" s="81" t="n"/>
      <c r="ET4" s="81" t="n"/>
      <c r="EU4" s="81" t="n"/>
      <c r="EW4" s="81" t="n"/>
      <c r="EX4" s="81" t="n"/>
      <c r="EZ4" s="81" t="n"/>
      <c r="FA4" s="56" t="n"/>
      <c r="FC4" s="81" t="n"/>
      <c r="FD4" s="81" t="n"/>
      <c r="FF4" s="81" t="n"/>
      <c r="FG4" s="81" t="n"/>
      <c r="FI4" s="81" t="n"/>
      <c r="FJ4" s="71" t="n"/>
      <c r="FK4" s="71" t="n"/>
      <c r="FL4" s="81" t="n"/>
      <c r="FM4" s="71" t="n"/>
      <c r="FN4" s="71" t="n"/>
      <c r="FO4" s="81" t="n"/>
      <c r="FP4" s="71" t="n"/>
      <c r="FQ4" s="71" t="n"/>
      <c r="FR4" s="81" t="n"/>
      <c r="FS4" s="71" t="n"/>
      <c r="FT4" s="71" t="n"/>
      <c r="FU4" s="81" t="n"/>
      <c r="FV4" s="71" t="n"/>
      <c r="FW4" s="71" t="n"/>
      <c r="FX4" s="81" t="n"/>
      <c r="FY4" s="71" t="n"/>
      <c r="FZ4" s="71" t="n"/>
      <c r="GA4" s="81" t="n"/>
      <c r="GB4" s="71" t="n"/>
      <c r="GC4" s="71" t="n"/>
      <c r="GD4" s="81" t="n"/>
      <c r="GE4" s="71" t="n"/>
      <c r="GF4" s="71" t="n"/>
      <c r="GG4" s="81" t="n"/>
    </row>
    <row customHeight="1" ht="12" r="5" spans="1:201">
      <c r="A5" s="35" t="n">
        <v>43331</v>
      </c>
      <c r="B5" s="89" t="s">
        <v>157</v>
      </c>
      <c r="C5" s="89" t="s">
        <v>158</v>
      </c>
      <c r="D5" s="31" t="n">
        <v>7.12</v>
      </c>
      <c r="E5" s="81" t="n">
        <v>6.3</v>
      </c>
      <c r="F5" s="25" t="n">
        <v>392</v>
      </c>
      <c r="G5" s="80" t="n">
        <v>437</v>
      </c>
      <c r="H5" s="80" t="n">
        <v>299</v>
      </c>
      <c r="I5" s="80" t="n">
        <v>355</v>
      </c>
      <c r="J5" s="80" t="n">
        <v>6</v>
      </c>
      <c r="K5" s="80" t="n">
        <v>12</v>
      </c>
      <c r="L5" s="25" t="n">
        <v>1</v>
      </c>
      <c r="M5" s="80" t="n">
        <v>0</v>
      </c>
      <c r="N5" s="80" t="n">
        <v>3</v>
      </c>
      <c r="O5" s="80" t="n">
        <v>1</v>
      </c>
      <c r="P5" s="80" t="n">
        <v>0</v>
      </c>
      <c r="Q5" s="80" t="n">
        <v>2</v>
      </c>
      <c r="R5" s="16" t="n">
        <v>4</v>
      </c>
      <c r="S5" s="16" t="n">
        <v>3</v>
      </c>
      <c r="T5" s="16" t="n">
        <v>7</v>
      </c>
      <c r="U5" s="25" t="n">
        <v>2</v>
      </c>
      <c r="V5" s="80" t="n">
        <v>0</v>
      </c>
      <c r="W5" s="16" t="n">
        <v>2</v>
      </c>
      <c r="X5" s="25" t="n">
        <v>35</v>
      </c>
      <c r="Y5" s="80" t="n">
        <v>9</v>
      </c>
      <c r="Z5" s="27">
        <f>IF(U5="","",LOOKUP(U5-V5,{-9E+307,0,1},{2,"x",1}))</f>
        <v/>
      </c>
      <c r="AA5" s="14">
        <f>IF(U5="","",U5&amp;"-"&amp;V5)</f>
        <v/>
      </c>
      <c r="AB5" s="63" t="n"/>
      <c r="AC5" s="89" t="s">
        <v>159</v>
      </c>
      <c r="AD5" s="80">
        <f>SUMPRODUCT(($B$2:$C$1001=$AC5)*($Z$2:$Z$1001&lt;&gt;""))</f>
        <v/>
      </c>
      <c r="AE5" s="81">
        <f>SUMIF($B$2:$B$1001,$AC5,$D$2:$D$1001)+SUMIF($C$2:$C$1001,$AC5,$E$2:$E$1001)</f>
        <v/>
      </c>
      <c r="AF5" s="80">
        <f>SUMIF($B$2:$B$1001,$AC5,$F$2:$F$1001)+SUMIF($C$2:$C$1001,$AC5,$G$2:$G$1001)</f>
        <v/>
      </c>
      <c r="AG5" s="80">
        <f>SUMIF($B$2:$B$1001,$AC5,$H$2:$H$1001)+SUMIF($C$2:$C$1001,$AC5,$I$2:$I$1001)</f>
        <v/>
      </c>
      <c r="AH5" s="80">
        <f>SUMIF($B$2:$B$1001,$AC5,$J$2:$J$1001)+SUMIF($C$2:$C$1001,$AC5,$K$2:$K$1001)</f>
        <v/>
      </c>
      <c r="AI5" s="25">
        <f>SUMIF($B$2:$B$1001,$AC5,$L$2:$L$1001)+SUMIF($C$2:$C$1001,$AC5,$M$2:$M$1001)</f>
        <v/>
      </c>
      <c r="AJ5" s="80">
        <f>SUMIF($B$2:$B$1001,$AC5,$N$2:$N$1001)+SUMIF($C$2:$C$1001,$AC5,$O$2:$O$1001)</f>
        <v/>
      </c>
      <c r="AK5" s="80">
        <f>SUMIF($B$2:$B$1001,$AC5,$P$2:$P$1001)+SUMIF($C$2:$C$1001,$AC5,$Q$2:$Q$1001)</f>
        <v/>
      </c>
      <c r="AL5" s="80">
        <f>SUMIF($B$2:$B$1001,$AC5,$U$2:$U$1001)+SUMIF($C$2:$C$1001,$AC5,$V$2:$V$1001)</f>
        <v/>
      </c>
      <c r="AM5" s="29">
        <f>SUMIF($B$2:$B$1001,$AC5,$X$2:$X$1001)+SUMIF($C$2:$C$1001,$AC5,$Y$2:$Y$1001)</f>
        <v/>
      </c>
      <c r="AN5" s="31">
        <f>SUMIF($C$2:$C$1001,$AC5,$D$2:$D$1001)+SUMIF($B$2:$B$1001,$AC5,$E$2:$E$1001)</f>
        <v/>
      </c>
      <c r="AO5" s="80">
        <f>SUMIF($C$2:$C$1001,$AC5,$F$2:$F$1001)+SUMIF($B$2:$B$1001,$AC5,$G$2:$G$1001)</f>
        <v/>
      </c>
      <c r="AP5" s="80">
        <f>SUMIF($C$2:$C$1001,$AC5,$H$2:$H$1001)+SUMIF($B$2:$B$1001,$AC5,$I$2:$I$1001)</f>
        <v/>
      </c>
      <c r="AQ5" s="80">
        <f>SUMIF($C$2:$C$1001,$AC5,$J$2:$J$1001)+SUMIF($B$2:$B$1001,$AC5,$K$2:$K$1001)</f>
        <v/>
      </c>
      <c r="AR5" s="25">
        <f>SUMIF($C$2:$C$1001,$AC5,$L$2:$L$1001)+SUMIF($B$2:$B$1001,$AC5,$M$2:$M$1001)</f>
        <v/>
      </c>
      <c r="AS5" s="80">
        <f>SUMIF($C$2:$C$1001,$AC5,$N$2:$N$1001)+SUMIF($B$2:$B$1001,$AC5,$O$2:$O$1001)</f>
        <v/>
      </c>
      <c r="AT5" s="80">
        <f>SUMIF($C$2:$C$1001,$AC5,$P$2:$P$1001)+SUMIF($B$2:$B$1001,$AC5,$Q$2:$Q$1001)</f>
        <v/>
      </c>
      <c r="AU5" s="80">
        <f>SUMIF($C$2:$C$1001,$AC5,$U$2:$U$1001)+SUMIF($B$2:$B$1001,$AC5,$V$2:$V$1001)</f>
        <v/>
      </c>
      <c r="AV5" s="28">
        <f>SUMIF($C$2:$C$1001,$AC5,$X$2:$X$1001)+SUMIF($B$2:$B$1001,$AC5,$Y$2:$Y$1001)</f>
        <v/>
      </c>
      <c r="AW5" s="12" t="n">
        <v>5</v>
      </c>
      <c r="AX5" s="81" t="n">
        <v>34.69</v>
      </c>
      <c r="AY5" s="80" t="n">
        <v>2672</v>
      </c>
      <c r="AZ5" s="80" t="n">
        <v>2231</v>
      </c>
      <c r="BA5" s="80" t="n">
        <v>58</v>
      </c>
      <c r="BB5" s="25" t="n">
        <v>4</v>
      </c>
      <c r="BC5" s="80" t="n">
        <v>10</v>
      </c>
      <c r="BD5" s="80" t="n">
        <v>4</v>
      </c>
      <c r="BE5" s="80" t="n">
        <v>11</v>
      </c>
      <c r="BF5" s="29" t="n">
        <v>101</v>
      </c>
      <c r="BG5" s="31" t="n">
        <v>32.57</v>
      </c>
      <c r="BH5" s="80" t="n">
        <v>2099</v>
      </c>
      <c r="BI5" s="80" t="n">
        <v>1650</v>
      </c>
      <c r="BJ5" s="80" t="n">
        <v>46</v>
      </c>
      <c r="BK5" s="25" t="n">
        <v>3</v>
      </c>
      <c r="BL5" s="80" t="n">
        <v>13</v>
      </c>
      <c r="BM5" s="80" t="n">
        <v>5</v>
      </c>
      <c r="BN5" s="80" t="n">
        <v>7</v>
      </c>
      <c r="BO5" s="25" t="n">
        <v>117</v>
      </c>
      <c r="BQ5" s="35">
        <f>BQ31</f>
        <v/>
      </c>
      <c r="BR5" s="35">
        <f>BR31</f>
        <v/>
      </c>
      <c r="BS5" s="35">
        <f>BS31</f>
        <v/>
      </c>
      <c r="BT5" s="89">
        <f>VLOOKUP(BR5,$AC$3:$BO$22,2,FALSE)</f>
        <v/>
      </c>
      <c r="BU5" s="89">
        <f>VLOOKUP(BS5,$AC$3:$BO$22,2,FALSE)</f>
        <v/>
      </c>
      <c r="BV5" s="31">
        <f>VLOOKUP(BR5,$AC$3:$BO$22,3,FALSE)</f>
        <v/>
      </c>
      <c r="BW5" s="81">
        <f>VLOOKUP(BS5,$AC$3:$BO$22,3,FALSE)</f>
        <v/>
      </c>
      <c r="BX5" s="80">
        <f>VLOOKUP(BR5,$AC$3:$BO$22,4,FALSE)</f>
        <v/>
      </c>
      <c r="BY5" s="80">
        <f>VLOOKUP(BS5,$AC$3:$BO$22,4,FALSE)</f>
        <v/>
      </c>
      <c r="BZ5" s="80">
        <f>VLOOKUP(BR5,$AC$3:$BO$22,5,FALSE)</f>
        <v/>
      </c>
      <c r="CA5" s="80">
        <f>VLOOKUP(BS5,$AC$3:$BO$22,5,FALSE)</f>
        <v/>
      </c>
      <c r="CB5" s="80">
        <f>VLOOKUP(BR5,$AC$3:$BO$22,6,FALSE)</f>
        <v/>
      </c>
      <c r="CC5" s="80">
        <f>VLOOKUP(BS5,$AC$3:$BO$22,6,FALSE)</f>
        <v/>
      </c>
      <c r="CD5" s="25">
        <f>VLOOKUP(BR5,$AC$3:$BO$22,7,FALSE)</f>
        <v/>
      </c>
      <c r="CE5" s="80">
        <f>VLOOKUP(BS5,$AC$3:$BO$22,7,FALSE)</f>
        <v/>
      </c>
      <c r="CF5" s="80">
        <f>VLOOKUP(BR5,$AC$3:$BO$22,8,FALSE)</f>
        <v/>
      </c>
      <c r="CG5" s="80">
        <f>VLOOKUP(BS5,$AC$3:$BO$22,8,FALSE)</f>
        <v/>
      </c>
      <c r="CH5" s="80">
        <f>VLOOKUP(BR5,$AC$3:$BO$22,9,FALSE)</f>
        <v/>
      </c>
      <c r="CI5" s="80">
        <f>VLOOKUP(BS5,$AC$3:$BO$22,9,FALSE)</f>
        <v/>
      </c>
      <c r="CJ5" s="80">
        <f>VLOOKUP(BR5,$AC$3:$BO$22,10,FALSE)</f>
        <v/>
      </c>
      <c r="CK5" s="80">
        <f>VLOOKUP(BS5,$AC$3:$BO$22,10,FALSE)</f>
        <v/>
      </c>
      <c r="CL5" s="25">
        <f>VLOOKUP(BR5,$AC$3:$BO$22,11,FALSE)</f>
        <v/>
      </c>
      <c r="CM5" s="80">
        <f>VLOOKUP(BS5,$AC$3:$BO$22,11,FALSE)</f>
        <v/>
      </c>
      <c r="CN5" s="31">
        <f>VLOOKUP(BR5,$AC$3:$BO$22,22,FALSE)</f>
        <v/>
      </c>
      <c r="CO5" s="81">
        <f>VLOOKUP(BS5,$AC$3:$BO$22,22,FALSE)</f>
        <v/>
      </c>
      <c r="CP5" s="80">
        <f>VLOOKUP(BR5,$AC$3:$BO$22,23,FALSE)</f>
        <v/>
      </c>
      <c r="CQ5" s="80">
        <f>VLOOKUP(BS5,$AC$3:$BO$22,23,FALSE)</f>
        <v/>
      </c>
      <c r="CR5" s="80">
        <f>VLOOKUP(BR5,$AC$3:$BO$22,24,FALSE)</f>
        <v/>
      </c>
      <c r="CS5" s="80">
        <f>VLOOKUP(BS5,$AC$3:$BO$22,24,FALSE)</f>
        <v/>
      </c>
      <c r="CT5" s="80">
        <f>VLOOKUP(BR5,$AC$3:$BO$22,25,FALSE)</f>
        <v/>
      </c>
      <c r="CU5" s="80">
        <f>VLOOKUP(BS5,$AC$3:$BO$22,25,FALSE)</f>
        <v/>
      </c>
      <c r="CV5" s="25">
        <f>VLOOKUP(BR5,$AC$3:$BO$22,26,FALSE)</f>
        <v/>
      </c>
      <c r="CW5" s="80">
        <f>VLOOKUP(BS5,$AC$3:$BO$22,26,FALSE)</f>
        <v/>
      </c>
      <c r="CX5" s="80">
        <f>VLOOKUP(BR5,$AC$3:$BO$22,27,FALSE)</f>
        <v/>
      </c>
      <c r="CY5" s="80">
        <f>VLOOKUP(BS5,$AC$3:$BO$22,27,FALSE)</f>
        <v/>
      </c>
      <c r="CZ5" s="80">
        <f>VLOOKUP(BR5,$AC$3:$BO$22,28,FALSE)</f>
        <v/>
      </c>
      <c r="DA5" s="80">
        <f>VLOOKUP(BS5,$AC$3:$BO$22,28,FALSE)</f>
        <v/>
      </c>
      <c r="DB5" s="80">
        <f>VLOOKUP(BR5,$AC$3:$BO$22,29,FALSE)</f>
        <v/>
      </c>
      <c r="DC5" s="80">
        <f>VLOOKUP(BS5,$AC$3:$BO$22,29,FALSE)</f>
        <v/>
      </c>
      <c r="DD5" s="25">
        <f>VLOOKUP(BR5,$AC$3:$BO$22,30,FALSE)</f>
        <v/>
      </c>
      <c r="DE5" s="80">
        <f>VLOOKUP(BS5,$AC$3:$BO$22,30,FALSE)</f>
        <v/>
      </c>
      <c r="DF5" s="30">
        <f>VLOOKUP(BR5,$AC$3:$BO$22,12,FALSE)</f>
        <v/>
      </c>
      <c r="DG5" s="81">
        <f>VLOOKUP(BS5,$AC$3:$BO$22,12,FALSE)</f>
        <v/>
      </c>
      <c r="DH5" s="80">
        <f>VLOOKUP(BR5,$AC$3:$BO$22,13,FALSE)</f>
        <v/>
      </c>
      <c r="DI5" s="80">
        <f>VLOOKUP(BS5,$AC$3:$BO$22,13,FALSE)</f>
        <v/>
      </c>
      <c r="DJ5" s="80">
        <f>VLOOKUP(BR5,$AC$3:$BO$22,14,FALSE)</f>
        <v/>
      </c>
      <c r="DK5" s="80">
        <f>VLOOKUP(BS5,$AC$3:$BO$22,14,FALSE)</f>
        <v/>
      </c>
      <c r="DL5" s="80">
        <f>VLOOKUP(BR5,$AC$3:$BO$22,15,FALSE)</f>
        <v/>
      </c>
      <c r="DM5" s="80">
        <f>VLOOKUP(BS5,$AC$3:$BO$22,15,FALSE)</f>
        <v/>
      </c>
      <c r="DN5" s="25">
        <f>VLOOKUP(BR5,$AC$3:$BO$22,16,FALSE)</f>
        <v/>
      </c>
      <c r="DO5" s="80">
        <f>VLOOKUP(BS5,$AC$3:$BO$22,16,FALSE)</f>
        <v/>
      </c>
      <c r="DP5" s="80">
        <f>VLOOKUP(BR5,$AC$3:$BO$22,17,FALSE)</f>
        <v/>
      </c>
      <c r="DQ5" s="80">
        <f>VLOOKUP(BS5,$AC$3:$BO$22,17,FALSE)</f>
        <v/>
      </c>
      <c r="DR5" s="80">
        <f>VLOOKUP(BR5,$AC$3:$BO$22,18,FALSE)</f>
        <v/>
      </c>
      <c r="DS5" s="80">
        <f>VLOOKUP(BS5,$AC$3:$BO$22,18,FALSE)</f>
        <v/>
      </c>
      <c r="DT5" s="80">
        <f>VLOOKUP(BR5,$AC$3:$BO$22,19,FALSE)</f>
        <v/>
      </c>
      <c r="DU5" s="80">
        <f>VLOOKUP(BS5,$AC$3:$BO$22,19,FALSE)</f>
        <v/>
      </c>
      <c r="DV5" s="25">
        <f>VLOOKUP(BR5,$AC$3:$BO$22,20,FALSE)</f>
        <v/>
      </c>
      <c r="DW5" s="80">
        <f>VLOOKUP(BS5,$AC$3:$BO$22,20,FALSE)</f>
        <v/>
      </c>
      <c r="DX5" s="31">
        <f>VLOOKUP(BR5,$AC$3:$BO$22,31,FALSE)</f>
        <v/>
      </c>
      <c r="DY5" s="81">
        <f>VLOOKUP(BS5,$AC$3:$BO$22,31,FALSE)</f>
        <v/>
      </c>
      <c r="DZ5" s="80">
        <f>VLOOKUP(BR5,$AC$3:$BO$22,32,FALSE)</f>
        <v/>
      </c>
      <c r="EA5" s="80">
        <f>VLOOKUP(BS5,$AC$3:$BO$22,32,FALSE)</f>
        <v/>
      </c>
      <c r="EB5" s="80">
        <f>VLOOKUP(BR5,$AC$3:$BO$22,33,FALSE)</f>
        <v/>
      </c>
      <c r="EC5" s="80">
        <f>VLOOKUP(BS5,$AC$3:$BO$22,33,FALSE)</f>
        <v/>
      </c>
      <c r="ED5" s="80">
        <f>VLOOKUP(BR5,$AC$3:$BO$22,34,FALSE)</f>
        <v/>
      </c>
      <c r="EE5" s="80">
        <f>VLOOKUP(BS5,$AC$3:$BO$22,34,FALSE)</f>
        <v/>
      </c>
      <c r="EF5" s="25">
        <f>VLOOKUP(BR5,$AC$3:$BO$22,35,FALSE)</f>
        <v/>
      </c>
      <c r="EG5" s="80">
        <f>VLOOKUP(BS5,$AC$3:$BO$22,35,FALSE)</f>
        <v/>
      </c>
      <c r="EH5" s="80">
        <f>VLOOKUP(BR5,$AC$3:$BO$22,36,FALSE)</f>
        <v/>
      </c>
      <c r="EI5" s="80">
        <f>VLOOKUP(BS5,$AC$3:$BO$22,36,FALSE)</f>
        <v/>
      </c>
      <c r="EJ5" s="80">
        <f>VLOOKUP(BR5,$AC$3:$BO$22,37,FALSE)</f>
        <v/>
      </c>
      <c r="EK5" s="80">
        <f>VLOOKUP(BS5,$AC$3:$BO$22,37,FALSE)</f>
        <v/>
      </c>
      <c r="EL5" s="80">
        <f>VLOOKUP(BR5,$AC$3:$BO$22,38,FALSE)</f>
        <v/>
      </c>
      <c r="EM5" s="80">
        <f>VLOOKUP(BS5,$AC$3:$BO$22,38,FALSE)</f>
        <v/>
      </c>
      <c r="EN5" s="25">
        <f>VLOOKUP(BR5,$AC$3:$BO$22,39,FALSE)</f>
        <v/>
      </c>
      <c r="EO5" s="80">
        <f>VLOOKUP(BS5,$AC$3:$BO$22,39,FALSE)</f>
        <v/>
      </c>
      <c r="EQ5" s="81" t="n"/>
      <c r="ER5" s="81" t="n"/>
      <c r="ET5" s="81" t="n"/>
      <c r="EU5" s="81" t="n"/>
      <c r="EW5" s="81" t="n"/>
      <c r="EX5" s="81" t="n"/>
      <c r="EZ5" s="81" t="n"/>
      <c r="FA5" s="56" t="n"/>
      <c r="FC5" s="81" t="n"/>
      <c r="FD5" s="81" t="n"/>
      <c r="FF5" s="81" t="n"/>
      <c r="FG5" s="81" t="n"/>
      <c r="FI5" s="81" t="n"/>
      <c r="FJ5" s="71" t="n"/>
      <c r="FK5" s="71" t="n"/>
      <c r="FL5" s="81" t="n"/>
      <c r="FM5" s="71" t="n"/>
      <c r="FN5" s="71" t="n"/>
      <c r="FO5" s="81" t="n"/>
      <c r="FP5" s="71" t="n"/>
      <c r="FQ5" s="71" t="n"/>
      <c r="FR5" s="81" t="n"/>
      <c r="FS5" s="71" t="n"/>
      <c r="FT5" s="71" t="n"/>
      <c r="FU5" s="81" t="n"/>
      <c r="FV5" s="71" t="n"/>
      <c r="FW5" s="71" t="n"/>
      <c r="FX5" s="81" t="n"/>
      <c r="FY5" s="71" t="n"/>
      <c r="FZ5" s="71" t="n"/>
      <c r="GA5" s="81" t="n"/>
      <c r="GB5" s="71" t="n"/>
      <c r="GC5" s="71" t="n"/>
      <c r="GD5" s="81" t="n"/>
      <c r="GE5" s="71" t="n"/>
      <c r="GF5" s="71" t="n"/>
      <c r="GG5" s="81" t="n"/>
    </row>
    <row customHeight="1" ht="12" r="6" spans="1:201">
      <c r="A6" s="35" t="n">
        <v>43331</v>
      </c>
      <c r="B6" s="89" t="s">
        <v>160</v>
      </c>
      <c r="C6" s="89" t="s">
        <v>161</v>
      </c>
      <c r="D6" s="31" t="n">
        <v>6.52</v>
      </c>
      <c r="E6" s="81" t="n">
        <v>6.62</v>
      </c>
      <c r="F6" s="25" t="n">
        <v>344</v>
      </c>
      <c r="G6" s="80" t="n">
        <v>431</v>
      </c>
      <c r="H6" s="80" t="n">
        <v>279</v>
      </c>
      <c r="I6" s="80" t="n">
        <v>381</v>
      </c>
      <c r="J6" s="80" t="n">
        <v>6</v>
      </c>
      <c r="K6" s="80" t="n">
        <v>12</v>
      </c>
      <c r="L6" s="25" t="n">
        <v>1</v>
      </c>
      <c r="M6" s="80" t="n">
        <v>0</v>
      </c>
      <c r="N6" s="80" t="n">
        <v>3</v>
      </c>
      <c r="O6" s="80" t="n">
        <v>3</v>
      </c>
      <c r="P6" s="80" t="n">
        <v>0</v>
      </c>
      <c r="Q6" s="80" t="n">
        <v>1</v>
      </c>
      <c r="R6" s="16" t="n">
        <v>4</v>
      </c>
      <c r="S6" s="16" t="n">
        <v>4</v>
      </c>
      <c r="T6" s="16" t="n">
        <v>8</v>
      </c>
      <c r="U6" s="25" t="n">
        <v>2</v>
      </c>
      <c r="V6" s="80" t="n">
        <v>2</v>
      </c>
      <c r="W6" s="16" t="n">
        <v>4</v>
      </c>
      <c r="X6" s="25" t="n">
        <v>22</v>
      </c>
      <c r="Y6" s="80" t="n">
        <v>25</v>
      </c>
      <c r="Z6" s="27">
        <f>IF(U6="","",LOOKUP(U6-V6,{-9E+307,0,1},{2,"x",1}))</f>
        <v/>
      </c>
      <c r="AA6" s="14">
        <f>IF(U6="","",U6&amp;"-"&amp;V6)</f>
        <v/>
      </c>
      <c r="AB6" s="63" t="n"/>
      <c r="AC6" s="89" t="s">
        <v>154</v>
      </c>
      <c r="AD6" s="80">
        <f>SUMPRODUCT(($B$2:$C$1001=$AC6)*($Z$2:$Z$1001&lt;&gt;""))</f>
        <v/>
      </c>
      <c r="AE6" s="81">
        <f>SUMIF($B$2:$B$1001,$AC6,$D$2:$D$1001)+SUMIF($C$2:$C$1001,$AC6,$E$2:$E$1001)</f>
        <v/>
      </c>
      <c r="AF6" s="80">
        <f>SUMIF($B$2:$B$1001,$AC6,$F$2:$F$1001)+SUMIF($C$2:$C$1001,$AC6,$G$2:$G$1001)</f>
        <v/>
      </c>
      <c r="AG6" s="80">
        <f>SUMIF($B$2:$B$1001,$AC6,$H$2:$H$1001)+SUMIF($C$2:$C$1001,$AC6,$I$2:$I$1001)</f>
        <v/>
      </c>
      <c r="AH6" s="80">
        <f>SUMIF($B$2:$B$1001,$AC6,$J$2:$J$1001)+SUMIF($C$2:$C$1001,$AC6,$K$2:$K$1001)</f>
        <v/>
      </c>
      <c r="AI6" s="25">
        <f>SUMIF($B$2:$B$1001,$AC6,$L$2:$L$1001)+SUMIF($C$2:$C$1001,$AC6,$M$2:$M$1001)</f>
        <v/>
      </c>
      <c r="AJ6" s="80">
        <f>SUMIF($B$2:$B$1001,$AC6,$N$2:$N$1001)+SUMIF($C$2:$C$1001,$AC6,$O$2:$O$1001)</f>
        <v/>
      </c>
      <c r="AK6" s="80">
        <f>SUMIF($B$2:$B$1001,$AC6,$P$2:$P$1001)+SUMIF($C$2:$C$1001,$AC6,$Q$2:$Q$1001)</f>
        <v/>
      </c>
      <c r="AL6" s="80">
        <f>SUMIF($B$2:$B$1001,$AC6,$U$2:$U$1001)+SUMIF($C$2:$C$1001,$AC6,$V$2:$V$1001)</f>
        <v/>
      </c>
      <c r="AM6" s="29">
        <f>SUMIF($B$2:$B$1001,$AC6,$X$2:$X$1001)+SUMIF($C$2:$C$1001,$AC6,$Y$2:$Y$1001)</f>
        <v/>
      </c>
      <c r="AN6" s="31">
        <f>SUMIF($C$2:$C$1001,$AC6,$D$2:$D$1001)+SUMIF($B$2:$B$1001,$AC6,$E$2:$E$1001)</f>
        <v/>
      </c>
      <c r="AO6" s="80">
        <f>SUMIF($C$2:$C$1001,$AC6,$F$2:$F$1001)+SUMIF($B$2:$B$1001,$AC6,$G$2:$G$1001)</f>
        <v/>
      </c>
      <c r="AP6" s="80">
        <f>SUMIF($C$2:$C$1001,$AC6,$H$2:$H$1001)+SUMIF($B$2:$B$1001,$AC6,$I$2:$I$1001)</f>
        <v/>
      </c>
      <c r="AQ6" s="80">
        <f>SUMIF($C$2:$C$1001,$AC6,$J$2:$J$1001)+SUMIF($B$2:$B$1001,$AC6,$K$2:$K$1001)</f>
        <v/>
      </c>
      <c r="AR6" s="25">
        <f>SUMIF($C$2:$C$1001,$AC6,$L$2:$L$1001)+SUMIF($B$2:$B$1001,$AC6,$M$2:$M$1001)</f>
        <v/>
      </c>
      <c r="AS6" s="80">
        <f>SUMIF($C$2:$C$1001,$AC6,$N$2:$N$1001)+SUMIF($B$2:$B$1001,$AC6,$O$2:$O$1001)</f>
        <v/>
      </c>
      <c r="AT6" s="80">
        <f>SUMIF($C$2:$C$1001,$AC6,$P$2:$P$1001)+SUMIF($B$2:$B$1001,$AC6,$Q$2:$Q$1001)</f>
        <v/>
      </c>
      <c r="AU6" s="80">
        <f>SUMIF($C$2:$C$1001,$AC6,$U$2:$U$1001)+SUMIF($B$2:$B$1001,$AC6,$V$2:$V$1001)</f>
        <v/>
      </c>
      <c r="AV6" s="28">
        <f>SUMIF($C$2:$C$1001,$AC6,$X$2:$X$1001)+SUMIF($B$2:$B$1001,$AC6,$Y$2:$Y$1001)</f>
        <v/>
      </c>
      <c r="AW6" s="12" t="n">
        <v>5</v>
      </c>
      <c r="AX6" s="81" t="n">
        <v>32.98</v>
      </c>
      <c r="AY6" s="80" t="n">
        <v>2056</v>
      </c>
      <c r="AZ6" s="80" t="n">
        <v>1654</v>
      </c>
      <c r="BA6" s="80" t="n">
        <v>43</v>
      </c>
      <c r="BB6" s="25" t="n">
        <v>4</v>
      </c>
      <c r="BC6" s="80" t="n">
        <v>14</v>
      </c>
      <c r="BD6" s="80" t="n">
        <v>10</v>
      </c>
      <c r="BE6" s="80" t="n">
        <v>4</v>
      </c>
      <c r="BF6" s="29" t="n">
        <v>90</v>
      </c>
      <c r="BG6" s="31" t="n">
        <v>34.69</v>
      </c>
      <c r="BH6" s="80" t="n">
        <v>2368</v>
      </c>
      <c r="BI6" s="80" t="n">
        <v>1972</v>
      </c>
      <c r="BJ6" s="80" t="n">
        <v>62</v>
      </c>
      <c r="BK6" s="25" t="n">
        <v>2</v>
      </c>
      <c r="BL6" s="80" t="n">
        <v>13</v>
      </c>
      <c r="BM6" s="80" t="n">
        <v>7</v>
      </c>
      <c r="BN6" s="80" t="n">
        <v>8</v>
      </c>
      <c r="BO6" s="25" t="n">
        <v>115</v>
      </c>
      <c r="BQ6" s="35">
        <f>BQ32</f>
        <v/>
      </c>
      <c r="BR6" s="35">
        <f>BR32</f>
        <v/>
      </c>
      <c r="BS6" s="35">
        <f>BS32</f>
        <v/>
      </c>
      <c r="BT6" s="89">
        <f>VLOOKUP(BR6,$AC$3:$BO$22,2,FALSE)</f>
        <v/>
      </c>
      <c r="BU6" s="89">
        <f>VLOOKUP(BS6,$AC$3:$BO$22,2,FALSE)</f>
        <v/>
      </c>
      <c r="BV6" s="31">
        <f>VLOOKUP(BR6,$AC$3:$BO$22,3,FALSE)</f>
        <v/>
      </c>
      <c r="BW6" s="81">
        <f>VLOOKUP(BS6,$AC$3:$BO$22,3,FALSE)</f>
        <v/>
      </c>
      <c r="BX6" s="80">
        <f>VLOOKUP(BR6,$AC$3:$BO$22,4,FALSE)</f>
        <v/>
      </c>
      <c r="BY6" s="80">
        <f>VLOOKUP(BS6,$AC$3:$BO$22,4,FALSE)</f>
        <v/>
      </c>
      <c r="BZ6" s="80">
        <f>VLOOKUP(BR6,$AC$3:$BO$22,5,FALSE)</f>
        <v/>
      </c>
      <c r="CA6" s="80">
        <f>VLOOKUP(BS6,$AC$3:$BO$22,5,FALSE)</f>
        <v/>
      </c>
      <c r="CB6" s="80">
        <f>VLOOKUP(BR6,$AC$3:$BO$22,6,FALSE)</f>
        <v/>
      </c>
      <c r="CC6" s="80">
        <f>VLOOKUP(BS6,$AC$3:$BO$22,6,FALSE)</f>
        <v/>
      </c>
      <c r="CD6" s="25">
        <f>VLOOKUP(BR6,$AC$3:$BO$22,7,FALSE)</f>
        <v/>
      </c>
      <c r="CE6" s="80">
        <f>VLOOKUP(BS6,$AC$3:$BO$22,7,FALSE)</f>
        <v/>
      </c>
      <c r="CF6" s="80">
        <f>VLOOKUP(BR6,$AC$3:$BO$22,8,FALSE)</f>
        <v/>
      </c>
      <c r="CG6" s="80">
        <f>VLOOKUP(BS6,$AC$3:$BO$22,8,FALSE)</f>
        <v/>
      </c>
      <c r="CH6" s="80">
        <f>VLOOKUP(BR6,$AC$3:$BO$22,9,FALSE)</f>
        <v/>
      </c>
      <c r="CI6" s="80">
        <f>VLOOKUP(BS6,$AC$3:$BO$22,9,FALSE)</f>
        <v/>
      </c>
      <c r="CJ6" s="80">
        <f>VLOOKUP(BR6,$AC$3:$BO$22,10,FALSE)</f>
        <v/>
      </c>
      <c r="CK6" s="80">
        <f>VLOOKUP(BS6,$AC$3:$BO$22,10,FALSE)</f>
        <v/>
      </c>
      <c r="CL6" s="25">
        <f>VLOOKUP(BR6,$AC$3:$BO$22,11,FALSE)</f>
        <v/>
      </c>
      <c r="CM6" s="80">
        <f>VLOOKUP(BS6,$AC$3:$BO$22,11,FALSE)</f>
        <v/>
      </c>
      <c r="CN6" s="31">
        <f>VLOOKUP(BR6,$AC$3:$BO$22,22,FALSE)</f>
        <v/>
      </c>
      <c r="CO6" s="81">
        <f>VLOOKUP(BS6,$AC$3:$BO$22,22,FALSE)</f>
        <v/>
      </c>
      <c r="CP6" s="80">
        <f>VLOOKUP(BR6,$AC$3:$BO$22,23,FALSE)</f>
        <v/>
      </c>
      <c r="CQ6" s="80">
        <f>VLOOKUP(BS6,$AC$3:$BO$22,23,FALSE)</f>
        <v/>
      </c>
      <c r="CR6" s="80">
        <f>VLOOKUP(BR6,$AC$3:$BO$22,24,FALSE)</f>
        <v/>
      </c>
      <c r="CS6" s="80">
        <f>VLOOKUP(BS6,$AC$3:$BO$22,24,FALSE)</f>
        <v/>
      </c>
      <c r="CT6" s="80">
        <f>VLOOKUP(BR6,$AC$3:$BO$22,25,FALSE)</f>
        <v/>
      </c>
      <c r="CU6" s="80">
        <f>VLOOKUP(BS6,$AC$3:$BO$22,25,FALSE)</f>
        <v/>
      </c>
      <c r="CV6" s="25">
        <f>VLOOKUP(BR6,$AC$3:$BO$22,26,FALSE)</f>
        <v/>
      </c>
      <c r="CW6" s="80">
        <f>VLOOKUP(BS6,$AC$3:$BO$22,26,FALSE)</f>
        <v/>
      </c>
      <c r="CX6" s="80">
        <f>VLOOKUP(BR6,$AC$3:$BO$22,27,FALSE)</f>
        <v/>
      </c>
      <c r="CY6" s="80">
        <f>VLOOKUP(BS6,$AC$3:$BO$22,27,FALSE)</f>
        <v/>
      </c>
      <c r="CZ6" s="80">
        <f>VLOOKUP(BR6,$AC$3:$BO$22,28,FALSE)</f>
        <v/>
      </c>
      <c r="DA6" s="80">
        <f>VLOOKUP(BS6,$AC$3:$BO$22,28,FALSE)</f>
        <v/>
      </c>
      <c r="DB6" s="80">
        <f>VLOOKUP(BR6,$AC$3:$BO$22,29,FALSE)</f>
        <v/>
      </c>
      <c r="DC6" s="80">
        <f>VLOOKUP(BS6,$AC$3:$BO$22,29,FALSE)</f>
        <v/>
      </c>
      <c r="DD6" s="25">
        <f>VLOOKUP(BR6,$AC$3:$BO$22,30,FALSE)</f>
        <v/>
      </c>
      <c r="DE6" s="80">
        <f>VLOOKUP(BS6,$AC$3:$BO$22,30,FALSE)</f>
        <v/>
      </c>
      <c r="DF6" s="30">
        <f>VLOOKUP(BR6,$AC$3:$BO$22,12,FALSE)</f>
        <v/>
      </c>
      <c r="DG6" s="81">
        <f>VLOOKUP(BS6,$AC$3:$BO$22,12,FALSE)</f>
        <v/>
      </c>
      <c r="DH6" s="80">
        <f>VLOOKUP(BR6,$AC$3:$BO$22,13,FALSE)</f>
        <v/>
      </c>
      <c r="DI6" s="80">
        <f>VLOOKUP(BS6,$AC$3:$BO$22,13,FALSE)</f>
        <v/>
      </c>
      <c r="DJ6" s="80">
        <f>VLOOKUP(BR6,$AC$3:$BO$22,14,FALSE)</f>
        <v/>
      </c>
      <c r="DK6" s="80">
        <f>VLOOKUP(BS6,$AC$3:$BO$22,14,FALSE)</f>
        <v/>
      </c>
      <c r="DL6" s="80">
        <f>VLOOKUP(BR6,$AC$3:$BO$22,15,FALSE)</f>
        <v/>
      </c>
      <c r="DM6" s="80">
        <f>VLOOKUP(BS6,$AC$3:$BO$22,15,FALSE)</f>
        <v/>
      </c>
      <c r="DN6" s="25">
        <f>VLOOKUP(BR6,$AC$3:$BO$22,16,FALSE)</f>
        <v/>
      </c>
      <c r="DO6" s="80">
        <f>VLOOKUP(BS6,$AC$3:$BO$22,16,FALSE)</f>
        <v/>
      </c>
      <c r="DP6" s="80">
        <f>VLOOKUP(BR6,$AC$3:$BO$22,17,FALSE)</f>
        <v/>
      </c>
      <c r="DQ6" s="80">
        <f>VLOOKUP(BS6,$AC$3:$BO$22,17,FALSE)</f>
        <v/>
      </c>
      <c r="DR6" s="80">
        <f>VLOOKUP(BR6,$AC$3:$BO$22,18,FALSE)</f>
        <v/>
      </c>
      <c r="DS6" s="80">
        <f>VLOOKUP(BS6,$AC$3:$BO$22,18,FALSE)</f>
        <v/>
      </c>
      <c r="DT6" s="80">
        <f>VLOOKUP(BR6,$AC$3:$BO$22,19,FALSE)</f>
        <v/>
      </c>
      <c r="DU6" s="80">
        <f>VLOOKUP(BS6,$AC$3:$BO$22,19,FALSE)</f>
        <v/>
      </c>
      <c r="DV6" s="25">
        <f>VLOOKUP(BR6,$AC$3:$BO$22,20,FALSE)</f>
        <v/>
      </c>
      <c r="DW6" s="80">
        <f>VLOOKUP(BS6,$AC$3:$BO$22,20,FALSE)</f>
        <v/>
      </c>
      <c r="DX6" s="31">
        <f>VLOOKUP(BR6,$AC$3:$BO$22,31,FALSE)</f>
        <v/>
      </c>
      <c r="DY6" s="81">
        <f>VLOOKUP(BS6,$AC$3:$BO$22,31,FALSE)</f>
        <v/>
      </c>
      <c r="DZ6" s="80">
        <f>VLOOKUP(BR6,$AC$3:$BO$22,32,FALSE)</f>
        <v/>
      </c>
      <c r="EA6" s="80">
        <f>VLOOKUP(BS6,$AC$3:$BO$22,32,FALSE)</f>
        <v/>
      </c>
      <c r="EB6" s="80">
        <f>VLOOKUP(BR6,$AC$3:$BO$22,33,FALSE)</f>
        <v/>
      </c>
      <c r="EC6" s="80">
        <f>VLOOKUP(BS6,$AC$3:$BO$22,33,FALSE)</f>
        <v/>
      </c>
      <c r="ED6" s="80">
        <f>VLOOKUP(BR6,$AC$3:$BO$22,34,FALSE)</f>
        <v/>
      </c>
      <c r="EE6" s="80">
        <f>VLOOKUP(BS6,$AC$3:$BO$22,34,FALSE)</f>
        <v/>
      </c>
      <c r="EF6" s="25">
        <f>VLOOKUP(BR6,$AC$3:$BO$22,35,FALSE)</f>
        <v/>
      </c>
      <c r="EG6" s="80">
        <f>VLOOKUP(BS6,$AC$3:$BO$22,35,FALSE)</f>
        <v/>
      </c>
      <c r="EH6" s="80">
        <f>VLOOKUP(BR6,$AC$3:$BO$22,36,FALSE)</f>
        <v/>
      </c>
      <c r="EI6" s="80">
        <f>VLOOKUP(BS6,$AC$3:$BO$22,36,FALSE)</f>
        <v/>
      </c>
      <c r="EJ6" s="80">
        <f>VLOOKUP(BR6,$AC$3:$BO$22,37,FALSE)</f>
        <v/>
      </c>
      <c r="EK6" s="80">
        <f>VLOOKUP(BS6,$AC$3:$BO$22,37,FALSE)</f>
        <v/>
      </c>
      <c r="EL6" s="80">
        <f>VLOOKUP(BR6,$AC$3:$BO$22,38,FALSE)</f>
        <v/>
      </c>
      <c r="EM6" s="80">
        <f>VLOOKUP(BS6,$AC$3:$BO$22,38,FALSE)</f>
        <v/>
      </c>
      <c r="EN6" s="25">
        <f>VLOOKUP(BR6,$AC$3:$BO$22,39,FALSE)</f>
        <v/>
      </c>
      <c r="EO6" s="80">
        <f>VLOOKUP(BS6,$AC$3:$BO$22,39,FALSE)</f>
        <v/>
      </c>
      <c r="EQ6" s="81" t="n"/>
      <c r="ER6" s="81" t="n"/>
      <c r="ET6" s="81" t="n"/>
      <c r="EU6" s="81" t="n"/>
      <c r="EW6" s="81" t="n"/>
      <c r="EX6" s="81" t="n"/>
      <c r="EZ6" s="81" t="n"/>
      <c r="FA6" s="56" t="n"/>
      <c r="FC6" s="81" t="n"/>
      <c r="FD6" s="81" t="n"/>
      <c r="FF6" s="81" t="n"/>
      <c r="FG6" s="81" t="n"/>
      <c r="FI6" s="81" t="n"/>
      <c r="FJ6" s="71" t="n"/>
      <c r="FK6" s="71" t="n"/>
      <c r="FL6" s="81" t="n"/>
      <c r="FM6" s="71" t="n"/>
      <c r="FN6" s="71" t="n"/>
      <c r="FO6" s="81" t="n"/>
      <c r="FP6" s="71" t="n"/>
      <c r="FQ6" s="71" t="n"/>
      <c r="FR6" s="81" t="n"/>
      <c r="FS6" s="71" t="n"/>
      <c r="FT6" s="71" t="n"/>
      <c r="FU6" s="81" t="n"/>
      <c r="FV6" s="71" t="n"/>
      <c r="FW6" s="71" t="n"/>
      <c r="FX6" s="81" t="n"/>
      <c r="FY6" s="71" t="n"/>
      <c r="FZ6" s="71" t="n"/>
      <c r="GA6" s="81" t="n"/>
      <c r="GB6" s="71" t="n"/>
      <c r="GC6" s="71" t="n"/>
      <c r="GD6" s="81" t="n"/>
      <c r="GE6" s="71" t="n"/>
      <c r="GF6" s="71" t="n"/>
      <c r="GG6" s="81" t="n"/>
    </row>
    <row customHeight="1" ht="12" r="7" spans="1:201">
      <c r="A7" s="35" t="n">
        <v>43331</v>
      </c>
      <c r="B7" s="89" t="s">
        <v>162</v>
      </c>
      <c r="C7" s="89" t="s">
        <v>163</v>
      </c>
      <c r="D7" s="31" t="n">
        <v>6.81</v>
      </c>
      <c r="E7" s="81" t="n">
        <v>6.57</v>
      </c>
      <c r="F7" s="25" t="n">
        <v>344</v>
      </c>
      <c r="G7" s="80" t="n">
        <v>554</v>
      </c>
      <c r="H7" s="80" t="n">
        <v>276</v>
      </c>
      <c r="I7" s="80" t="n">
        <v>479</v>
      </c>
      <c r="J7" s="80" t="n">
        <v>7</v>
      </c>
      <c r="K7" s="80" t="n">
        <v>12</v>
      </c>
      <c r="L7" s="25" t="n">
        <v>0</v>
      </c>
      <c r="M7" s="80" t="n">
        <v>0</v>
      </c>
      <c r="N7" s="80" t="n">
        <v>2</v>
      </c>
      <c r="O7" s="80" t="n">
        <v>2</v>
      </c>
      <c r="P7" s="80" t="n">
        <v>0</v>
      </c>
      <c r="Q7" s="80" t="n">
        <v>1</v>
      </c>
      <c r="R7" s="16" t="n">
        <v>2</v>
      </c>
      <c r="S7" s="16" t="n">
        <v>3</v>
      </c>
      <c r="T7" s="16" t="n">
        <v>5</v>
      </c>
      <c r="U7" s="25" t="n">
        <v>1</v>
      </c>
      <c r="V7" s="80" t="n">
        <v>0</v>
      </c>
      <c r="W7" s="16" t="n">
        <v>1</v>
      </c>
      <c r="X7" s="25" t="n">
        <v>31</v>
      </c>
      <c r="Y7" s="80" t="n">
        <v>11</v>
      </c>
      <c r="Z7" s="27">
        <f>IF(U7="","",LOOKUP(U7-V7,{-9E+307,0,1},{2,"x",1}))</f>
        <v/>
      </c>
      <c r="AA7" s="14">
        <f>IF(U7="","",U7&amp;"-"&amp;V7)</f>
        <v/>
      </c>
      <c r="AB7" s="63" t="n"/>
      <c r="AC7" s="89" t="s">
        <v>158</v>
      </c>
      <c r="AD7" s="80">
        <f>SUMPRODUCT(($B$2:$C$1001=$AC7)*($Z$2:$Z$1001&lt;&gt;""))</f>
        <v/>
      </c>
      <c r="AE7" s="81">
        <f>SUMIF($B$2:$B$1001,$AC7,$D$2:$D$1001)+SUMIF($C$2:$C$1001,$AC7,$E$2:$E$1001)</f>
        <v/>
      </c>
      <c r="AF7" s="80">
        <f>SUMIF($B$2:$B$1001,$AC7,$F$2:$F$1001)+SUMIF($C$2:$C$1001,$AC7,$G$2:$G$1001)</f>
        <v/>
      </c>
      <c r="AG7" s="80">
        <f>SUMIF($B$2:$B$1001,$AC7,$H$2:$H$1001)+SUMIF($C$2:$C$1001,$AC7,$I$2:$I$1001)</f>
        <v/>
      </c>
      <c r="AH7" s="80">
        <f>SUMIF($B$2:$B$1001,$AC7,$J$2:$J$1001)+SUMIF($C$2:$C$1001,$AC7,$K$2:$K$1001)</f>
        <v/>
      </c>
      <c r="AI7" s="25">
        <f>SUMIF($B$2:$B$1001,$AC7,$L$2:$L$1001)+SUMIF($C$2:$C$1001,$AC7,$M$2:$M$1001)</f>
        <v/>
      </c>
      <c r="AJ7" s="80">
        <f>SUMIF($B$2:$B$1001,$AC7,$N$2:$N$1001)+SUMIF($C$2:$C$1001,$AC7,$O$2:$O$1001)</f>
        <v/>
      </c>
      <c r="AK7" s="80">
        <f>SUMIF($B$2:$B$1001,$AC7,$P$2:$P$1001)+SUMIF($C$2:$C$1001,$AC7,$Q$2:$Q$1001)</f>
        <v/>
      </c>
      <c r="AL7" s="80">
        <f>SUMIF($B$2:$B$1001,$AC7,$U$2:$U$1001)+SUMIF($C$2:$C$1001,$AC7,$V$2:$V$1001)</f>
        <v/>
      </c>
      <c r="AM7" s="29">
        <f>SUMIF($B$2:$B$1001,$AC7,$X$2:$X$1001)+SUMIF($C$2:$C$1001,$AC7,$Y$2:$Y$1001)</f>
        <v/>
      </c>
      <c r="AN7" s="31">
        <f>SUMIF($C$2:$C$1001,$AC7,$D$2:$D$1001)+SUMIF($B$2:$B$1001,$AC7,$E$2:$E$1001)</f>
        <v/>
      </c>
      <c r="AO7" s="80">
        <f>SUMIF($C$2:$C$1001,$AC7,$F$2:$F$1001)+SUMIF($B$2:$B$1001,$AC7,$G$2:$G$1001)</f>
        <v/>
      </c>
      <c r="AP7" s="80">
        <f>SUMIF($C$2:$C$1001,$AC7,$H$2:$H$1001)+SUMIF($B$2:$B$1001,$AC7,$I$2:$I$1001)</f>
        <v/>
      </c>
      <c r="AQ7" s="80">
        <f>SUMIF($C$2:$C$1001,$AC7,$J$2:$J$1001)+SUMIF($B$2:$B$1001,$AC7,$K$2:$K$1001)</f>
        <v/>
      </c>
      <c r="AR7" s="25">
        <f>SUMIF($C$2:$C$1001,$AC7,$L$2:$L$1001)+SUMIF($B$2:$B$1001,$AC7,$M$2:$M$1001)</f>
        <v/>
      </c>
      <c r="AS7" s="80">
        <f>SUMIF($C$2:$C$1001,$AC7,$N$2:$N$1001)+SUMIF($B$2:$B$1001,$AC7,$O$2:$O$1001)</f>
        <v/>
      </c>
      <c r="AT7" s="80">
        <f>SUMIF($C$2:$C$1001,$AC7,$P$2:$P$1001)+SUMIF($B$2:$B$1001,$AC7,$Q$2:$Q$1001)</f>
        <v/>
      </c>
      <c r="AU7" s="80">
        <f>SUMIF($C$2:$C$1001,$AC7,$U$2:$U$1001)+SUMIF($B$2:$B$1001,$AC7,$V$2:$V$1001)</f>
        <v/>
      </c>
      <c r="AV7" s="28">
        <f>SUMIF($C$2:$C$1001,$AC7,$X$2:$X$1001)+SUMIF($B$2:$B$1001,$AC7,$Y$2:$Y$1001)</f>
        <v/>
      </c>
      <c r="AW7" s="12" t="n">
        <v>5</v>
      </c>
      <c r="AX7" s="81" t="n">
        <v>32.9</v>
      </c>
      <c r="AY7" s="80" t="n">
        <v>2359</v>
      </c>
      <c r="AZ7" s="80" t="n">
        <v>1891</v>
      </c>
      <c r="BA7" s="80" t="n">
        <v>46</v>
      </c>
      <c r="BB7" s="25" t="n">
        <v>2</v>
      </c>
      <c r="BC7" s="80" t="n">
        <v>21</v>
      </c>
      <c r="BD7" s="80" t="n">
        <v>8</v>
      </c>
      <c r="BE7" s="80" t="n">
        <v>5</v>
      </c>
      <c r="BF7" s="29" t="n">
        <v>104</v>
      </c>
      <c r="BG7" s="31" t="n">
        <v>34.15</v>
      </c>
      <c r="BH7" s="80" t="n">
        <v>2191</v>
      </c>
      <c r="BI7" s="80" t="n">
        <v>1769</v>
      </c>
      <c r="BJ7" s="80" t="n">
        <v>74</v>
      </c>
      <c r="BK7" s="25" t="n">
        <v>1</v>
      </c>
      <c r="BL7" s="80" t="n">
        <v>8</v>
      </c>
      <c r="BM7" s="80" t="n">
        <v>6</v>
      </c>
      <c r="BN7" s="80" t="n">
        <v>6</v>
      </c>
      <c r="BO7" s="25" t="n">
        <v>107</v>
      </c>
      <c r="BQ7" s="35">
        <f>BQ33</f>
        <v/>
      </c>
      <c r="BR7" s="35">
        <f>BR33</f>
        <v/>
      </c>
      <c r="BS7" s="35">
        <f>BS33</f>
        <v/>
      </c>
      <c r="BT7" s="89">
        <f>VLOOKUP(BR7,$AC$3:$BO$22,2,FALSE)</f>
        <v/>
      </c>
      <c r="BU7" s="89">
        <f>VLOOKUP(BS7,$AC$3:$BO$22,2,FALSE)</f>
        <v/>
      </c>
      <c r="BV7" s="31">
        <f>VLOOKUP(BR7,$AC$3:$BO$22,3,FALSE)</f>
        <v/>
      </c>
      <c r="BW7" s="81">
        <f>VLOOKUP(BS7,$AC$3:$BO$22,3,FALSE)</f>
        <v/>
      </c>
      <c r="BX7" s="80">
        <f>VLOOKUP(BR7,$AC$3:$BO$22,4,FALSE)</f>
        <v/>
      </c>
      <c r="BY7" s="80">
        <f>VLOOKUP(BS7,$AC$3:$BO$22,4,FALSE)</f>
        <v/>
      </c>
      <c r="BZ7" s="80">
        <f>VLOOKUP(BR7,$AC$3:$BO$22,5,FALSE)</f>
        <v/>
      </c>
      <c r="CA7" s="80">
        <f>VLOOKUP(BS7,$AC$3:$BO$22,5,FALSE)</f>
        <v/>
      </c>
      <c r="CB7" s="80">
        <f>VLOOKUP(BR7,$AC$3:$BO$22,6,FALSE)</f>
        <v/>
      </c>
      <c r="CC7" s="80">
        <f>VLOOKUP(BS7,$AC$3:$BO$22,6,FALSE)</f>
        <v/>
      </c>
      <c r="CD7" s="25">
        <f>VLOOKUP(BR7,$AC$3:$BO$22,7,FALSE)</f>
        <v/>
      </c>
      <c r="CE7" s="80">
        <f>VLOOKUP(BS7,$AC$3:$BO$22,7,FALSE)</f>
        <v/>
      </c>
      <c r="CF7" s="80">
        <f>VLOOKUP(BR7,$AC$3:$BO$22,8,FALSE)</f>
        <v/>
      </c>
      <c r="CG7" s="80">
        <f>VLOOKUP(BS7,$AC$3:$BO$22,8,FALSE)</f>
        <v/>
      </c>
      <c r="CH7" s="80">
        <f>VLOOKUP(BR7,$AC$3:$BO$22,9,FALSE)</f>
        <v/>
      </c>
      <c r="CI7" s="80">
        <f>VLOOKUP(BS7,$AC$3:$BO$22,9,FALSE)</f>
        <v/>
      </c>
      <c r="CJ7" s="80">
        <f>VLOOKUP(BR7,$AC$3:$BO$22,10,FALSE)</f>
        <v/>
      </c>
      <c r="CK7" s="80">
        <f>VLOOKUP(BS7,$AC$3:$BO$22,10,FALSE)</f>
        <v/>
      </c>
      <c r="CL7" s="25">
        <f>VLOOKUP(BR7,$AC$3:$BO$22,11,FALSE)</f>
        <v/>
      </c>
      <c r="CM7" s="80">
        <f>VLOOKUP(BS7,$AC$3:$BO$22,11,FALSE)</f>
        <v/>
      </c>
      <c r="CN7" s="31">
        <f>VLOOKUP(BR7,$AC$3:$BO$22,22,FALSE)</f>
        <v/>
      </c>
      <c r="CO7" s="81">
        <f>VLOOKUP(BS7,$AC$3:$BO$22,22,FALSE)</f>
        <v/>
      </c>
      <c r="CP7" s="80">
        <f>VLOOKUP(BR7,$AC$3:$BO$22,23,FALSE)</f>
        <v/>
      </c>
      <c r="CQ7" s="80">
        <f>VLOOKUP(BS7,$AC$3:$BO$22,23,FALSE)</f>
        <v/>
      </c>
      <c r="CR7" s="80">
        <f>VLOOKUP(BR7,$AC$3:$BO$22,24,FALSE)</f>
        <v/>
      </c>
      <c r="CS7" s="80">
        <f>VLOOKUP(BS7,$AC$3:$BO$22,24,FALSE)</f>
        <v/>
      </c>
      <c r="CT7" s="80">
        <f>VLOOKUP(BR7,$AC$3:$BO$22,25,FALSE)</f>
        <v/>
      </c>
      <c r="CU7" s="80">
        <f>VLOOKUP(BS7,$AC$3:$BO$22,25,FALSE)</f>
        <v/>
      </c>
      <c r="CV7" s="25">
        <f>VLOOKUP(BR7,$AC$3:$BO$22,26,FALSE)</f>
        <v/>
      </c>
      <c r="CW7" s="80">
        <f>VLOOKUP(BS7,$AC$3:$BO$22,26,FALSE)</f>
        <v/>
      </c>
      <c r="CX7" s="80">
        <f>VLOOKUP(BR7,$AC$3:$BO$22,27,FALSE)</f>
        <v/>
      </c>
      <c r="CY7" s="80">
        <f>VLOOKUP(BS7,$AC$3:$BO$22,27,FALSE)</f>
        <v/>
      </c>
      <c r="CZ7" s="80">
        <f>VLOOKUP(BR7,$AC$3:$BO$22,28,FALSE)</f>
        <v/>
      </c>
      <c r="DA7" s="80">
        <f>VLOOKUP(BS7,$AC$3:$BO$22,28,FALSE)</f>
        <v/>
      </c>
      <c r="DB7" s="80">
        <f>VLOOKUP(BR7,$AC$3:$BO$22,29,FALSE)</f>
        <v/>
      </c>
      <c r="DC7" s="80">
        <f>VLOOKUP(BS7,$AC$3:$BO$22,29,FALSE)</f>
        <v/>
      </c>
      <c r="DD7" s="25">
        <f>VLOOKUP(BR7,$AC$3:$BO$22,30,FALSE)</f>
        <v/>
      </c>
      <c r="DE7" s="80">
        <f>VLOOKUP(BS7,$AC$3:$BO$22,30,FALSE)</f>
        <v/>
      </c>
      <c r="DF7" s="30">
        <f>VLOOKUP(BR7,$AC$3:$BO$22,12,FALSE)</f>
        <v/>
      </c>
      <c r="DG7" s="81">
        <f>VLOOKUP(BS7,$AC$3:$BO$22,12,FALSE)</f>
        <v/>
      </c>
      <c r="DH7" s="80">
        <f>VLOOKUP(BR7,$AC$3:$BO$22,13,FALSE)</f>
        <v/>
      </c>
      <c r="DI7" s="80">
        <f>VLOOKUP(BS7,$AC$3:$BO$22,13,FALSE)</f>
        <v/>
      </c>
      <c r="DJ7" s="80">
        <f>VLOOKUP(BR7,$AC$3:$BO$22,14,FALSE)</f>
        <v/>
      </c>
      <c r="DK7" s="80">
        <f>VLOOKUP(BS7,$AC$3:$BO$22,14,FALSE)</f>
        <v/>
      </c>
      <c r="DL7" s="80">
        <f>VLOOKUP(BR7,$AC$3:$BO$22,15,FALSE)</f>
        <v/>
      </c>
      <c r="DM7" s="80">
        <f>VLOOKUP(BS7,$AC$3:$BO$22,15,FALSE)</f>
        <v/>
      </c>
      <c r="DN7" s="25">
        <f>VLOOKUP(BR7,$AC$3:$BO$22,16,FALSE)</f>
        <v/>
      </c>
      <c r="DO7" s="80">
        <f>VLOOKUP(BS7,$AC$3:$BO$22,16,FALSE)</f>
        <v/>
      </c>
      <c r="DP7" s="80">
        <f>VLOOKUP(BR7,$AC$3:$BO$22,17,FALSE)</f>
        <v/>
      </c>
      <c r="DQ7" s="80">
        <f>VLOOKUP(BS7,$AC$3:$BO$22,17,FALSE)</f>
        <v/>
      </c>
      <c r="DR7" s="80">
        <f>VLOOKUP(BR7,$AC$3:$BO$22,18,FALSE)</f>
        <v/>
      </c>
      <c r="DS7" s="80">
        <f>VLOOKUP(BS7,$AC$3:$BO$22,18,FALSE)</f>
        <v/>
      </c>
      <c r="DT7" s="80">
        <f>VLOOKUP(BR7,$AC$3:$BO$22,19,FALSE)</f>
        <v/>
      </c>
      <c r="DU7" s="80">
        <f>VLOOKUP(BS7,$AC$3:$BO$22,19,FALSE)</f>
        <v/>
      </c>
      <c r="DV7" s="25">
        <f>VLOOKUP(BR7,$AC$3:$BO$22,20,FALSE)</f>
        <v/>
      </c>
      <c r="DW7" s="80">
        <f>VLOOKUP(BS7,$AC$3:$BO$22,20,FALSE)</f>
        <v/>
      </c>
      <c r="DX7" s="31">
        <f>VLOOKUP(BR7,$AC$3:$BO$22,31,FALSE)</f>
        <v/>
      </c>
      <c r="DY7" s="81">
        <f>VLOOKUP(BS7,$AC$3:$BO$22,31,FALSE)</f>
        <v/>
      </c>
      <c r="DZ7" s="80">
        <f>VLOOKUP(BR7,$AC$3:$BO$22,32,FALSE)</f>
        <v/>
      </c>
      <c r="EA7" s="80">
        <f>VLOOKUP(BS7,$AC$3:$BO$22,32,FALSE)</f>
        <v/>
      </c>
      <c r="EB7" s="80">
        <f>VLOOKUP(BR7,$AC$3:$BO$22,33,FALSE)</f>
        <v/>
      </c>
      <c r="EC7" s="80">
        <f>VLOOKUP(BS7,$AC$3:$BO$22,33,FALSE)</f>
        <v/>
      </c>
      <c r="ED7" s="80">
        <f>VLOOKUP(BR7,$AC$3:$BO$22,34,FALSE)</f>
        <v/>
      </c>
      <c r="EE7" s="80">
        <f>VLOOKUP(BS7,$AC$3:$BO$22,34,FALSE)</f>
        <v/>
      </c>
      <c r="EF7" s="25">
        <f>VLOOKUP(BR7,$AC$3:$BO$22,35,FALSE)</f>
        <v/>
      </c>
      <c r="EG7" s="80">
        <f>VLOOKUP(BS7,$AC$3:$BO$22,35,FALSE)</f>
        <v/>
      </c>
      <c r="EH7" s="80">
        <f>VLOOKUP(BR7,$AC$3:$BO$22,36,FALSE)</f>
        <v/>
      </c>
      <c r="EI7" s="80">
        <f>VLOOKUP(BS7,$AC$3:$BO$22,36,FALSE)</f>
        <v/>
      </c>
      <c r="EJ7" s="80">
        <f>VLOOKUP(BR7,$AC$3:$BO$22,37,FALSE)</f>
        <v/>
      </c>
      <c r="EK7" s="80">
        <f>VLOOKUP(BS7,$AC$3:$BO$22,37,FALSE)</f>
        <v/>
      </c>
      <c r="EL7" s="80">
        <f>VLOOKUP(BR7,$AC$3:$BO$22,38,FALSE)</f>
        <v/>
      </c>
      <c r="EM7" s="80">
        <f>VLOOKUP(BS7,$AC$3:$BO$22,38,FALSE)</f>
        <v/>
      </c>
      <c r="EN7" s="25">
        <f>VLOOKUP(BR7,$AC$3:$BO$22,39,FALSE)</f>
        <v/>
      </c>
      <c r="EO7" s="80">
        <f>VLOOKUP(BS7,$AC$3:$BO$22,39,FALSE)</f>
        <v/>
      </c>
      <c r="EQ7" s="81" t="n"/>
      <c r="ER7" s="81" t="n"/>
      <c r="ET7" s="81" t="n"/>
      <c r="EU7" s="81" t="n"/>
      <c r="EW7" s="81" t="n"/>
      <c r="EX7" s="81" t="n"/>
      <c r="EZ7" s="81" t="n"/>
      <c r="FA7" s="56" t="n"/>
      <c r="FC7" s="81" t="n"/>
      <c r="FD7" s="81" t="n"/>
      <c r="FF7" s="81" t="n"/>
      <c r="FG7" s="81" t="n"/>
      <c r="FI7" s="81" t="n"/>
      <c r="FJ7" s="71" t="n"/>
      <c r="FK7" s="71" t="n"/>
      <c r="FL7" s="81" t="n"/>
      <c r="FM7" s="71" t="n"/>
      <c r="FN7" s="71" t="n"/>
      <c r="FO7" s="81" t="n"/>
      <c r="FP7" s="71" t="n"/>
      <c r="FQ7" s="71" t="n"/>
      <c r="FR7" s="81" t="n"/>
      <c r="FS7" s="71" t="n"/>
      <c r="FT7" s="71" t="n"/>
      <c r="FU7" s="81" t="n"/>
      <c r="FV7" s="71" t="n"/>
      <c r="FW7" s="71" t="n"/>
      <c r="FX7" s="81" t="n"/>
      <c r="FY7" s="71" t="n"/>
      <c r="FZ7" s="71" t="n"/>
      <c r="GA7" s="81" t="n"/>
      <c r="GB7" s="71" t="n"/>
      <c r="GC7" s="71" t="n"/>
      <c r="GD7" s="81" t="n"/>
      <c r="GE7" s="71" t="n"/>
      <c r="GF7" s="71" t="n"/>
      <c r="GG7" s="81" t="n"/>
    </row>
    <row customHeight="1" ht="12" r="8" spans="1:201">
      <c r="A8" s="35" t="n">
        <v>43331</v>
      </c>
      <c r="B8" s="89" t="s">
        <v>164</v>
      </c>
      <c r="C8" s="89" t="s">
        <v>156</v>
      </c>
      <c r="D8" s="31" t="n">
        <v>6.69</v>
      </c>
      <c r="E8" s="81" t="n">
        <v>7.09</v>
      </c>
      <c r="F8" s="25" t="n">
        <v>323</v>
      </c>
      <c r="G8" s="80" t="n">
        <v>445</v>
      </c>
      <c r="H8" s="80" t="n">
        <v>236</v>
      </c>
      <c r="I8" s="80" t="n">
        <v>363</v>
      </c>
      <c r="J8" s="80" t="n">
        <v>10</v>
      </c>
      <c r="K8" s="80" t="n">
        <v>14</v>
      </c>
      <c r="L8" s="25" t="n">
        <v>0</v>
      </c>
      <c r="M8" s="80" t="n">
        <v>0</v>
      </c>
      <c r="N8" s="80" t="n">
        <v>2</v>
      </c>
      <c r="O8" s="80" t="n">
        <v>4</v>
      </c>
      <c r="P8" s="80" t="n">
        <v>2</v>
      </c>
      <c r="Q8" s="80" t="n">
        <v>2</v>
      </c>
      <c r="R8" s="16" t="n">
        <v>4</v>
      </c>
      <c r="S8" s="16" t="n">
        <v>6</v>
      </c>
      <c r="T8" s="16" t="n">
        <v>10</v>
      </c>
      <c r="U8" s="25" t="n">
        <v>0</v>
      </c>
      <c r="V8" s="80" t="n">
        <v>1</v>
      </c>
      <c r="W8" s="16" t="n">
        <v>1</v>
      </c>
      <c r="X8" s="25" t="n">
        <v>12</v>
      </c>
      <c r="Y8" s="80" t="n">
        <v>28</v>
      </c>
      <c r="Z8" s="27">
        <f>IF(U8="","",LOOKUP(U8-V8,{-9E+307,0,1},{2,"x",1}))</f>
        <v/>
      </c>
      <c r="AA8" s="14">
        <f>IF(U8="","",U8&amp;"-"&amp;V8)</f>
        <v/>
      </c>
      <c r="AB8" s="63" t="n"/>
      <c r="AC8" s="89" t="s">
        <v>149</v>
      </c>
      <c r="AD8" s="80">
        <f>SUMPRODUCT(($B$2:$C$1001=$AC8)*($Z$2:$Z$1001&lt;&gt;""))</f>
        <v/>
      </c>
      <c r="AE8" s="81">
        <f>SUMIF($B$2:$B$1001,$AC8,$D$2:$D$1001)+SUMIF($C$2:$C$1001,$AC8,$E$2:$E$1001)</f>
        <v/>
      </c>
      <c r="AF8" s="80">
        <f>SUMIF($B$2:$B$1001,$AC8,$F$2:$F$1001)+SUMIF($C$2:$C$1001,$AC8,$G$2:$G$1001)</f>
        <v/>
      </c>
      <c r="AG8" s="80">
        <f>SUMIF($B$2:$B$1001,$AC8,$H$2:$H$1001)+SUMIF($C$2:$C$1001,$AC8,$I$2:$I$1001)</f>
        <v/>
      </c>
      <c r="AH8" s="80">
        <f>SUMIF($B$2:$B$1001,$AC8,$J$2:$J$1001)+SUMIF($C$2:$C$1001,$AC8,$K$2:$K$1001)</f>
        <v/>
      </c>
      <c r="AI8" s="25">
        <f>SUMIF($B$2:$B$1001,$AC8,$L$2:$L$1001)+SUMIF($C$2:$C$1001,$AC8,$M$2:$M$1001)</f>
        <v/>
      </c>
      <c r="AJ8" s="80">
        <f>SUMIF($B$2:$B$1001,$AC8,$N$2:$N$1001)+SUMIF($C$2:$C$1001,$AC8,$O$2:$O$1001)</f>
        <v/>
      </c>
      <c r="AK8" s="80">
        <f>SUMIF($B$2:$B$1001,$AC8,$P$2:$P$1001)+SUMIF($C$2:$C$1001,$AC8,$Q$2:$Q$1001)</f>
        <v/>
      </c>
      <c r="AL8" s="80">
        <f>SUMIF($B$2:$B$1001,$AC8,$U$2:$U$1001)+SUMIF($C$2:$C$1001,$AC8,$V$2:$V$1001)</f>
        <v/>
      </c>
      <c r="AM8" s="29">
        <f>SUMIF($B$2:$B$1001,$AC8,$X$2:$X$1001)+SUMIF($C$2:$C$1001,$AC8,$Y$2:$Y$1001)</f>
        <v/>
      </c>
      <c r="AN8" s="31">
        <f>SUMIF($C$2:$C$1001,$AC8,$D$2:$D$1001)+SUMIF($B$2:$B$1001,$AC8,$E$2:$E$1001)</f>
        <v/>
      </c>
      <c r="AO8" s="80">
        <f>SUMIF($C$2:$C$1001,$AC8,$F$2:$F$1001)+SUMIF($B$2:$B$1001,$AC8,$G$2:$G$1001)</f>
        <v/>
      </c>
      <c r="AP8" s="80">
        <f>SUMIF($C$2:$C$1001,$AC8,$H$2:$H$1001)+SUMIF($B$2:$B$1001,$AC8,$I$2:$I$1001)</f>
        <v/>
      </c>
      <c r="AQ8" s="80">
        <f>SUMIF($C$2:$C$1001,$AC8,$J$2:$J$1001)+SUMIF($B$2:$B$1001,$AC8,$K$2:$K$1001)</f>
        <v/>
      </c>
      <c r="AR8" s="25">
        <f>SUMIF($C$2:$C$1001,$AC8,$L$2:$L$1001)+SUMIF($B$2:$B$1001,$AC8,$M$2:$M$1001)</f>
        <v/>
      </c>
      <c r="AS8" s="80">
        <f>SUMIF($C$2:$C$1001,$AC8,$N$2:$N$1001)+SUMIF($B$2:$B$1001,$AC8,$O$2:$O$1001)</f>
        <v/>
      </c>
      <c r="AT8" s="80">
        <f>SUMIF($C$2:$C$1001,$AC8,$P$2:$P$1001)+SUMIF($B$2:$B$1001,$AC8,$Q$2:$Q$1001)</f>
        <v/>
      </c>
      <c r="AU8" s="80">
        <f>SUMIF($C$2:$C$1001,$AC8,$U$2:$U$1001)+SUMIF($B$2:$B$1001,$AC8,$V$2:$V$1001)</f>
        <v/>
      </c>
      <c r="AV8" s="28">
        <f>SUMIF($C$2:$C$1001,$AC8,$X$2:$X$1001)+SUMIF($B$2:$B$1001,$AC8,$Y$2:$Y$1001)</f>
        <v/>
      </c>
      <c r="AW8" s="12" t="n">
        <v>5</v>
      </c>
      <c r="AX8" s="81" t="n">
        <v>33.89</v>
      </c>
      <c r="AY8" s="80" t="n">
        <v>1704</v>
      </c>
      <c r="AZ8" s="80" t="n">
        <v>1287</v>
      </c>
      <c r="BA8" s="80" t="n">
        <v>44</v>
      </c>
      <c r="BB8" s="25" t="n">
        <v>3</v>
      </c>
      <c r="BC8" s="80" t="n">
        <v>13</v>
      </c>
      <c r="BD8" s="80" t="n">
        <v>10</v>
      </c>
      <c r="BE8" s="80" t="n">
        <v>4</v>
      </c>
      <c r="BF8" s="29" t="n">
        <v>167</v>
      </c>
      <c r="BG8" s="31" t="n">
        <v>33.59</v>
      </c>
      <c r="BH8" s="80" t="n">
        <v>2627</v>
      </c>
      <c r="BI8" s="80" t="n">
        <v>2201</v>
      </c>
      <c r="BJ8" s="80" t="n">
        <v>61</v>
      </c>
      <c r="BK8" s="25" t="n">
        <v>2</v>
      </c>
      <c r="BL8" s="80" t="n">
        <v>9</v>
      </c>
      <c r="BM8" s="80" t="n">
        <v>2</v>
      </c>
      <c r="BN8" s="80" t="n">
        <v>4</v>
      </c>
      <c r="BO8" s="25" t="n">
        <v>80</v>
      </c>
      <c r="BQ8" s="35">
        <f>BQ34</f>
        <v/>
      </c>
      <c r="BR8" s="35">
        <f>BR34</f>
        <v/>
      </c>
      <c r="BS8" s="35">
        <f>BS34</f>
        <v/>
      </c>
      <c r="BT8" s="89">
        <f>VLOOKUP(BR8,$AC$3:$BO$22,2,FALSE)</f>
        <v/>
      </c>
      <c r="BU8" s="89">
        <f>VLOOKUP(BS8,$AC$3:$BO$22,2,FALSE)</f>
        <v/>
      </c>
      <c r="BV8" s="31">
        <f>VLOOKUP(BR8,$AC$3:$BO$22,3,FALSE)</f>
        <v/>
      </c>
      <c r="BW8" s="81">
        <f>VLOOKUP(BS8,$AC$3:$BO$22,3,FALSE)</f>
        <v/>
      </c>
      <c r="BX8" s="80">
        <f>VLOOKUP(BR8,$AC$3:$BO$22,4,FALSE)</f>
        <v/>
      </c>
      <c r="BY8" s="80">
        <f>VLOOKUP(BS8,$AC$3:$BO$22,4,FALSE)</f>
        <v/>
      </c>
      <c r="BZ8" s="80">
        <f>VLOOKUP(BR8,$AC$3:$BO$22,5,FALSE)</f>
        <v/>
      </c>
      <c r="CA8" s="80">
        <f>VLOOKUP(BS8,$AC$3:$BO$22,5,FALSE)</f>
        <v/>
      </c>
      <c r="CB8" s="80">
        <f>VLOOKUP(BR8,$AC$3:$BO$22,6,FALSE)</f>
        <v/>
      </c>
      <c r="CC8" s="80">
        <f>VLOOKUP(BS8,$AC$3:$BO$22,6,FALSE)</f>
        <v/>
      </c>
      <c r="CD8" s="25">
        <f>VLOOKUP(BR8,$AC$3:$BO$22,7,FALSE)</f>
        <v/>
      </c>
      <c r="CE8" s="80">
        <f>VLOOKUP(BS8,$AC$3:$BO$22,7,FALSE)</f>
        <v/>
      </c>
      <c r="CF8" s="80">
        <f>VLOOKUP(BR8,$AC$3:$BO$22,8,FALSE)</f>
        <v/>
      </c>
      <c r="CG8" s="80">
        <f>VLOOKUP(BS8,$AC$3:$BO$22,8,FALSE)</f>
        <v/>
      </c>
      <c r="CH8" s="80">
        <f>VLOOKUP(BR8,$AC$3:$BO$22,9,FALSE)</f>
        <v/>
      </c>
      <c r="CI8" s="80">
        <f>VLOOKUP(BS8,$AC$3:$BO$22,9,FALSE)</f>
        <v/>
      </c>
      <c r="CJ8" s="80">
        <f>VLOOKUP(BR8,$AC$3:$BO$22,10,FALSE)</f>
        <v/>
      </c>
      <c r="CK8" s="80">
        <f>VLOOKUP(BS8,$AC$3:$BO$22,10,FALSE)</f>
        <v/>
      </c>
      <c r="CL8" s="25">
        <f>VLOOKUP(BR8,$AC$3:$BO$22,11,FALSE)</f>
        <v/>
      </c>
      <c r="CM8" s="80">
        <f>VLOOKUP(BS8,$AC$3:$BO$22,11,FALSE)</f>
        <v/>
      </c>
      <c r="CN8" s="31">
        <f>VLOOKUP(BR8,$AC$3:$BO$22,22,FALSE)</f>
        <v/>
      </c>
      <c r="CO8" s="81">
        <f>VLOOKUP(BS8,$AC$3:$BO$22,22,FALSE)</f>
        <v/>
      </c>
      <c r="CP8" s="80">
        <f>VLOOKUP(BR8,$AC$3:$BO$22,23,FALSE)</f>
        <v/>
      </c>
      <c r="CQ8" s="80">
        <f>VLOOKUP(BS8,$AC$3:$BO$22,23,FALSE)</f>
        <v/>
      </c>
      <c r="CR8" s="80">
        <f>VLOOKUP(BR8,$AC$3:$BO$22,24,FALSE)</f>
        <v/>
      </c>
      <c r="CS8" s="80">
        <f>VLOOKUP(BS8,$AC$3:$BO$22,24,FALSE)</f>
        <v/>
      </c>
      <c r="CT8" s="80">
        <f>VLOOKUP(BR8,$AC$3:$BO$22,25,FALSE)</f>
        <v/>
      </c>
      <c r="CU8" s="80">
        <f>VLOOKUP(BS8,$AC$3:$BO$22,25,FALSE)</f>
        <v/>
      </c>
      <c r="CV8" s="25">
        <f>VLOOKUP(BR8,$AC$3:$BO$22,26,FALSE)</f>
        <v/>
      </c>
      <c r="CW8" s="80">
        <f>VLOOKUP(BS8,$AC$3:$BO$22,26,FALSE)</f>
        <v/>
      </c>
      <c r="CX8" s="80">
        <f>VLOOKUP(BR8,$AC$3:$BO$22,27,FALSE)</f>
        <v/>
      </c>
      <c r="CY8" s="80">
        <f>VLOOKUP(BS8,$AC$3:$BO$22,27,FALSE)</f>
        <v/>
      </c>
      <c r="CZ8" s="80">
        <f>VLOOKUP(BR8,$AC$3:$BO$22,28,FALSE)</f>
        <v/>
      </c>
      <c r="DA8" s="80">
        <f>VLOOKUP(BS8,$AC$3:$BO$22,28,FALSE)</f>
        <v/>
      </c>
      <c r="DB8" s="80">
        <f>VLOOKUP(BR8,$AC$3:$BO$22,29,FALSE)</f>
        <v/>
      </c>
      <c r="DC8" s="80">
        <f>VLOOKUP(BS8,$AC$3:$BO$22,29,FALSE)</f>
        <v/>
      </c>
      <c r="DD8" s="25">
        <f>VLOOKUP(BR8,$AC$3:$BO$22,30,FALSE)</f>
        <v/>
      </c>
      <c r="DE8" s="80">
        <f>VLOOKUP(BS8,$AC$3:$BO$22,30,FALSE)</f>
        <v/>
      </c>
      <c r="DF8" s="30">
        <f>VLOOKUP(BR8,$AC$3:$BO$22,12,FALSE)</f>
        <v/>
      </c>
      <c r="DG8" s="81">
        <f>VLOOKUP(BS8,$AC$3:$BO$22,12,FALSE)</f>
        <v/>
      </c>
      <c r="DH8" s="80">
        <f>VLOOKUP(BR8,$AC$3:$BO$22,13,FALSE)</f>
        <v/>
      </c>
      <c r="DI8" s="80">
        <f>VLOOKUP(BS8,$AC$3:$BO$22,13,FALSE)</f>
        <v/>
      </c>
      <c r="DJ8" s="80">
        <f>VLOOKUP(BR8,$AC$3:$BO$22,14,FALSE)</f>
        <v/>
      </c>
      <c r="DK8" s="80">
        <f>VLOOKUP(BS8,$AC$3:$BO$22,14,FALSE)</f>
        <v/>
      </c>
      <c r="DL8" s="80">
        <f>VLOOKUP(BR8,$AC$3:$BO$22,15,FALSE)</f>
        <v/>
      </c>
      <c r="DM8" s="80">
        <f>VLOOKUP(BS8,$AC$3:$BO$22,15,FALSE)</f>
        <v/>
      </c>
      <c r="DN8" s="25">
        <f>VLOOKUP(BR8,$AC$3:$BO$22,16,FALSE)</f>
        <v/>
      </c>
      <c r="DO8" s="80">
        <f>VLOOKUP(BS8,$AC$3:$BO$22,16,FALSE)</f>
        <v/>
      </c>
      <c r="DP8" s="80">
        <f>VLOOKUP(BR8,$AC$3:$BO$22,17,FALSE)</f>
        <v/>
      </c>
      <c r="DQ8" s="80">
        <f>VLOOKUP(BS8,$AC$3:$BO$22,17,FALSE)</f>
        <v/>
      </c>
      <c r="DR8" s="80">
        <f>VLOOKUP(BR8,$AC$3:$BO$22,18,FALSE)</f>
        <v/>
      </c>
      <c r="DS8" s="80">
        <f>VLOOKUP(BS8,$AC$3:$BO$22,18,FALSE)</f>
        <v/>
      </c>
      <c r="DT8" s="80">
        <f>VLOOKUP(BR8,$AC$3:$BO$22,19,FALSE)</f>
        <v/>
      </c>
      <c r="DU8" s="80">
        <f>VLOOKUP(BS8,$AC$3:$BO$22,19,FALSE)</f>
        <v/>
      </c>
      <c r="DV8" s="25">
        <f>VLOOKUP(BR8,$AC$3:$BO$22,20,FALSE)</f>
        <v/>
      </c>
      <c r="DW8" s="80">
        <f>VLOOKUP(BS8,$AC$3:$BO$22,20,FALSE)</f>
        <v/>
      </c>
      <c r="DX8" s="31">
        <f>VLOOKUP(BR8,$AC$3:$BO$22,31,FALSE)</f>
        <v/>
      </c>
      <c r="DY8" s="81">
        <f>VLOOKUP(BS8,$AC$3:$BO$22,31,FALSE)</f>
        <v/>
      </c>
      <c r="DZ8" s="80">
        <f>VLOOKUP(BR8,$AC$3:$BO$22,32,FALSE)</f>
        <v/>
      </c>
      <c r="EA8" s="80">
        <f>VLOOKUP(BS8,$AC$3:$BO$22,32,FALSE)</f>
        <v/>
      </c>
      <c r="EB8" s="80">
        <f>VLOOKUP(BR8,$AC$3:$BO$22,33,FALSE)</f>
        <v/>
      </c>
      <c r="EC8" s="80">
        <f>VLOOKUP(BS8,$AC$3:$BO$22,33,FALSE)</f>
        <v/>
      </c>
      <c r="ED8" s="80">
        <f>VLOOKUP(BR8,$AC$3:$BO$22,34,FALSE)</f>
        <v/>
      </c>
      <c r="EE8" s="80">
        <f>VLOOKUP(BS8,$AC$3:$BO$22,34,FALSE)</f>
        <v/>
      </c>
      <c r="EF8" s="25">
        <f>VLOOKUP(BR8,$AC$3:$BO$22,35,FALSE)</f>
        <v/>
      </c>
      <c r="EG8" s="80">
        <f>VLOOKUP(BS8,$AC$3:$BO$22,35,FALSE)</f>
        <v/>
      </c>
      <c r="EH8" s="80">
        <f>VLOOKUP(BR8,$AC$3:$BO$22,36,FALSE)</f>
        <v/>
      </c>
      <c r="EI8" s="80">
        <f>VLOOKUP(BS8,$AC$3:$BO$22,36,FALSE)</f>
        <v/>
      </c>
      <c r="EJ8" s="80">
        <f>VLOOKUP(BR8,$AC$3:$BO$22,37,FALSE)</f>
        <v/>
      </c>
      <c r="EK8" s="80">
        <f>VLOOKUP(BS8,$AC$3:$BO$22,37,FALSE)</f>
        <v/>
      </c>
      <c r="EL8" s="80">
        <f>VLOOKUP(BR8,$AC$3:$BO$22,38,FALSE)</f>
        <v/>
      </c>
      <c r="EM8" s="80">
        <f>VLOOKUP(BS8,$AC$3:$BO$22,38,FALSE)</f>
        <v/>
      </c>
      <c r="EN8" s="25">
        <f>VLOOKUP(BR8,$AC$3:$BO$22,39,FALSE)</f>
        <v/>
      </c>
      <c r="EO8" s="80">
        <f>VLOOKUP(BS8,$AC$3:$BO$22,39,FALSE)</f>
        <v/>
      </c>
      <c r="EQ8" s="81" t="n"/>
      <c r="ER8" s="81" t="n"/>
      <c r="ET8" s="81" t="n"/>
      <c r="EU8" s="81" t="n"/>
      <c r="EW8" s="81" t="n"/>
      <c r="EX8" s="81" t="n"/>
      <c r="EZ8" s="81" t="n"/>
      <c r="FA8" s="56" t="n"/>
      <c r="FC8" s="81" t="n"/>
      <c r="FD8" s="81" t="n"/>
      <c r="FF8" s="81" t="n"/>
      <c r="FG8" s="81" t="n"/>
      <c r="FI8" s="81" t="n"/>
      <c r="FJ8" s="71" t="n"/>
      <c r="FK8" s="71" t="n"/>
      <c r="FL8" s="81" t="n"/>
      <c r="FM8" s="71" t="n"/>
      <c r="FN8" s="71" t="n"/>
      <c r="FO8" s="81" t="n"/>
      <c r="FP8" s="71" t="n"/>
      <c r="FQ8" s="71" t="n"/>
      <c r="FR8" s="81" t="n"/>
      <c r="FS8" s="71" t="n"/>
      <c r="FT8" s="71" t="n"/>
      <c r="FU8" s="81" t="n"/>
      <c r="FV8" s="71" t="n"/>
      <c r="FW8" s="71" t="n"/>
      <c r="FX8" s="81" t="n"/>
      <c r="FY8" s="71" t="n"/>
      <c r="FZ8" s="71" t="n"/>
      <c r="GA8" s="81" t="n"/>
      <c r="GB8" s="71" t="n"/>
      <c r="GC8" s="71" t="n"/>
      <c r="GD8" s="81" t="n"/>
      <c r="GE8" s="71" t="n"/>
      <c r="GF8" s="71" t="n"/>
      <c r="GG8" s="81" t="n"/>
    </row>
    <row customHeight="1" ht="12" r="9" spans="1:201">
      <c r="A9" s="35" t="n">
        <v>43332</v>
      </c>
      <c r="B9" s="89" t="s">
        <v>159</v>
      </c>
      <c r="C9" s="89" t="s">
        <v>165</v>
      </c>
      <c r="D9" s="31" t="n">
        <v>7.38</v>
      </c>
      <c r="E9" s="81" t="n">
        <v>5.9</v>
      </c>
      <c r="F9" s="25" t="n">
        <v>569</v>
      </c>
      <c r="G9" s="80" t="n">
        <v>405</v>
      </c>
      <c r="H9" s="80" t="n">
        <v>491</v>
      </c>
      <c r="I9" s="80" t="n">
        <v>321</v>
      </c>
      <c r="J9" s="80" t="n">
        <v>14</v>
      </c>
      <c r="K9" s="80" t="n">
        <v>3</v>
      </c>
      <c r="L9" s="25" t="n">
        <v>0</v>
      </c>
      <c r="M9" s="80" t="n">
        <v>0</v>
      </c>
      <c r="N9" s="80" t="n">
        <v>7</v>
      </c>
      <c r="O9" s="80" t="n">
        <v>0</v>
      </c>
      <c r="P9" s="80" t="n">
        <v>2</v>
      </c>
      <c r="Q9" s="80" t="n">
        <v>0</v>
      </c>
      <c r="R9" s="16" t="n">
        <v>9</v>
      </c>
      <c r="S9" s="16" t="n">
        <v>0</v>
      </c>
      <c r="T9" s="16" t="n">
        <v>9</v>
      </c>
      <c r="U9" s="25" t="n">
        <v>4</v>
      </c>
      <c r="V9" s="80" t="n">
        <v>0</v>
      </c>
      <c r="W9" s="16" t="n">
        <v>4</v>
      </c>
      <c r="X9" s="25" t="n">
        <v>8</v>
      </c>
      <c r="Y9" s="80" t="n">
        <v>21</v>
      </c>
      <c r="Z9" s="27">
        <f>IF(U9="","",LOOKUP(U9-V9,{-9E+307,0,1},{2,"x",1}))</f>
        <v/>
      </c>
      <c r="AA9" s="14">
        <f>IF(U9="","",U9&amp;"-"&amp;V9)</f>
        <v/>
      </c>
      <c r="AB9" s="63" t="n"/>
      <c r="AC9" s="89" t="s">
        <v>157</v>
      </c>
      <c r="AD9" s="80">
        <f>SUMPRODUCT(($B$2:$C$1001=$AC9)*($Z$2:$Z$1001&lt;&gt;""))</f>
        <v/>
      </c>
      <c r="AE9" s="81">
        <f>SUMIF($B$2:$B$1001,$AC9,$D$2:$D$1001)+SUMIF($C$2:$C$1001,$AC9,$E$2:$E$1001)</f>
        <v/>
      </c>
      <c r="AF9" s="80">
        <f>SUMIF($B$2:$B$1001,$AC9,$F$2:$F$1001)+SUMIF($C$2:$C$1001,$AC9,$G$2:$G$1001)</f>
        <v/>
      </c>
      <c r="AG9" s="80">
        <f>SUMIF($B$2:$B$1001,$AC9,$H$2:$H$1001)+SUMIF($C$2:$C$1001,$AC9,$I$2:$I$1001)</f>
        <v/>
      </c>
      <c r="AH9" s="80">
        <f>SUMIF($B$2:$B$1001,$AC9,$J$2:$J$1001)+SUMIF($C$2:$C$1001,$AC9,$K$2:$K$1001)</f>
        <v/>
      </c>
      <c r="AI9" s="25">
        <f>SUMIF($B$2:$B$1001,$AC9,$L$2:$L$1001)+SUMIF($C$2:$C$1001,$AC9,$M$2:$M$1001)</f>
        <v/>
      </c>
      <c r="AJ9" s="80">
        <f>SUMIF($B$2:$B$1001,$AC9,$N$2:$N$1001)+SUMIF($C$2:$C$1001,$AC9,$O$2:$O$1001)</f>
        <v/>
      </c>
      <c r="AK9" s="80">
        <f>SUMIF($B$2:$B$1001,$AC9,$P$2:$P$1001)+SUMIF($C$2:$C$1001,$AC9,$Q$2:$Q$1001)</f>
        <v/>
      </c>
      <c r="AL9" s="80">
        <f>SUMIF($B$2:$B$1001,$AC9,$U$2:$U$1001)+SUMIF($C$2:$C$1001,$AC9,$V$2:$V$1001)</f>
        <v/>
      </c>
      <c r="AM9" s="29">
        <f>SUMIF($B$2:$B$1001,$AC9,$X$2:$X$1001)+SUMIF($C$2:$C$1001,$AC9,$Y$2:$Y$1001)</f>
        <v/>
      </c>
      <c r="AN9" s="31">
        <f>SUMIF($C$2:$C$1001,$AC9,$D$2:$D$1001)+SUMIF($B$2:$B$1001,$AC9,$E$2:$E$1001)</f>
        <v/>
      </c>
      <c r="AO9" s="80">
        <f>SUMIF($C$2:$C$1001,$AC9,$F$2:$F$1001)+SUMIF($B$2:$B$1001,$AC9,$G$2:$G$1001)</f>
        <v/>
      </c>
      <c r="AP9" s="80">
        <f>SUMIF($C$2:$C$1001,$AC9,$H$2:$H$1001)+SUMIF($B$2:$B$1001,$AC9,$I$2:$I$1001)</f>
        <v/>
      </c>
      <c r="AQ9" s="80">
        <f>SUMIF($C$2:$C$1001,$AC9,$J$2:$J$1001)+SUMIF($B$2:$B$1001,$AC9,$K$2:$K$1001)</f>
        <v/>
      </c>
      <c r="AR9" s="25">
        <f>SUMIF($C$2:$C$1001,$AC9,$L$2:$L$1001)+SUMIF($B$2:$B$1001,$AC9,$M$2:$M$1001)</f>
        <v/>
      </c>
      <c r="AS9" s="80">
        <f>SUMIF($C$2:$C$1001,$AC9,$N$2:$N$1001)+SUMIF($B$2:$B$1001,$AC9,$O$2:$O$1001)</f>
        <v/>
      </c>
      <c r="AT9" s="80">
        <f>SUMIF($C$2:$C$1001,$AC9,$P$2:$P$1001)+SUMIF($B$2:$B$1001,$AC9,$Q$2:$Q$1001)</f>
        <v/>
      </c>
      <c r="AU9" s="80">
        <f>SUMIF($C$2:$C$1001,$AC9,$U$2:$U$1001)+SUMIF($B$2:$B$1001,$AC9,$V$2:$V$1001)</f>
        <v/>
      </c>
      <c r="AV9" s="28">
        <f>SUMIF($C$2:$C$1001,$AC9,$X$2:$X$1001)+SUMIF($B$2:$B$1001,$AC9,$Y$2:$Y$1001)</f>
        <v/>
      </c>
      <c r="AW9" s="12" t="n">
        <v>5</v>
      </c>
      <c r="AX9" s="81" t="n">
        <v>33.79</v>
      </c>
      <c r="AY9" s="80" t="n">
        <v>1772</v>
      </c>
      <c r="AZ9" s="80" t="n">
        <v>1355</v>
      </c>
      <c r="BA9" s="80" t="n">
        <v>51</v>
      </c>
      <c r="BB9" s="25" t="n">
        <v>5</v>
      </c>
      <c r="BC9" s="80" t="n">
        <v>18</v>
      </c>
      <c r="BD9" s="80" t="n">
        <v>13</v>
      </c>
      <c r="BE9" s="80" t="n">
        <v>10</v>
      </c>
      <c r="BF9" s="29" t="n">
        <v>113</v>
      </c>
      <c r="BG9" s="31" t="n">
        <v>33.82</v>
      </c>
      <c r="BH9" s="80" t="n">
        <v>2431</v>
      </c>
      <c r="BI9" s="80" t="n">
        <v>2035</v>
      </c>
      <c r="BJ9" s="80" t="n">
        <v>73</v>
      </c>
      <c r="BK9" s="25" t="n">
        <v>4</v>
      </c>
      <c r="BL9" s="80" t="n">
        <v>13</v>
      </c>
      <c r="BM9" s="80" t="n">
        <v>9</v>
      </c>
      <c r="BN9" s="80" t="n">
        <v>9</v>
      </c>
      <c r="BO9" s="25" t="n">
        <v>88</v>
      </c>
      <c r="BQ9" s="35">
        <f>BQ35</f>
        <v/>
      </c>
      <c r="BR9" s="35">
        <f>BR35</f>
        <v/>
      </c>
      <c r="BS9" s="35">
        <f>BS35</f>
        <v/>
      </c>
      <c r="BT9" s="89">
        <f>VLOOKUP(BR9,$AC$3:$BO$22,2,FALSE)</f>
        <v/>
      </c>
      <c r="BU9" s="89">
        <f>VLOOKUP(BS9,$AC$3:$BO$22,2,FALSE)</f>
        <v/>
      </c>
      <c r="BV9" s="31">
        <f>VLOOKUP(BR9,$AC$3:$BO$22,3,FALSE)</f>
        <v/>
      </c>
      <c r="BW9" s="81">
        <f>VLOOKUP(BS9,$AC$3:$BO$22,3,FALSE)</f>
        <v/>
      </c>
      <c r="BX9" s="80">
        <f>VLOOKUP(BR9,$AC$3:$BO$22,4,FALSE)</f>
        <v/>
      </c>
      <c r="BY9" s="80">
        <f>VLOOKUP(BS9,$AC$3:$BO$22,4,FALSE)</f>
        <v/>
      </c>
      <c r="BZ9" s="80">
        <f>VLOOKUP(BR9,$AC$3:$BO$22,5,FALSE)</f>
        <v/>
      </c>
      <c r="CA9" s="80">
        <f>VLOOKUP(BS9,$AC$3:$BO$22,5,FALSE)</f>
        <v/>
      </c>
      <c r="CB9" s="80">
        <f>VLOOKUP(BR9,$AC$3:$BO$22,6,FALSE)</f>
        <v/>
      </c>
      <c r="CC9" s="80">
        <f>VLOOKUP(BS9,$AC$3:$BO$22,6,FALSE)</f>
        <v/>
      </c>
      <c r="CD9" s="25">
        <f>VLOOKUP(BR9,$AC$3:$BO$22,7,FALSE)</f>
        <v/>
      </c>
      <c r="CE9" s="80">
        <f>VLOOKUP(BS9,$AC$3:$BO$22,7,FALSE)</f>
        <v/>
      </c>
      <c r="CF9" s="80">
        <f>VLOOKUP(BR9,$AC$3:$BO$22,8,FALSE)</f>
        <v/>
      </c>
      <c r="CG9" s="80">
        <f>VLOOKUP(BS9,$AC$3:$BO$22,8,FALSE)</f>
        <v/>
      </c>
      <c r="CH9" s="80">
        <f>VLOOKUP(BR9,$AC$3:$BO$22,9,FALSE)</f>
        <v/>
      </c>
      <c r="CI9" s="80">
        <f>VLOOKUP(BS9,$AC$3:$BO$22,9,FALSE)</f>
        <v/>
      </c>
      <c r="CJ9" s="80">
        <f>VLOOKUP(BR9,$AC$3:$BO$22,10,FALSE)</f>
        <v/>
      </c>
      <c r="CK9" s="80">
        <f>VLOOKUP(BS9,$AC$3:$BO$22,10,FALSE)</f>
        <v/>
      </c>
      <c r="CL9" s="25">
        <f>VLOOKUP(BR9,$AC$3:$BO$22,11,FALSE)</f>
        <v/>
      </c>
      <c r="CM9" s="80">
        <f>VLOOKUP(BS9,$AC$3:$BO$22,11,FALSE)</f>
        <v/>
      </c>
      <c r="CN9" s="31">
        <f>VLOOKUP(BR9,$AC$3:$BO$22,22,FALSE)</f>
        <v/>
      </c>
      <c r="CO9" s="81">
        <f>VLOOKUP(BS9,$AC$3:$BO$22,22,FALSE)</f>
        <v/>
      </c>
      <c r="CP9" s="80">
        <f>VLOOKUP(BR9,$AC$3:$BO$22,23,FALSE)</f>
        <v/>
      </c>
      <c r="CQ9" s="80">
        <f>VLOOKUP(BS9,$AC$3:$BO$22,23,FALSE)</f>
        <v/>
      </c>
      <c r="CR9" s="80">
        <f>VLOOKUP(BR9,$AC$3:$BO$22,24,FALSE)</f>
        <v/>
      </c>
      <c r="CS9" s="80">
        <f>VLOOKUP(BS9,$AC$3:$BO$22,24,FALSE)</f>
        <v/>
      </c>
      <c r="CT9" s="80">
        <f>VLOOKUP(BR9,$AC$3:$BO$22,25,FALSE)</f>
        <v/>
      </c>
      <c r="CU9" s="80">
        <f>VLOOKUP(BS9,$AC$3:$BO$22,25,FALSE)</f>
        <v/>
      </c>
      <c r="CV9" s="25">
        <f>VLOOKUP(BR9,$AC$3:$BO$22,26,FALSE)</f>
        <v/>
      </c>
      <c r="CW9" s="80">
        <f>VLOOKUP(BS9,$AC$3:$BO$22,26,FALSE)</f>
        <v/>
      </c>
      <c r="CX9" s="80">
        <f>VLOOKUP(BR9,$AC$3:$BO$22,27,FALSE)</f>
        <v/>
      </c>
      <c r="CY9" s="80">
        <f>VLOOKUP(BS9,$AC$3:$BO$22,27,FALSE)</f>
        <v/>
      </c>
      <c r="CZ9" s="80">
        <f>VLOOKUP(BR9,$AC$3:$BO$22,28,FALSE)</f>
        <v/>
      </c>
      <c r="DA9" s="80">
        <f>VLOOKUP(BS9,$AC$3:$BO$22,28,FALSE)</f>
        <v/>
      </c>
      <c r="DB9" s="80">
        <f>VLOOKUP(BR9,$AC$3:$BO$22,29,FALSE)</f>
        <v/>
      </c>
      <c r="DC9" s="80">
        <f>VLOOKUP(BS9,$AC$3:$BO$22,29,FALSE)</f>
        <v/>
      </c>
      <c r="DD9" s="25">
        <f>VLOOKUP(BR9,$AC$3:$BO$22,30,FALSE)</f>
        <v/>
      </c>
      <c r="DE9" s="80">
        <f>VLOOKUP(BS9,$AC$3:$BO$22,30,FALSE)</f>
        <v/>
      </c>
      <c r="DF9" s="30">
        <f>VLOOKUP(BR9,$AC$3:$BO$22,12,FALSE)</f>
        <v/>
      </c>
      <c r="DG9" s="81">
        <f>VLOOKUP(BS9,$AC$3:$BO$22,12,FALSE)</f>
        <v/>
      </c>
      <c r="DH9" s="80">
        <f>VLOOKUP(BR9,$AC$3:$BO$22,13,FALSE)</f>
        <v/>
      </c>
      <c r="DI9" s="80">
        <f>VLOOKUP(BS9,$AC$3:$BO$22,13,FALSE)</f>
        <v/>
      </c>
      <c r="DJ9" s="80">
        <f>VLOOKUP(BR9,$AC$3:$BO$22,14,FALSE)</f>
        <v/>
      </c>
      <c r="DK9" s="80">
        <f>VLOOKUP(BS9,$AC$3:$BO$22,14,FALSE)</f>
        <v/>
      </c>
      <c r="DL9" s="80">
        <f>VLOOKUP(BR9,$AC$3:$BO$22,15,FALSE)</f>
        <v/>
      </c>
      <c r="DM9" s="80">
        <f>VLOOKUP(BS9,$AC$3:$BO$22,15,FALSE)</f>
        <v/>
      </c>
      <c r="DN9" s="25">
        <f>VLOOKUP(BR9,$AC$3:$BO$22,16,FALSE)</f>
        <v/>
      </c>
      <c r="DO9" s="80">
        <f>VLOOKUP(BS9,$AC$3:$BO$22,16,FALSE)</f>
        <v/>
      </c>
      <c r="DP9" s="80">
        <f>VLOOKUP(BR9,$AC$3:$BO$22,17,FALSE)</f>
        <v/>
      </c>
      <c r="DQ9" s="80">
        <f>VLOOKUP(BS9,$AC$3:$BO$22,17,FALSE)</f>
        <v/>
      </c>
      <c r="DR9" s="80">
        <f>VLOOKUP(BR9,$AC$3:$BO$22,18,FALSE)</f>
        <v/>
      </c>
      <c r="DS9" s="80">
        <f>VLOOKUP(BS9,$AC$3:$BO$22,18,FALSE)</f>
        <v/>
      </c>
      <c r="DT9" s="80">
        <f>VLOOKUP(BR9,$AC$3:$BO$22,19,FALSE)</f>
        <v/>
      </c>
      <c r="DU9" s="80">
        <f>VLOOKUP(BS9,$AC$3:$BO$22,19,FALSE)</f>
        <v/>
      </c>
      <c r="DV9" s="25">
        <f>VLOOKUP(BR9,$AC$3:$BO$22,20,FALSE)</f>
        <v/>
      </c>
      <c r="DW9" s="80">
        <f>VLOOKUP(BS9,$AC$3:$BO$22,20,FALSE)</f>
        <v/>
      </c>
      <c r="DX9" s="31">
        <f>VLOOKUP(BR9,$AC$3:$BO$22,31,FALSE)</f>
        <v/>
      </c>
      <c r="DY9" s="81">
        <f>VLOOKUP(BS9,$AC$3:$BO$22,31,FALSE)</f>
        <v/>
      </c>
      <c r="DZ9" s="80">
        <f>VLOOKUP(BR9,$AC$3:$BO$22,32,FALSE)</f>
        <v/>
      </c>
      <c r="EA9" s="80">
        <f>VLOOKUP(BS9,$AC$3:$BO$22,32,FALSE)</f>
        <v/>
      </c>
      <c r="EB9" s="80">
        <f>VLOOKUP(BR9,$AC$3:$BO$22,33,FALSE)</f>
        <v/>
      </c>
      <c r="EC9" s="80">
        <f>VLOOKUP(BS9,$AC$3:$BO$22,33,FALSE)</f>
        <v/>
      </c>
      <c r="ED9" s="80">
        <f>VLOOKUP(BR9,$AC$3:$BO$22,34,FALSE)</f>
        <v/>
      </c>
      <c r="EE9" s="80">
        <f>VLOOKUP(BS9,$AC$3:$BO$22,34,FALSE)</f>
        <v/>
      </c>
      <c r="EF9" s="25">
        <f>VLOOKUP(BR9,$AC$3:$BO$22,35,FALSE)</f>
        <v/>
      </c>
      <c r="EG9" s="80">
        <f>VLOOKUP(BS9,$AC$3:$BO$22,35,FALSE)</f>
        <v/>
      </c>
      <c r="EH9" s="80">
        <f>VLOOKUP(BR9,$AC$3:$BO$22,36,FALSE)</f>
        <v/>
      </c>
      <c r="EI9" s="80">
        <f>VLOOKUP(BS9,$AC$3:$BO$22,36,FALSE)</f>
        <v/>
      </c>
      <c r="EJ9" s="80">
        <f>VLOOKUP(BR9,$AC$3:$BO$22,37,FALSE)</f>
        <v/>
      </c>
      <c r="EK9" s="80">
        <f>VLOOKUP(BS9,$AC$3:$BO$22,37,FALSE)</f>
        <v/>
      </c>
      <c r="EL9" s="80">
        <f>VLOOKUP(BR9,$AC$3:$BO$22,38,FALSE)</f>
        <v/>
      </c>
      <c r="EM9" s="80">
        <f>VLOOKUP(BS9,$AC$3:$BO$22,38,FALSE)</f>
        <v/>
      </c>
      <c r="EN9" s="25">
        <f>VLOOKUP(BR9,$AC$3:$BO$22,39,FALSE)</f>
        <v/>
      </c>
      <c r="EO9" s="80">
        <f>VLOOKUP(BS9,$AC$3:$BO$22,39,FALSE)</f>
        <v/>
      </c>
      <c r="EQ9" s="81" t="n"/>
      <c r="ER9" s="81" t="n"/>
      <c r="ET9" s="81" t="n"/>
      <c r="EU9" s="81" t="n"/>
      <c r="EW9" s="81" t="n"/>
      <c r="EX9" s="81" t="n"/>
      <c r="EZ9" s="81" t="n"/>
      <c r="FA9" s="56" t="n"/>
      <c r="FC9" s="81" t="n"/>
      <c r="FD9" s="81" t="n"/>
      <c r="FF9" s="81" t="n"/>
      <c r="FG9" s="81" t="n"/>
      <c r="FI9" s="81" t="n"/>
      <c r="FJ9" s="71" t="n"/>
      <c r="FK9" s="71" t="n"/>
      <c r="FL9" s="81" t="n"/>
      <c r="FM9" s="71" t="n"/>
      <c r="FN9" s="71" t="n"/>
      <c r="FO9" s="81" t="n"/>
      <c r="FP9" s="71" t="n"/>
      <c r="FQ9" s="71" t="n"/>
      <c r="FR9" s="81" t="n"/>
      <c r="FS9" s="71" t="n"/>
      <c r="FT9" s="71" t="n"/>
      <c r="FU9" s="81" t="n"/>
      <c r="FV9" s="71" t="n"/>
      <c r="FW9" s="71" t="n"/>
      <c r="FX9" s="81" t="n"/>
      <c r="FY9" s="71" t="n"/>
      <c r="FZ9" s="71" t="n"/>
      <c r="GA9" s="81" t="n"/>
      <c r="GB9" s="71" t="n"/>
      <c r="GC9" s="71" t="n"/>
      <c r="GD9" s="81" t="n"/>
      <c r="GE9" s="71" t="n"/>
      <c r="GF9" s="71" t="n"/>
      <c r="GG9" s="81" t="n"/>
    </row>
    <row customHeight="1" ht="12" r="10" spans="1:201">
      <c r="A10" s="35" t="n">
        <v>43337</v>
      </c>
      <c r="B10" s="89" t="s">
        <v>150</v>
      </c>
      <c r="C10" s="89" t="s">
        <v>151</v>
      </c>
      <c r="D10" s="31" t="n">
        <v>7.08</v>
      </c>
      <c r="E10" s="81" t="n">
        <v>6.44</v>
      </c>
      <c r="F10" s="25" t="n">
        <v>530</v>
      </c>
      <c r="G10" s="80" t="n">
        <v>432</v>
      </c>
      <c r="H10" s="80" t="n">
        <v>442</v>
      </c>
      <c r="I10" s="80" t="n">
        <v>355</v>
      </c>
      <c r="J10" s="80" t="n">
        <v>13</v>
      </c>
      <c r="K10" s="80" t="n">
        <v>6</v>
      </c>
      <c r="L10" s="25" t="n">
        <v>1</v>
      </c>
      <c r="M10" s="80" t="n">
        <v>0</v>
      </c>
      <c r="N10" s="80" t="n">
        <v>3</v>
      </c>
      <c r="O10" s="80" t="n">
        <v>0</v>
      </c>
      <c r="P10" s="80" t="n">
        <v>3</v>
      </c>
      <c r="Q10" s="80" t="n">
        <v>2</v>
      </c>
      <c r="R10" s="16" t="n">
        <v>7</v>
      </c>
      <c r="S10" s="16" t="n">
        <v>2</v>
      </c>
      <c r="T10" s="16" t="n">
        <v>9</v>
      </c>
      <c r="U10" s="25" t="n">
        <v>2</v>
      </c>
      <c r="V10" s="80" t="n">
        <v>0</v>
      </c>
      <c r="W10" s="16" t="n">
        <v>2</v>
      </c>
      <c r="X10" s="25" t="n">
        <v>14</v>
      </c>
      <c r="Y10" s="80" t="n">
        <v>27</v>
      </c>
      <c r="Z10" s="27">
        <f>IF(U10="","",LOOKUP(U10-V10,{-9E+307,0,1},{2,"x",1}))</f>
        <v/>
      </c>
      <c r="AA10" s="14">
        <f>IF(U10="","",U10&amp;"-"&amp;V10)</f>
        <v/>
      </c>
      <c r="AB10" s="63" t="n"/>
      <c r="AC10" s="89" t="s">
        <v>166</v>
      </c>
      <c r="AD10" s="80">
        <f>SUMPRODUCT(($B$2:$C$1001=$AC10)*($Z$2:$Z$1001&lt;&gt;""))</f>
        <v/>
      </c>
      <c r="AE10" s="81">
        <f>SUMIF($B$2:$B$1001,$AC10,$D$2:$D$1001)+SUMIF($C$2:$C$1001,$AC10,$E$2:$E$1001)</f>
        <v/>
      </c>
      <c r="AF10" s="80">
        <f>SUMIF($B$2:$B$1001,$AC10,$F$2:$F$1001)+SUMIF($C$2:$C$1001,$AC10,$G$2:$G$1001)</f>
        <v/>
      </c>
      <c r="AG10" s="80">
        <f>SUMIF($B$2:$B$1001,$AC10,$H$2:$H$1001)+SUMIF($C$2:$C$1001,$AC10,$I$2:$I$1001)</f>
        <v/>
      </c>
      <c r="AH10" s="80">
        <f>SUMIF($B$2:$B$1001,$AC10,$J$2:$J$1001)+SUMIF($C$2:$C$1001,$AC10,$K$2:$K$1001)</f>
        <v/>
      </c>
      <c r="AI10" s="25">
        <f>SUMIF($B$2:$B$1001,$AC10,$L$2:$L$1001)+SUMIF($C$2:$C$1001,$AC10,$M$2:$M$1001)</f>
        <v/>
      </c>
      <c r="AJ10" s="80">
        <f>SUMIF($B$2:$B$1001,$AC10,$N$2:$N$1001)+SUMIF($C$2:$C$1001,$AC10,$O$2:$O$1001)</f>
        <v/>
      </c>
      <c r="AK10" s="80">
        <f>SUMIF($B$2:$B$1001,$AC10,$P$2:$P$1001)+SUMIF($C$2:$C$1001,$AC10,$Q$2:$Q$1001)</f>
        <v/>
      </c>
      <c r="AL10" s="80">
        <f>SUMIF($B$2:$B$1001,$AC10,$U$2:$U$1001)+SUMIF($C$2:$C$1001,$AC10,$V$2:$V$1001)</f>
        <v/>
      </c>
      <c r="AM10" s="29">
        <f>SUMIF($B$2:$B$1001,$AC10,$X$2:$X$1001)+SUMIF($C$2:$C$1001,$AC10,$Y$2:$Y$1001)</f>
        <v/>
      </c>
      <c r="AN10" s="31">
        <f>SUMIF($C$2:$C$1001,$AC10,$D$2:$D$1001)+SUMIF($B$2:$B$1001,$AC10,$E$2:$E$1001)</f>
        <v/>
      </c>
      <c r="AO10" s="80">
        <f>SUMIF($C$2:$C$1001,$AC10,$F$2:$F$1001)+SUMIF($B$2:$B$1001,$AC10,$G$2:$G$1001)</f>
        <v/>
      </c>
      <c r="AP10" s="80">
        <f>SUMIF($C$2:$C$1001,$AC10,$H$2:$H$1001)+SUMIF($B$2:$B$1001,$AC10,$I$2:$I$1001)</f>
        <v/>
      </c>
      <c r="AQ10" s="80">
        <f>SUMIF($C$2:$C$1001,$AC10,$J$2:$J$1001)+SUMIF($B$2:$B$1001,$AC10,$K$2:$K$1001)</f>
        <v/>
      </c>
      <c r="AR10" s="25">
        <f>SUMIF($C$2:$C$1001,$AC10,$L$2:$L$1001)+SUMIF($B$2:$B$1001,$AC10,$M$2:$M$1001)</f>
        <v/>
      </c>
      <c r="AS10" s="80">
        <f>SUMIF($C$2:$C$1001,$AC10,$N$2:$N$1001)+SUMIF($B$2:$B$1001,$AC10,$O$2:$O$1001)</f>
        <v/>
      </c>
      <c r="AT10" s="80">
        <f>SUMIF($C$2:$C$1001,$AC10,$P$2:$P$1001)+SUMIF($B$2:$B$1001,$AC10,$Q$2:$Q$1001)</f>
        <v/>
      </c>
      <c r="AU10" s="80">
        <f>SUMIF($C$2:$C$1001,$AC10,$U$2:$U$1001)+SUMIF($B$2:$B$1001,$AC10,$V$2:$V$1001)</f>
        <v/>
      </c>
      <c r="AV10" s="28">
        <f>SUMIF($C$2:$C$1001,$AC10,$X$2:$X$1001)+SUMIF($B$2:$B$1001,$AC10,$Y$2:$Y$1001)</f>
        <v/>
      </c>
      <c r="AW10" s="12" t="n">
        <v>5</v>
      </c>
      <c r="AX10" s="81" t="n">
        <v>33.71</v>
      </c>
      <c r="AY10" s="80" t="n">
        <v>2124</v>
      </c>
      <c r="AZ10" s="80" t="n">
        <v>1709</v>
      </c>
      <c r="BA10" s="80" t="n">
        <v>74</v>
      </c>
      <c r="BB10" s="25" t="n">
        <v>2</v>
      </c>
      <c r="BC10" s="80" t="n">
        <v>12</v>
      </c>
      <c r="BD10" s="80" t="n">
        <v>10</v>
      </c>
      <c r="BE10" s="80" t="n">
        <v>7</v>
      </c>
      <c r="BF10" s="29" t="n">
        <v>117</v>
      </c>
      <c r="BG10" s="31" t="n">
        <v>33.99</v>
      </c>
      <c r="BH10" s="80" t="n">
        <v>1839</v>
      </c>
      <c r="BI10" s="80" t="n">
        <v>1421</v>
      </c>
      <c r="BJ10" s="80" t="n">
        <v>46</v>
      </c>
      <c r="BK10" s="25" t="n">
        <v>1</v>
      </c>
      <c r="BL10" s="80" t="n">
        <v>20</v>
      </c>
      <c r="BM10" s="80" t="n">
        <v>11</v>
      </c>
      <c r="BN10" s="80" t="n">
        <v>8</v>
      </c>
      <c r="BO10" s="25" t="n">
        <v>103</v>
      </c>
      <c r="BQ10" s="35">
        <f>BQ36</f>
        <v/>
      </c>
      <c r="BR10" s="35">
        <f>BR36</f>
        <v/>
      </c>
      <c r="BS10" s="35">
        <f>BS36</f>
        <v/>
      </c>
      <c r="BT10" s="89">
        <f>VLOOKUP(BR10,$AC$3:$BO$22,2,FALSE)</f>
        <v/>
      </c>
      <c r="BU10" s="89">
        <f>VLOOKUP(BS10,$AC$3:$BO$22,2,FALSE)</f>
        <v/>
      </c>
      <c r="BV10" s="31">
        <f>VLOOKUP(BR10,$AC$3:$BO$22,3,FALSE)</f>
        <v/>
      </c>
      <c r="BW10" s="81">
        <f>VLOOKUP(BS10,$AC$3:$BO$22,3,FALSE)</f>
        <v/>
      </c>
      <c r="BX10" s="80">
        <f>VLOOKUP(BR10,$AC$3:$BO$22,4,FALSE)</f>
        <v/>
      </c>
      <c r="BY10" s="80">
        <f>VLOOKUP(BS10,$AC$3:$BO$22,4,FALSE)</f>
        <v/>
      </c>
      <c r="BZ10" s="80">
        <f>VLOOKUP(BR10,$AC$3:$BO$22,5,FALSE)</f>
        <v/>
      </c>
      <c r="CA10" s="80">
        <f>VLOOKUP(BS10,$AC$3:$BO$22,5,FALSE)</f>
        <v/>
      </c>
      <c r="CB10" s="80">
        <f>VLOOKUP(BR10,$AC$3:$BO$22,6,FALSE)</f>
        <v/>
      </c>
      <c r="CC10" s="80">
        <f>VLOOKUP(BS10,$AC$3:$BO$22,6,FALSE)</f>
        <v/>
      </c>
      <c r="CD10" s="25">
        <f>VLOOKUP(BR10,$AC$3:$BO$22,7,FALSE)</f>
        <v/>
      </c>
      <c r="CE10" s="80">
        <f>VLOOKUP(BS10,$AC$3:$BO$22,7,FALSE)</f>
        <v/>
      </c>
      <c r="CF10" s="80">
        <f>VLOOKUP(BR10,$AC$3:$BO$22,8,FALSE)</f>
        <v/>
      </c>
      <c r="CG10" s="80">
        <f>VLOOKUP(BS10,$AC$3:$BO$22,8,FALSE)</f>
        <v/>
      </c>
      <c r="CH10" s="80">
        <f>VLOOKUP(BR10,$AC$3:$BO$22,9,FALSE)</f>
        <v/>
      </c>
      <c r="CI10" s="80">
        <f>VLOOKUP(BS10,$AC$3:$BO$22,9,FALSE)</f>
        <v/>
      </c>
      <c r="CJ10" s="80">
        <f>VLOOKUP(BR10,$AC$3:$BO$22,10,FALSE)</f>
        <v/>
      </c>
      <c r="CK10" s="80">
        <f>VLOOKUP(BS10,$AC$3:$BO$22,10,FALSE)</f>
        <v/>
      </c>
      <c r="CL10" s="25">
        <f>VLOOKUP(BR10,$AC$3:$BO$22,11,FALSE)</f>
        <v/>
      </c>
      <c r="CM10" s="80">
        <f>VLOOKUP(BS10,$AC$3:$BO$22,11,FALSE)</f>
        <v/>
      </c>
      <c r="CN10" s="31">
        <f>VLOOKUP(BR10,$AC$3:$BO$22,22,FALSE)</f>
        <v/>
      </c>
      <c r="CO10" s="81">
        <f>VLOOKUP(BS10,$AC$3:$BO$22,22,FALSE)</f>
        <v/>
      </c>
      <c r="CP10" s="80">
        <f>VLOOKUP(BR10,$AC$3:$BO$22,23,FALSE)</f>
        <v/>
      </c>
      <c r="CQ10" s="80">
        <f>VLOOKUP(BS10,$AC$3:$BO$22,23,FALSE)</f>
        <v/>
      </c>
      <c r="CR10" s="80">
        <f>VLOOKUP(BR10,$AC$3:$BO$22,24,FALSE)</f>
        <v/>
      </c>
      <c r="CS10" s="80">
        <f>VLOOKUP(BS10,$AC$3:$BO$22,24,FALSE)</f>
        <v/>
      </c>
      <c r="CT10" s="80">
        <f>VLOOKUP(BR10,$AC$3:$BO$22,25,FALSE)</f>
        <v/>
      </c>
      <c r="CU10" s="80">
        <f>VLOOKUP(BS10,$AC$3:$BO$22,25,FALSE)</f>
        <v/>
      </c>
      <c r="CV10" s="25">
        <f>VLOOKUP(BR10,$AC$3:$BO$22,26,FALSE)</f>
        <v/>
      </c>
      <c r="CW10" s="80">
        <f>VLOOKUP(BS10,$AC$3:$BO$22,26,FALSE)</f>
        <v/>
      </c>
      <c r="CX10" s="80">
        <f>VLOOKUP(BR10,$AC$3:$BO$22,27,FALSE)</f>
        <v/>
      </c>
      <c r="CY10" s="80">
        <f>VLOOKUP(BS10,$AC$3:$BO$22,27,FALSE)</f>
        <v/>
      </c>
      <c r="CZ10" s="80">
        <f>VLOOKUP(BR10,$AC$3:$BO$22,28,FALSE)</f>
        <v/>
      </c>
      <c r="DA10" s="80">
        <f>VLOOKUP(BS10,$AC$3:$BO$22,28,FALSE)</f>
        <v/>
      </c>
      <c r="DB10" s="80">
        <f>VLOOKUP(BR10,$AC$3:$BO$22,29,FALSE)</f>
        <v/>
      </c>
      <c r="DC10" s="80">
        <f>VLOOKUP(BS10,$AC$3:$BO$22,29,FALSE)</f>
        <v/>
      </c>
      <c r="DD10" s="25">
        <f>VLOOKUP(BR10,$AC$3:$BO$22,30,FALSE)</f>
        <v/>
      </c>
      <c r="DE10" s="80">
        <f>VLOOKUP(BS10,$AC$3:$BO$22,30,FALSE)</f>
        <v/>
      </c>
      <c r="DF10" s="30">
        <f>VLOOKUP(BR10,$AC$3:$BO$22,12,FALSE)</f>
        <v/>
      </c>
      <c r="DG10" s="81">
        <f>VLOOKUP(BS10,$AC$3:$BO$22,12,FALSE)</f>
        <v/>
      </c>
      <c r="DH10" s="80">
        <f>VLOOKUP(BR10,$AC$3:$BO$22,13,FALSE)</f>
        <v/>
      </c>
      <c r="DI10" s="80">
        <f>VLOOKUP(BS10,$AC$3:$BO$22,13,FALSE)</f>
        <v/>
      </c>
      <c r="DJ10" s="80">
        <f>VLOOKUP(BR10,$AC$3:$BO$22,14,FALSE)</f>
        <v/>
      </c>
      <c r="DK10" s="80">
        <f>VLOOKUP(BS10,$AC$3:$BO$22,14,FALSE)</f>
        <v/>
      </c>
      <c r="DL10" s="80">
        <f>VLOOKUP(BR10,$AC$3:$BO$22,15,FALSE)</f>
        <v/>
      </c>
      <c r="DM10" s="80">
        <f>VLOOKUP(BS10,$AC$3:$BO$22,15,FALSE)</f>
        <v/>
      </c>
      <c r="DN10" s="25">
        <f>VLOOKUP(BR10,$AC$3:$BO$22,16,FALSE)</f>
        <v/>
      </c>
      <c r="DO10" s="80">
        <f>VLOOKUP(BS10,$AC$3:$BO$22,16,FALSE)</f>
        <v/>
      </c>
      <c r="DP10" s="80">
        <f>VLOOKUP(BR10,$AC$3:$BO$22,17,FALSE)</f>
        <v/>
      </c>
      <c r="DQ10" s="80">
        <f>VLOOKUP(BS10,$AC$3:$BO$22,17,FALSE)</f>
        <v/>
      </c>
      <c r="DR10" s="80">
        <f>VLOOKUP(BR10,$AC$3:$BO$22,18,FALSE)</f>
        <v/>
      </c>
      <c r="DS10" s="80">
        <f>VLOOKUP(BS10,$AC$3:$BO$22,18,FALSE)</f>
        <v/>
      </c>
      <c r="DT10" s="80">
        <f>VLOOKUP(BR10,$AC$3:$BO$22,19,FALSE)</f>
        <v/>
      </c>
      <c r="DU10" s="80">
        <f>VLOOKUP(BS10,$AC$3:$BO$22,19,FALSE)</f>
        <v/>
      </c>
      <c r="DV10" s="25">
        <f>VLOOKUP(BR10,$AC$3:$BO$22,20,FALSE)</f>
        <v/>
      </c>
      <c r="DW10" s="80">
        <f>VLOOKUP(BS10,$AC$3:$BO$22,20,FALSE)</f>
        <v/>
      </c>
      <c r="DX10" s="31">
        <f>VLOOKUP(BR10,$AC$3:$BO$22,31,FALSE)</f>
        <v/>
      </c>
      <c r="DY10" s="81">
        <f>VLOOKUP(BS10,$AC$3:$BO$22,31,FALSE)</f>
        <v/>
      </c>
      <c r="DZ10" s="80">
        <f>VLOOKUP(BR10,$AC$3:$BO$22,32,FALSE)</f>
        <v/>
      </c>
      <c r="EA10" s="80">
        <f>VLOOKUP(BS10,$AC$3:$BO$22,32,FALSE)</f>
        <v/>
      </c>
      <c r="EB10" s="80">
        <f>VLOOKUP(BR10,$AC$3:$BO$22,33,FALSE)</f>
        <v/>
      </c>
      <c r="EC10" s="80">
        <f>VLOOKUP(BS10,$AC$3:$BO$22,33,FALSE)</f>
        <v/>
      </c>
      <c r="ED10" s="80">
        <f>VLOOKUP(BR10,$AC$3:$BO$22,34,FALSE)</f>
        <v/>
      </c>
      <c r="EE10" s="80">
        <f>VLOOKUP(BS10,$AC$3:$BO$22,34,FALSE)</f>
        <v/>
      </c>
      <c r="EF10" s="25">
        <f>VLOOKUP(BR10,$AC$3:$BO$22,35,FALSE)</f>
        <v/>
      </c>
      <c r="EG10" s="80">
        <f>VLOOKUP(BS10,$AC$3:$BO$22,35,FALSE)</f>
        <v/>
      </c>
      <c r="EH10" s="80">
        <f>VLOOKUP(BR10,$AC$3:$BO$22,36,FALSE)</f>
        <v/>
      </c>
      <c r="EI10" s="80">
        <f>VLOOKUP(BS10,$AC$3:$BO$22,36,FALSE)</f>
        <v/>
      </c>
      <c r="EJ10" s="80">
        <f>VLOOKUP(BR10,$AC$3:$BO$22,37,FALSE)</f>
        <v/>
      </c>
      <c r="EK10" s="80">
        <f>VLOOKUP(BS10,$AC$3:$BO$22,37,FALSE)</f>
        <v/>
      </c>
      <c r="EL10" s="80">
        <f>VLOOKUP(BR10,$AC$3:$BO$22,38,FALSE)</f>
        <v/>
      </c>
      <c r="EM10" s="80">
        <f>VLOOKUP(BS10,$AC$3:$BO$22,38,FALSE)</f>
        <v/>
      </c>
      <c r="EN10" s="25">
        <f>VLOOKUP(BR10,$AC$3:$BO$22,39,FALSE)</f>
        <v/>
      </c>
      <c r="EO10" s="80">
        <f>VLOOKUP(BS10,$AC$3:$BO$22,39,FALSE)</f>
        <v/>
      </c>
      <c r="EQ10" s="81" t="n"/>
      <c r="ER10" s="81" t="n"/>
      <c r="ET10" s="81" t="n"/>
      <c r="EU10" s="81" t="n"/>
      <c r="EW10" s="81" t="n"/>
      <c r="EX10" s="81" t="n"/>
      <c r="EZ10" s="81" t="n"/>
      <c r="FA10" s="56" t="n"/>
      <c r="FC10" s="81" t="n"/>
      <c r="FD10" s="81" t="n"/>
      <c r="FF10" s="81" t="n"/>
      <c r="FG10" s="81" t="n"/>
      <c r="FI10" s="81" t="n"/>
      <c r="FJ10" s="71" t="n"/>
      <c r="FK10" s="71" t="n"/>
      <c r="FL10" s="81" t="n"/>
      <c r="FM10" s="71" t="n"/>
      <c r="FN10" s="71" t="n"/>
      <c r="FO10" s="81" t="n"/>
      <c r="FP10" s="71" t="n"/>
      <c r="FQ10" s="71" t="n"/>
      <c r="FR10" s="81" t="n"/>
      <c r="FS10" s="71" t="n"/>
      <c r="FT10" s="71" t="n"/>
      <c r="FU10" s="81" t="n"/>
      <c r="FV10" s="71" t="n"/>
      <c r="FW10" s="71" t="n"/>
      <c r="FX10" s="81" t="n"/>
      <c r="FY10" s="71" t="n"/>
      <c r="FZ10" s="71" t="n"/>
      <c r="GA10" s="81" t="n"/>
      <c r="GB10" s="71" t="n"/>
      <c r="GC10" s="71" t="n"/>
      <c r="GD10" s="81" t="n"/>
      <c r="GE10" s="71" t="n"/>
      <c r="GF10" s="71" t="n"/>
      <c r="GG10" s="81" t="n"/>
    </row>
    <row customHeight="1" ht="12" r="11" spans="1:201">
      <c r="A11" s="35" t="n">
        <v>43337</v>
      </c>
      <c r="B11" s="89" t="s">
        <v>152</v>
      </c>
      <c r="C11" s="89" t="s">
        <v>153</v>
      </c>
      <c r="D11" s="31" t="n">
        <v>7.08</v>
      </c>
      <c r="E11" s="81" t="n">
        <v>6.58</v>
      </c>
      <c r="F11" s="25" t="n">
        <v>596</v>
      </c>
      <c r="G11" s="80" t="n">
        <v>583</v>
      </c>
      <c r="H11" s="80" t="n">
        <v>537</v>
      </c>
      <c r="I11" s="80" t="n">
        <v>511</v>
      </c>
      <c r="J11" s="80" t="n">
        <v>21</v>
      </c>
      <c r="K11" s="80" t="n">
        <v>7</v>
      </c>
      <c r="L11" s="25" t="n">
        <v>1</v>
      </c>
      <c r="M11" s="80" t="n">
        <v>0</v>
      </c>
      <c r="N11" s="80" t="n">
        <v>4</v>
      </c>
      <c r="O11" s="80" t="n">
        <v>2</v>
      </c>
      <c r="P11" s="80" t="n">
        <v>3</v>
      </c>
      <c r="Q11" s="80" t="n">
        <v>0</v>
      </c>
      <c r="R11" s="16" t="n">
        <v>8</v>
      </c>
      <c r="S11" s="16" t="n">
        <v>2</v>
      </c>
      <c r="T11" s="16" t="n">
        <v>10</v>
      </c>
      <c r="U11" s="25" t="n">
        <v>3</v>
      </c>
      <c r="V11" s="80" t="n">
        <v>2</v>
      </c>
      <c r="W11" s="16" t="n">
        <v>5</v>
      </c>
      <c r="X11" s="25" t="n">
        <v>11</v>
      </c>
      <c r="Y11" s="80" t="n">
        <v>22</v>
      </c>
      <c r="Z11" s="27">
        <f>IF(U11="","",LOOKUP(U11-V11,{-9E+307,0,1},{2,"x",1}))</f>
        <v/>
      </c>
      <c r="AA11" s="14">
        <f>IF(U11="","",U11&amp;"-"&amp;V11)</f>
        <v/>
      </c>
      <c r="AB11" s="63" t="n"/>
      <c r="AC11" s="89" t="s">
        <v>165</v>
      </c>
      <c r="AD11" s="80">
        <f>SUMPRODUCT(($B$2:$C$1001=$AC11)*($Z$2:$Z$1001&lt;&gt;""))</f>
        <v/>
      </c>
      <c r="AE11" s="81">
        <f>SUMIF($B$2:$B$1001,$AC11,$D$2:$D$1001)+SUMIF($C$2:$C$1001,$AC11,$E$2:$E$1001)</f>
        <v/>
      </c>
      <c r="AF11" s="80">
        <f>SUMIF($B$2:$B$1001,$AC11,$F$2:$F$1001)+SUMIF($C$2:$C$1001,$AC11,$G$2:$G$1001)</f>
        <v/>
      </c>
      <c r="AG11" s="80">
        <f>SUMIF($B$2:$B$1001,$AC11,$H$2:$H$1001)+SUMIF($C$2:$C$1001,$AC11,$I$2:$I$1001)</f>
        <v/>
      </c>
      <c r="AH11" s="80">
        <f>SUMIF($B$2:$B$1001,$AC11,$J$2:$J$1001)+SUMIF($C$2:$C$1001,$AC11,$K$2:$K$1001)</f>
        <v/>
      </c>
      <c r="AI11" s="25">
        <f>SUMIF($B$2:$B$1001,$AC11,$L$2:$L$1001)+SUMIF($C$2:$C$1001,$AC11,$M$2:$M$1001)</f>
        <v/>
      </c>
      <c r="AJ11" s="80">
        <f>SUMIF($B$2:$B$1001,$AC11,$N$2:$N$1001)+SUMIF($C$2:$C$1001,$AC11,$O$2:$O$1001)</f>
        <v/>
      </c>
      <c r="AK11" s="80">
        <f>SUMIF($B$2:$B$1001,$AC11,$P$2:$P$1001)+SUMIF($C$2:$C$1001,$AC11,$Q$2:$Q$1001)</f>
        <v/>
      </c>
      <c r="AL11" s="80">
        <f>SUMIF($B$2:$B$1001,$AC11,$U$2:$U$1001)+SUMIF($C$2:$C$1001,$AC11,$V$2:$V$1001)</f>
        <v/>
      </c>
      <c r="AM11" s="29">
        <f>SUMIF($B$2:$B$1001,$AC11,$X$2:$X$1001)+SUMIF($C$2:$C$1001,$AC11,$Y$2:$Y$1001)</f>
        <v/>
      </c>
      <c r="AN11" s="31">
        <f>SUMIF($C$2:$C$1001,$AC11,$D$2:$D$1001)+SUMIF($B$2:$B$1001,$AC11,$E$2:$E$1001)</f>
        <v/>
      </c>
      <c r="AO11" s="80">
        <f>SUMIF($C$2:$C$1001,$AC11,$F$2:$F$1001)+SUMIF($B$2:$B$1001,$AC11,$G$2:$G$1001)</f>
        <v/>
      </c>
      <c r="AP11" s="80">
        <f>SUMIF($C$2:$C$1001,$AC11,$H$2:$H$1001)+SUMIF($B$2:$B$1001,$AC11,$I$2:$I$1001)</f>
        <v/>
      </c>
      <c r="AQ11" s="80">
        <f>SUMIF($C$2:$C$1001,$AC11,$J$2:$J$1001)+SUMIF($B$2:$B$1001,$AC11,$K$2:$K$1001)</f>
        <v/>
      </c>
      <c r="AR11" s="25">
        <f>SUMIF($C$2:$C$1001,$AC11,$L$2:$L$1001)+SUMIF($B$2:$B$1001,$AC11,$M$2:$M$1001)</f>
        <v/>
      </c>
      <c r="AS11" s="80">
        <f>SUMIF($C$2:$C$1001,$AC11,$N$2:$N$1001)+SUMIF($B$2:$B$1001,$AC11,$O$2:$O$1001)</f>
        <v/>
      </c>
      <c r="AT11" s="80">
        <f>SUMIF($C$2:$C$1001,$AC11,$P$2:$P$1001)+SUMIF($B$2:$B$1001,$AC11,$Q$2:$Q$1001)</f>
        <v/>
      </c>
      <c r="AU11" s="80">
        <f>SUMIF($C$2:$C$1001,$AC11,$U$2:$U$1001)+SUMIF($B$2:$B$1001,$AC11,$V$2:$V$1001)</f>
        <v/>
      </c>
      <c r="AV11" s="28">
        <f>SUMIF($C$2:$C$1001,$AC11,$X$2:$X$1001)+SUMIF($B$2:$B$1001,$AC11,$Y$2:$Y$1001)</f>
        <v/>
      </c>
      <c r="AW11" s="12" t="n">
        <v>5</v>
      </c>
      <c r="AX11" s="81" t="n">
        <v>32.2</v>
      </c>
      <c r="AY11" s="80" t="n">
        <v>1700</v>
      </c>
      <c r="AZ11" s="80" t="n">
        <v>1327</v>
      </c>
      <c r="BA11" s="80" t="n">
        <v>49</v>
      </c>
      <c r="BB11" s="25" t="n">
        <v>1</v>
      </c>
      <c r="BC11" s="80" t="n">
        <v>20</v>
      </c>
      <c r="BD11" s="80" t="n">
        <v>13</v>
      </c>
      <c r="BE11" s="80" t="n">
        <v>2</v>
      </c>
      <c r="BF11" s="29" t="n">
        <v>107</v>
      </c>
      <c r="BG11" s="31" t="n">
        <v>35.51</v>
      </c>
      <c r="BH11" s="80" t="n">
        <v>3259</v>
      </c>
      <c r="BI11" s="80" t="n">
        <v>2912</v>
      </c>
      <c r="BJ11" s="80" t="n">
        <v>100</v>
      </c>
      <c r="BK11" s="25" t="n">
        <v>4</v>
      </c>
      <c r="BL11" s="80" t="n">
        <v>15</v>
      </c>
      <c r="BM11" s="80" t="n">
        <v>7</v>
      </c>
      <c r="BN11" s="80" t="n">
        <v>11</v>
      </c>
      <c r="BO11" s="25" t="n">
        <v>89</v>
      </c>
      <c r="BQ11" s="35">
        <f>BQ37</f>
        <v/>
      </c>
      <c r="BR11" s="35">
        <f>BR37</f>
        <v/>
      </c>
      <c r="BS11" s="35">
        <f>BS37</f>
        <v/>
      </c>
      <c r="BT11" s="89">
        <f>VLOOKUP(BR11,$AC$3:$BO$22,2,FALSE)</f>
        <v/>
      </c>
      <c r="BU11" s="89">
        <f>VLOOKUP(BS11,$AC$3:$BO$22,2,FALSE)</f>
        <v/>
      </c>
      <c r="BV11" s="31">
        <f>VLOOKUP(BR11,$AC$3:$BO$22,3,FALSE)</f>
        <v/>
      </c>
      <c r="BW11" s="81">
        <f>VLOOKUP(BS11,$AC$3:$BO$22,3,FALSE)</f>
        <v/>
      </c>
      <c r="BX11" s="80">
        <f>VLOOKUP(BR11,$AC$3:$BO$22,4,FALSE)</f>
        <v/>
      </c>
      <c r="BY11" s="80">
        <f>VLOOKUP(BS11,$AC$3:$BO$22,4,FALSE)</f>
        <v/>
      </c>
      <c r="BZ11" s="80">
        <f>VLOOKUP(BR11,$AC$3:$BO$22,5,FALSE)</f>
        <v/>
      </c>
      <c r="CA11" s="80">
        <f>VLOOKUP(BS11,$AC$3:$BO$22,5,FALSE)</f>
        <v/>
      </c>
      <c r="CB11" s="80">
        <f>VLOOKUP(BR11,$AC$3:$BO$22,6,FALSE)</f>
        <v/>
      </c>
      <c r="CC11" s="80">
        <f>VLOOKUP(BS11,$AC$3:$BO$22,6,FALSE)</f>
        <v/>
      </c>
      <c r="CD11" s="25">
        <f>VLOOKUP(BR11,$AC$3:$BO$22,7,FALSE)</f>
        <v/>
      </c>
      <c r="CE11" s="80">
        <f>VLOOKUP(BS11,$AC$3:$BO$22,7,FALSE)</f>
        <v/>
      </c>
      <c r="CF11" s="80">
        <f>VLOOKUP(BR11,$AC$3:$BO$22,8,FALSE)</f>
        <v/>
      </c>
      <c r="CG11" s="80">
        <f>VLOOKUP(BS11,$AC$3:$BO$22,8,FALSE)</f>
        <v/>
      </c>
      <c r="CH11" s="80">
        <f>VLOOKUP(BR11,$AC$3:$BO$22,9,FALSE)</f>
        <v/>
      </c>
      <c r="CI11" s="80">
        <f>VLOOKUP(BS11,$AC$3:$BO$22,9,FALSE)</f>
        <v/>
      </c>
      <c r="CJ11" s="80">
        <f>VLOOKUP(BR11,$AC$3:$BO$22,10,FALSE)</f>
        <v/>
      </c>
      <c r="CK11" s="80">
        <f>VLOOKUP(BS11,$AC$3:$BO$22,10,FALSE)</f>
        <v/>
      </c>
      <c r="CL11" s="25">
        <f>VLOOKUP(BR11,$AC$3:$BO$22,11,FALSE)</f>
        <v/>
      </c>
      <c r="CM11" s="80">
        <f>VLOOKUP(BS11,$AC$3:$BO$22,11,FALSE)</f>
        <v/>
      </c>
      <c r="CN11" s="31">
        <f>VLOOKUP(BR11,$AC$3:$BO$22,22,FALSE)</f>
        <v/>
      </c>
      <c r="CO11" s="81">
        <f>VLOOKUP(BS11,$AC$3:$BO$22,22,FALSE)</f>
        <v/>
      </c>
      <c r="CP11" s="80">
        <f>VLOOKUP(BR11,$AC$3:$BO$22,23,FALSE)</f>
        <v/>
      </c>
      <c r="CQ11" s="80">
        <f>VLOOKUP(BS11,$AC$3:$BO$22,23,FALSE)</f>
        <v/>
      </c>
      <c r="CR11" s="80">
        <f>VLOOKUP(BR11,$AC$3:$BO$22,24,FALSE)</f>
        <v/>
      </c>
      <c r="CS11" s="80">
        <f>VLOOKUP(BS11,$AC$3:$BO$22,24,FALSE)</f>
        <v/>
      </c>
      <c r="CT11" s="80">
        <f>VLOOKUP(BR11,$AC$3:$BO$22,25,FALSE)</f>
        <v/>
      </c>
      <c r="CU11" s="80">
        <f>VLOOKUP(BS11,$AC$3:$BO$22,25,FALSE)</f>
        <v/>
      </c>
      <c r="CV11" s="25">
        <f>VLOOKUP(BR11,$AC$3:$BO$22,26,FALSE)</f>
        <v/>
      </c>
      <c r="CW11" s="80">
        <f>VLOOKUP(BS11,$AC$3:$BO$22,26,FALSE)</f>
        <v/>
      </c>
      <c r="CX11" s="80">
        <f>VLOOKUP(BR11,$AC$3:$BO$22,27,FALSE)</f>
        <v/>
      </c>
      <c r="CY11" s="80">
        <f>VLOOKUP(BS11,$AC$3:$BO$22,27,FALSE)</f>
        <v/>
      </c>
      <c r="CZ11" s="80">
        <f>VLOOKUP(BR11,$AC$3:$BO$22,28,FALSE)</f>
        <v/>
      </c>
      <c r="DA11" s="80">
        <f>VLOOKUP(BS11,$AC$3:$BO$22,28,FALSE)</f>
        <v/>
      </c>
      <c r="DB11" s="80">
        <f>VLOOKUP(BR11,$AC$3:$BO$22,29,FALSE)</f>
        <v/>
      </c>
      <c r="DC11" s="80">
        <f>VLOOKUP(BS11,$AC$3:$BO$22,29,FALSE)</f>
        <v/>
      </c>
      <c r="DD11" s="25">
        <f>VLOOKUP(BR11,$AC$3:$BO$22,30,FALSE)</f>
        <v/>
      </c>
      <c r="DE11" s="80">
        <f>VLOOKUP(BS11,$AC$3:$BO$22,30,FALSE)</f>
        <v/>
      </c>
      <c r="DF11" s="30">
        <f>VLOOKUP(BR11,$AC$3:$BO$22,12,FALSE)</f>
        <v/>
      </c>
      <c r="DG11" s="81">
        <f>VLOOKUP(BS11,$AC$3:$BO$22,12,FALSE)</f>
        <v/>
      </c>
      <c r="DH11" s="80">
        <f>VLOOKUP(BR11,$AC$3:$BO$22,13,FALSE)</f>
        <v/>
      </c>
      <c r="DI11" s="80">
        <f>VLOOKUP(BS11,$AC$3:$BO$22,13,FALSE)</f>
        <v/>
      </c>
      <c r="DJ11" s="80">
        <f>VLOOKUP(BR11,$AC$3:$BO$22,14,FALSE)</f>
        <v/>
      </c>
      <c r="DK11" s="80">
        <f>VLOOKUP(BS11,$AC$3:$BO$22,14,FALSE)</f>
        <v/>
      </c>
      <c r="DL11" s="80">
        <f>VLOOKUP(BR11,$AC$3:$BO$22,15,FALSE)</f>
        <v/>
      </c>
      <c r="DM11" s="80">
        <f>VLOOKUP(BS11,$AC$3:$BO$22,15,FALSE)</f>
        <v/>
      </c>
      <c r="DN11" s="25">
        <f>VLOOKUP(BR11,$AC$3:$BO$22,16,FALSE)</f>
        <v/>
      </c>
      <c r="DO11" s="80">
        <f>VLOOKUP(BS11,$AC$3:$BO$22,16,FALSE)</f>
        <v/>
      </c>
      <c r="DP11" s="80">
        <f>VLOOKUP(BR11,$AC$3:$BO$22,17,FALSE)</f>
        <v/>
      </c>
      <c r="DQ11" s="80">
        <f>VLOOKUP(BS11,$AC$3:$BO$22,17,FALSE)</f>
        <v/>
      </c>
      <c r="DR11" s="80">
        <f>VLOOKUP(BR11,$AC$3:$BO$22,18,FALSE)</f>
        <v/>
      </c>
      <c r="DS11" s="80">
        <f>VLOOKUP(BS11,$AC$3:$BO$22,18,FALSE)</f>
        <v/>
      </c>
      <c r="DT11" s="80">
        <f>VLOOKUP(BR11,$AC$3:$BO$22,19,FALSE)</f>
        <v/>
      </c>
      <c r="DU11" s="80">
        <f>VLOOKUP(BS11,$AC$3:$BO$22,19,FALSE)</f>
        <v/>
      </c>
      <c r="DV11" s="25">
        <f>VLOOKUP(BR11,$AC$3:$BO$22,20,FALSE)</f>
        <v/>
      </c>
      <c r="DW11" s="80">
        <f>VLOOKUP(BS11,$AC$3:$BO$22,20,FALSE)</f>
        <v/>
      </c>
      <c r="DX11" s="31">
        <f>VLOOKUP(BR11,$AC$3:$BO$22,31,FALSE)</f>
        <v/>
      </c>
      <c r="DY11" s="81">
        <f>VLOOKUP(BS11,$AC$3:$BO$22,31,FALSE)</f>
        <v/>
      </c>
      <c r="DZ11" s="80">
        <f>VLOOKUP(BR11,$AC$3:$BO$22,32,FALSE)</f>
        <v/>
      </c>
      <c r="EA11" s="80">
        <f>VLOOKUP(BS11,$AC$3:$BO$22,32,FALSE)</f>
        <v/>
      </c>
      <c r="EB11" s="80">
        <f>VLOOKUP(BR11,$AC$3:$BO$22,33,FALSE)</f>
        <v/>
      </c>
      <c r="EC11" s="80">
        <f>VLOOKUP(BS11,$AC$3:$BO$22,33,FALSE)</f>
        <v/>
      </c>
      <c r="ED11" s="80">
        <f>VLOOKUP(BR11,$AC$3:$BO$22,34,FALSE)</f>
        <v/>
      </c>
      <c r="EE11" s="80">
        <f>VLOOKUP(BS11,$AC$3:$BO$22,34,FALSE)</f>
        <v/>
      </c>
      <c r="EF11" s="25">
        <f>VLOOKUP(BR11,$AC$3:$BO$22,35,FALSE)</f>
        <v/>
      </c>
      <c r="EG11" s="80">
        <f>VLOOKUP(BS11,$AC$3:$BO$22,35,FALSE)</f>
        <v/>
      </c>
      <c r="EH11" s="80">
        <f>VLOOKUP(BR11,$AC$3:$BO$22,36,FALSE)</f>
        <v/>
      </c>
      <c r="EI11" s="80">
        <f>VLOOKUP(BS11,$AC$3:$BO$22,36,FALSE)</f>
        <v/>
      </c>
      <c r="EJ11" s="80">
        <f>VLOOKUP(BR11,$AC$3:$BO$22,37,FALSE)</f>
        <v/>
      </c>
      <c r="EK11" s="80">
        <f>VLOOKUP(BS11,$AC$3:$BO$22,37,FALSE)</f>
        <v/>
      </c>
      <c r="EL11" s="80">
        <f>VLOOKUP(BR11,$AC$3:$BO$22,38,FALSE)</f>
        <v/>
      </c>
      <c r="EM11" s="80">
        <f>VLOOKUP(BS11,$AC$3:$BO$22,38,FALSE)</f>
        <v/>
      </c>
      <c r="EN11" s="25">
        <f>VLOOKUP(BR11,$AC$3:$BO$22,39,FALSE)</f>
        <v/>
      </c>
      <c r="EO11" s="80">
        <f>VLOOKUP(BS11,$AC$3:$BO$22,39,FALSE)</f>
        <v/>
      </c>
      <c r="EQ11" s="81" t="n"/>
      <c r="ER11" s="81" t="n"/>
      <c r="ET11" s="81" t="n"/>
      <c r="EU11" s="81" t="n"/>
      <c r="EW11" s="81" t="n"/>
      <c r="EX11" s="81" t="n"/>
      <c r="EZ11" s="81" t="n"/>
      <c r="FA11" s="56" t="n"/>
      <c r="FC11" s="81" t="n"/>
      <c r="FD11" s="81" t="n"/>
      <c r="FF11" s="81" t="n"/>
      <c r="FG11" s="81" t="n"/>
      <c r="FI11" s="81" t="n"/>
      <c r="FJ11" s="71" t="n"/>
      <c r="FK11" s="71" t="n"/>
      <c r="FL11" s="81" t="n"/>
      <c r="FM11" s="71" t="n"/>
      <c r="FN11" s="71" t="n"/>
      <c r="FO11" s="81" t="n"/>
      <c r="FP11" s="71" t="n"/>
      <c r="FQ11" s="71" t="n"/>
      <c r="FR11" s="81" t="n"/>
      <c r="FS11" s="71" t="n"/>
      <c r="FT11" s="71" t="n"/>
      <c r="FU11" s="81" t="n"/>
      <c r="FV11" s="71" t="n"/>
      <c r="FW11" s="71" t="n"/>
      <c r="FX11" s="81" t="n"/>
      <c r="FY11" s="71" t="n"/>
      <c r="FZ11" s="71" t="n"/>
      <c r="GA11" s="81" t="n"/>
      <c r="GB11" s="71" t="n"/>
      <c r="GC11" s="71" t="n"/>
      <c r="GD11" s="81" t="n"/>
      <c r="GE11" s="71" t="n"/>
      <c r="GF11" s="71" t="n"/>
      <c r="GG11" s="81" t="n"/>
    </row>
    <row customHeight="1" ht="12" r="12" spans="1:201">
      <c r="A12" s="35" t="n">
        <v>43338</v>
      </c>
      <c r="B12" s="89" t="s">
        <v>158</v>
      </c>
      <c r="C12" s="89" t="s">
        <v>162</v>
      </c>
      <c r="D12" s="31" t="n">
        <v>6.78</v>
      </c>
      <c r="E12" s="81" t="n">
        <v>6.45</v>
      </c>
      <c r="F12" s="25" t="n">
        <v>346</v>
      </c>
      <c r="G12" s="80" t="n">
        <v>512</v>
      </c>
      <c r="H12" s="80" t="n">
        <v>271</v>
      </c>
      <c r="I12" s="80" t="n">
        <v>426</v>
      </c>
      <c r="J12" s="80" t="n">
        <v>11</v>
      </c>
      <c r="K12" s="80" t="n">
        <v>10</v>
      </c>
      <c r="L12" s="25" t="n">
        <v>1</v>
      </c>
      <c r="M12" s="80" t="n">
        <v>0</v>
      </c>
      <c r="N12" s="80" t="n">
        <v>4</v>
      </c>
      <c r="O12" s="80" t="n">
        <v>4</v>
      </c>
      <c r="P12" s="80" t="n">
        <v>1</v>
      </c>
      <c r="Q12" s="80" t="n">
        <v>1</v>
      </c>
      <c r="R12" s="16" t="n">
        <v>6</v>
      </c>
      <c r="S12" s="16" t="n">
        <v>5</v>
      </c>
      <c r="T12" s="16" t="n">
        <v>11</v>
      </c>
      <c r="U12" s="25" t="n">
        <v>2</v>
      </c>
      <c r="V12" s="80" t="n">
        <v>2</v>
      </c>
      <c r="W12" s="16" t="n">
        <v>4</v>
      </c>
      <c r="X12" s="25" t="n">
        <v>21</v>
      </c>
      <c r="Y12" s="80" t="n">
        <v>18</v>
      </c>
      <c r="Z12" s="27">
        <f>IF(U12="","",LOOKUP(U12-V12,{-9E+307,0,1},{2,"x",1}))</f>
        <v/>
      </c>
      <c r="AA12" s="14">
        <f>IF(U12="","",U12&amp;"-"&amp;V12)</f>
        <v/>
      </c>
      <c r="AB12" s="63" t="n"/>
      <c r="AC12" s="89" t="s">
        <v>167</v>
      </c>
      <c r="AD12" s="80">
        <f>SUMPRODUCT(($B$2:$C$1001=$AC12)*($Z$2:$Z$1001&lt;&gt;""))</f>
        <v/>
      </c>
      <c r="AE12" s="81">
        <f>SUMIF($B$2:$B$1001,$AC12,$D$2:$D$1001)+SUMIF($C$2:$C$1001,$AC12,$E$2:$E$1001)</f>
        <v/>
      </c>
      <c r="AF12" s="80">
        <f>SUMIF($B$2:$B$1001,$AC12,$F$2:$F$1001)+SUMIF($C$2:$C$1001,$AC12,$G$2:$G$1001)</f>
        <v/>
      </c>
      <c r="AG12" s="80">
        <f>SUMIF($B$2:$B$1001,$AC12,$H$2:$H$1001)+SUMIF($C$2:$C$1001,$AC12,$I$2:$I$1001)</f>
        <v/>
      </c>
      <c r="AH12" s="80">
        <f>SUMIF($B$2:$B$1001,$AC12,$J$2:$J$1001)+SUMIF($C$2:$C$1001,$AC12,$K$2:$K$1001)</f>
        <v/>
      </c>
      <c r="AI12" s="25">
        <f>SUMIF($B$2:$B$1001,$AC12,$L$2:$L$1001)+SUMIF($C$2:$C$1001,$AC12,$M$2:$M$1001)</f>
        <v/>
      </c>
      <c r="AJ12" s="80">
        <f>SUMIF($B$2:$B$1001,$AC12,$N$2:$N$1001)+SUMIF($C$2:$C$1001,$AC12,$O$2:$O$1001)</f>
        <v/>
      </c>
      <c r="AK12" s="80">
        <f>SUMIF($B$2:$B$1001,$AC12,$P$2:$P$1001)+SUMIF($C$2:$C$1001,$AC12,$Q$2:$Q$1001)</f>
        <v/>
      </c>
      <c r="AL12" s="80">
        <f>SUMIF($B$2:$B$1001,$AC12,$U$2:$U$1001)+SUMIF($C$2:$C$1001,$AC12,$V$2:$V$1001)</f>
        <v/>
      </c>
      <c r="AM12" s="29">
        <f>SUMIF($B$2:$B$1001,$AC12,$X$2:$X$1001)+SUMIF($C$2:$C$1001,$AC12,$Y$2:$Y$1001)</f>
        <v/>
      </c>
      <c r="AN12" s="31">
        <f>SUMIF($C$2:$C$1001,$AC12,$D$2:$D$1001)+SUMIF($B$2:$B$1001,$AC12,$E$2:$E$1001)</f>
        <v/>
      </c>
      <c r="AO12" s="80">
        <f>SUMIF($C$2:$C$1001,$AC12,$F$2:$F$1001)+SUMIF($B$2:$B$1001,$AC12,$G$2:$G$1001)</f>
        <v/>
      </c>
      <c r="AP12" s="80">
        <f>SUMIF($C$2:$C$1001,$AC12,$H$2:$H$1001)+SUMIF($B$2:$B$1001,$AC12,$I$2:$I$1001)</f>
        <v/>
      </c>
      <c r="AQ12" s="80">
        <f>SUMIF($C$2:$C$1001,$AC12,$J$2:$J$1001)+SUMIF($B$2:$B$1001,$AC12,$K$2:$K$1001)</f>
        <v/>
      </c>
      <c r="AR12" s="25">
        <f>SUMIF($C$2:$C$1001,$AC12,$L$2:$L$1001)+SUMIF($B$2:$B$1001,$AC12,$M$2:$M$1001)</f>
        <v/>
      </c>
      <c r="AS12" s="80">
        <f>SUMIF($C$2:$C$1001,$AC12,$N$2:$N$1001)+SUMIF($B$2:$B$1001,$AC12,$O$2:$O$1001)</f>
        <v/>
      </c>
      <c r="AT12" s="80">
        <f>SUMIF($C$2:$C$1001,$AC12,$P$2:$P$1001)+SUMIF($B$2:$B$1001,$AC12,$Q$2:$Q$1001)</f>
        <v/>
      </c>
      <c r="AU12" s="80">
        <f>SUMIF($C$2:$C$1001,$AC12,$U$2:$U$1001)+SUMIF($B$2:$B$1001,$AC12,$V$2:$V$1001)</f>
        <v/>
      </c>
      <c r="AV12" s="28">
        <f>SUMIF($C$2:$C$1001,$AC12,$X$2:$X$1001)+SUMIF($B$2:$B$1001,$AC12,$Y$2:$Y$1001)</f>
        <v/>
      </c>
      <c r="AW12" s="12" t="n">
        <v>5</v>
      </c>
      <c r="AX12" s="81" t="n">
        <v>32.82</v>
      </c>
      <c r="AY12" s="80" t="n">
        <v>1488</v>
      </c>
      <c r="AZ12" s="80" t="n">
        <v>991</v>
      </c>
      <c r="BA12" s="80" t="n">
        <v>40</v>
      </c>
      <c r="BB12" s="25" t="n">
        <v>3</v>
      </c>
      <c r="BC12" s="80" t="n">
        <v>15</v>
      </c>
      <c r="BD12" s="80" t="n">
        <v>8</v>
      </c>
      <c r="BE12" s="80" t="n">
        <v>6</v>
      </c>
      <c r="BF12" s="29" t="n">
        <v>125</v>
      </c>
      <c r="BG12" s="31" t="n">
        <v>34.19</v>
      </c>
      <c r="BH12" s="80" t="n">
        <v>2689</v>
      </c>
      <c r="BI12" s="80" t="n">
        <v>2225</v>
      </c>
      <c r="BJ12" s="80" t="n">
        <v>72</v>
      </c>
      <c r="BK12" s="25" t="n">
        <v>3</v>
      </c>
      <c r="BL12" s="80" t="n">
        <v>13</v>
      </c>
      <c r="BM12" s="80" t="n">
        <v>3</v>
      </c>
      <c r="BN12" s="80" t="n">
        <v>9</v>
      </c>
      <c r="BO12" s="25" t="n">
        <v>116</v>
      </c>
      <c r="BQ12" s="35">
        <f>BQ38</f>
        <v/>
      </c>
      <c r="BR12" s="35">
        <f>BR38</f>
        <v/>
      </c>
      <c r="BS12" s="35">
        <f>BS38</f>
        <v/>
      </c>
      <c r="BT12" s="89">
        <f>VLOOKUP(BR12,$AC$3:$BO$22,2,FALSE)</f>
        <v/>
      </c>
      <c r="BU12" s="89">
        <f>VLOOKUP(BS12,$AC$3:$BO$22,2,FALSE)</f>
        <v/>
      </c>
      <c r="BV12" s="31">
        <f>VLOOKUP(BR12,$AC$3:$BO$22,3,FALSE)</f>
        <v/>
      </c>
      <c r="BW12" s="81">
        <f>VLOOKUP(BS12,$AC$3:$BO$22,3,FALSE)</f>
        <v/>
      </c>
      <c r="BX12" s="80">
        <f>VLOOKUP(BR12,$AC$3:$BO$22,4,FALSE)</f>
        <v/>
      </c>
      <c r="BY12" s="80">
        <f>VLOOKUP(BS12,$AC$3:$BO$22,4,FALSE)</f>
        <v/>
      </c>
      <c r="BZ12" s="80">
        <f>VLOOKUP(BR12,$AC$3:$BO$22,5,FALSE)</f>
        <v/>
      </c>
      <c r="CA12" s="80">
        <f>VLOOKUP(BS12,$AC$3:$BO$22,5,FALSE)</f>
        <v/>
      </c>
      <c r="CB12" s="80">
        <f>VLOOKUP(BR12,$AC$3:$BO$22,6,FALSE)</f>
        <v/>
      </c>
      <c r="CC12" s="80">
        <f>VLOOKUP(BS12,$AC$3:$BO$22,6,FALSE)</f>
        <v/>
      </c>
      <c r="CD12" s="25">
        <f>VLOOKUP(BR12,$AC$3:$BO$22,7,FALSE)</f>
        <v/>
      </c>
      <c r="CE12" s="80">
        <f>VLOOKUP(BS12,$AC$3:$BO$22,7,FALSE)</f>
        <v/>
      </c>
      <c r="CF12" s="80">
        <f>VLOOKUP(BR12,$AC$3:$BO$22,8,FALSE)</f>
        <v/>
      </c>
      <c r="CG12" s="80">
        <f>VLOOKUP(BS12,$AC$3:$BO$22,8,FALSE)</f>
        <v/>
      </c>
      <c r="CH12" s="80">
        <f>VLOOKUP(BR12,$AC$3:$BO$22,9,FALSE)</f>
        <v/>
      </c>
      <c r="CI12" s="80">
        <f>VLOOKUP(BS12,$AC$3:$BO$22,9,FALSE)</f>
        <v/>
      </c>
      <c r="CJ12" s="80">
        <f>VLOOKUP(BR12,$AC$3:$BO$22,10,FALSE)</f>
        <v/>
      </c>
      <c r="CK12" s="80">
        <f>VLOOKUP(BS12,$AC$3:$BO$22,10,FALSE)</f>
        <v/>
      </c>
      <c r="CL12" s="25">
        <f>VLOOKUP(BR12,$AC$3:$BO$22,11,FALSE)</f>
        <v/>
      </c>
      <c r="CM12" s="80">
        <f>VLOOKUP(BS12,$AC$3:$BO$22,11,FALSE)</f>
        <v/>
      </c>
      <c r="CN12" s="31">
        <f>VLOOKUP(BR12,$AC$3:$BO$22,22,FALSE)</f>
        <v/>
      </c>
      <c r="CO12" s="81">
        <f>VLOOKUP(BS12,$AC$3:$BO$22,22,FALSE)</f>
        <v/>
      </c>
      <c r="CP12" s="80">
        <f>VLOOKUP(BR12,$AC$3:$BO$22,23,FALSE)</f>
        <v/>
      </c>
      <c r="CQ12" s="80">
        <f>VLOOKUP(BS12,$AC$3:$BO$22,23,FALSE)</f>
        <v/>
      </c>
      <c r="CR12" s="80">
        <f>VLOOKUP(BR12,$AC$3:$BO$22,24,FALSE)</f>
        <v/>
      </c>
      <c r="CS12" s="80">
        <f>VLOOKUP(BS12,$AC$3:$BO$22,24,FALSE)</f>
        <v/>
      </c>
      <c r="CT12" s="80">
        <f>VLOOKUP(BR12,$AC$3:$BO$22,25,FALSE)</f>
        <v/>
      </c>
      <c r="CU12" s="80">
        <f>VLOOKUP(BS12,$AC$3:$BO$22,25,FALSE)</f>
        <v/>
      </c>
      <c r="CV12" s="25">
        <f>VLOOKUP(BR12,$AC$3:$BO$22,26,FALSE)</f>
        <v/>
      </c>
      <c r="CW12" s="80">
        <f>VLOOKUP(BS12,$AC$3:$BO$22,26,FALSE)</f>
        <v/>
      </c>
      <c r="CX12" s="80">
        <f>VLOOKUP(BR12,$AC$3:$BO$22,27,FALSE)</f>
        <v/>
      </c>
      <c r="CY12" s="80">
        <f>VLOOKUP(BS12,$AC$3:$BO$22,27,FALSE)</f>
        <v/>
      </c>
      <c r="CZ12" s="80">
        <f>VLOOKUP(BR12,$AC$3:$BO$22,28,FALSE)</f>
        <v/>
      </c>
      <c r="DA12" s="80">
        <f>VLOOKUP(BS12,$AC$3:$BO$22,28,FALSE)</f>
        <v/>
      </c>
      <c r="DB12" s="80">
        <f>VLOOKUP(BR12,$AC$3:$BO$22,29,FALSE)</f>
        <v/>
      </c>
      <c r="DC12" s="80">
        <f>VLOOKUP(BS12,$AC$3:$BO$22,29,FALSE)</f>
        <v/>
      </c>
      <c r="DD12" s="25">
        <f>VLOOKUP(BR12,$AC$3:$BO$22,30,FALSE)</f>
        <v/>
      </c>
      <c r="DE12" s="80">
        <f>VLOOKUP(BS12,$AC$3:$BO$22,30,FALSE)</f>
        <v/>
      </c>
      <c r="DF12" s="30">
        <f>VLOOKUP(BR12,$AC$3:$BO$22,12,FALSE)</f>
        <v/>
      </c>
      <c r="DG12" s="81">
        <f>VLOOKUP(BS12,$AC$3:$BO$22,12,FALSE)</f>
        <v/>
      </c>
      <c r="DH12" s="80">
        <f>VLOOKUP(BR12,$AC$3:$BO$22,13,FALSE)</f>
        <v/>
      </c>
      <c r="DI12" s="80">
        <f>VLOOKUP(BS12,$AC$3:$BO$22,13,FALSE)</f>
        <v/>
      </c>
      <c r="DJ12" s="80">
        <f>VLOOKUP(BR12,$AC$3:$BO$22,14,FALSE)</f>
        <v/>
      </c>
      <c r="DK12" s="80">
        <f>VLOOKUP(BS12,$AC$3:$BO$22,14,FALSE)</f>
        <v/>
      </c>
      <c r="DL12" s="80">
        <f>VLOOKUP(BR12,$AC$3:$BO$22,15,FALSE)</f>
        <v/>
      </c>
      <c r="DM12" s="80">
        <f>VLOOKUP(BS12,$AC$3:$BO$22,15,FALSE)</f>
        <v/>
      </c>
      <c r="DN12" s="25">
        <f>VLOOKUP(BR12,$AC$3:$BO$22,16,FALSE)</f>
        <v/>
      </c>
      <c r="DO12" s="80">
        <f>VLOOKUP(BS12,$AC$3:$BO$22,16,FALSE)</f>
        <v/>
      </c>
      <c r="DP12" s="80">
        <f>VLOOKUP(BR12,$AC$3:$BO$22,17,FALSE)</f>
        <v/>
      </c>
      <c r="DQ12" s="80">
        <f>VLOOKUP(BS12,$AC$3:$BO$22,17,FALSE)</f>
        <v/>
      </c>
      <c r="DR12" s="80">
        <f>VLOOKUP(BR12,$AC$3:$BO$22,18,FALSE)</f>
        <v/>
      </c>
      <c r="DS12" s="80">
        <f>VLOOKUP(BS12,$AC$3:$BO$22,18,FALSE)</f>
        <v/>
      </c>
      <c r="DT12" s="80">
        <f>VLOOKUP(BR12,$AC$3:$BO$22,19,FALSE)</f>
        <v/>
      </c>
      <c r="DU12" s="80">
        <f>VLOOKUP(BS12,$AC$3:$BO$22,19,FALSE)</f>
        <v/>
      </c>
      <c r="DV12" s="25">
        <f>VLOOKUP(BR12,$AC$3:$BO$22,20,FALSE)</f>
        <v/>
      </c>
      <c r="DW12" s="80">
        <f>VLOOKUP(BS12,$AC$3:$BO$22,20,FALSE)</f>
        <v/>
      </c>
      <c r="DX12" s="31">
        <f>VLOOKUP(BR12,$AC$3:$BO$22,31,FALSE)</f>
        <v/>
      </c>
      <c r="DY12" s="81">
        <f>VLOOKUP(BS12,$AC$3:$BO$22,31,FALSE)</f>
        <v/>
      </c>
      <c r="DZ12" s="80">
        <f>VLOOKUP(BR12,$AC$3:$BO$22,32,FALSE)</f>
        <v/>
      </c>
      <c r="EA12" s="80">
        <f>VLOOKUP(BS12,$AC$3:$BO$22,32,FALSE)</f>
        <v/>
      </c>
      <c r="EB12" s="80">
        <f>VLOOKUP(BR12,$AC$3:$BO$22,33,FALSE)</f>
        <v/>
      </c>
      <c r="EC12" s="80">
        <f>VLOOKUP(BS12,$AC$3:$BO$22,33,FALSE)</f>
        <v/>
      </c>
      <c r="ED12" s="80">
        <f>VLOOKUP(BR12,$AC$3:$BO$22,34,FALSE)</f>
        <v/>
      </c>
      <c r="EE12" s="80">
        <f>VLOOKUP(BS12,$AC$3:$BO$22,34,FALSE)</f>
        <v/>
      </c>
      <c r="EF12" s="25">
        <f>VLOOKUP(BR12,$AC$3:$BO$22,35,FALSE)</f>
        <v/>
      </c>
      <c r="EG12" s="80">
        <f>VLOOKUP(BS12,$AC$3:$BO$22,35,FALSE)</f>
        <v/>
      </c>
      <c r="EH12" s="80">
        <f>VLOOKUP(BR12,$AC$3:$BO$22,36,FALSE)</f>
        <v/>
      </c>
      <c r="EI12" s="80">
        <f>VLOOKUP(BS12,$AC$3:$BO$22,36,FALSE)</f>
        <v/>
      </c>
      <c r="EJ12" s="80">
        <f>VLOOKUP(BR12,$AC$3:$BO$22,37,FALSE)</f>
        <v/>
      </c>
      <c r="EK12" s="80">
        <f>VLOOKUP(BS12,$AC$3:$BO$22,37,FALSE)</f>
        <v/>
      </c>
      <c r="EL12" s="80">
        <f>VLOOKUP(BR12,$AC$3:$BO$22,38,FALSE)</f>
        <v/>
      </c>
      <c r="EM12" s="80">
        <f>VLOOKUP(BS12,$AC$3:$BO$22,38,FALSE)</f>
        <v/>
      </c>
      <c r="EN12" s="25">
        <f>VLOOKUP(BR12,$AC$3:$BO$22,39,FALSE)</f>
        <v/>
      </c>
      <c r="EO12" s="80">
        <f>VLOOKUP(BS12,$AC$3:$BO$22,39,FALSE)</f>
        <v/>
      </c>
      <c r="EQ12" s="81" t="n"/>
      <c r="ER12" s="81" t="n"/>
      <c r="ET12" s="81" t="n"/>
      <c r="EU12" s="81" t="n"/>
      <c r="EW12" s="81" t="n"/>
      <c r="EX12" s="81" t="n"/>
      <c r="EZ12" s="81" t="n"/>
      <c r="FA12" s="56" t="n"/>
      <c r="FC12" s="81" t="n"/>
      <c r="FD12" s="81" t="n"/>
      <c r="FF12" s="81" t="n"/>
      <c r="FG12" s="81" t="n"/>
      <c r="FI12" s="81" t="n"/>
      <c r="FJ12" s="71" t="n"/>
      <c r="FK12" s="71" t="n"/>
      <c r="FL12" s="81" t="n"/>
      <c r="FM12" s="71" t="n"/>
      <c r="FN12" s="71" t="n"/>
      <c r="FO12" s="81" t="n"/>
      <c r="FP12" s="71" t="n"/>
      <c r="FQ12" s="71" t="n"/>
      <c r="FR12" s="81" t="n"/>
      <c r="FS12" s="71" t="n"/>
      <c r="FT12" s="71" t="n"/>
      <c r="FU12" s="81" t="n"/>
      <c r="FV12" s="71" t="n"/>
      <c r="FW12" s="71" t="n"/>
      <c r="FX12" s="81" t="n"/>
      <c r="FY12" s="71" t="n"/>
      <c r="FZ12" s="71" t="n"/>
      <c r="GA12" s="81" t="n"/>
      <c r="GB12" s="71" t="n"/>
      <c r="GC12" s="71" t="n"/>
      <c r="GD12" s="81" t="n"/>
      <c r="GE12" s="71" t="n"/>
      <c r="GF12" s="71" t="n"/>
      <c r="GG12" s="81" t="n"/>
    </row>
    <row customHeight="1" ht="12" r="13" spans="1:201">
      <c r="A13" s="35" t="n">
        <v>43338</v>
      </c>
      <c r="B13" s="89" t="s">
        <v>166</v>
      </c>
      <c r="C13" s="89" t="s">
        <v>149</v>
      </c>
      <c r="D13" s="31" t="n">
        <v>7.66</v>
      </c>
      <c r="E13" s="81" t="n">
        <v>5.96</v>
      </c>
      <c r="F13" s="25" t="n">
        <v>491</v>
      </c>
      <c r="G13" s="80" t="n">
        <v>540</v>
      </c>
      <c r="H13" s="80" t="n">
        <v>407</v>
      </c>
      <c r="I13" s="80" t="n">
        <v>445</v>
      </c>
      <c r="J13" s="80" t="n">
        <v>15</v>
      </c>
      <c r="K13" s="80" t="n">
        <v>6</v>
      </c>
      <c r="L13" s="25" t="n">
        <v>3</v>
      </c>
      <c r="M13" s="80" t="n">
        <v>1</v>
      </c>
      <c r="N13" s="80" t="n">
        <v>6</v>
      </c>
      <c r="O13" s="80" t="n">
        <v>0</v>
      </c>
      <c r="P13" s="80" t="n">
        <v>3</v>
      </c>
      <c r="Q13" s="80" t="n">
        <v>2</v>
      </c>
      <c r="R13" s="16" t="n">
        <v>12</v>
      </c>
      <c r="S13" s="16" t="n">
        <v>3</v>
      </c>
      <c r="T13" s="16" t="n">
        <v>15</v>
      </c>
      <c r="U13" s="25" t="n">
        <v>6</v>
      </c>
      <c r="V13" s="80" t="n">
        <v>1</v>
      </c>
      <c r="W13" s="16" t="n">
        <v>7</v>
      </c>
      <c r="X13" s="25" t="n">
        <v>26</v>
      </c>
      <c r="Y13" s="80" t="n">
        <v>12</v>
      </c>
      <c r="Z13" s="27">
        <f>IF(U13="","",LOOKUP(U13-V13,{-9E+307,0,1},{2,"x",1}))</f>
        <v/>
      </c>
      <c r="AA13" s="14">
        <f>IF(U13="","",U13&amp;"-"&amp;V13)</f>
        <v/>
      </c>
      <c r="AB13" s="63" t="n"/>
      <c r="AC13" s="89" t="s">
        <v>163</v>
      </c>
      <c r="AD13" s="80">
        <f>SUMPRODUCT(($B$2:$C$1001=$AC13)*($Z$2:$Z$1001&lt;&gt;""))</f>
        <v/>
      </c>
      <c r="AE13" s="81">
        <f>SUMIF($B$2:$B$1001,$AC13,$D$2:$D$1001)+SUMIF($C$2:$C$1001,$AC13,$E$2:$E$1001)</f>
        <v/>
      </c>
      <c r="AF13" s="80">
        <f>SUMIF($B$2:$B$1001,$AC13,$F$2:$F$1001)+SUMIF($C$2:$C$1001,$AC13,$G$2:$G$1001)</f>
        <v/>
      </c>
      <c r="AG13" s="80">
        <f>SUMIF($B$2:$B$1001,$AC13,$H$2:$H$1001)+SUMIF($C$2:$C$1001,$AC13,$I$2:$I$1001)</f>
        <v/>
      </c>
      <c r="AH13" s="80">
        <f>SUMIF($B$2:$B$1001,$AC13,$J$2:$J$1001)+SUMIF($C$2:$C$1001,$AC13,$K$2:$K$1001)</f>
        <v/>
      </c>
      <c r="AI13" s="25">
        <f>SUMIF($B$2:$B$1001,$AC13,$L$2:$L$1001)+SUMIF($C$2:$C$1001,$AC13,$M$2:$M$1001)</f>
        <v/>
      </c>
      <c r="AJ13" s="80">
        <f>SUMIF($B$2:$B$1001,$AC13,$N$2:$N$1001)+SUMIF($C$2:$C$1001,$AC13,$O$2:$O$1001)</f>
        <v/>
      </c>
      <c r="AK13" s="80">
        <f>SUMIF($B$2:$B$1001,$AC13,$P$2:$P$1001)+SUMIF($C$2:$C$1001,$AC13,$Q$2:$Q$1001)</f>
        <v/>
      </c>
      <c r="AL13" s="80">
        <f>SUMIF($B$2:$B$1001,$AC13,$U$2:$U$1001)+SUMIF($C$2:$C$1001,$AC13,$V$2:$V$1001)</f>
        <v/>
      </c>
      <c r="AM13" s="29">
        <f>SUMIF($B$2:$B$1001,$AC13,$X$2:$X$1001)+SUMIF($C$2:$C$1001,$AC13,$Y$2:$Y$1001)</f>
        <v/>
      </c>
      <c r="AN13" s="31">
        <f>SUMIF($C$2:$C$1001,$AC13,$D$2:$D$1001)+SUMIF($B$2:$B$1001,$AC13,$E$2:$E$1001)</f>
        <v/>
      </c>
      <c r="AO13" s="80">
        <f>SUMIF($C$2:$C$1001,$AC13,$F$2:$F$1001)+SUMIF($B$2:$B$1001,$AC13,$G$2:$G$1001)</f>
        <v/>
      </c>
      <c r="AP13" s="80">
        <f>SUMIF($C$2:$C$1001,$AC13,$H$2:$H$1001)+SUMIF($B$2:$B$1001,$AC13,$I$2:$I$1001)</f>
        <v/>
      </c>
      <c r="AQ13" s="80">
        <f>SUMIF($C$2:$C$1001,$AC13,$J$2:$J$1001)+SUMIF($B$2:$B$1001,$AC13,$K$2:$K$1001)</f>
        <v/>
      </c>
      <c r="AR13" s="25">
        <f>SUMIF($C$2:$C$1001,$AC13,$L$2:$L$1001)+SUMIF($B$2:$B$1001,$AC13,$M$2:$M$1001)</f>
        <v/>
      </c>
      <c r="AS13" s="80">
        <f>SUMIF($C$2:$C$1001,$AC13,$N$2:$N$1001)+SUMIF($B$2:$B$1001,$AC13,$O$2:$O$1001)</f>
        <v/>
      </c>
      <c r="AT13" s="80">
        <f>SUMIF($C$2:$C$1001,$AC13,$P$2:$P$1001)+SUMIF($B$2:$B$1001,$AC13,$Q$2:$Q$1001)</f>
        <v/>
      </c>
      <c r="AU13" s="80">
        <f>SUMIF($C$2:$C$1001,$AC13,$U$2:$U$1001)+SUMIF($B$2:$B$1001,$AC13,$V$2:$V$1001)</f>
        <v/>
      </c>
      <c r="AV13" s="28">
        <f>SUMIF($C$2:$C$1001,$AC13,$X$2:$X$1001)+SUMIF($B$2:$B$1001,$AC13,$Y$2:$Y$1001)</f>
        <v/>
      </c>
      <c r="AW13" s="12" t="n">
        <v>5</v>
      </c>
      <c r="AX13" s="81" t="n">
        <v>33.46</v>
      </c>
      <c r="AY13" s="80" t="n">
        <v>2915</v>
      </c>
      <c r="AZ13" s="80" t="n">
        <v>2551</v>
      </c>
      <c r="BA13" s="80" t="n">
        <v>74</v>
      </c>
      <c r="BB13" s="25" t="n">
        <v>1</v>
      </c>
      <c r="BC13" s="80" t="n">
        <v>9</v>
      </c>
      <c r="BD13" s="80" t="n">
        <v>11</v>
      </c>
      <c r="BE13" s="80" t="n">
        <v>7</v>
      </c>
      <c r="BF13" s="29" t="n">
        <v>84</v>
      </c>
      <c r="BG13" s="31" t="n">
        <v>33.96</v>
      </c>
      <c r="BH13" s="80" t="n">
        <v>1993</v>
      </c>
      <c r="BI13" s="80" t="n">
        <v>1620</v>
      </c>
      <c r="BJ13" s="80" t="n">
        <v>53</v>
      </c>
      <c r="BK13" s="25" t="n">
        <v>4</v>
      </c>
      <c r="BL13" s="80" t="n">
        <v>15</v>
      </c>
      <c r="BM13" s="80" t="n">
        <v>10</v>
      </c>
      <c r="BN13" s="80" t="n">
        <v>7</v>
      </c>
      <c r="BO13" s="25" t="n">
        <v>105</v>
      </c>
      <c r="BQ13" s="35">
        <f>BQ39</f>
        <v/>
      </c>
      <c r="BR13" s="35">
        <f>BR39</f>
        <v/>
      </c>
      <c r="BS13" s="35">
        <f>BS39</f>
        <v/>
      </c>
      <c r="BT13" s="89">
        <f>VLOOKUP(BR13,$AC$3:$BO$22,2,FALSE)</f>
        <v/>
      </c>
      <c r="BU13" s="89">
        <f>VLOOKUP(BS13,$AC$3:$BO$22,2,FALSE)</f>
        <v/>
      </c>
      <c r="BV13" s="31">
        <f>VLOOKUP(BR13,$AC$3:$BO$22,3,FALSE)</f>
        <v/>
      </c>
      <c r="BW13" s="81">
        <f>VLOOKUP(BS13,$AC$3:$BO$22,3,FALSE)</f>
        <v/>
      </c>
      <c r="BX13" s="80">
        <f>VLOOKUP(BR13,$AC$3:$BO$22,4,FALSE)</f>
        <v/>
      </c>
      <c r="BY13" s="80">
        <f>VLOOKUP(BS13,$AC$3:$BO$22,4,FALSE)</f>
        <v/>
      </c>
      <c r="BZ13" s="80">
        <f>VLOOKUP(BR13,$AC$3:$BO$22,5,FALSE)</f>
        <v/>
      </c>
      <c r="CA13" s="80">
        <f>VLOOKUP(BS13,$AC$3:$BO$22,5,FALSE)</f>
        <v/>
      </c>
      <c r="CB13" s="80">
        <f>VLOOKUP(BR13,$AC$3:$BO$22,6,FALSE)</f>
        <v/>
      </c>
      <c r="CC13" s="80">
        <f>VLOOKUP(BS13,$AC$3:$BO$22,6,FALSE)</f>
        <v/>
      </c>
      <c r="CD13" s="25">
        <f>VLOOKUP(BR13,$AC$3:$BO$22,7,FALSE)</f>
        <v/>
      </c>
      <c r="CE13" s="80">
        <f>VLOOKUP(BS13,$AC$3:$BO$22,7,FALSE)</f>
        <v/>
      </c>
      <c r="CF13" s="80">
        <f>VLOOKUP(BR13,$AC$3:$BO$22,8,FALSE)</f>
        <v/>
      </c>
      <c r="CG13" s="80">
        <f>VLOOKUP(BS13,$AC$3:$BO$22,8,FALSE)</f>
        <v/>
      </c>
      <c r="CH13" s="80">
        <f>VLOOKUP(BR13,$AC$3:$BO$22,9,FALSE)</f>
        <v/>
      </c>
      <c r="CI13" s="80">
        <f>VLOOKUP(BS13,$AC$3:$BO$22,9,FALSE)</f>
        <v/>
      </c>
      <c r="CJ13" s="80">
        <f>VLOOKUP(BR13,$AC$3:$BO$22,10,FALSE)</f>
        <v/>
      </c>
      <c r="CK13" s="80">
        <f>VLOOKUP(BS13,$AC$3:$BO$22,10,FALSE)</f>
        <v/>
      </c>
      <c r="CL13" s="25">
        <f>VLOOKUP(BR13,$AC$3:$BO$22,11,FALSE)</f>
        <v/>
      </c>
      <c r="CM13" s="80">
        <f>VLOOKUP(BS13,$AC$3:$BO$22,11,FALSE)</f>
        <v/>
      </c>
      <c r="CN13" s="31">
        <f>VLOOKUP(BR13,$AC$3:$BO$22,22,FALSE)</f>
        <v/>
      </c>
      <c r="CO13" s="81">
        <f>VLOOKUP(BS13,$AC$3:$BO$22,22,FALSE)</f>
        <v/>
      </c>
      <c r="CP13" s="80">
        <f>VLOOKUP(BR13,$AC$3:$BO$22,23,FALSE)</f>
        <v/>
      </c>
      <c r="CQ13" s="80">
        <f>VLOOKUP(BS13,$AC$3:$BO$22,23,FALSE)</f>
        <v/>
      </c>
      <c r="CR13" s="80">
        <f>VLOOKUP(BR13,$AC$3:$BO$22,24,FALSE)</f>
        <v/>
      </c>
      <c r="CS13" s="80">
        <f>VLOOKUP(BS13,$AC$3:$BO$22,24,FALSE)</f>
        <v/>
      </c>
      <c r="CT13" s="80">
        <f>VLOOKUP(BR13,$AC$3:$BO$22,25,FALSE)</f>
        <v/>
      </c>
      <c r="CU13" s="80">
        <f>VLOOKUP(BS13,$AC$3:$BO$22,25,FALSE)</f>
        <v/>
      </c>
      <c r="CV13" s="25">
        <f>VLOOKUP(BR13,$AC$3:$BO$22,26,FALSE)</f>
        <v/>
      </c>
      <c r="CW13" s="80">
        <f>VLOOKUP(BS13,$AC$3:$BO$22,26,FALSE)</f>
        <v/>
      </c>
      <c r="CX13" s="80">
        <f>VLOOKUP(BR13,$AC$3:$BO$22,27,FALSE)</f>
        <v/>
      </c>
      <c r="CY13" s="80">
        <f>VLOOKUP(BS13,$AC$3:$BO$22,27,FALSE)</f>
        <v/>
      </c>
      <c r="CZ13" s="80">
        <f>VLOOKUP(BR13,$AC$3:$BO$22,28,FALSE)</f>
        <v/>
      </c>
      <c r="DA13" s="80">
        <f>VLOOKUP(BS13,$AC$3:$BO$22,28,FALSE)</f>
        <v/>
      </c>
      <c r="DB13" s="80">
        <f>VLOOKUP(BR13,$AC$3:$BO$22,29,FALSE)</f>
        <v/>
      </c>
      <c r="DC13" s="80">
        <f>VLOOKUP(BS13,$AC$3:$BO$22,29,FALSE)</f>
        <v/>
      </c>
      <c r="DD13" s="25">
        <f>VLOOKUP(BR13,$AC$3:$BO$22,30,FALSE)</f>
        <v/>
      </c>
      <c r="DE13" s="80">
        <f>VLOOKUP(BS13,$AC$3:$BO$22,30,FALSE)</f>
        <v/>
      </c>
      <c r="DF13" s="30">
        <f>VLOOKUP(BR13,$AC$3:$BO$22,12,FALSE)</f>
        <v/>
      </c>
      <c r="DG13" s="81">
        <f>VLOOKUP(BS13,$AC$3:$BO$22,12,FALSE)</f>
        <v/>
      </c>
      <c r="DH13" s="80">
        <f>VLOOKUP(BR13,$AC$3:$BO$22,13,FALSE)</f>
        <v/>
      </c>
      <c r="DI13" s="80">
        <f>VLOOKUP(BS13,$AC$3:$BO$22,13,FALSE)</f>
        <v/>
      </c>
      <c r="DJ13" s="80">
        <f>VLOOKUP(BR13,$AC$3:$BO$22,14,FALSE)</f>
        <v/>
      </c>
      <c r="DK13" s="80">
        <f>VLOOKUP(BS13,$AC$3:$BO$22,14,FALSE)</f>
        <v/>
      </c>
      <c r="DL13" s="80">
        <f>VLOOKUP(BR13,$AC$3:$BO$22,15,FALSE)</f>
        <v/>
      </c>
      <c r="DM13" s="80">
        <f>VLOOKUP(BS13,$AC$3:$BO$22,15,FALSE)</f>
        <v/>
      </c>
      <c r="DN13" s="25">
        <f>VLOOKUP(BR13,$AC$3:$BO$22,16,FALSE)</f>
        <v/>
      </c>
      <c r="DO13" s="80">
        <f>VLOOKUP(BS13,$AC$3:$BO$22,16,FALSE)</f>
        <v/>
      </c>
      <c r="DP13" s="80">
        <f>VLOOKUP(BR13,$AC$3:$BO$22,17,FALSE)</f>
        <v/>
      </c>
      <c r="DQ13" s="80">
        <f>VLOOKUP(BS13,$AC$3:$BO$22,17,FALSE)</f>
        <v/>
      </c>
      <c r="DR13" s="80">
        <f>VLOOKUP(BR13,$AC$3:$BO$22,18,FALSE)</f>
        <v/>
      </c>
      <c r="DS13" s="80">
        <f>VLOOKUP(BS13,$AC$3:$BO$22,18,FALSE)</f>
        <v/>
      </c>
      <c r="DT13" s="80">
        <f>VLOOKUP(BR13,$AC$3:$BO$22,19,FALSE)</f>
        <v/>
      </c>
      <c r="DU13" s="80">
        <f>VLOOKUP(BS13,$AC$3:$BO$22,19,FALSE)</f>
        <v/>
      </c>
      <c r="DV13" s="25">
        <f>VLOOKUP(BR13,$AC$3:$BO$22,20,FALSE)</f>
        <v/>
      </c>
      <c r="DW13" s="80">
        <f>VLOOKUP(BS13,$AC$3:$BO$22,20,FALSE)</f>
        <v/>
      </c>
      <c r="DX13" s="31">
        <f>VLOOKUP(BR13,$AC$3:$BO$22,31,FALSE)</f>
        <v/>
      </c>
      <c r="DY13" s="81">
        <f>VLOOKUP(BS13,$AC$3:$BO$22,31,FALSE)</f>
        <v/>
      </c>
      <c r="DZ13" s="80">
        <f>VLOOKUP(BR13,$AC$3:$BO$22,32,FALSE)</f>
        <v/>
      </c>
      <c r="EA13" s="80">
        <f>VLOOKUP(BS13,$AC$3:$BO$22,32,FALSE)</f>
        <v/>
      </c>
      <c r="EB13" s="80">
        <f>VLOOKUP(BR13,$AC$3:$BO$22,33,FALSE)</f>
        <v/>
      </c>
      <c r="EC13" s="80">
        <f>VLOOKUP(BS13,$AC$3:$BO$22,33,FALSE)</f>
        <v/>
      </c>
      <c r="ED13" s="80">
        <f>VLOOKUP(BR13,$AC$3:$BO$22,34,FALSE)</f>
        <v/>
      </c>
      <c r="EE13" s="80">
        <f>VLOOKUP(BS13,$AC$3:$BO$22,34,FALSE)</f>
        <v/>
      </c>
      <c r="EF13" s="25">
        <f>VLOOKUP(BR13,$AC$3:$BO$22,35,FALSE)</f>
        <v/>
      </c>
      <c r="EG13" s="80">
        <f>VLOOKUP(BS13,$AC$3:$BO$22,35,FALSE)</f>
        <v/>
      </c>
      <c r="EH13" s="80">
        <f>VLOOKUP(BR13,$AC$3:$BO$22,36,FALSE)</f>
        <v/>
      </c>
      <c r="EI13" s="80">
        <f>VLOOKUP(BS13,$AC$3:$BO$22,36,FALSE)</f>
        <v/>
      </c>
      <c r="EJ13" s="80">
        <f>VLOOKUP(BR13,$AC$3:$BO$22,37,FALSE)</f>
        <v/>
      </c>
      <c r="EK13" s="80">
        <f>VLOOKUP(BS13,$AC$3:$BO$22,37,FALSE)</f>
        <v/>
      </c>
      <c r="EL13" s="80">
        <f>VLOOKUP(BR13,$AC$3:$BO$22,38,FALSE)</f>
        <v/>
      </c>
      <c r="EM13" s="80">
        <f>VLOOKUP(BS13,$AC$3:$BO$22,38,FALSE)</f>
        <v/>
      </c>
      <c r="EN13" s="25">
        <f>VLOOKUP(BR13,$AC$3:$BO$22,39,FALSE)</f>
        <v/>
      </c>
      <c r="EO13" s="80">
        <f>VLOOKUP(BS13,$AC$3:$BO$22,39,FALSE)</f>
        <v/>
      </c>
      <c r="EP13" s="89" t="n"/>
      <c r="ES13" s="89" t="n"/>
      <c r="EV13" s="89" t="n"/>
      <c r="EY13" s="89" t="n"/>
      <c r="FB13" s="89" t="n"/>
      <c r="FE13" s="89" t="n"/>
      <c r="FH13" s="89" t="n"/>
      <c r="FK13" s="89" t="n"/>
      <c r="FL13" s="81" t="n"/>
      <c r="FO13" s="81" t="n"/>
      <c r="FR13" s="81" t="n"/>
      <c r="FU13" s="81" t="n"/>
      <c r="FX13" s="81" t="n"/>
      <c r="GA13" s="81" t="n"/>
      <c r="GD13" s="81" t="n"/>
      <c r="GG13" s="81" t="n"/>
    </row>
    <row customHeight="1" ht="12" r="14" spans="1:201">
      <c r="A14" s="35" t="n">
        <v>43338</v>
      </c>
      <c r="B14" s="89" t="s">
        <v>165</v>
      </c>
      <c r="C14" s="89" t="s">
        <v>154</v>
      </c>
      <c r="D14" s="31" t="n">
        <v>6.8</v>
      </c>
      <c r="E14" s="81" t="n">
        <v>6.82</v>
      </c>
      <c r="F14" s="25" t="n">
        <v>448</v>
      </c>
      <c r="G14" s="80" t="n">
        <v>410</v>
      </c>
      <c r="H14" s="80" t="n">
        <v>347</v>
      </c>
      <c r="I14" s="80" t="n">
        <v>317</v>
      </c>
      <c r="J14" s="80" t="n">
        <v>9</v>
      </c>
      <c r="K14" s="80" t="n">
        <v>9</v>
      </c>
      <c r="L14" s="25" t="n">
        <v>0</v>
      </c>
      <c r="M14" s="80" t="n">
        <v>0</v>
      </c>
      <c r="N14" s="80" t="n">
        <v>2</v>
      </c>
      <c r="O14" s="80" t="n">
        <v>2</v>
      </c>
      <c r="P14" s="80" t="n">
        <v>2</v>
      </c>
      <c r="Q14" s="80" t="n">
        <v>1</v>
      </c>
      <c r="R14" s="16" t="n">
        <v>4</v>
      </c>
      <c r="S14" s="16" t="n">
        <v>3</v>
      </c>
      <c r="T14" s="16" t="n">
        <v>7</v>
      </c>
      <c r="U14" s="25" t="n">
        <v>0</v>
      </c>
      <c r="V14" s="80" t="n">
        <v>0</v>
      </c>
      <c r="W14" s="16" t="n">
        <v>0</v>
      </c>
      <c r="X14" s="25" t="n">
        <v>29</v>
      </c>
      <c r="Y14" s="80" t="n">
        <v>11</v>
      </c>
      <c r="Z14" s="27">
        <f>IF(U14="","",LOOKUP(U14-V14,{-9E+307,0,1},{2,"x",1}))</f>
        <v/>
      </c>
      <c r="AA14" s="14">
        <f>IF(U14="","",U14&amp;"-"&amp;V14)</f>
        <v/>
      </c>
      <c r="AB14" s="63" t="n"/>
      <c r="AC14" s="89" t="s">
        <v>150</v>
      </c>
      <c r="AD14" s="80">
        <f>SUMPRODUCT(($B$2:$C$1001=$AC14)*($Z$2:$Z$1001&lt;&gt;""))</f>
        <v/>
      </c>
      <c r="AE14" s="81">
        <f>SUMIF($B$2:$B$1001,$AC14,$D$2:$D$1001)+SUMIF($C$2:$C$1001,$AC14,$E$2:$E$1001)</f>
        <v/>
      </c>
      <c r="AF14" s="80">
        <f>SUMIF($B$2:$B$1001,$AC14,$F$2:$F$1001)+SUMIF($C$2:$C$1001,$AC14,$G$2:$G$1001)</f>
        <v/>
      </c>
      <c r="AG14" s="80">
        <f>SUMIF($B$2:$B$1001,$AC14,$H$2:$H$1001)+SUMIF($C$2:$C$1001,$AC14,$I$2:$I$1001)</f>
        <v/>
      </c>
      <c r="AH14" s="80">
        <f>SUMIF($B$2:$B$1001,$AC14,$J$2:$J$1001)+SUMIF($C$2:$C$1001,$AC14,$K$2:$K$1001)</f>
        <v/>
      </c>
      <c r="AI14" s="25">
        <f>SUMIF($B$2:$B$1001,$AC14,$L$2:$L$1001)+SUMIF($C$2:$C$1001,$AC14,$M$2:$M$1001)</f>
        <v/>
      </c>
      <c r="AJ14" s="80">
        <f>SUMIF($B$2:$B$1001,$AC14,$N$2:$N$1001)+SUMIF($C$2:$C$1001,$AC14,$O$2:$O$1001)</f>
        <v/>
      </c>
      <c r="AK14" s="80">
        <f>SUMIF($B$2:$B$1001,$AC14,$P$2:$P$1001)+SUMIF($C$2:$C$1001,$AC14,$Q$2:$Q$1001)</f>
        <v/>
      </c>
      <c r="AL14" s="80">
        <f>SUMIF($B$2:$B$1001,$AC14,$U$2:$U$1001)+SUMIF($C$2:$C$1001,$AC14,$V$2:$V$1001)</f>
        <v/>
      </c>
      <c r="AM14" s="29">
        <f>SUMIF($B$2:$B$1001,$AC14,$X$2:$X$1001)+SUMIF($C$2:$C$1001,$AC14,$Y$2:$Y$1001)</f>
        <v/>
      </c>
      <c r="AN14" s="31">
        <f>SUMIF($C$2:$C$1001,$AC14,$D$2:$D$1001)+SUMIF($B$2:$B$1001,$AC14,$E$2:$E$1001)</f>
        <v/>
      </c>
      <c r="AO14" s="80">
        <f>SUMIF($C$2:$C$1001,$AC14,$F$2:$F$1001)+SUMIF($B$2:$B$1001,$AC14,$G$2:$G$1001)</f>
        <v/>
      </c>
      <c r="AP14" s="80">
        <f>SUMIF($C$2:$C$1001,$AC14,$H$2:$H$1001)+SUMIF($B$2:$B$1001,$AC14,$I$2:$I$1001)</f>
        <v/>
      </c>
      <c r="AQ14" s="80">
        <f>SUMIF($C$2:$C$1001,$AC14,$J$2:$J$1001)+SUMIF($B$2:$B$1001,$AC14,$K$2:$K$1001)</f>
        <v/>
      </c>
      <c r="AR14" s="25">
        <f>SUMIF($C$2:$C$1001,$AC14,$L$2:$L$1001)+SUMIF($B$2:$B$1001,$AC14,$M$2:$M$1001)</f>
        <v/>
      </c>
      <c r="AS14" s="80">
        <f>SUMIF($C$2:$C$1001,$AC14,$N$2:$N$1001)+SUMIF($B$2:$B$1001,$AC14,$O$2:$O$1001)</f>
        <v/>
      </c>
      <c r="AT14" s="80">
        <f>SUMIF($C$2:$C$1001,$AC14,$P$2:$P$1001)+SUMIF($B$2:$B$1001,$AC14,$Q$2:$Q$1001)</f>
        <v/>
      </c>
      <c r="AU14" s="80">
        <f>SUMIF($C$2:$C$1001,$AC14,$U$2:$U$1001)+SUMIF($B$2:$B$1001,$AC14,$V$2:$V$1001)</f>
        <v/>
      </c>
      <c r="AV14" s="28">
        <f>SUMIF($C$2:$C$1001,$AC14,$X$2:$X$1001)+SUMIF($B$2:$B$1001,$AC14,$Y$2:$Y$1001)</f>
        <v/>
      </c>
      <c r="AW14" s="12" t="n">
        <v>5</v>
      </c>
      <c r="AX14" s="81" t="n">
        <v>35.77</v>
      </c>
      <c r="AY14" s="80" t="n">
        <v>2332</v>
      </c>
      <c r="AZ14" s="80" t="n">
        <v>1952</v>
      </c>
      <c r="BA14" s="80" t="n">
        <v>55</v>
      </c>
      <c r="BB14" s="25" t="n">
        <v>1</v>
      </c>
      <c r="BC14" s="80" t="n">
        <v>5</v>
      </c>
      <c r="BD14" s="80" t="n">
        <v>7</v>
      </c>
      <c r="BE14" s="80" t="n">
        <v>9</v>
      </c>
      <c r="BF14" s="29" t="n">
        <v>74</v>
      </c>
      <c r="BG14" s="31" t="n">
        <v>31.4</v>
      </c>
      <c r="BH14" s="80" t="n">
        <v>2063</v>
      </c>
      <c r="BI14" s="80" t="n">
        <v>1701</v>
      </c>
      <c r="BJ14" s="80" t="n">
        <v>38</v>
      </c>
      <c r="BK14" s="25" t="n">
        <v>0</v>
      </c>
      <c r="BL14" s="80" t="n">
        <v>18</v>
      </c>
      <c r="BM14" s="80" t="n">
        <v>9</v>
      </c>
      <c r="BN14" s="80" t="n">
        <v>0</v>
      </c>
      <c r="BO14" s="25" t="n">
        <v>105</v>
      </c>
      <c r="BR14" s="35" t="n"/>
      <c r="BS14" s="35" t="n"/>
      <c r="BV14" s="81" t="n"/>
      <c r="BW14" s="81" t="n"/>
      <c r="BX14" s="80" t="n"/>
      <c r="BY14" s="80" t="n"/>
      <c r="BZ14" s="80" t="n"/>
      <c r="CA14" s="80" t="n"/>
      <c r="CB14" s="80" t="n"/>
      <c r="CC14" s="80" t="n"/>
      <c r="CD14" s="80" t="n"/>
      <c r="CE14" s="80" t="n"/>
      <c r="CF14" s="80" t="n"/>
      <c r="CG14" s="80" t="n"/>
      <c r="CH14" s="80" t="n"/>
      <c r="CI14" s="80" t="n"/>
      <c r="CJ14" s="81" t="n"/>
      <c r="CK14" s="81" t="n"/>
      <c r="CL14" s="80" t="n"/>
      <c r="CM14" s="80" t="n"/>
      <c r="CN14" s="80" t="n"/>
      <c r="CO14" s="80" t="n"/>
      <c r="CP14" s="80" t="n"/>
      <c r="CQ14" s="80" t="n"/>
      <c r="CR14" s="80" t="n"/>
      <c r="CS14" s="80" t="n"/>
      <c r="CT14" s="80" t="n"/>
      <c r="CU14" s="80" t="n"/>
      <c r="CV14" s="80" t="n"/>
      <c r="CW14" s="80" t="n"/>
      <c r="CX14" s="81" t="n"/>
      <c r="CY14" s="81" t="n"/>
      <c r="CZ14" s="80" t="n"/>
      <c r="DA14" s="80" t="n"/>
      <c r="DB14" s="80" t="n"/>
      <c r="DC14" s="80" t="n"/>
      <c r="DD14" s="80" t="n"/>
      <c r="DE14" s="80" t="n"/>
      <c r="DF14" s="80" t="n"/>
      <c r="DG14" s="80" t="n"/>
      <c r="DH14" s="80" t="n"/>
      <c r="DI14" s="80" t="n"/>
      <c r="DJ14" s="80" t="n"/>
      <c r="DK14" s="80" t="n"/>
      <c r="DL14" s="81" t="n"/>
      <c r="DM14" s="81" t="n"/>
      <c r="DN14" s="80" t="n"/>
      <c r="DO14" s="80" t="n"/>
      <c r="DP14" s="80" t="n"/>
      <c r="DQ14" s="80" t="n"/>
      <c r="DR14" s="80" t="n"/>
      <c r="DS14" s="80" t="n"/>
      <c r="DT14" s="80" t="n"/>
      <c r="DU14" s="80" t="n"/>
      <c r="DV14" s="80" t="n"/>
      <c r="DW14" s="80" t="n"/>
      <c r="DX14" s="80" t="n"/>
      <c r="DY14" s="80" t="n"/>
    </row>
    <row customHeight="1" ht="12" r="15" spans="1:201">
      <c r="A15" s="35" t="n">
        <v>43338</v>
      </c>
      <c r="B15" s="89" t="s">
        <v>167</v>
      </c>
      <c r="C15" s="89" t="s">
        <v>157</v>
      </c>
      <c r="D15" s="31" t="n">
        <v>6.9</v>
      </c>
      <c r="E15" s="81" t="n">
        <v>6.63</v>
      </c>
      <c r="F15" s="25" t="n">
        <v>263</v>
      </c>
      <c r="G15" s="80" t="n">
        <v>619</v>
      </c>
      <c r="H15" s="80" t="n">
        <v>197</v>
      </c>
      <c r="I15" s="80" t="n">
        <v>531</v>
      </c>
      <c r="J15" s="80" t="n">
        <v>6</v>
      </c>
      <c r="K15" s="80" t="n">
        <v>12</v>
      </c>
      <c r="L15" s="25" t="n">
        <v>0</v>
      </c>
      <c r="M15" s="80" t="n">
        <v>1</v>
      </c>
      <c r="N15" s="80" t="n">
        <v>3</v>
      </c>
      <c r="O15" s="80" t="n">
        <v>1</v>
      </c>
      <c r="P15" s="80" t="n">
        <v>0</v>
      </c>
      <c r="Q15" s="80" t="n">
        <v>2</v>
      </c>
      <c r="R15" s="16" t="n">
        <v>3</v>
      </c>
      <c r="S15" s="16" t="n">
        <v>4</v>
      </c>
      <c r="T15" s="16" t="n">
        <v>7</v>
      </c>
      <c r="U15" s="25" t="n">
        <v>2</v>
      </c>
      <c r="V15" s="80" t="n">
        <v>1</v>
      </c>
      <c r="W15" s="16" t="n">
        <v>3</v>
      </c>
      <c r="X15" s="25" t="n">
        <v>37</v>
      </c>
      <c r="Y15" s="80" t="n">
        <v>16</v>
      </c>
      <c r="Z15" s="27">
        <f>IF(U15="","",LOOKUP(U15-V15,{-9E+307,0,1},{2,"x",1}))</f>
        <v/>
      </c>
      <c r="AA15" s="14">
        <f>IF(U15="","",U15&amp;"-"&amp;V15)</f>
        <v/>
      </c>
      <c r="AB15" s="63" t="n"/>
      <c r="AC15" s="89" t="s">
        <v>151</v>
      </c>
      <c r="AD15" s="80">
        <f>SUMPRODUCT(($B$2:$C$1001=$AC15)*($Z$2:$Z$1001&lt;&gt;""))</f>
        <v/>
      </c>
      <c r="AE15" s="81">
        <f>SUMIF($B$2:$B$1001,$AC15,$D$2:$D$1001)+SUMIF($C$2:$C$1001,$AC15,$E$2:$E$1001)</f>
        <v/>
      </c>
      <c r="AF15" s="80">
        <f>SUMIF($B$2:$B$1001,$AC15,$F$2:$F$1001)+SUMIF($C$2:$C$1001,$AC15,$G$2:$G$1001)</f>
        <v/>
      </c>
      <c r="AG15" s="80">
        <f>SUMIF($B$2:$B$1001,$AC15,$H$2:$H$1001)+SUMIF($C$2:$C$1001,$AC15,$I$2:$I$1001)</f>
        <v/>
      </c>
      <c r="AH15" s="80">
        <f>SUMIF($B$2:$B$1001,$AC15,$J$2:$J$1001)+SUMIF($C$2:$C$1001,$AC15,$K$2:$K$1001)</f>
        <v/>
      </c>
      <c r="AI15" s="25">
        <f>SUMIF($B$2:$B$1001,$AC15,$L$2:$L$1001)+SUMIF($C$2:$C$1001,$AC15,$M$2:$M$1001)</f>
        <v/>
      </c>
      <c r="AJ15" s="80">
        <f>SUMIF($B$2:$B$1001,$AC15,$N$2:$N$1001)+SUMIF($C$2:$C$1001,$AC15,$O$2:$O$1001)</f>
        <v/>
      </c>
      <c r="AK15" s="80">
        <f>SUMIF($B$2:$B$1001,$AC15,$P$2:$P$1001)+SUMIF($C$2:$C$1001,$AC15,$Q$2:$Q$1001)</f>
        <v/>
      </c>
      <c r="AL15" s="80">
        <f>SUMIF($B$2:$B$1001,$AC15,$U$2:$U$1001)+SUMIF($C$2:$C$1001,$AC15,$V$2:$V$1001)</f>
        <v/>
      </c>
      <c r="AM15" s="29">
        <f>SUMIF($B$2:$B$1001,$AC15,$X$2:$X$1001)+SUMIF($C$2:$C$1001,$AC15,$Y$2:$Y$1001)</f>
        <v/>
      </c>
      <c r="AN15" s="31">
        <f>SUMIF($C$2:$C$1001,$AC15,$D$2:$D$1001)+SUMIF($B$2:$B$1001,$AC15,$E$2:$E$1001)</f>
        <v/>
      </c>
      <c r="AO15" s="80">
        <f>SUMIF($C$2:$C$1001,$AC15,$F$2:$F$1001)+SUMIF($B$2:$B$1001,$AC15,$G$2:$G$1001)</f>
        <v/>
      </c>
      <c r="AP15" s="80">
        <f>SUMIF($C$2:$C$1001,$AC15,$H$2:$H$1001)+SUMIF($B$2:$B$1001,$AC15,$I$2:$I$1001)</f>
        <v/>
      </c>
      <c r="AQ15" s="80">
        <f>SUMIF($C$2:$C$1001,$AC15,$J$2:$J$1001)+SUMIF($B$2:$B$1001,$AC15,$K$2:$K$1001)</f>
        <v/>
      </c>
      <c r="AR15" s="25">
        <f>SUMIF($C$2:$C$1001,$AC15,$L$2:$L$1001)+SUMIF($B$2:$B$1001,$AC15,$M$2:$M$1001)</f>
        <v/>
      </c>
      <c r="AS15" s="80">
        <f>SUMIF($C$2:$C$1001,$AC15,$N$2:$N$1001)+SUMIF($B$2:$B$1001,$AC15,$O$2:$O$1001)</f>
        <v/>
      </c>
      <c r="AT15" s="80">
        <f>SUMIF($C$2:$C$1001,$AC15,$P$2:$P$1001)+SUMIF($B$2:$B$1001,$AC15,$Q$2:$Q$1001)</f>
        <v/>
      </c>
      <c r="AU15" s="80">
        <f>SUMIF($C$2:$C$1001,$AC15,$U$2:$U$1001)+SUMIF($B$2:$B$1001,$AC15,$V$2:$V$1001)</f>
        <v/>
      </c>
      <c r="AV15" s="28">
        <f>SUMIF($C$2:$C$1001,$AC15,$X$2:$X$1001)+SUMIF($B$2:$B$1001,$AC15,$Y$2:$Y$1001)</f>
        <v/>
      </c>
      <c r="AW15" s="12" t="n">
        <v>5</v>
      </c>
      <c r="AX15" s="81" t="n">
        <v>33.6</v>
      </c>
      <c r="AY15" s="80" t="n">
        <v>2529</v>
      </c>
      <c r="AZ15" s="80" t="n">
        <v>2077</v>
      </c>
      <c r="BA15" s="80" t="n">
        <v>76</v>
      </c>
      <c r="BB15" s="25" t="n">
        <v>3</v>
      </c>
      <c r="BC15" s="80" t="n">
        <v>7</v>
      </c>
      <c r="BD15" s="80" t="n">
        <v>4</v>
      </c>
      <c r="BE15" s="80" t="n">
        <v>5</v>
      </c>
      <c r="BF15" s="29" t="n">
        <v>90</v>
      </c>
      <c r="BG15" s="31" t="n">
        <v>33.85</v>
      </c>
      <c r="BH15" s="80" t="n">
        <v>2099</v>
      </c>
      <c r="BI15" s="80" t="n">
        <v>1648</v>
      </c>
      <c r="BJ15" s="80" t="n">
        <v>28</v>
      </c>
      <c r="BK15" s="25" t="n">
        <v>1</v>
      </c>
      <c r="BL15" s="80" t="n">
        <v>19</v>
      </c>
      <c r="BM15" s="80" t="n">
        <v>3</v>
      </c>
      <c r="BN15" s="80" t="n">
        <v>6</v>
      </c>
      <c r="BO15" s="25" t="n">
        <v>159</v>
      </c>
      <c r="BV15" s="81" t="n"/>
      <c r="BW15" s="81" t="n"/>
      <c r="BX15" s="81" t="n"/>
      <c r="BY15" s="81" t="n"/>
      <c r="BZ15" s="81" t="n"/>
      <c r="CA15" s="81" t="n"/>
      <c r="CB15" s="81" t="n"/>
      <c r="CC15" s="81" t="n"/>
      <c r="CD15" s="81" t="n"/>
      <c r="CE15" s="81" t="n"/>
      <c r="CF15" s="80" t="n"/>
      <c r="CG15" s="80" t="n"/>
      <c r="CH15" s="80" t="n"/>
      <c r="CI15" s="80" t="n"/>
      <c r="CJ15" s="80" t="n"/>
      <c r="CK15" s="80" t="n"/>
      <c r="CL15" s="80" t="n"/>
      <c r="CM15" s="80" t="n"/>
      <c r="CN15" s="80" t="n"/>
      <c r="CO15" s="80" t="n"/>
      <c r="CP15" s="80" t="n"/>
      <c r="CQ15" s="80" t="n"/>
      <c r="CS15" s="80" t="n"/>
      <c r="CT15" s="80" t="n"/>
      <c r="CU15" s="80" t="n"/>
      <c r="CV15" s="80" t="s">
        <v>29</v>
      </c>
      <c r="CW15" s="80" t="n"/>
      <c r="CX15" s="80" t="n"/>
      <c r="CY15" s="80" t="n"/>
      <c r="CZ15" s="80" t="n"/>
      <c r="DA15" s="80" t="n"/>
      <c r="DB15" s="80" t="n"/>
      <c r="DC15" s="80" t="n"/>
      <c r="DD15" s="80" t="n"/>
      <c r="DE15" s="80" t="n"/>
      <c r="DF15" s="80" t="n"/>
      <c r="DG15" s="80" t="n"/>
      <c r="DH15" s="80" t="n"/>
      <c r="DI15" s="80" t="n"/>
      <c r="DJ15" s="81" t="n"/>
      <c r="DK15" s="81" t="n"/>
      <c r="DL15" s="80" t="n"/>
      <c r="DM15" s="80" t="n"/>
      <c r="DN15" s="80" t="n"/>
      <c r="DO15" s="80" t="n"/>
      <c r="DP15" s="80" t="n"/>
      <c r="DQ15" s="80" t="n"/>
      <c r="DR15" s="80" t="n"/>
      <c r="DS15" s="80" t="n"/>
      <c r="DT15" s="80" t="s">
        <v>30</v>
      </c>
      <c r="DU15" s="80" t="n"/>
      <c r="DV15" s="80" t="n"/>
      <c r="DW15" s="80" t="n"/>
      <c r="DX15" s="80" t="n"/>
      <c r="DY15" s="80" t="n"/>
      <c r="DZ15" s="80" t="n"/>
      <c r="EA15" s="80" t="n"/>
      <c r="EB15" s="80" t="n"/>
      <c r="EC15" s="80" t="n"/>
      <c r="ED15" s="80" t="n"/>
      <c r="EE15" s="80" t="n"/>
      <c r="EF15" s="80" t="n"/>
      <c r="EG15" s="80" t="n"/>
      <c r="EH15" s="80" t="n"/>
      <c r="EI15" s="80" t="n"/>
      <c r="EJ15" s="81" t="n"/>
      <c r="EK15" s="81" t="n"/>
      <c r="EL15" s="80" t="n"/>
      <c r="EM15" s="80" t="n"/>
      <c r="EN15" s="80" t="n"/>
      <c r="EO15" s="80" t="n"/>
      <c r="EP15" s="80" t="n"/>
      <c r="EQ15" s="80" t="n"/>
      <c r="ER15" s="80" t="n"/>
      <c r="ES15" s="80" t="n"/>
      <c r="ET15" s="80" t="n"/>
      <c r="EU15" s="80" t="n"/>
      <c r="EV15" s="80" t="n"/>
      <c r="EW15" s="80" t="n"/>
      <c r="EY15" s="89" t="n"/>
      <c r="FB15" s="89" t="n"/>
      <c r="FE15" s="89" t="n"/>
      <c r="FH15" s="89" t="n"/>
      <c r="FJ15" s="81" t="n"/>
      <c r="FK15" s="89" t="n"/>
      <c r="FM15" s="81" t="n"/>
      <c r="FP15" s="81" t="n"/>
      <c r="FS15" s="81" t="n"/>
      <c r="FV15" s="81" t="n"/>
      <c r="FY15" s="81" t="n"/>
      <c r="GB15" s="81" t="n"/>
      <c r="GE15" s="81" t="n"/>
    </row>
    <row customHeight="1" ht="12" r="16" spans="1:201">
      <c r="A16" s="35" t="n">
        <v>43338</v>
      </c>
      <c r="B16" s="89" t="s">
        <v>163</v>
      </c>
      <c r="C16" s="89" t="s">
        <v>164</v>
      </c>
      <c r="D16" s="31" t="n">
        <v>6.74</v>
      </c>
      <c r="E16" s="81" t="n">
        <v>6.68</v>
      </c>
      <c r="F16" s="25" t="n">
        <v>525</v>
      </c>
      <c r="G16" s="80" t="n">
        <v>444</v>
      </c>
      <c r="H16" s="80" t="n">
        <v>434</v>
      </c>
      <c r="I16" s="80" t="n">
        <v>355</v>
      </c>
      <c r="J16" s="80" t="n">
        <v>11</v>
      </c>
      <c r="K16" s="80" t="n">
        <v>10</v>
      </c>
      <c r="L16" s="25" t="n">
        <v>0</v>
      </c>
      <c r="M16" s="80" t="n">
        <v>0</v>
      </c>
      <c r="N16" s="80" t="n">
        <v>4</v>
      </c>
      <c r="O16" s="80" t="n">
        <v>4</v>
      </c>
      <c r="P16" s="80" t="n">
        <v>1</v>
      </c>
      <c r="Q16" s="80" t="n">
        <v>2</v>
      </c>
      <c r="R16" s="16" t="n">
        <v>5</v>
      </c>
      <c r="S16" s="16" t="n">
        <v>6</v>
      </c>
      <c r="T16" s="16" t="n">
        <v>11</v>
      </c>
      <c r="U16" s="25" t="n">
        <v>2</v>
      </c>
      <c r="V16" s="80" t="n">
        <v>2</v>
      </c>
      <c r="W16" s="16" t="n">
        <v>4</v>
      </c>
      <c r="X16" s="25" t="n">
        <v>21</v>
      </c>
      <c r="Y16" s="80" t="n">
        <v>18</v>
      </c>
      <c r="Z16" s="27">
        <f>IF(U16="","",LOOKUP(U16-V16,{-9E+307,0,1},{2,"x",1}))</f>
        <v/>
      </c>
      <c r="AA16" s="14">
        <f>IF(U16="","",U16&amp;"-"&amp;V16)</f>
        <v/>
      </c>
      <c r="AB16" s="63" t="n"/>
      <c r="AC16" s="89" t="s">
        <v>152</v>
      </c>
      <c r="AD16" s="80">
        <f>SUMPRODUCT(($B$2:$C$1001=$AC16)*($Z$2:$Z$1001&lt;&gt;""))</f>
        <v/>
      </c>
      <c r="AE16" s="81">
        <f>SUMIF($B$2:$B$1001,$AC16,$D$2:$D$1001)+SUMIF($C$2:$C$1001,$AC16,$E$2:$E$1001)</f>
        <v/>
      </c>
      <c r="AF16" s="80">
        <f>SUMIF($B$2:$B$1001,$AC16,$F$2:$F$1001)+SUMIF($C$2:$C$1001,$AC16,$G$2:$G$1001)</f>
        <v/>
      </c>
      <c r="AG16" s="80">
        <f>SUMIF($B$2:$B$1001,$AC16,$H$2:$H$1001)+SUMIF($C$2:$C$1001,$AC16,$I$2:$I$1001)</f>
        <v/>
      </c>
      <c r="AH16" s="80">
        <f>SUMIF($B$2:$B$1001,$AC16,$J$2:$J$1001)+SUMIF($C$2:$C$1001,$AC16,$K$2:$K$1001)</f>
        <v/>
      </c>
      <c r="AI16" s="25">
        <f>SUMIF($B$2:$B$1001,$AC16,$L$2:$L$1001)+SUMIF($C$2:$C$1001,$AC16,$M$2:$M$1001)</f>
        <v/>
      </c>
      <c r="AJ16" s="80">
        <f>SUMIF($B$2:$B$1001,$AC16,$N$2:$N$1001)+SUMIF($C$2:$C$1001,$AC16,$O$2:$O$1001)</f>
        <v/>
      </c>
      <c r="AK16" s="80">
        <f>SUMIF($B$2:$B$1001,$AC16,$P$2:$P$1001)+SUMIF($C$2:$C$1001,$AC16,$Q$2:$Q$1001)</f>
        <v/>
      </c>
      <c r="AL16" s="80">
        <f>SUMIF($B$2:$B$1001,$AC16,$U$2:$U$1001)+SUMIF($C$2:$C$1001,$AC16,$V$2:$V$1001)</f>
        <v/>
      </c>
      <c r="AM16" s="29">
        <f>SUMIF($B$2:$B$1001,$AC16,$X$2:$X$1001)+SUMIF($C$2:$C$1001,$AC16,$Y$2:$Y$1001)</f>
        <v/>
      </c>
      <c r="AN16" s="31">
        <f>SUMIF($C$2:$C$1001,$AC16,$D$2:$D$1001)+SUMIF($B$2:$B$1001,$AC16,$E$2:$E$1001)</f>
        <v/>
      </c>
      <c r="AO16" s="80">
        <f>SUMIF($C$2:$C$1001,$AC16,$F$2:$F$1001)+SUMIF($B$2:$B$1001,$AC16,$G$2:$G$1001)</f>
        <v/>
      </c>
      <c r="AP16" s="80">
        <f>SUMIF($C$2:$C$1001,$AC16,$H$2:$H$1001)+SUMIF($B$2:$B$1001,$AC16,$I$2:$I$1001)</f>
        <v/>
      </c>
      <c r="AQ16" s="80">
        <f>SUMIF($C$2:$C$1001,$AC16,$J$2:$J$1001)+SUMIF($B$2:$B$1001,$AC16,$K$2:$K$1001)</f>
        <v/>
      </c>
      <c r="AR16" s="25">
        <f>SUMIF($C$2:$C$1001,$AC16,$L$2:$L$1001)+SUMIF($B$2:$B$1001,$AC16,$M$2:$M$1001)</f>
        <v/>
      </c>
      <c r="AS16" s="80">
        <f>SUMIF($C$2:$C$1001,$AC16,$N$2:$N$1001)+SUMIF($B$2:$B$1001,$AC16,$O$2:$O$1001)</f>
        <v/>
      </c>
      <c r="AT16" s="80">
        <f>SUMIF($C$2:$C$1001,$AC16,$P$2:$P$1001)+SUMIF($B$2:$B$1001,$AC16,$Q$2:$Q$1001)</f>
        <v/>
      </c>
      <c r="AU16" s="80">
        <f>SUMIF($C$2:$C$1001,$AC16,$U$2:$U$1001)+SUMIF($B$2:$B$1001,$AC16,$V$2:$V$1001)</f>
        <v/>
      </c>
      <c r="AV16" s="28">
        <f>SUMIF($C$2:$C$1001,$AC16,$X$2:$X$1001)+SUMIF($B$2:$B$1001,$AC16,$Y$2:$Y$1001)</f>
        <v/>
      </c>
      <c r="AW16" s="12" t="n">
        <v>5</v>
      </c>
      <c r="AX16" s="81" t="n">
        <v>35.19</v>
      </c>
      <c r="AY16" s="80" t="n">
        <v>3066</v>
      </c>
      <c r="AZ16" s="80" t="n">
        <v>2602</v>
      </c>
      <c r="BA16" s="80" t="n">
        <v>83</v>
      </c>
      <c r="BB16" s="25" t="n">
        <v>4</v>
      </c>
      <c r="BC16" s="80" t="n">
        <v>10</v>
      </c>
      <c r="BD16" s="80" t="n">
        <v>1</v>
      </c>
      <c r="BE16" s="80" t="n">
        <v>9</v>
      </c>
      <c r="BF16" s="29" t="n">
        <v>100</v>
      </c>
      <c r="BG16" s="31" t="n">
        <v>32.94</v>
      </c>
      <c r="BH16" s="80" t="n">
        <v>1886</v>
      </c>
      <c r="BI16" s="80" t="n">
        <v>1449</v>
      </c>
      <c r="BJ16" s="80" t="n">
        <v>35</v>
      </c>
      <c r="BK16" s="25" t="n">
        <v>0</v>
      </c>
      <c r="BL16" s="80" t="n">
        <v>13</v>
      </c>
      <c r="BM16" s="80" t="n">
        <v>14</v>
      </c>
      <c r="BN16" s="80" t="n">
        <v>2</v>
      </c>
      <c r="BO16" s="25" t="n">
        <v>146</v>
      </c>
      <c r="BT16" s="89" t="s">
        <v>64</v>
      </c>
      <c r="CF16" s="89" t="s">
        <v>42</v>
      </c>
      <c r="CV16" s="11" t="s">
        <v>64</v>
      </c>
      <c r="DH16" s="89" t="s">
        <v>42</v>
      </c>
      <c r="DR16" s="80" t="n"/>
      <c r="DS16" s="80" t="n"/>
      <c r="DT16" s="12" t="s">
        <v>64</v>
      </c>
      <c r="DU16" s="80" t="n"/>
      <c r="DV16" s="80" t="n"/>
      <c r="DW16" s="80" t="n"/>
      <c r="DX16" s="80" t="n"/>
      <c r="DY16" s="80" t="n"/>
      <c r="DZ16" s="80" t="n"/>
      <c r="EA16" s="80" t="n"/>
      <c r="EB16" s="80" t="n"/>
      <c r="EC16" s="80" t="n"/>
      <c r="ED16" s="80" t="n"/>
      <c r="EE16" s="80" t="n"/>
      <c r="EF16" s="80" t="s">
        <v>42</v>
      </c>
      <c r="EG16" s="80" t="n"/>
      <c r="EH16" s="80" t="n"/>
      <c r="EI16" s="80" t="n"/>
      <c r="EJ16" s="80" t="n"/>
      <c r="EK16" s="81" t="n"/>
      <c r="EL16" s="81" t="n"/>
      <c r="EM16" s="81" t="n"/>
      <c r="EN16" s="81" t="n"/>
      <c r="EO16" s="81" t="n"/>
      <c r="EQ16" s="80" t="n"/>
      <c r="ER16" s="80" t="n"/>
      <c r="ES16" s="80" t="n"/>
      <c r="ET16" s="80" t="n"/>
      <c r="EU16" s="80" t="n"/>
      <c r="EV16" s="80" t="n"/>
      <c r="EW16" s="80" t="n"/>
      <c r="EY16" s="89" t="n"/>
      <c r="FB16" s="89" t="n"/>
      <c r="FE16" s="89" t="n"/>
      <c r="FH16" s="89" t="n"/>
      <c r="FK16" s="89" t="n"/>
      <c r="FN16" s="81" t="n"/>
      <c r="FQ16" s="81" t="n"/>
      <c r="FT16" s="81" t="n"/>
      <c r="FW16" s="81" t="n"/>
      <c r="FZ16" s="81" t="n"/>
      <c r="GC16" s="81" t="n"/>
      <c r="GF16" s="81" t="n"/>
      <c r="GI16" s="81" t="n"/>
    </row>
    <row r="17" spans="1:201">
      <c r="A17" s="35" t="n">
        <v>43338</v>
      </c>
      <c r="B17" s="89" t="s">
        <v>155</v>
      </c>
      <c r="C17" s="89" t="s">
        <v>160</v>
      </c>
      <c r="D17" s="31" t="n">
        <v>6.94</v>
      </c>
      <c r="E17" s="81" t="n">
        <v>6.36</v>
      </c>
      <c r="F17" s="25" t="n">
        <v>484</v>
      </c>
      <c r="G17" s="80" t="n">
        <v>354</v>
      </c>
      <c r="H17" s="80" t="n">
        <v>405</v>
      </c>
      <c r="I17" s="80" t="n">
        <v>263</v>
      </c>
      <c r="J17" s="80" t="n">
        <v>14</v>
      </c>
      <c r="K17" s="80" t="n">
        <v>4</v>
      </c>
      <c r="L17" s="25" t="n">
        <v>0</v>
      </c>
      <c r="M17" s="80" t="n">
        <v>0</v>
      </c>
      <c r="N17" s="80" t="n">
        <v>5</v>
      </c>
      <c r="O17" s="80" t="n">
        <v>0</v>
      </c>
      <c r="P17" s="80" t="n">
        <v>0</v>
      </c>
      <c r="Q17" s="80" t="n">
        <v>0</v>
      </c>
      <c r="R17" s="16" t="n">
        <v>5</v>
      </c>
      <c r="S17" s="16" t="n">
        <v>0</v>
      </c>
      <c r="T17" s="16" t="n">
        <v>5</v>
      </c>
      <c r="U17" s="25" t="n">
        <v>1</v>
      </c>
      <c r="V17" s="80" t="n">
        <v>0</v>
      </c>
      <c r="W17" s="16" t="n">
        <v>1</v>
      </c>
      <c r="X17" s="25" t="n">
        <v>19</v>
      </c>
      <c r="Y17" s="80" t="n">
        <v>21</v>
      </c>
      <c r="Z17" s="27">
        <f>IF(U17="","",LOOKUP(U17-V17,{-9E+307,0,1},{2,"x",1}))</f>
        <v/>
      </c>
      <c r="AA17" s="14">
        <f>IF(U17="","",U17&amp;"-"&amp;V17)</f>
        <v/>
      </c>
      <c r="AB17" s="63" t="n"/>
      <c r="AC17" s="89" t="s">
        <v>160</v>
      </c>
      <c r="AD17" s="80">
        <f>SUMPRODUCT(($B$2:$C$1001=$AC17)*($Z$2:$Z$1001&lt;&gt;""))</f>
        <v/>
      </c>
      <c r="AE17" s="81">
        <f>SUMIF($B$2:$B$1001,$AC17,$D$2:$D$1001)+SUMIF($C$2:$C$1001,$AC17,$E$2:$E$1001)</f>
        <v/>
      </c>
      <c r="AF17" s="80">
        <f>SUMIF($B$2:$B$1001,$AC17,$F$2:$F$1001)+SUMIF($C$2:$C$1001,$AC17,$G$2:$G$1001)</f>
        <v/>
      </c>
      <c r="AG17" s="80">
        <f>SUMIF($B$2:$B$1001,$AC17,$H$2:$H$1001)+SUMIF($C$2:$C$1001,$AC17,$I$2:$I$1001)</f>
        <v/>
      </c>
      <c r="AH17" s="80">
        <f>SUMIF($B$2:$B$1001,$AC17,$J$2:$J$1001)+SUMIF($C$2:$C$1001,$AC17,$K$2:$K$1001)</f>
        <v/>
      </c>
      <c r="AI17" s="25">
        <f>SUMIF($B$2:$B$1001,$AC17,$L$2:$L$1001)+SUMIF($C$2:$C$1001,$AC17,$M$2:$M$1001)</f>
        <v/>
      </c>
      <c r="AJ17" s="80">
        <f>SUMIF($B$2:$B$1001,$AC17,$N$2:$N$1001)+SUMIF($C$2:$C$1001,$AC17,$O$2:$O$1001)</f>
        <v/>
      </c>
      <c r="AK17" s="80">
        <f>SUMIF($B$2:$B$1001,$AC17,$P$2:$P$1001)+SUMIF($C$2:$C$1001,$AC17,$Q$2:$Q$1001)</f>
        <v/>
      </c>
      <c r="AL17" s="80">
        <f>SUMIF($B$2:$B$1001,$AC17,$U$2:$U$1001)+SUMIF($C$2:$C$1001,$AC17,$V$2:$V$1001)</f>
        <v/>
      </c>
      <c r="AM17" s="29">
        <f>SUMIF($B$2:$B$1001,$AC17,$X$2:$X$1001)+SUMIF($C$2:$C$1001,$AC17,$Y$2:$Y$1001)</f>
        <v/>
      </c>
      <c r="AN17" s="31">
        <f>SUMIF($C$2:$C$1001,$AC17,$D$2:$D$1001)+SUMIF($B$2:$B$1001,$AC17,$E$2:$E$1001)</f>
        <v/>
      </c>
      <c r="AO17" s="80">
        <f>SUMIF($C$2:$C$1001,$AC17,$F$2:$F$1001)+SUMIF($B$2:$B$1001,$AC17,$G$2:$G$1001)</f>
        <v/>
      </c>
      <c r="AP17" s="80">
        <f>SUMIF($C$2:$C$1001,$AC17,$H$2:$H$1001)+SUMIF($B$2:$B$1001,$AC17,$I$2:$I$1001)</f>
        <v/>
      </c>
      <c r="AQ17" s="80">
        <f>SUMIF($C$2:$C$1001,$AC17,$J$2:$J$1001)+SUMIF($B$2:$B$1001,$AC17,$K$2:$K$1001)</f>
        <v/>
      </c>
      <c r="AR17" s="25">
        <f>SUMIF($C$2:$C$1001,$AC17,$L$2:$L$1001)+SUMIF($B$2:$B$1001,$AC17,$M$2:$M$1001)</f>
        <v/>
      </c>
      <c r="AS17" s="80">
        <f>SUMIF($C$2:$C$1001,$AC17,$N$2:$N$1001)+SUMIF($B$2:$B$1001,$AC17,$O$2:$O$1001)</f>
        <v/>
      </c>
      <c r="AT17" s="80">
        <f>SUMIF($C$2:$C$1001,$AC17,$P$2:$P$1001)+SUMIF($B$2:$B$1001,$AC17,$Q$2:$Q$1001)</f>
        <v/>
      </c>
      <c r="AU17" s="80">
        <f>SUMIF($C$2:$C$1001,$AC17,$U$2:$U$1001)+SUMIF($B$2:$B$1001,$AC17,$V$2:$V$1001)</f>
        <v/>
      </c>
      <c r="AV17" s="28">
        <f>SUMIF($C$2:$C$1001,$AC17,$X$2:$X$1001)+SUMIF($B$2:$B$1001,$AC17,$Y$2:$Y$1001)</f>
        <v/>
      </c>
      <c r="AW17" s="12" t="n">
        <v>5</v>
      </c>
      <c r="AX17" s="81" t="n">
        <v>33.07</v>
      </c>
      <c r="AY17" s="80" t="n">
        <v>1477</v>
      </c>
      <c r="AZ17" s="80" t="n">
        <v>1082</v>
      </c>
      <c r="BA17" s="80" t="n">
        <v>40</v>
      </c>
      <c r="BB17" s="25" t="n">
        <v>6</v>
      </c>
      <c r="BC17" s="80" t="n">
        <v>15</v>
      </c>
      <c r="BD17" s="80" t="n">
        <v>6</v>
      </c>
      <c r="BE17" s="80" t="n">
        <v>6</v>
      </c>
      <c r="BF17" s="29" t="n">
        <v>111</v>
      </c>
      <c r="BG17" s="31" t="n">
        <v>33.33</v>
      </c>
      <c r="BH17" s="80" t="n">
        <v>2725</v>
      </c>
      <c r="BI17" s="80" t="n">
        <v>2314</v>
      </c>
      <c r="BJ17" s="80" t="n">
        <v>59</v>
      </c>
      <c r="BK17" s="25" t="n">
        <v>2</v>
      </c>
      <c r="BL17" s="80" t="n">
        <v>7</v>
      </c>
      <c r="BM17" s="80" t="n">
        <v>4</v>
      </c>
      <c r="BN17" s="80" t="n">
        <v>7</v>
      </c>
      <c r="BO17" s="25" t="n">
        <v>93</v>
      </c>
      <c r="BT17" s="76" t="n">
        <v>6.5</v>
      </c>
      <c r="BX17" s="76" t="n">
        <v>9.5</v>
      </c>
      <c r="BY17" s="76" t="n"/>
      <c r="BZ17" s="76" t="n"/>
      <c r="CA17" s="76" t="n"/>
      <c r="CB17" s="76" t="n">
        <v>12.5</v>
      </c>
      <c r="CC17" s="76" t="n"/>
      <c r="CD17" s="76" t="n"/>
      <c r="CE17" s="76" t="n"/>
      <c r="CF17" s="72" t="n">
        <v>1.5</v>
      </c>
      <c r="CG17" s="76" t="n"/>
      <c r="CH17" s="76" t="n"/>
      <c r="CI17" s="76" t="n"/>
      <c r="CJ17" s="76" t="n">
        <v>2.5</v>
      </c>
      <c r="CK17" s="76" t="n"/>
      <c r="CL17" s="76" t="n"/>
      <c r="CM17" s="76" t="n"/>
      <c r="CN17" s="76" t="n">
        <v>3.5</v>
      </c>
      <c r="CR17" s="76" t="n">
        <v>4.5</v>
      </c>
      <c r="CS17" s="81" t="n"/>
      <c r="CT17" s="80" t="n"/>
      <c r="CU17" s="80" t="n"/>
      <c r="CV17" s="73" t="n">
        <v>3.5</v>
      </c>
      <c r="CW17" s="80" t="n"/>
      <c r="CX17" s="80" t="n"/>
      <c r="CY17" s="80" t="n"/>
      <c r="CZ17" s="76" t="n">
        <v>6.5</v>
      </c>
      <c r="DA17" s="80" t="n"/>
      <c r="DB17" s="80" t="n"/>
      <c r="DC17" s="80" t="n"/>
      <c r="DD17" s="76" t="n">
        <v>9.5</v>
      </c>
      <c r="DE17" s="80" t="n"/>
      <c r="DF17" s="80" t="n"/>
      <c r="DG17" s="80" t="n"/>
      <c r="DH17" s="72" t="n">
        <v>0.5</v>
      </c>
      <c r="DI17" s="76" t="n"/>
      <c r="DJ17" s="76" t="n"/>
      <c r="DK17" s="76" t="n"/>
      <c r="DL17" s="76" t="n">
        <v>1.5</v>
      </c>
      <c r="DM17" s="76" t="n"/>
      <c r="DN17" s="76" t="n"/>
      <c r="DO17" s="76" t="n"/>
      <c r="DP17" s="76" t="n">
        <v>2.5</v>
      </c>
      <c r="DQ17" s="76" t="n"/>
      <c r="DR17" s="76" t="n"/>
      <c r="DS17" s="76" t="n"/>
      <c r="DT17" s="73" t="n">
        <v>3.5</v>
      </c>
      <c r="DU17" s="76" t="n"/>
      <c r="DV17" s="76" t="n"/>
      <c r="DW17" s="76" t="n"/>
      <c r="DX17" s="76" t="n">
        <v>6.5</v>
      </c>
      <c r="DY17" s="76" t="n"/>
      <c r="DZ17" s="76" t="n"/>
      <c r="EA17" s="76" t="n"/>
      <c r="EB17" s="76" t="n">
        <v>9.5</v>
      </c>
      <c r="EC17" s="76" t="n"/>
      <c r="ED17" s="76" t="n"/>
      <c r="EE17" s="76" t="n"/>
      <c r="EF17" s="72" t="n">
        <v>0.5</v>
      </c>
      <c r="EG17" s="76" t="n"/>
      <c r="EH17" s="76" t="n"/>
      <c r="EI17" s="76" t="n"/>
      <c r="EJ17" s="76" t="n">
        <v>1.5</v>
      </c>
      <c r="EN17" s="76" t="n">
        <v>2.5</v>
      </c>
      <c r="EP17" s="89" t="n"/>
      <c r="ES17" s="89" t="n"/>
      <c r="EV17" s="89" t="n"/>
      <c r="EY17" s="89" t="n"/>
      <c r="FB17" s="89" t="n"/>
      <c r="FE17" s="89" t="n"/>
      <c r="FH17" s="89" t="n"/>
      <c r="FK17" s="89" t="n"/>
      <c r="FN17" s="81" t="n"/>
      <c r="FQ17" s="81" t="n"/>
      <c r="FT17" s="81" t="n"/>
      <c r="FW17" s="81" t="n"/>
      <c r="FZ17" s="81" t="n"/>
      <c r="GC17" s="81" t="n"/>
      <c r="GF17" s="81" t="n"/>
      <c r="GI17" s="81" t="n"/>
    </row>
    <row customHeight="1" ht="12" r="18" spans="1:201">
      <c r="A18" s="35" t="n">
        <v>43338</v>
      </c>
      <c r="B18" s="89" t="s">
        <v>161</v>
      </c>
      <c r="C18" s="89" t="s">
        <v>168</v>
      </c>
      <c r="D18" s="31" t="n">
        <v>7.08</v>
      </c>
      <c r="E18" s="81" t="n">
        <v>6.55</v>
      </c>
      <c r="F18" s="25" t="n">
        <v>288</v>
      </c>
      <c r="G18" s="80" t="n">
        <v>580</v>
      </c>
      <c r="H18" s="80" t="n">
        <v>210</v>
      </c>
      <c r="I18" s="80" t="n">
        <v>480</v>
      </c>
      <c r="J18" s="80" t="n">
        <v>10</v>
      </c>
      <c r="K18" s="80" t="n">
        <v>9</v>
      </c>
      <c r="L18" s="25" t="n">
        <v>1</v>
      </c>
      <c r="M18" s="80" t="n">
        <v>0</v>
      </c>
      <c r="N18" s="80" t="n">
        <v>3</v>
      </c>
      <c r="O18" s="80" t="n">
        <v>2</v>
      </c>
      <c r="P18" s="80" t="n">
        <v>2</v>
      </c>
      <c r="Q18" s="80" t="n">
        <v>1</v>
      </c>
      <c r="R18" s="16" t="n">
        <v>6</v>
      </c>
      <c r="S18" s="16" t="n">
        <v>3</v>
      </c>
      <c r="T18" s="16" t="n">
        <v>9</v>
      </c>
      <c r="U18" s="25" t="n">
        <v>1</v>
      </c>
      <c r="V18" s="80" t="n">
        <v>0</v>
      </c>
      <c r="W18" s="16" t="n">
        <v>1</v>
      </c>
      <c r="X18" s="25" t="n">
        <v>38</v>
      </c>
      <c r="Y18" s="80" t="n">
        <v>17</v>
      </c>
      <c r="Z18" s="27">
        <f>IF(U18="","",LOOKUP(U18-V18,{-9E+307,0,1},{2,"x",1}))</f>
        <v/>
      </c>
      <c r="AA18" s="14">
        <f>IF(U18="","",U18&amp;"-"&amp;V18)</f>
        <v/>
      </c>
      <c r="AB18" s="63" t="n"/>
      <c r="AC18" s="89" t="s">
        <v>168</v>
      </c>
      <c r="AD18" s="80">
        <f>SUMPRODUCT(($B$2:$C$1001=$AC18)*($Z$2:$Z$1001&lt;&gt;""))</f>
        <v/>
      </c>
      <c r="AE18" s="81">
        <f>SUMIF($B$2:$B$1001,$AC18,$D$2:$D$1001)+SUMIF($C$2:$C$1001,$AC18,$E$2:$E$1001)</f>
        <v/>
      </c>
      <c r="AF18" s="80">
        <f>SUMIF($B$2:$B$1001,$AC18,$F$2:$F$1001)+SUMIF($C$2:$C$1001,$AC18,$G$2:$G$1001)</f>
        <v/>
      </c>
      <c r="AG18" s="80">
        <f>SUMIF($B$2:$B$1001,$AC18,$H$2:$H$1001)+SUMIF($C$2:$C$1001,$AC18,$I$2:$I$1001)</f>
        <v/>
      </c>
      <c r="AH18" s="80">
        <f>SUMIF($B$2:$B$1001,$AC18,$J$2:$J$1001)+SUMIF($C$2:$C$1001,$AC18,$K$2:$K$1001)</f>
        <v/>
      </c>
      <c r="AI18" s="25">
        <f>SUMIF($B$2:$B$1001,$AC18,$L$2:$L$1001)+SUMIF($C$2:$C$1001,$AC18,$M$2:$M$1001)</f>
        <v/>
      </c>
      <c r="AJ18" s="80">
        <f>SUMIF($B$2:$B$1001,$AC18,$N$2:$N$1001)+SUMIF($C$2:$C$1001,$AC18,$O$2:$O$1001)</f>
        <v/>
      </c>
      <c r="AK18" s="80">
        <f>SUMIF($B$2:$B$1001,$AC18,$P$2:$P$1001)+SUMIF($C$2:$C$1001,$AC18,$Q$2:$Q$1001)</f>
        <v/>
      </c>
      <c r="AL18" s="80">
        <f>SUMIF($B$2:$B$1001,$AC18,$U$2:$U$1001)+SUMIF($C$2:$C$1001,$AC18,$V$2:$V$1001)</f>
        <v/>
      </c>
      <c r="AM18" s="29">
        <f>SUMIF($B$2:$B$1001,$AC18,$X$2:$X$1001)+SUMIF($C$2:$C$1001,$AC18,$Y$2:$Y$1001)</f>
        <v/>
      </c>
      <c r="AN18" s="31">
        <f>SUMIF($C$2:$C$1001,$AC18,$D$2:$D$1001)+SUMIF($B$2:$B$1001,$AC18,$E$2:$E$1001)</f>
        <v/>
      </c>
      <c r="AO18" s="80">
        <f>SUMIF($C$2:$C$1001,$AC18,$F$2:$F$1001)+SUMIF($B$2:$B$1001,$AC18,$G$2:$G$1001)</f>
        <v/>
      </c>
      <c r="AP18" s="80">
        <f>SUMIF($C$2:$C$1001,$AC18,$H$2:$H$1001)+SUMIF($B$2:$B$1001,$AC18,$I$2:$I$1001)</f>
        <v/>
      </c>
      <c r="AQ18" s="80">
        <f>SUMIF($C$2:$C$1001,$AC18,$J$2:$J$1001)+SUMIF($B$2:$B$1001,$AC18,$K$2:$K$1001)</f>
        <v/>
      </c>
      <c r="AR18" s="25">
        <f>SUMIF($C$2:$C$1001,$AC18,$L$2:$L$1001)+SUMIF($B$2:$B$1001,$AC18,$M$2:$M$1001)</f>
        <v/>
      </c>
      <c r="AS18" s="80">
        <f>SUMIF($C$2:$C$1001,$AC18,$N$2:$N$1001)+SUMIF($B$2:$B$1001,$AC18,$O$2:$O$1001)</f>
        <v/>
      </c>
      <c r="AT18" s="80">
        <f>SUMIF($C$2:$C$1001,$AC18,$P$2:$P$1001)+SUMIF($B$2:$B$1001,$AC18,$Q$2:$Q$1001)</f>
        <v/>
      </c>
      <c r="AU18" s="80">
        <f>SUMIF($C$2:$C$1001,$AC18,$U$2:$U$1001)+SUMIF($B$2:$B$1001,$AC18,$V$2:$V$1001)</f>
        <v/>
      </c>
      <c r="AV18" s="28">
        <f>SUMIF($C$2:$C$1001,$AC18,$X$2:$X$1001)+SUMIF($B$2:$B$1001,$AC18,$Y$2:$Y$1001)</f>
        <v/>
      </c>
      <c r="AW18" s="12" t="n">
        <v>5</v>
      </c>
      <c r="AX18" s="81" t="n">
        <v>33.89</v>
      </c>
      <c r="AY18" s="80" t="n">
        <v>2506</v>
      </c>
      <c r="AZ18" s="80" t="n">
        <v>2070</v>
      </c>
      <c r="BA18" s="80" t="n">
        <v>30</v>
      </c>
      <c r="BB18" s="25" t="n">
        <v>3</v>
      </c>
      <c r="BC18" s="80" t="n">
        <v>15</v>
      </c>
      <c r="BD18" s="80" t="n">
        <v>2</v>
      </c>
      <c r="BE18" s="80" t="n">
        <v>10</v>
      </c>
      <c r="BF18" s="29" t="n">
        <v>148</v>
      </c>
      <c r="BG18" s="31" t="n">
        <v>33.02</v>
      </c>
      <c r="BH18" s="80" t="n">
        <v>2011</v>
      </c>
      <c r="BI18" s="80" t="n">
        <v>1578</v>
      </c>
      <c r="BJ18" s="80" t="n">
        <v>57</v>
      </c>
      <c r="BK18" s="25" t="n">
        <v>6</v>
      </c>
      <c r="BL18" s="80" t="n">
        <v>12</v>
      </c>
      <c r="BM18" s="80" t="n">
        <v>5</v>
      </c>
      <c r="BN18" s="80" t="n">
        <v>8</v>
      </c>
      <c r="BO18" s="25" t="n">
        <v>93</v>
      </c>
      <c r="BR18" s="89">
        <f>BR30</f>
        <v/>
      </c>
      <c r="BS18" s="89">
        <f>BS30</f>
        <v/>
      </c>
      <c r="BT18" s="80">
        <f>COUNTIFS($T$2:$T$1000,"&gt;"&amp;$BT$17,$B$2:$B$1000,"="&amp;BR18)+COUNTIFS($T$2:$T$1000,"&gt;"&amp;$BT$17,$C$2:$C$1000,"="&amp;BR18)</f>
        <v/>
      </c>
      <c r="BU18" s="80">
        <f>COUNTIFS($T$2:$T$1000,"&lt;"&amp;$BT$17,$B$2:$B$1000,"="&amp;BR18)+COUNTIFS($T$2:$T$1000,"&lt;"&amp;$BT$17,$C$2:$C$1000,"="&amp;BR18)</f>
        <v/>
      </c>
      <c r="BV18" s="80">
        <f>COUNTIFS($T$2:$T$1000,"&gt;"&amp;$BT$17,$B$2:$B$1000,"="&amp;BS18)+COUNTIFS($T$2:$T$1000,"&gt;"&amp;$BT$17,$C$2:$C$1000,"="&amp;BS18)</f>
        <v/>
      </c>
      <c r="BW18" s="80">
        <f>COUNTIFS($T$2:$T$1000,"&lt;"&amp;$BT$17,$B$2:$B$1000,"="&amp;BS18)+COUNTIFS($T$2:$T$1000,"&lt;"&amp;$BT$17,$C$2:$C$1000,"="&amp;BS18)</f>
        <v/>
      </c>
      <c r="BX18" s="80">
        <f>COUNTIFS($T$2:$T$1000,"&gt;"&amp;$BX$17,$B$2:$B$1000,"="&amp;BR18)+COUNTIFS($T$2:$T$1000,"&gt;"&amp;$BX$17,$C$2:$C$1000,"="&amp;BR18)</f>
        <v/>
      </c>
      <c r="BY18" s="80">
        <f>COUNTIFS($T$2:$T$1000,"&lt;"&amp;$BX$17,$B$2:$B$1000,"="&amp;BR18)+COUNTIFS($T$2:$T$1000,"&lt;"&amp;$BX$17,$C$2:$C$1000,"="&amp;BR18)</f>
        <v/>
      </c>
      <c r="BZ18" s="80">
        <f>COUNTIFS($T$2:$T$1000,"&gt;"&amp;$BX$17,$B$2:$B$1000,"="&amp;BS18)+COUNTIFS($T$2:$T$1000,"&gt;"&amp;$BX$17,$C$2:$C$1000,"="&amp;BS18)</f>
        <v/>
      </c>
      <c r="CA18" s="80">
        <f>COUNTIFS($T$2:$T$1000,"&lt;"&amp;$BX$17,$B$2:$B$1000,"="&amp;BS18)+COUNTIFS($T$2:$T$1000,"&lt;"&amp;$BX$17,$C$2:$C$1000,"="&amp;BS18)</f>
        <v/>
      </c>
      <c r="CB18" s="80">
        <f>COUNTIFS($T$2:$T$1000,"&gt;"&amp;$CB$17,$B$2:$B$1000,"="&amp;BR18)+COUNTIFS($T$2:$T$1000,"&gt;"&amp;$CB$17,$C$2:$C$1000,"="&amp;BR18)</f>
        <v/>
      </c>
      <c r="CC18" s="80">
        <f>COUNTIFS($T$2:$T$1000,"&lt;"&amp;$CB$17,$B$2:$B$1000,"="&amp;BR18)+COUNTIFS($T$2:$T$1000,"&lt;"&amp;$CB$17,$C$2:$C$1000,"="&amp;BR18)</f>
        <v/>
      </c>
      <c r="CD18" s="80">
        <f>COUNTIFS($T$2:$T$1000,"&gt;"&amp;$CB$17,$B$2:$B$1000,"="&amp;BS18)+COUNTIFS($T$2:$T$1000,"&gt;"&amp;$CB$17,$C$2:$C$1000,"="&amp;BS18)</f>
        <v/>
      </c>
      <c r="CE18" s="80">
        <f>COUNTIFS($T$2:$T$1000,"&lt;"&amp;$CB$17,$B$2:$B$1000,"="&amp;BS18)+COUNTIFS($T$2:$T$1000,"&lt;"&amp;$CB$17,$C$2:$C$1000,"="&amp;BS18)</f>
        <v/>
      </c>
      <c r="CF18" s="25">
        <f>COUNTIFS($W$2:$W$1000,"&gt;"&amp;$CF$17,$B$2:$B$1000,"="&amp;BR18)+COUNTIFS($W$2:$W$1000,"&gt;"&amp;$CF$17,$C$2:$C$1000,"="&amp;BR18)</f>
        <v/>
      </c>
      <c r="CG18" s="80">
        <f>COUNTIFS($W$2:$W$1000,"&lt;"&amp;$CF$17,$B$2:$B$1000,"="&amp;BR18)+COUNTIFS($W$2:$W$1000,"&lt;"&amp;$CF$17,$C$2:$C$1000,"="&amp;BR18)</f>
        <v/>
      </c>
      <c r="CH18" s="80">
        <f>COUNTIFS($W$2:$W$1000,"&gt;"&amp;$CF$17,$B$2:$B$1000,"="&amp;BS18)+COUNTIFS($W$2:$W$1000,"&gt;"&amp;$CF$17,$C$2:$C$1000,"="&amp;BS18)</f>
        <v/>
      </c>
      <c r="CI18" s="80">
        <f>COUNTIFS($W$2:$W$1000,"&lt;"&amp;$CF$17,$B$2:$B$1000,"="&amp;BS18)+COUNTIFS($W$2:$W$1000,"&lt;"&amp;$CF$17,$C$2:$C$1000,"="&amp;BS18)</f>
        <v/>
      </c>
      <c r="CJ18" s="80">
        <f>COUNTIFS($W$2:$W$1000,"&gt;"&amp;$CJ$17,$B$2:$B$1000,"="&amp;BR18)+COUNTIFS($W$2:$W$1000,"&gt;"&amp;$CJ$17,$C$2:$C$1000,"="&amp;BR18)</f>
        <v/>
      </c>
      <c r="CK18" s="80">
        <f>COUNTIFS($W$2:$W$1000,"&lt;"&amp;$CJ$17,$B$2:$B$1000,"="&amp;BR18)+COUNTIFS($W$2:$W$1000,"&lt;"&amp;$CJ$17,$C$2:$C$1000,"="&amp;BR18)</f>
        <v/>
      </c>
      <c r="CL18" s="80">
        <f>COUNTIFS($W$2:$W$1000,"&gt;"&amp;$CJ$17,$B$2:$B$1000,"="&amp;BS18)+COUNTIFS($W$2:$W$1000,"&gt;"&amp;$CJ$17,$C$2:$C$1000,"="&amp;BS18)</f>
        <v/>
      </c>
      <c r="CM18" s="80">
        <f>COUNTIFS($W$2:$W$1000,"&lt;"&amp;$CJ$17,$B$2:$B$1000,"="&amp;BS18)+COUNTIFS($W$2:$W$1000,"&lt;"&amp;$CJ$17,$C$2:$C$1000,"="&amp;BS18)</f>
        <v/>
      </c>
      <c r="CN18" s="80">
        <f>COUNTIFS($W$2:$W$1000,"&gt;"&amp;$CN$17,$B$2:$B$1000,"="&amp;BR18)+COUNTIFS($W$2:$W$1000,"&gt;"&amp;$CN$17,$C$2:$C$1000,"="&amp;BR18)</f>
        <v/>
      </c>
      <c r="CO18" s="80">
        <f>COUNTIFS($W$2:$W$1000,"&lt;"&amp;$CN$17,$B$2:$B$1000,"="&amp;BR18)+COUNTIFS($W$2:$W$1000,"&lt;"&amp;$CN$17,$C$2:$C$1000,"="&amp;BR18)</f>
        <v/>
      </c>
      <c r="CP18" s="80">
        <f>COUNTIFS($W$2:$W$1000,"&gt;"&amp;$CN$17,$B$2:$B$1000,"="&amp;BS18)+COUNTIFS($W$2:$W$1000,"&gt;"&amp;$CN$17,$C$2:$C$1000,"="&amp;BS18)</f>
        <v/>
      </c>
      <c r="CQ18" s="80">
        <f>COUNTIFS($W$2:$W$1000,"&lt;"&amp;$CN$17,$B$2:$B$1000,"="&amp;BS18)+COUNTIFS($W$2:$W$1000,"&lt;"&amp;$CN$17,$C$2:$C$1000,"="&amp;BS18)</f>
        <v/>
      </c>
      <c r="CR18" s="80">
        <f>COUNTIFS($W$2:$W$1000,"&gt;"&amp;$CR$17,$B$2:$B$1000,"="&amp;BR18)+COUNTIFS($W$2:$W$1000,"&gt;"&amp;$CR$17,$C$2:$C$1000,"="&amp;BR18)</f>
        <v/>
      </c>
      <c r="CS18" s="80">
        <f>COUNTIFS($W$2:$W$1000,"&lt;"&amp;$CR$17,$B$2:$B$1000,"="&amp;BR18)+COUNTIFS($W$2:$W$1000,"&lt;"&amp;$CR$17,$C$2:$C$1000,"="&amp;BR18)</f>
        <v/>
      </c>
      <c r="CT18" s="80">
        <f>COUNTIFS($W$2:$W$1000,"&gt;"&amp;$CR$17,$B$2:$B$1000,"="&amp;BS18)+COUNTIFS($W$2:$W$1000,"&gt;"&amp;$CR$17,$C$2:$C$1000,"="&amp;BS18)</f>
        <v/>
      </c>
      <c r="CU18" s="80">
        <f>COUNTIFS($W$2:$W$1000,"&lt;"&amp;$CR$17,$B$2:$B$1000,"="&amp;BS18)+COUNTIFS($W$2:$W$1000,"&lt;"&amp;$CR$17,$C$2:$C$1000,"="&amp;BS18)</f>
        <v/>
      </c>
      <c r="CV18" s="12">
        <f>COUNTIFS($R$2:$R$1000,"&gt;"&amp;$CV$17,$B$2:$B$1000,"="&amp;BR18)+COUNTIFS($S$2:$S$1000,"&gt;"&amp;$CV$17,$C$2:$C$1000,"="&amp;BR18)</f>
        <v/>
      </c>
      <c r="CW18" s="80">
        <f>COUNTIFS($R$2:$R$1000,"&lt;"&amp;$CV$17,$B$2:$B$1000,"="&amp;BR18)+COUNTIFS($S$2:$S$1000,"&lt;"&amp;$CV$17,$C$2:$C$1000,"="&amp;BR18)</f>
        <v/>
      </c>
      <c r="CX18" s="80">
        <f>COUNTIFS($R$2:$R$1000,"&gt;"&amp;$CV$17,$B$2:$B$1000,"="&amp;BS18)+COUNTIFS($S$2:$S$1000,"&gt;"&amp;$CV$17,$C$2:$C$1000,"="&amp;BS18)</f>
        <v/>
      </c>
      <c r="CY18" s="80">
        <f>COUNTIFS($R$2:$R$1000,"&lt;"&amp;$CV$17,$B$2:$B$1000,"="&amp;BS18)+COUNTIFS($S$2:$S$1000,"&lt;"&amp;$CV$17,$C$2:$C$1000,"="&amp;BS18)</f>
        <v/>
      </c>
      <c r="CZ18" s="80">
        <f>COUNTIFS($R$2:$R$1000,"&gt;"&amp;$CZ$17,$B$2:$B$1000,"="&amp;BR18)+COUNTIFS($S$2:$S$1000,"&gt;"&amp;$CZ$17,$C$2:$C$1000,"="&amp;BR18)</f>
        <v/>
      </c>
      <c r="DA18" s="80">
        <f>COUNTIFS($R$2:$R$1000,"&lt;"&amp;$CZ$17,$B$2:$B$1000,"="&amp;BR18)+COUNTIFS($S$2:$S$1000,"&lt;"&amp;$CZ$17,$C$2:$C$1000,"="&amp;BR18)</f>
        <v/>
      </c>
      <c r="DB18" s="80">
        <f>COUNTIFS($R$2:$R$1000,"&gt;"&amp;$CZ$17,$B$2:$B$1000,"="&amp;BS18)+COUNTIFS($S$2:$S$1000,"&gt;"&amp;$CZ$17,$C$2:$C$1000,"="&amp;BS18)</f>
        <v/>
      </c>
      <c r="DC18" s="80">
        <f>COUNTIFS($R$2:$R$1000,"&lt;"&amp;$CZ$17,$B$2:$B$1000,"="&amp;BS18)+COUNTIFS($S$2:$S$1000,"&lt;"&amp;$CZ$17,$C$2:$C$1000,"="&amp;BS18)</f>
        <v/>
      </c>
      <c r="DD18" s="80">
        <f>COUNTIFS($R$2:$R$1000,"&gt;"&amp;$DD$17,$B$2:$B$1000,"="&amp;BR18)+COUNTIFS($S$2:$S$1000,"&gt;"&amp;$DD$17,$C$2:$C$1000,"="&amp;BR18)</f>
        <v/>
      </c>
      <c r="DE18" s="80">
        <f>COUNTIFS($R$2:$R$1000,"&lt;"&amp;$DD$17,$B$2:$B$1000,"="&amp;BR18)+COUNTIFS($S$2:$S$1000,"&lt;"&amp;$DD$17,$C$2:$C$1000,"="&amp;BR18)</f>
        <v/>
      </c>
      <c r="DF18" s="80">
        <f>COUNTIFS($R$2:$R$1000,"&gt;"&amp;$DD$17,$B$2:$B$1000,"="&amp;BS18)+COUNTIFS($S$2:$S$1000,"&gt;"&amp;$DD$17,$C$2:$C$1000,"="&amp;BS18)</f>
        <v/>
      </c>
      <c r="DG18" s="80">
        <f>COUNTIFS($R$2:$R$1000,"&lt;"&amp;$DD$17,$B$2:$B$1000,"="&amp;BS18)+COUNTIFS($S$2:$S$1000,"&lt;"&amp;$DD$17,$C$2:$C$1000,"="&amp;BS18)</f>
        <v/>
      </c>
      <c r="DH18" s="25">
        <f>COUNTIFS($U$2:$U$1000,"&gt;"&amp;$DH$17,$B$2:$B$1000,"="&amp;BR18)+COUNTIFS($V$2:$V$1000,"&gt;"&amp;$DH$17,$C$2:$C$1000,"="&amp;BR18)</f>
        <v/>
      </c>
      <c r="DI18" s="80">
        <f>COUNTIFS($U$2:$U$1000,"&lt;"&amp;$DH$17,$B$2:$B$1000,"="&amp;BR18)+COUNTIFS($V$2:$V$1000,"&lt;"&amp;$DH$17,$C$2:$C$1000,"="&amp;BR18)</f>
        <v/>
      </c>
      <c r="DJ18" s="80">
        <f>COUNTIFS($U$2:$U$1000,"&gt;"&amp;$DH$17,$B$2:$B$1000,"="&amp;BS18)+COUNTIFS($V$2:$V$1000,"&gt;"&amp;$DH$17,$C$2:$C$1000,"="&amp;BS18)</f>
        <v/>
      </c>
      <c r="DK18" s="80">
        <f>COUNTIFS($U$2:$U$1000,"&lt;"&amp;$DH$17,$B$2:$B$1000,"="&amp;BS18)+COUNTIFS($V$2:$V$1000,"&lt;"&amp;$DH$17,$C$2:$C$1000,"="&amp;BS18)</f>
        <v/>
      </c>
      <c r="DL18" s="80">
        <f>COUNTIFS($U$2:$U$1000,"&gt;"&amp;$DL$17,$B$2:$B$1000,"="&amp;BR18)+COUNTIFS($V$2:$V$1000,"&gt;"&amp;$DL$17,$C$2:$C$1000,"="&amp;BR18)</f>
        <v/>
      </c>
      <c r="DM18" s="80">
        <f>COUNTIFS($U$2:$U$1000,"&lt;"&amp;$DL$17,$B$2:$B$1000,"="&amp;BR18)+COUNTIFS($V$2:$V$1000,"&lt;"&amp;$DL$17,$C$2:$C$1000,"="&amp;BR18)</f>
        <v/>
      </c>
      <c r="DN18" s="80">
        <f>COUNTIFS($U$2:$U$1000,"&gt;"&amp;$DL$17,$B$2:$B$1000,"="&amp;BS18)+COUNTIFS($V$2:$V$1000,"&gt;"&amp;$DL$17,$C$2:$C$1000,"="&amp;BS18)</f>
        <v/>
      </c>
      <c r="DO18" s="80">
        <f>COUNTIFS($U$2:$U$1000,"&lt;"&amp;$DL$17,$B$2:$B$1000,"="&amp;BS18)+COUNTIFS($V$2:$V$1000,"&lt;"&amp;$DL$17,$C$2:$C$1000,"="&amp;BS18)</f>
        <v/>
      </c>
      <c r="DP18" s="80">
        <f>COUNTIFS($U$2:$U$1000,"&gt;"&amp;$DP$17,$B$2:$B$1000,"="&amp;BR18)+COUNTIFS($V$2:$V$1000,"&gt;"&amp;$DP$17,$C$2:$C$1000,"="&amp;BR18)</f>
        <v/>
      </c>
      <c r="DQ18" s="80">
        <f>COUNTIFS($U$2:$U$1000,"&lt;"&amp;$DP$17,$B$2:$B$1000,"="&amp;BR18)+COUNTIFS($V$2:$V$1000,"&lt;"&amp;$DP$17,$C$2:$C$1000,"="&amp;BR18)</f>
        <v/>
      </c>
      <c r="DR18" s="80">
        <f>COUNTIFS($U$2:$U$1000,"&gt;"&amp;$DP$17,$B$2:$B$1000,"="&amp;BS18)+COUNTIFS($V$2:$V$1000,"&gt;"&amp;$DP$17,$C$2:$C$1000,"="&amp;BS18)</f>
        <v/>
      </c>
      <c r="DS18" s="80">
        <f>COUNTIFS($U$2:$U$1000,"&lt;"&amp;$DP$17,$B$2:$B$1000,"="&amp;BS18)+COUNTIFS($V$2:$V$1000,"&lt;"&amp;$DP$17,$C$2:$C$1000,"="&amp;BS18)</f>
        <v/>
      </c>
      <c r="DT18" s="12">
        <f>COUNTIFS($S$2:$S$1000,"&gt;"&amp;$DT$17,$B$2:$B$1000,"="&amp;BR18)+COUNTIFS($R$2:$R$1000,"&gt;"&amp;$DT$17,$C$2:$C$1000,"="&amp;BR18)</f>
        <v/>
      </c>
      <c r="DU18" s="80">
        <f>COUNTIFS($S$2:$S$1000,"&lt;"&amp;$DT$17,$B$2:$B$1000,"="&amp;BR18)+COUNTIFS($R$2:$R$1000,"&lt;"&amp;$DT$17,$C$2:$C$1000,"="&amp;BR18)</f>
        <v/>
      </c>
      <c r="DV18" s="80">
        <f>COUNTIFS($S$2:$S$1000,"&gt;"&amp;$DT$17,$B$2:$B$1000,"="&amp;BS18)+COUNTIFS($R$2:$R$1000,"&gt;"&amp;$DT$17,$C$2:$C$1000,"="&amp;BS18)</f>
        <v/>
      </c>
      <c r="DW18" s="80">
        <f>COUNTIFS($S$2:$S$1000,"&lt;"&amp;$DT$17,$B$2:$B$1000,"="&amp;BS18)+COUNTIFS($R$2:$R$1000,"&lt;"&amp;$DT$17,$C$2:$C$1000,"="&amp;BS18)</f>
        <v/>
      </c>
      <c r="DX18" s="80">
        <f>COUNTIFS($S$2:$S$1000,"&gt;"&amp;$DX$17,$B$2:$B$1000,"="&amp;BR18)+COUNTIFS($R$2:$R$1000,"&gt;"&amp;$DX$17,$C$2:$C$1000,"="&amp;BR18)</f>
        <v/>
      </c>
      <c r="DY18" s="80">
        <f>COUNTIFS($S$2:$S$1000,"&lt;"&amp;$DX$17,$B$2:$B$1000,"="&amp;BR18)+COUNTIFS($R$2:$R$1000,"&lt;"&amp;$DX$17,$C$2:$C$1000,"="&amp;BR18)</f>
        <v/>
      </c>
      <c r="DZ18" s="80">
        <f>COUNTIFS($S$2:$S$1000,"&gt;"&amp;$DX$17,$B$2:$B$1000,"="&amp;BS18)+COUNTIFS($R$2:$R$1000,"&gt;"&amp;$DX$17,$C$2:$C$1000,"="&amp;BS18)</f>
        <v/>
      </c>
      <c r="EA18" s="80">
        <f>COUNTIFS($S$2:$S$1000,"&lt;"&amp;$DX$17,$B$2:$B$1000,"="&amp;BS18)+COUNTIFS($R$2:$R$1000,"&lt;"&amp;$DX$17,$C$2:$C$1000,"="&amp;BS18)</f>
        <v/>
      </c>
      <c r="EB18" s="80">
        <f>COUNTIFS($S$2:$S$1000,"&gt;"&amp;$EB$17,$B$2:$B$1000,"="&amp;BR18)+COUNTIFS($R$2:$R$1000,"&gt;"&amp;$EB$17,$C$2:$C$1000,"="&amp;BR18)</f>
        <v/>
      </c>
      <c r="EC18" s="80">
        <f>COUNTIFS($S$2:$S$1000,"&lt;"&amp;$EB$17,$B$2:$B$1000,"="&amp;BR18)+COUNTIFS($R$2:$R$1000,"&lt;"&amp;$EB$17,$C$2:$C$1000,"="&amp;BR18)</f>
        <v/>
      </c>
      <c r="ED18" s="80">
        <f>COUNTIFS($S$2:$S$1000,"&gt;"&amp;$EB$17,$B$2:$B$1000,"="&amp;BS18)+COUNTIFS($R$2:$R$1000,"&gt;"&amp;$EB$17,$C$2:$C$1000,"="&amp;BS18)</f>
        <v/>
      </c>
      <c r="EE18" s="80">
        <f>COUNTIFS($S$2:$S$1000,"&lt;"&amp;$EB$17,$B$2:$B$1000,"="&amp;BS18)+COUNTIFS($R$2:$R$1000,"&lt;"&amp;$EB$17,$C$2:$C$1000,"="&amp;BS18)</f>
        <v/>
      </c>
      <c r="EF18" s="25">
        <f>COUNTIFS($V$2:$V$1000,"&gt;"&amp;$EF$17,$B$2:$B$1000,"="&amp;BR18)+COUNTIFS($U$2:$U$1000,"&gt;"&amp;$EF$17,$C$2:$C$1000,"="&amp;BR18)</f>
        <v/>
      </c>
      <c r="EG18" s="80">
        <f>COUNTIFS($V$2:$V$1000,"&lt;"&amp;$EF$17,$B$2:$B$1000,"="&amp;BR18)+COUNTIFS($U$2:$U$1000,"&lt;"&amp;$EF$17,$C$2:$C$1000,"="&amp;BR18)</f>
        <v/>
      </c>
      <c r="EH18" s="80">
        <f>COUNTIFS($V$2:$V$1000,"&gt;"&amp;$EF$17,$B$2:$B$1000,"="&amp;BS18)+COUNTIFS($U$2:$U$1000,"&gt;"&amp;$EF$17,$C$2:$C$1000,"="&amp;BS18)</f>
        <v/>
      </c>
      <c r="EI18" s="80">
        <f>COUNTIFS($V$2:$V$1000,"&lt;"&amp;$EF$17,$B$2:$B$1000,"="&amp;BS18)+COUNTIFS($U$2:$U$1000,"&lt;"&amp;$EF$17,$C$2:$C$1000,"="&amp;BS18)</f>
        <v/>
      </c>
      <c r="EJ18" s="80">
        <f>COUNTIFS($V$2:$V$1000,"&gt;"&amp;$EJ$17,$B$2:$B$1000,"="&amp;BR18)+COUNTIFS($U$2:$U$1000,"&gt;"&amp;$EJ$17,$C$2:$C$1000,"="&amp;BR18)</f>
        <v/>
      </c>
      <c r="EK18" s="80">
        <f>COUNTIFS($V$2:$V$1000,"&lt;"&amp;$EJ$17,$B$2:$B$1000,"="&amp;BR18)+COUNTIFS($U$2:$U$1000,"&lt;"&amp;$EJ$17,$C$2:$C$1000,"="&amp;BR18)</f>
        <v/>
      </c>
      <c r="EL18" s="80">
        <f>COUNTIFS($V$2:$V$1000,"&gt;"&amp;$EJ$17,$B$2:$B$1000,"="&amp;BS18)+COUNTIFS($U$2:$U$1000,"&gt;"&amp;$EJ$17,$C$2:$C$1000,"="&amp;BS18)</f>
        <v/>
      </c>
      <c r="EM18" s="80">
        <f>COUNTIFS($V$2:$V$1000,"&lt;"&amp;$EJ$17,$B$2:$B$1000,"="&amp;BS18)+COUNTIFS($U$2:$U$1000,"&lt;"&amp;$EJ$17,$C$2:$C$1000,"="&amp;BS18)</f>
        <v/>
      </c>
      <c r="EN18" s="80">
        <f>COUNTIFS($V$2:$V$1000,"&gt;"&amp;$EN$17,$B$2:$B$1000,"="&amp;BR18)+COUNTIFS($U$2:$U$1000,"&gt;"&amp;$EN$17,$C$2:$C$1000,"="&amp;BR18)</f>
        <v/>
      </c>
      <c r="EO18" s="80">
        <f>COUNTIFS($V$2:$V$1000,"&lt;"&amp;$EN$17,$B$2:$B$1000,"="&amp;BR18)+COUNTIFS($U$2:$U$1000,"&lt;"&amp;$EN$17,$C$2:$C$1000,"="&amp;BR18)</f>
        <v/>
      </c>
      <c r="EP18" s="80">
        <f>COUNTIFS($V$2:$V$1000,"&gt;"&amp;$EN$17,$B$2:$B$1000,"="&amp;BS18)+COUNTIFS($U$2:$U$1000,"&gt;"&amp;$EN$17,$C$2:$C$1000,"="&amp;BS18)</f>
        <v/>
      </c>
      <c r="EQ18" s="80">
        <f>COUNTIFS($V$2:$V$1000,"&lt;"&amp;$EN$17,$B$2:$B$1000,"="&amp;BS18)+COUNTIFS($U$2:$U$1000,"&lt;"&amp;$EN$17,$C$2:$C$1000,"="&amp;BS18)</f>
        <v/>
      </c>
      <c r="ES18" s="89" t="n"/>
      <c r="EV18" s="89" t="n"/>
      <c r="EY18" s="89" t="n"/>
      <c r="FB18" s="89" t="n"/>
      <c r="FE18" s="89" t="n"/>
      <c r="FH18" s="89" t="n"/>
      <c r="FK18" s="89" t="n"/>
      <c r="FN18" s="81" t="n"/>
      <c r="FQ18" s="81" t="n"/>
      <c r="FT18" s="81" t="n"/>
      <c r="FW18" s="81" t="n"/>
      <c r="FZ18" s="81" t="n"/>
      <c r="GC18" s="81" t="n"/>
      <c r="GF18" s="81" t="n"/>
      <c r="GI18" s="81" t="n"/>
    </row>
    <row customHeight="1" ht="12" r="19" spans="1:201">
      <c r="A19" s="35" t="n">
        <v>43339</v>
      </c>
      <c r="B19" s="89" t="s">
        <v>156</v>
      </c>
      <c r="C19" s="89" t="s">
        <v>159</v>
      </c>
      <c r="D19" s="31" t="n">
        <v>6.76</v>
      </c>
      <c r="E19" s="81" t="n">
        <v>7.01</v>
      </c>
      <c r="F19" s="25" t="n">
        <v>495</v>
      </c>
      <c r="G19" s="80" t="n">
        <v>395</v>
      </c>
      <c r="H19" s="80" t="n">
        <v>404</v>
      </c>
      <c r="I19" s="80" t="n">
        <v>288</v>
      </c>
      <c r="J19" s="80" t="n">
        <v>15</v>
      </c>
      <c r="K19" s="80" t="n">
        <v>14</v>
      </c>
      <c r="L19" s="25" t="n">
        <v>1</v>
      </c>
      <c r="M19" s="80" t="n">
        <v>2</v>
      </c>
      <c r="N19" s="80" t="n">
        <v>6</v>
      </c>
      <c r="O19" s="80" t="n">
        <v>3</v>
      </c>
      <c r="P19" s="80" t="n">
        <v>3</v>
      </c>
      <c r="Q19" s="80" t="n">
        <v>1</v>
      </c>
      <c r="R19" s="16" t="n">
        <v>10</v>
      </c>
      <c r="S19" s="16" t="n">
        <v>6</v>
      </c>
      <c r="T19" s="16" t="n">
        <v>16</v>
      </c>
      <c r="U19" s="25" t="n">
        <v>3</v>
      </c>
      <c r="V19" s="80" t="n">
        <v>3</v>
      </c>
      <c r="W19" s="16" t="n">
        <v>6</v>
      </c>
      <c r="X19" s="25" t="n">
        <v>25</v>
      </c>
      <c r="Y19" s="80" t="n">
        <v>21</v>
      </c>
      <c r="Z19" s="27">
        <f>IF(U19="","",LOOKUP(U19-V19,{-9E+307,0,1},{2,"x",1}))</f>
        <v/>
      </c>
      <c r="AA19" s="14">
        <f>IF(U19="","",U19&amp;"-"&amp;V19)</f>
        <v/>
      </c>
      <c r="AB19" s="63" t="n"/>
      <c r="AC19" s="89" t="s">
        <v>162</v>
      </c>
      <c r="AD19" s="80">
        <f>SUMPRODUCT(($B$2:$C$1001=$AC19)*($Z$2:$Z$1001&lt;&gt;""))</f>
        <v/>
      </c>
      <c r="AE19" s="81">
        <f>SUMIF($B$2:$B$1001,$AC19,$D$2:$D$1001)+SUMIF($C$2:$C$1001,$AC19,$E$2:$E$1001)</f>
        <v/>
      </c>
      <c r="AF19" s="80">
        <f>SUMIF($B$2:$B$1001,$AC19,$F$2:$F$1001)+SUMIF($C$2:$C$1001,$AC19,$G$2:$G$1001)</f>
        <v/>
      </c>
      <c r="AG19" s="80">
        <f>SUMIF($B$2:$B$1001,$AC19,$H$2:$H$1001)+SUMIF($C$2:$C$1001,$AC19,$I$2:$I$1001)</f>
        <v/>
      </c>
      <c r="AH19" s="80">
        <f>SUMIF($B$2:$B$1001,$AC19,$J$2:$J$1001)+SUMIF($C$2:$C$1001,$AC19,$K$2:$K$1001)</f>
        <v/>
      </c>
      <c r="AI19" s="25">
        <f>SUMIF($B$2:$B$1001,$AC19,$L$2:$L$1001)+SUMIF($C$2:$C$1001,$AC19,$M$2:$M$1001)</f>
        <v/>
      </c>
      <c r="AJ19" s="80">
        <f>SUMIF($B$2:$B$1001,$AC19,$N$2:$N$1001)+SUMIF($C$2:$C$1001,$AC19,$O$2:$O$1001)</f>
        <v/>
      </c>
      <c r="AK19" s="80">
        <f>SUMIF($B$2:$B$1001,$AC19,$P$2:$P$1001)+SUMIF($C$2:$C$1001,$AC19,$Q$2:$Q$1001)</f>
        <v/>
      </c>
      <c r="AL19" s="80">
        <f>SUMIF($B$2:$B$1001,$AC19,$U$2:$U$1001)+SUMIF($C$2:$C$1001,$AC19,$V$2:$V$1001)</f>
        <v/>
      </c>
      <c r="AM19" s="29">
        <f>SUMIF($B$2:$B$1001,$AC19,$X$2:$X$1001)+SUMIF($C$2:$C$1001,$AC19,$Y$2:$Y$1001)</f>
        <v/>
      </c>
      <c r="AN19" s="31">
        <f>SUMIF($C$2:$C$1001,$AC19,$D$2:$D$1001)+SUMIF($B$2:$B$1001,$AC19,$E$2:$E$1001)</f>
        <v/>
      </c>
      <c r="AO19" s="80">
        <f>SUMIF($C$2:$C$1001,$AC19,$F$2:$F$1001)+SUMIF($B$2:$B$1001,$AC19,$G$2:$G$1001)</f>
        <v/>
      </c>
      <c r="AP19" s="80">
        <f>SUMIF($C$2:$C$1001,$AC19,$H$2:$H$1001)+SUMIF($B$2:$B$1001,$AC19,$I$2:$I$1001)</f>
        <v/>
      </c>
      <c r="AQ19" s="80">
        <f>SUMIF($C$2:$C$1001,$AC19,$J$2:$J$1001)+SUMIF($B$2:$B$1001,$AC19,$K$2:$K$1001)</f>
        <v/>
      </c>
      <c r="AR19" s="25">
        <f>SUMIF($C$2:$C$1001,$AC19,$L$2:$L$1001)+SUMIF($B$2:$B$1001,$AC19,$M$2:$M$1001)</f>
        <v/>
      </c>
      <c r="AS19" s="80">
        <f>SUMIF($C$2:$C$1001,$AC19,$N$2:$N$1001)+SUMIF($B$2:$B$1001,$AC19,$O$2:$O$1001)</f>
        <v/>
      </c>
      <c r="AT19" s="80">
        <f>SUMIF($C$2:$C$1001,$AC19,$P$2:$P$1001)+SUMIF($B$2:$B$1001,$AC19,$Q$2:$Q$1001)</f>
        <v/>
      </c>
      <c r="AU19" s="80">
        <f>SUMIF($C$2:$C$1001,$AC19,$U$2:$U$1001)+SUMIF($B$2:$B$1001,$AC19,$V$2:$V$1001)</f>
        <v/>
      </c>
      <c r="AV19" s="28">
        <f>SUMIF($C$2:$C$1001,$AC19,$X$2:$X$1001)+SUMIF($B$2:$B$1001,$AC19,$Y$2:$Y$1001)</f>
        <v/>
      </c>
      <c r="AW19" s="12" t="n">
        <v>5</v>
      </c>
      <c r="AX19" s="81" t="n">
        <v>33.46</v>
      </c>
      <c r="AY19" s="80" t="n">
        <v>2692</v>
      </c>
      <c r="AZ19" s="80" t="n">
        <v>2343</v>
      </c>
      <c r="BA19" s="80" t="n">
        <v>64</v>
      </c>
      <c r="BB19" s="25" t="n">
        <v>1</v>
      </c>
      <c r="BC19" s="80" t="n">
        <v>9</v>
      </c>
      <c r="BD19" s="80" t="n">
        <v>3</v>
      </c>
      <c r="BE19" s="80" t="n">
        <v>7</v>
      </c>
      <c r="BF19" s="29" t="n">
        <v>103</v>
      </c>
      <c r="BG19" s="31" t="n">
        <v>33.26</v>
      </c>
      <c r="BH19" s="80" t="n">
        <v>1494</v>
      </c>
      <c r="BI19" s="80" t="n">
        <v>1154</v>
      </c>
      <c r="BJ19" s="80" t="n">
        <v>45</v>
      </c>
      <c r="BK19" s="25" t="n">
        <v>5</v>
      </c>
      <c r="BL19" s="80" t="n">
        <v>11</v>
      </c>
      <c r="BM19" s="80" t="n">
        <v>11</v>
      </c>
      <c r="BN19" s="80" t="n">
        <v>6</v>
      </c>
      <c r="BO19" s="25" t="n">
        <v>121</v>
      </c>
      <c r="BR19" s="89">
        <f>BR31</f>
        <v/>
      </c>
      <c r="BS19" s="89">
        <f>BS31</f>
        <v/>
      </c>
      <c r="BT19" s="80">
        <f>COUNTIFS($T$2:$T$1000,"&gt;"&amp;$BT$17,$B$2:$B$1000,"="&amp;BR19)+COUNTIFS($T$2:$T$1000,"&gt;"&amp;$BT$17,$C$2:$C$1000,"="&amp;BR19)</f>
        <v/>
      </c>
      <c r="BU19" s="80">
        <f>COUNTIFS($T$2:$T$1000,"&lt;"&amp;$BT$17,$B$2:$B$1000,"="&amp;BR19)+COUNTIFS($T$2:$T$1000,"&lt;"&amp;$BT$17,$C$2:$C$1000,"="&amp;BR19)</f>
        <v/>
      </c>
      <c r="BV19" s="80">
        <f>COUNTIFS($T$2:$T$1000,"&gt;"&amp;$BT$17,$B$2:$B$1000,"="&amp;BS19)+COUNTIFS($T$2:$T$1000,"&gt;"&amp;$BT$17,$C$2:$C$1000,"="&amp;BS19)</f>
        <v/>
      </c>
      <c r="BW19" s="80">
        <f>COUNTIFS($T$2:$T$1000,"&lt;"&amp;$BT$17,$B$2:$B$1000,"="&amp;BS19)+COUNTIFS($T$2:$T$1000,"&lt;"&amp;$BT$17,$C$2:$C$1000,"="&amp;BS19)</f>
        <v/>
      </c>
      <c r="BX19" s="80">
        <f>COUNTIFS($T$2:$T$1000,"&gt;"&amp;$BX$17,$B$2:$B$1000,"="&amp;BR19)+COUNTIFS($T$2:$T$1000,"&gt;"&amp;$BX$17,$C$2:$C$1000,"="&amp;BR19)</f>
        <v/>
      </c>
      <c r="BY19" s="80">
        <f>COUNTIFS($T$2:$T$1000,"&lt;"&amp;$BX$17,$B$2:$B$1000,"="&amp;BR19)+COUNTIFS($T$2:$T$1000,"&lt;"&amp;$BX$17,$C$2:$C$1000,"="&amp;BR19)</f>
        <v/>
      </c>
      <c r="BZ19" s="80">
        <f>COUNTIFS($T$2:$T$1000,"&gt;"&amp;$BX$17,$B$2:$B$1000,"="&amp;BS19)+COUNTIFS($T$2:$T$1000,"&gt;"&amp;$BX$17,$C$2:$C$1000,"="&amp;BS19)</f>
        <v/>
      </c>
      <c r="CA19" s="80">
        <f>COUNTIFS($T$2:$T$1000,"&lt;"&amp;$BX$17,$B$2:$B$1000,"="&amp;BS19)+COUNTIFS($T$2:$T$1000,"&lt;"&amp;$BX$17,$C$2:$C$1000,"="&amp;BS19)</f>
        <v/>
      </c>
      <c r="CB19" s="80">
        <f>COUNTIFS($T$2:$T$1000,"&gt;"&amp;$CB$17,$B$2:$B$1000,"="&amp;BR19)+COUNTIFS($T$2:$T$1000,"&gt;"&amp;$CB$17,$C$2:$C$1000,"="&amp;BR19)</f>
        <v/>
      </c>
      <c r="CC19" s="80">
        <f>COUNTIFS($T$2:$T$1000,"&lt;"&amp;$CB$17,$B$2:$B$1000,"="&amp;BR19)+COUNTIFS($T$2:$T$1000,"&lt;"&amp;$CB$17,$C$2:$C$1000,"="&amp;BR19)</f>
        <v/>
      </c>
      <c r="CD19" s="80">
        <f>COUNTIFS($T$2:$T$1000,"&gt;"&amp;$CB$17,$B$2:$B$1000,"="&amp;BS19)+COUNTIFS($T$2:$T$1000,"&gt;"&amp;$CB$17,$C$2:$C$1000,"="&amp;BS19)</f>
        <v/>
      </c>
      <c r="CE19" s="80">
        <f>COUNTIFS($T$2:$T$1000,"&lt;"&amp;$CB$17,$B$2:$B$1000,"="&amp;BS19)+COUNTIFS($T$2:$T$1000,"&lt;"&amp;$CB$17,$C$2:$C$1000,"="&amp;BS19)</f>
        <v/>
      </c>
      <c r="CF19" s="25">
        <f>COUNTIFS($W$2:$W$1000,"&gt;"&amp;$CF$17,$B$2:$B$1000,"="&amp;BR19)+COUNTIFS($W$2:$W$1000,"&gt;"&amp;$CF$17,$C$2:$C$1000,"="&amp;BR19)</f>
        <v/>
      </c>
      <c r="CG19" s="80">
        <f>COUNTIFS($W$2:$W$1000,"&lt;"&amp;$CF$17,$B$2:$B$1000,"="&amp;BR19)+COUNTIFS($W$2:$W$1000,"&lt;"&amp;$CF$17,$C$2:$C$1000,"="&amp;BR19)</f>
        <v/>
      </c>
      <c r="CH19" s="80">
        <f>COUNTIFS($W$2:$W$1000,"&gt;"&amp;$CF$17,$B$2:$B$1000,"="&amp;BS19)+COUNTIFS($W$2:$W$1000,"&gt;"&amp;$CF$17,$C$2:$C$1000,"="&amp;BS19)</f>
        <v/>
      </c>
      <c r="CI19" s="80">
        <f>COUNTIFS($W$2:$W$1000,"&lt;"&amp;$CF$17,$B$2:$B$1000,"="&amp;BS19)+COUNTIFS($W$2:$W$1000,"&lt;"&amp;$CF$17,$C$2:$C$1000,"="&amp;BS19)</f>
        <v/>
      </c>
      <c r="CJ19" s="80">
        <f>COUNTIFS($W$2:$W$1000,"&gt;"&amp;$CJ$17,$B$2:$B$1000,"="&amp;BR19)+COUNTIFS($W$2:$W$1000,"&gt;"&amp;$CJ$17,$C$2:$C$1000,"="&amp;BR19)</f>
        <v/>
      </c>
      <c r="CK19" s="80">
        <f>COUNTIFS($W$2:$W$1000,"&lt;"&amp;$CJ$17,$B$2:$B$1000,"="&amp;BR19)+COUNTIFS($W$2:$W$1000,"&lt;"&amp;$CJ$17,$C$2:$C$1000,"="&amp;BR19)</f>
        <v/>
      </c>
      <c r="CL19" s="80">
        <f>COUNTIFS($W$2:$W$1000,"&gt;"&amp;$CJ$17,$B$2:$B$1000,"="&amp;BS19)+COUNTIFS($W$2:$W$1000,"&gt;"&amp;$CJ$17,$C$2:$C$1000,"="&amp;BS19)</f>
        <v/>
      </c>
      <c r="CM19" s="80">
        <f>COUNTIFS($W$2:$W$1000,"&lt;"&amp;$CJ$17,$B$2:$B$1000,"="&amp;BS19)+COUNTIFS($W$2:$W$1000,"&lt;"&amp;$CJ$17,$C$2:$C$1000,"="&amp;BS19)</f>
        <v/>
      </c>
      <c r="CN19" s="80">
        <f>COUNTIFS($W$2:$W$1000,"&gt;"&amp;$CN$17,$B$2:$B$1000,"="&amp;BR19)+COUNTIFS($W$2:$W$1000,"&gt;"&amp;$CN$17,$C$2:$C$1000,"="&amp;BR19)</f>
        <v/>
      </c>
      <c r="CO19" s="80">
        <f>COUNTIFS($W$2:$W$1000,"&lt;"&amp;$CN$17,$B$2:$B$1000,"="&amp;BR19)+COUNTIFS($W$2:$W$1000,"&lt;"&amp;$CN$17,$C$2:$C$1000,"="&amp;BR19)</f>
        <v/>
      </c>
      <c r="CP19" s="80">
        <f>COUNTIFS($W$2:$W$1000,"&gt;"&amp;$CN$17,$B$2:$B$1000,"="&amp;BS19)+COUNTIFS($W$2:$W$1000,"&gt;"&amp;$CN$17,$C$2:$C$1000,"="&amp;BS19)</f>
        <v/>
      </c>
      <c r="CQ19" s="80">
        <f>COUNTIFS($W$2:$W$1000,"&lt;"&amp;$CN$17,$B$2:$B$1000,"="&amp;BS19)+COUNTIFS($W$2:$W$1000,"&lt;"&amp;$CN$17,$C$2:$C$1000,"="&amp;BS19)</f>
        <v/>
      </c>
      <c r="CR19" s="80">
        <f>COUNTIFS($W$2:$W$1000,"&gt;"&amp;$CR$17,$B$2:$B$1000,"="&amp;BR19)+COUNTIFS($W$2:$W$1000,"&gt;"&amp;$CR$17,$C$2:$C$1000,"="&amp;BR19)</f>
        <v/>
      </c>
      <c r="CS19" s="80">
        <f>COUNTIFS($W$2:$W$1000,"&lt;"&amp;$CR$17,$B$2:$B$1000,"="&amp;BR19)+COUNTIFS($W$2:$W$1000,"&lt;"&amp;$CR$17,$C$2:$C$1000,"="&amp;BR19)</f>
        <v/>
      </c>
      <c r="CT19" s="80">
        <f>COUNTIFS($W$2:$W$1000,"&gt;"&amp;$CR$17,$B$2:$B$1000,"="&amp;BS19)+COUNTIFS($W$2:$W$1000,"&gt;"&amp;$CR$17,$C$2:$C$1000,"="&amp;BS19)</f>
        <v/>
      </c>
      <c r="CU19" s="80">
        <f>COUNTIFS($W$2:$W$1000,"&lt;"&amp;$CR$17,$B$2:$B$1000,"="&amp;BS19)+COUNTIFS($W$2:$W$1000,"&lt;"&amp;$CR$17,$C$2:$C$1000,"="&amp;BS19)</f>
        <v/>
      </c>
      <c r="CV19" s="12">
        <f>COUNTIFS($R$2:$R$1000,"&gt;"&amp;$CV$17,$B$2:$B$1000,"="&amp;BR19)+COUNTIFS($S$2:$S$1000,"&gt;"&amp;$CV$17,$C$2:$C$1000,"="&amp;BR19)</f>
        <v/>
      </c>
      <c r="CW19" s="80">
        <f>COUNTIFS($R$2:$R$1000,"&lt;"&amp;$CV$17,$B$2:$B$1000,"="&amp;BR19)+COUNTIFS($S$2:$S$1000,"&lt;"&amp;$CV$17,$C$2:$C$1000,"="&amp;BR19)</f>
        <v/>
      </c>
      <c r="CX19" s="80">
        <f>COUNTIFS($R$2:$R$1000,"&gt;"&amp;$CV$17,$B$2:$B$1000,"="&amp;BS19)+COUNTIFS($S$2:$S$1000,"&gt;"&amp;$CV$17,$C$2:$C$1000,"="&amp;BS19)</f>
        <v/>
      </c>
      <c r="CY19" s="80">
        <f>COUNTIFS($R$2:$R$1000,"&lt;"&amp;$CV$17,$B$2:$B$1000,"="&amp;BS19)+COUNTIFS($S$2:$S$1000,"&lt;"&amp;$CV$17,$C$2:$C$1000,"="&amp;BS19)</f>
        <v/>
      </c>
      <c r="CZ19" s="80">
        <f>COUNTIFS($R$2:$R$1000,"&gt;"&amp;$CZ$17,$B$2:$B$1000,"="&amp;BR19)+COUNTIFS($S$2:$S$1000,"&gt;"&amp;$CZ$17,$C$2:$C$1000,"="&amp;BR19)</f>
        <v/>
      </c>
      <c r="DA19" s="80">
        <f>COUNTIFS($R$2:$R$1000,"&lt;"&amp;$CZ$17,$B$2:$B$1000,"="&amp;BR19)+COUNTIFS($S$2:$S$1000,"&lt;"&amp;$CZ$17,$C$2:$C$1000,"="&amp;BR19)</f>
        <v/>
      </c>
      <c r="DB19" s="80">
        <f>COUNTIFS($R$2:$R$1000,"&gt;"&amp;$CZ$17,$B$2:$B$1000,"="&amp;BS19)+COUNTIFS($S$2:$S$1000,"&gt;"&amp;$CZ$17,$C$2:$C$1000,"="&amp;BS19)</f>
        <v/>
      </c>
      <c r="DC19" s="80">
        <f>COUNTIFS($R$2:$R$1000,"&lt;"&amp;$CZ$17,$B$2:$B$1000,"="&amp;BS19)+COUNTIFS($S$2:$S$1000,"&lt;"&amp;$CZ$17,$C$2:$C$1000,"="&amp;BS19)</f>
        <v/>
      </c>
      <c r="DD19" s="80">
        <f>COUNTIFS($R$2:$R$1000,"&gt;"&amp;$DD$17,$B$2:$B$1000,"="&amp;BR19)+COUNTIFS($S$2:$S$1000,"&gt;"&amp;$DD$17,$C$2:$C$1000,"="&amp;BR19)</f>
        <v/>
      </c>
      <c r="DE19" s="80">
        <f>COUNTIFS($R$2:$R$1000,"&lt;"&amp;$DD$17,$B$2:$B$1000,"="&amp;BR19)+COUNTIFS($S$2:$S$1000,"&lt;"&amp;$DD$17,$C$2:$C$1000,"="&amp;BR19)</f>
        <v/>
      </c>
      <c r="DF19" s="80">
        <f>COUNTIFS($R$2:$R$1000,"&gt;"&amp;$DD$17,$B$2:$B$1000,"="&amp;BS19)+COUNTIFS($S$2:$S$1000,"&gt;"&amp;$DD$17,$C$2:$C$1000,"="&amp;BS19)</f>
        <v/>
      </c>
      <c r="DG19" s="80">
        <f>COUNTIFS($R$2:$R$1000,"&lt;"&amp;$DD$17,$B$2:$B$1000,"="&amp;BS19)+COUNTIFS($S$2:$S$1000,"&lt;"&amp;$DD$17,$C$2:$C$1000,"="&amp;BS19)</f>
        <v/>
      </c>
      <c r="DH19" s="25">
        <f>COUNTIFS($U$2:$U$1000,"&gt;"&amp;$DH$17,$B$2:$B$1000,"="&amp;BR19)+COUNTIFS($V$2:$V$1000,"&gt;"&amp;$DH$17,$C$2:$C$1000,"="&amp;BR19)</f>
        <v/>
      </c>
      <c r="DI19" s="80">
        <f>COUNTIFS($U$2:$U$1000,"&lt;"&amp;$DH$17,$B$2:$B$1000,"="&amp;BR19)+COUNTIFS($V$2:$V$1000,"&lt;"&amp;$DH$17,$C$2:$C$1000,"="&amp;BR19)</f>
        <v/>
      </c>
      <c r="DJ19" s="80">
        <f>COUNTIFS($U$2:$U$1000,"&gt;"&amp;$DH$17,$B$2:$B$1000,"="&amp;BS19)+COUNTIFS($V$2:$V$1000,"&gt;"&amp;$DH$17,$C$2:$C$1000,"="&amp;BS19)</f>
        <v/>
      </c>
      <c r="DK19" s="80">
        <f>COUNTIFS($U$2:$U$1000,"&lt;"&amp;$DH$17,$B$2:$B$1000,"="&amp;BS19)+COUNTIFS($V$2:$V$1000,"&lt;"&amp;$DH$17,$C$2:$C$1000,"="&amp;BS19)</f>
        <v/>
      </c>
      <c r="DL19" s="80">
        <f>COUNTIFS($U$2:$U$1000,"&gt;"&amp;$DL$17,$B$2:$B$1000,"="&amp;BR19)+COUNTIFS($V$2:$V$1000,"&gt;"&amp;$DL$17,$C$2:$C$1000,"="&amp;BR19)</f>
        <v/>
      </c>
      <c r="DM19" s="80">
        <f>COUNTIFS($U$2:$U$1000,"&lt;"&amp;$DL$17,$B$2:$B$1000,"="&amp;BR19)+COUNTIFS($V$2:$V$1000,"&lt;"&amp;$DL$17,$C$2:$C$1000,"="&amp;BR19)</f>
        <v/>
      </c>
      <c r="DN19" s="80">
        <f>COUNTIFS($U$2:$U$1000,"&gt;"&amp;$DL$17,$B$2:$B$1000,"="&amp;BS19)+COUNTIFS($V$2:$V$1000,"&gt;"&amp;$DL$17,$C$2:$C$1000,"="&amp;BS19)</f>
        <v/>
      </c>
      <c r="DO19" s="80">
        <f>COUNTIFS($U$2:$U$1000,"&lt;"&amp;$DL$17,$B$2:$B$1000,"="&amp;BS19)+COUNTIFS($V$2:$V$1000,"&lt;"&amp;$DL$17,$C$2:$C$1000,"="&amp;BS19)</f>
        <v/>
      </c>
      <c r="DP19" s="80">
        <f>COUNTIFS($U$2:$U$1000,"&gt;"&amp;$DP$17,$B$2:$B$1000,"="&amp;BR19)+COUNTIFS($V$2:$V$1000,"&gt;"&amp;$DP$17,$C$2:$C$1000,"="&amp;BR19)</f>
        <v/>
      </c>
      <c r="DQ19" s="80">
        <f>COUNTIFS($U$2:$U$1000,"&lt;"&amp;$DP$17,$B$2:$B$1000,"="&amp;BR19)+COUNTIFS($V$2:$V$1000,"&lt;"&amp;$DP$17,$C$2:$C$1000,"="&amp;BR19)</f>
        <v/>
      </c>
      <c r="DR19" s="80">
        <f>COUNTIFS($U$2:$U$1000,"&gt;"&amp;$DP$17,$B$2:$B$1000,"="&amp;BS19)+COUNTIFS($V$2:$V$1000,"&gt;"&amp;$DP$17,$C$2:$C$1000,"="&amp;BS19)</f>
        <v/>
      </c>
      <c r="DS19" s="80">
        <f>COUNTIFS($U$2:$U$1000,"&lt;"&amp;$DP$17,$B$2:$B$1000,"="&amp;BS19)+COUNTIFS($V$2:$V$1000,"&lt;"&amp;$DP$17,$C$2:$C$1000,"="&amp;BS19)</f>
        <v/>
      </c>
      <c r="DT19" s="12">
        <f>COUNTIFS($S$2:$S$1000,"&gt;"&amp;$DT$17,$B$2:$B$1000,"="&amp;BR19)+COUNTIFS($R$2:$R$1000,"&gt;"&amp;$DT$17,$C$2:$C$1000,"="&amp;BR19)</f>
        <v/>
      </c>
      <c r="DU19" s="80">
        <f>COUNTIFS($S$2:$S$1000,"&lt;"&amp;$DT$17,$B$2:$B$1000,"="&amp;BR19)+COUNTIFS($R$2:$R$1000,"&lt;"&amp;$DT$17,$C$2:$C$1000,"="&amp;BR19)</f>
        <v/>
      </c>
      <c r="DV19" s="80">
        <f>COUNTIFS($S$2:$S$1000,"&gt;"&amp;$DT$17,$B$2:$B$1000,"="&amp;BS19)+COUNTIFS($R$2:$R$1000,"&gt;"&amp;$DT$17,$C$2:$C$1000,"="&amp;BS19)</f>
        <v/>
      </c>
      <c r="DW19" s="80">
        <f>COUNTIFS($S$2:$S$1000,"&lt;"&amp;$DT$17,$B$2:$B$1000,"="&amp;BS19)+COUNTIFS($R$2:$R$1000,"&lt;"&amp;$DT$17,$C$2:$C$1000,"="&amp;BS19)</f>
        <v/>
      </c>
      <c r="DX19" s="80">
        <f>COUNTIFS($S$2:$S$1000,"&gt;"&amp;$DX$17,$B$2:$B$1000,"="&amp;BR19)+COUNTIFS($R$2:$R$1000,"&gt;"&amp;$DX$17,$C$2:$C$1000,"="&amp;BR19)</f>
        <v/>
      </c>
      <c r="DY19" s="80">
        <f>COUNTIFS($S$2:$S$1000,"&lt;"&amp;$DX$17,$B$2:$B$1000,"="&amp;BR19)+COUNTIFS($R$2:$R$1000,"&lt;"&amp;$DX$17,$C$2:$C$1000,"="&amp;BR19)</f>
        <v/>
      </c>
      <c r="DZ19" s="80">
        <f>COUNTIFS($S$2:$S$1000,"&gt;"&amp;$DX$17,$B$2:$B$1000,"="&amp;BS19)+COUNTIFS($R$2:$R$1000,"&gt;"&amp;$DX$17,$C$2:$C$1000,"="&amp;BS19)</f>
        <v/>
      </c>
      <c r="EA19" s="80">
        <f>COUNTIFS($S$2:$S$1000,"&lt;"&amp;$DX$17,$B$2:$B$1000,"="&amp;BS19)+COUNTIFS($R$2:$R$1000,"&lt;"&amp;$DX$17,$C$2:$C$1000,"="&amp;BS19)</f>
        <v/>
      </c>
      <c r="EB19" s="80">
        <f>COUNTIFS($S$2:$S$1000,"&gt;"&amp;$EB$17,$B$2:$B$1000,"="&amp;BR19)+COUNTIFS($R$2:$R$1000,"&gt;"&amp;$EB$17,$C$2:$C$1000,"="&amp;BR19)</f>
        <v/>
      </c>
      <c r="EC19" s="80">
        <f>COUNTIFS($S$2:$S$1000,"&lt;"&amp;$EB$17,$B$2:$B$1000,"="&amp;BR19)+COUNTIFS($R$2:$R$1000,"&lt;"&amp;$EB$17,$C$2:$C$1000,"="&amp;BR19)</f>
        <v/>
      </c>
      <c r="ED19" s="80">
        <f>COUNTIFS($S$2:$S$1000,"&gt;"&amp;$EB$17,$B$2:$B$1000,"="&amp;BS19)+COUNTIFS($R$2:$R$1000,"&gt;"&amp;$EB$17,$C$2:$C$1000,"="&amp;BS19)</f>
        <v/>
      </c>
      <c r="EE19" s="80">
        <f>COUNTIFS($S$2:$S$1000,"&lt;"&amp;$EB$17,$B$2:$B$1000,"="&amp;BS19)+COUNTIFS($R$2:$R$1000,"&lt;"&amp;$EB$17,$C$2:$C$1000,"="&amp;BS19)</f>
        <v/>
      </c>
      <c r="EF19" s="25">
        <f>COUNTIFS($V$2:$V$1000,"&gt;"&amp;$EF$17,$B$2:$B$1000,"="&amp;BR19)+COUNTIFS($U$2:$U$1000,"&gt;"&amp;$EF$17,$C$2:$C$1000,"="&amp;BR19)</f>
        <v/>
      </c>
      <c r="EG19" s="80">
        <f>COUNTIFS($V$2:$V$1000,"&lt;"&amp;$EF$17,$B$2:$B$1000,"="&amp;BR19)+COUNTIFS($U$2:$U$1000,"&lt;"&amp;$EF$17,$C$2:$C$1000,"="&amp;BR19)</f>
        <v/>
      </c>
      <c r="EH19" s="80">
        <f>COUNTIFS($V$2:$V$1000,"&gt;"&amp;$EF$17,$B$2:$B$1000,"="&amp;BS19)+COUNTIFS($U$2:$U$1000,"&gt;"&amp;$EF$17,$C$2:$C$1000,"="&amp;BS19)</f>
        <v/>
      </c>
      <c r="EI19" s="80">
        <f>COUNTIFS($V$2:$V$1000,"&lt;"&amp;$EF$17,$B$2:$B$1000,"="&amp;BS19)+COUNTIFS($U$2:$U$1000,"&lt;"&amp;$EF$17,$C$2:$C$1000,"="&amp;BS19)</f>
        <v/>
      </c>
      <c r="EJ19" s="80">
        <f>COUNTIFS($V$2:$V$1000,"&gt;"&amp;$EJ$17,$B$2:$B$1000,"="&amp;BR19)+COUNTIFS($U$2:$U$1000,"&gt;"&amp;$EJ$17,$C$2:$C$1000,"="&amp;BR19)</f>
        <v/>
      </c>
      <c r="EK19" s="80">
        <f>COUNTIFS($V$2:$V$1000,"&lt;"&amp;$EJ$17,$B$2:$B$1000,"="&amp;BR19)+COUNTIFS($U$2:$U$1000,"&lt;"&amp;$EJ$17,$C$2:$C$1000,"="&amp;BR19)</f>
        <v/>
      </c>
      <c r="EL19" s="80">
        <f>COUNTIFS($V$2:$V$1000,"&gt;"&amp;$EJ$17,$B$2:$B$1000,"="&amp;BS19)+COUNTIFS($U$2:$U$1000,"&gt;"&amp;$EJ$17,$C$2:$C$1000,"="&amp;BS19)</f>
        <v/>
      </c>
      <c r="EM19" s="80">
        <f>COUNTIFS($V$2:$V$1000,"&lt;"&amp;$EJ$17,$B$2:$B$1000,"="&amp;BS19)+COUNTIFS($U$2:$U$1000,"&lt;"&amp;$EJ$17,$C$2:$C$1000,"="&amp;BS19)</f>
        <v/>
      </c>
      <c r="EN19" s="80">
        <f>COUNTIFS($V$2:$V$1000,"&gt;"&amp;$EN$17,$B$2:$B$1000,"="&amp;BR19)+COUNTIFS($U$2:$U$1000,"&gt;"&amp;$EN$17,$C$2:$C$1000,"="&amp;BR19)</f>
        <v/>
      </c>
      <c r="EO19" s="80">
        <f>COUNTIFS($V$2:$V$1000,"&lt;"&amp;$EN$17,$B$2:$B$1000,"="&amp;BR19)+COUNTIFS($U$2:$U$1000,"&lt;"&amp;$EN$17,$C$2:$C$1000,"="&amp;BR19)</f>
        <v/>
      </c>
      <c r="EP19" s="80">
        <f>COUNTIFS($V$2:$V$1000,"&gt;"&amp;$EN$17,$B$2:$B$1000,"="&amp;BS19)+COUNTIFS($U$2:$U$1000,"&gt;"&amp;$EN$17,$C$2:$C$1000,"="&amp;BS19)</f>
        <v/>
      </c>
      <c r="EQ19" s="80">
        <f>COUNTIFS($V$2:$V$1000,"&lt;"&amp;$EN$17,$B$2:$B$1000,"="&amp;BS19)+COUNTIFS($U$2:$U$1000,"&lt;"&amp;$EN$17,$C$2:$C$1000,"="&amp;BS19)</f>
        <v/>
      </c>
      <c r="ES19" s="89" t="n"/>
      <c r="EV19" s="89" t="n"/>
      <c r="EY19" s="89" t="n"/>
      <c r="FB19" s="89" t="n"/>
      <c r="FE19" s="89" t="n"/>
      <c r="FH19" s="89" t="n"/>
      <c r="FK19" s="89" t="n"/>
      <c r="FN19" s="81" t="n"/>
      <c r="FQ19" s="81" t="n"/>
      <c r="FT19" s="81" t="n"/>
      <c r="FW19" s="81" t="n"/>
      <c r="FZ19" s="81" t="n"/>
      <c r="GC19" s="81" t="n"/>
      <c r="GF19" s="81" t="n"/>
      <c r="GI19" s="81" t="n"/>
    </row>
    <row customHeight="1" ht="12" r="20" spans="1:201">
      <c r="A20" s="35" t="n">
        <v>43343</v>
      </c>
      <c r="B20" s="89" t="s">
        <v>153</v>
      </c>
      <c r="C20" s="89" t="s">
        <v>156</v>
      </c>
      <c r="D20" s="31" t="n">
        <v>6.97</v>
      </c>
      <c r="E20" s="81" t="n">
        <v>6.62</v>
      </c>
      <c r="F20" s="25" t="n">
        <v>540</v>
      </c>
      <c r="G20" s="80" t="n">
        <v>528</v>
      </c>
      <c r="H20" s="80" t="n">
        <v>482</v>
      </c>
      <c r="I20" s="80" t="n">
        <v>450</v>
      </c>
      <c r="J20" s="80" t="n">
        <v>20</v>
      </c>
      <c r="K20" s="80" t="n">
        <v>4</v>
      </c>
      <c r="L20" s="25" t="n">
        <v>1</v>
      </c>
      <c r="M20" s="80" t="n">
        <v>0</v>
      </c>
      <c r="N20" s="80" t="n">
        <v>7</v>
      </c>
      <c r="O20" s="80" t="n">
        <v>2</v>
      </c>
      <c r="P20" s="80" t="n">
        <v>2</v>
      </c>
      <c r="Q20" s="80" t="n">
        <v>0</v>
      </c>
      <c r="R20" s="16" t="n">
        <v>10</v>
      </c>
      <c r="S20" s="16" t="n">
        <v>2</v>
      </c>
      <c r="T20" s="16" t="n">
        <v>12</v>
      </c>
      <c r="U20" s="25" t="n">
        <v>2</v>
      </c>
      <c r="V20" s="80" t="n">
        <v>1</v>
      </c>
      <c r="W20" s="16" t="n">
        <v>3</v>
      </c>
      <c r="X20" s="25" t="n">
        <v>26</v>
      </c>
      <c r="Y20" s="80" t="n">
        <v>21</v>
      </c>
      <c r="Z20" s="27">
        <f>IF(U20="","",LOOKUP(U20-V20,{-9E+307,0,1},{2,"x",1}))</f>
        <v/>
      </c>
      <c r="AA20" s="14">
        <f>IF(U20="","",U20&amp;"-"&amp;V20)</f>
        <v/>
      </c>
      <c r="AB20" s="63" t="n"/>
      <c r="AC20" s="89" t="s">
        <v>155</v>
      </c>
      <c r="AD20" s="80">
        <f>SUMPRODUCT(($B$2:$C$1001=$AC20)*($Z$2:$Z$1001&lt;&gt;""))</f>
        <v/>
      </c>
      <c r="AE20" s="81">
        <f>SUMIF($B$2:$B$1001,$AC20,$D$2:$D$1001)+SUMIF($C$2:$C$1001,$AC20,$E$2:$E$1001)</f>
        <v/>
      </c>
      <c r="AF20" s="80">
        <f>SUMIF($B$2:$B$1001,$AC20,$F$2:$F$1001)+SUMIF($C$2:$C$1001,$AC20,$G$2:$G$1001)</f>
        <v/>
      </c>
      <c r="AG20" s="80">
        <f>SUMIF($B$2:$B$1001,$AC20,$H$2:$H$1001)+SUMIF($C$2:$C$1001,$AC20,$I$2:$I$1001)</f>
        <v/>
      </c>
      <c r="AH20" s="80">
        <f>SUMIF($B$2:$B$1001,$AC20,$J$2:$J$1001)+SUMIF($C$2:$C$1001,$AC20,$K$2:$K$1001)</f>
        <v/>
      </c>
      <c r="AI20" s="25">
        <f>SUMIF($B$2:$B$1001,$AC20,$L$2:$L$1001)+SUMIF($C$2:$C$1001,$AC20,$M$2:$M$1001)</f>
        <v/>
      </c>
      <c r="AJ20" s="80">
        <f>SUMIF($B$2:$B$1001,$AC20,$N$2:$N$1001)+SUMIF($C$2:$C$1001,$AC20,$O$2:$O$1001)</f>
        <v/>
      </c>
      <c r="AK20" s="80">
        <f>SUMIF($B$2:$B$1001,$AC20,$P$2:$P$1001)+SUMIF($C$2:$C$1001,$AC20,$Q$2:$Q$1001)</f>
        <v/>
      </c>
      <c r="AL20" s="80">
        <f>SUMIF($B$2:$B$1001,$AC20,$U$2:$U$1001)+SUMIF($C$2:$C$1001,$AC20,$V$2:$V$1001)</f>
        <v/>
      </c>
      <c r="AM20" s="29">
        <f>SUMIF($B$2:$B$1001,$AC20,$X$2:$X$1001)+SUMIF($C$2:$C$1001,$AC20,$Y$2:$Y$1001)</f>
        <v/>
      </c>
      <c r="AN20" s="31">
        <f>SUMIF($C$2:$C$1001,$AC20,$D$2:$D$1001)+SUMIF($B$2:$B$1001,$AC20,$E$2:$E$1001)</f>
        <v/>
      </c>
      <c r="AO20" s="80">
        <f>SUMIF($C$2:$C$1001,$AC20,$F$2:$F$1001)+SUMIF($B$2:$B$1001,$AC20,$G$2:$G$1001)</f>
        <v/>
      </c>
      <c r="AP20" s="80">
        <f>SUMIF($C$2:$C$1001,$AC20,$H$2:$H$1001)+SUMIF($B$2:$B$1001,$AC20,$I$2:$I$1001)</f>
        <v/>
      </c>
      <c r="AQ20" s="80">
        <f>SUMIF($C$2:$C$1001,$AC20,$J$2:$J$1001)+SUMIF($B$2:$B$1001,$AC20,$K$2:$K$1001)</f>
        <v/>
      </c>
      <c r="AR20" s="25">
        <f>SUMIF($C$2:$C$1001,$AC20,$L$2:$L$1001)+SUMIF($B$2:$B$1001,$AC20,$M$2:$M$1001)</f>
        <v/>
      </c>
      <c r="AS20" s="80">
        <f>SUMIF($C$2:$C$1001,$AC20,$N$2:$N$1001)+SUMIF($B$2:$B$1001,$AC20,$O$2:$O$1001)</f>
        <v/>
      </c>
      <c r="AT20" s="80">
        <f>SUMIF($C$2:$C$1001,$AC20,$P$2:$P$1001)+SUMIF($B$2:$B$1001,$AC20,$Q$2:$Q$1001)</f>
        <v/>
      </c>
      <c r="AU20" s="80">
        <f>SUMIF($C$2:$C$1001,$AC20,$U$2:$U$1001)+SUMIF($B$2:$B$1001,$AC20,$V$2:$V$1001)</f>
        <v/>
      </c>
      <c r="AV20" s="28">
        <f>SUMIF($C$2:$C$1001,$AC20,$X$2:$X$1001)+SUMIF($B$2:$B$1001,$AC20,$Y$2:$Y$1001)</f>
        <v/>
      </c>
      <c r="AW20" s="12" t="n">
        <v>5</v>
      </c>
      <c r="AX20" s="81" t="n">
        <v>33.07</v>
      </c>
      <c r="AY20" s="80" t="n">
        <v>2453</v>
      </c>
      <c r="AZ20" s="80" t="n">
        <v>2108</v>
      </c>
      <c r="BA20" s="80" t="n">
        <v>53</v>
      </c>
      <c r="BB20" s="25" t="n">
        <v>1</v>
      </c>
      <c r="BC20" s="80" t="n">
        <v>11</v>
      </c>
      <c r="BD20" s="80" t="n">
        <v>10</v>
      </c>
      <c r="BE20" s="80" t="n">
        <v>5</v>
      </c>
      <c r="BF20" s="29" t="n">
        <v>93</v>
      </c>
      <c r="BG20" s="31" t="n">
        <v>33.76</v>
      </c>
      <c r="BH20" s="80" t="n">
        <v>1877</v>
      </c>
      <c r="BI20" s="80" t="n">
        <v>1499</v>
      </c>
      <c r="BJ20" s="80" t="n">
        <v>43</v>
      </c>
      <c r="BK20" s="25" t="n">
        <v>2</v>
      </c>
      <c r="BL20" s="80" t="n">
        <v>8</v>
      </c>
      <c r="BM20" s="80" t="n">
        <v>6</v>
      </c>
      <c r="BN20" s="80" t="n">
        <v>7</v>
      </c>
      <c r="BO20" s="25" t="n">
        <v>96</v>
      </c>
      <c r="BR20" s="89">
        <f>BR32</f>
        <v/>
      </c>
      <c r="BS20" s="89">
        <f>BS32</f>
        <v/>
      </c>
      <c r="BT20" s="80">
        <f>COUNTIFS($T$2:$T$1000,"&gt;"&amp;$BT$17,$B$2:$B$1000,"="&amp;BR20)+COUNTIFS($T$2:$T$1000,"&gt;"&amp;$BT$17,$C$2:$C$1000,"="&amp;BR20)</f>
        <v/>
      </c>
      <c r="BU20" s="80">
        <f>COUNTIFS($T$2:$T$1000,"&lt;"&amp;$BT$17,$B$2:$B$1000,"="&amp;BR20)+COUNTIFS($T$2:$T$1000,"&lt;"&amp;$BT$17,$C$2:$C$1000,"="&amp;BR20)</f>
        <v/>
      </c>
      <c r="BV20" s="80">
        <f>COUNTIFS($T$2:$T$1000,"&gt;"&amp;$BT$17,$B$2:$B$1000,"="&amp;BS20)+COUNTIFS($T$2:$T$1000,"&gt;"&amp;$BT$17,$C$2:$C$1000,"="&amp;BS20)</f>
        <v/>
      </c>
      <c r="BW20" s="80">
        <f>COUNTIFS($T$2:$T$1000,"&lt;"&amp;$BT$17,$B$2:$B$1000,"="&amp;BS20)+COUNTIFS($T$2:$T$1000,"&lt;"&amp;$BT$17,$C$2:$C$1000,"="&amp;BS20)</f>
        <v/>
      </c>
      <c r="BX20" s="80">
        <f>COUNTIFS($T$2:$T$1000,"&gt;"&amp;$BX$17,$B$2:$B$1000,"="&amp;BR20)+COUNTIFS($T$2:$T$1000,"&gt;"&amp;$BX$17,$C$2:$C$1000,"="&amp;BR20)</f>
        <v/>
      </c>
      <c r="BY20" s="80">
        <f>COUNTIFS($T$2:$T$1000,"&lt;"&amp;$BX$17,$B$2:$B$1000,"="&amp;BR20)+COUNTIFS($T$2:$T$1000,"&lt;"&amp;$BX$17,$C$2:$C$1000,"="&amp;BR20)</f>
        <v/>
      </c>
      <c r="BZ20" s="80">
        <f>COUNTIFS($T$2:$T$1000,"&gt;"&amp;$BX$17,$B$2:$B$1000,"="&amp;BS20)+COUNTIFS($T$2:$T$1000,"&gt;"&amp;$BX$17,$C$2:$C$1000,"="&amp;BS20)</f>
        <v/>
      </c>
      <c r="CA20" s="80">
        <f>COUNTIFS($T$2:$T$1000,"&lt;"&amp;$BX$17,$B$2:$B$1000,"="&amp;BS20)+COUNTIFS($T$2:$T$1000,"&lt;"&amp;$BX$17,$C$2:$C$1000,"="&amp;BS20)</f>
        <v/>
      </c>
      <c r="CB20" s="80">
        <f>COUNTIFS($T$2:$T$1000,"&gt;"&amp;$CB$17,$B$2:$B$1000,"="&amp;BR20)+COUNTIFS($T$2:$T$1000,"&gt;"&amp;$CB$17,$C$2:$C$1000,"="&amp;BR20)</f>
        <v/>
      </c>
      <c r="CC20" s="80">
        <f>COUNTIFS($T$2:$T$1000,"&lt;"&amp;$CB$17,$B$2:$B$1000,"="&amp;BR20)+COUNTIFS($T$2:$T$1000,"&lt;"&amp;$CB$17,$C$2:$C$1000,"="&amp;BR20)</f>
        <v/>
      </c>
      <c r="CD20" s="80">
        <f>COUNTIFS($T$2:$T$1000,"&gt;"&amp;$CB$17,$B$2:$B$1000,"="&amp;BS20)+COUNTIFS($T$2:$T$1000,"&gt;"&amp;$CB$17,$C$2:$C$1000,"="&amp;BS20)</f>
        <v/>
      </c>
      <c r="CE20" s="80">
        <f>COUNTIFS($T$2:$T$1000,"&lt;"&amp;$CB$17,$B$2:$B$1000,"="&amp;BS20)+COUNTIFS($T$2:$T$1000,"&lt;"&amp;$CB$17,$C$2:$C$1000,"="&amp;BS20)</f>
        <v/>
      </c>
      <c r="CF20" s="25">
        <f>COUNTIFS($W$2:$W$1000,"&gt;"&amp;$CF$17,$B$2:$B$1000,"="&amp;BR20)+COUNTIFS($W$2:$W$1000,"&gt;"&amp;$CF$17,$C$2:$C$1000,"="&amp;BR20)</f>
        <v/>
      </c>
      <c r="CG20" s="80">
        <f>COUNTIFS($W$2:$W$1000,"&lt;"&amp;$CF$17,$B$2:$B$1000,"="&amp;BR20)+COUNTIFS($W$2:$W$1000,"&lt;"&amp;$CF$17,$C$2:$C$1000,"="&amp;BR20)</f>
        <v/>
      </c>
      <c r="CH20" s="80">
        <f>COUNTIFS($W$2:$W$1000,"&gt;"&amp;$CF$17,$B$2:$B$1000,"="&amp;BS20)+COUNTIFS($W$2:$W$1000,"&gt;"&amp;$CF$17,$C$2:$C$1000,"="&amp;BS20)</f>
        <v/>
      </c>
      <c r="CI20" s="80">
        <f>COUNTIFS($W$2:$W$1000,"&lt;"&amp;$CF$17,$B$2:$B$1000,"="&amp;BS20)+COUNTIFS($W$2:$W$1000,"&lt;"&amp;$CF$17,$C$2:$C$1000,"="&amp;BS20)</f>
        <v/>
      </c>
      <c r="CJ20" s="80">
        <f>COUNTIFS($W$2:$W$1000,"&gt;"&amp;$CJ$17,$B$2:$B$1000,"="&amp;BR20)+COUNTIFS($W$2:$W$1000,"&gt;"&amp;$CJ$17,$C$2:$C$1000,"="&amp;BR20)</f>
        <v/>
      </c>
      <c r="CK20" s="80">
        <f>COUNTIFS($W$2:$W$1000,"&lt;"&amp;$CJ$17,$B$2:$B$1000,"="&amp;BR20)+COUNTIFS($W$2:$W$1000,"&lt;"&amp;$CJ$17,$C$2:$C$1000,"="&amp;BR20)</f>
        <v/>
      </c>
      <c r="CL20" s="80">
        <f>COUNTIFS($W$2:$W$1000,"&gt;"&amp;$CJ$17,$B$2:$B$1000,"="&amp;BS20)+COUNTIFS($W$2:$W$1000,"&gt;"&amp;$CJ$17,$C$2:$C$1000,"="&amp;BS20)</f>
        <v/>
      </c>
      <c r="CM20" s="80">
        <f>COUNTIFS($W$2:$W$1000,"&lt;"&amp;$CJ$17,$B$2:$B$1000,"="&amp;BS20)+COUNTIFS($W$2:$W$1000,"&lt;"&amp;$CJ$17,$C$2:$C$1000,"="&amp;BS20)</f>
        <v/>
      </c>
      <c r="CN20" s="80">
        <f>COUNTIFS($W$2:$W$1000,"&gt;"&amp;$CN$17,$B$2:$B$1000,"="&amp;BR20)+COUNTIFS($W$2:$W$1000,"&gt;"&amp;$CN$17,$C$2:$C$1000,"="&amp;BR20)</f>
        <v/>
      </c>
      <c r="CO20" s="80">
        <f>COUNTIFS($W$2:$W$1000,"&lt;"&amp;$CN$17,$B$2:$B$1000,"="&amp;BR20)+COUNTIFS($W$2:$W$1000,"&lt;"&amp;$CN$17,$C$2:$C$1000,"="&amp;BR20)</f>
        <v/>
      </c>
      <c r="CP20" s="80">
        <f>COUNTIFS($W$2:$W$1000,"&gt;"&amp;$CN$17,$B$2:$B$1000,"="&amp;BS20)+COUNTIFS($W$2:$W$1000,"&gt;"&amp;$CN$17,$C$2:$C$1000,"="&amp;BS20)</f>
        <v/>
      </c>
      <c r="CQ20" s="80">
        <f>COUNTIFS($W$2:$W$1000,"&lt;"&amp;$CN$17,$B$2:$B$1000,"="&amp;BS20)+COUNTIFS($W$2:$W$1000,"&lt;"&amp;$CN$17,$C$2:$C$1000,"="&amp;BS20)</f>
        <v/>
      </c>
      <c r="CR20" s="80">
        <f>COUNTIFS($W$2:$W$1000,"&gt;"&amp;$CR$17,$B$2:$B$1000,"="&amp;BR20)+COUNTIFS($W$2:$W$1000,"&gt;"&amp;$CR$17,$C$2:$C$1000,"="&amp;BR20)</f>
        <v/>
      </c>
      <c r="CS20" s="80">
        <f>COUNTIFS($W$2:$W$1000,"&lt;"&amp;$CR$17,$B$2:$B$1000,"="&amp;BR20)+COUNTIFS($W$2:$W$1000,"&lt;"&amp;$CR$17,$C$2:$C$1000,"="&amp;BR20)</f>
        <v/>
      </c>
      <c r="CT20" s="80">
        <f>COUNTIFS($W$2:$W$1000,"&gt;"&amp;$CR$17,$B$2:$B$1000,"="&amp;BS20)+COUNTIFS($W$2:$W$1000,"&gt;"&amp;$CR$17,$C$2:$C$1000,"="&amp;BS20)</f>
        <v/>
      </c>
      <c r="CU20" s="80">
        <f>COUNTIFS($W$2:$W$1000,"&lt;"&amp;$CR$17,$B$2:$B$1000,"="&amp;BS20)+COUNTIFS($W$2:$W$1000,"&lt;"&amp;$CR$17,$C$2:$C$1000,"="&amp;BS20)</f>
        <v/>
      </c>
      <c r="CV20" s="12">
        <f>COUNTIFS($R$2:$R$1000,"&gt;"&amp;$CV$17,$B$2:$B$1000,"="&amp;BR20)+COUNTIFS($S$2:$S$1000,"&gt;"&amp;$CV$17,$C$2:$C$1000,"="&amp;BR20)</f>
        <v/>
      </c>
      <c r="CW20" s="80">
        <f>COUNTIFS($R$2:$R$1000,"&lt;"&amp;$CV$17,$B$2:$B$1000,"="&amp;BR20)+COUNTIFS($S$2:$S$1000,"&lt;"&amp;$CV$17,$C$2:$C$1000,"="&amp;BR20)</f>
        <v/>
      </c>
      <c r="CX20" s="80">
        <f>COUNTIFS($R$2:$R$1000,"&gt;"&amp;$CV$17,$B$2:$B$1000,"="&amp;BS20)+COUNTIFS($S$2:$S$1000,"&gt;"&amp;$CV$17,$C$2:$C$1000,"="&amp;BS20)</f>
        <v/>
      </c>
      <c r="CY20" s="80">
        <f>COUNTIFS($R$2:$R$1000,"&lt;"&amp;$CV$17,$B$2:$B$1000,"="&amp;BS20)+COUNTIFS($S$2:$S$1000,"&lt;"&amp;$CV$17,$C$2:$C$1000,"="&amp;BS20)</f>
        <v/>
      </c>
      <c r="CZ20" s="80">
        <f>COUNTIFS($R$2:$R$1000,"&gt;"&amp;$CZ$17,$B$2:$B$1000,"="&amp;BR20)+COUNTIFS($S$2:$S$1000,"&gt;"&amp;$CZ$17,$C$2:$C$1000,"="&amp;BR20)</f>
        <v/>
      </c>
      <c r="DA20" s="80">
        <f>COUNTIFS($R$2:$R$1000,"&lt;"&amp;$CZ$17,$B$2:$B$1000,"="&amp;BR20)+COUNTIFS($S$2:$S$1000,"&lt;"&amp;$CZ$17,$C$2:$C$1000,"="&amp;BR20)</f>
        <v/>
      </c>
      <c r="DB20" s="80">
        <f>COUNTIFS($R$2:$R$1000,"&gt;"&amp;$CZ$17,$B$2:$B$1000,"="&amp;BS20)+COUNTIFS($S$2:$S$1000,"&gt;"&amp;$CZ$17,$C$2:$C$1000,"="&amp;BS20)</f>
        <v/>
      </c>
      <c r="DC20" s="80">
        <f>COUNTIFS($R$2:$R$1000,"&lt;"&amp;$CZ$17,$B$2:$B$1000,"="&amp;BS20)+COUNTIFS($S$2:$S$1000,"&lt;"&amp;$CZ$17,$C$2:$C$1000,"="&amp;BS20)</f>
        <v/>
      </c>
      <c r="DD20" s="80">
        <f>COUNTIFS($R$2:$R$1000,"&gt;"&amp;$DD$17,$B$2:$B$1000,"="&amp;BR20)+COUNTIFS($S$2:$S$1000,"&gt;"&amp;$DD$17,$C$2:$C$1000,"="&amp;BR20)</f>
        <v/>
      </c>
      <c r="DE20" s="80">
        <f>COUNTIFS($R$2:$R$1000,"&lt;"&amp;$DD$17,$B$2:$B$1000,"="&amp;BR20)+COUNTIFS($S$2:$S$1000,"&lt;"&amp;$DD$17,$C$2:$C$1000,"="&amp;BR20)</f>
        <v/>
      </c>
      <c r="DF20" s="80">
        <f>COUNTIFS($R$2:$R$1000,"&gt;"&amp;$DD$17,$B$2:$B$1000,"="&amp;BS20)+COUNTIFS($S$2:$S$1000,"&gt;"&amp;$DD$17,$C$2:$C$1000,"="&amp;BS20)</f>
        <v/>
      </c>
      <c r="DG20" s="80">
        <f>COUNTIFS($R$2:$R$1000,"&lt;"&amp;$DD$17,$B$2:$B$1000,"="&amp;BS20)+COUNTIFS($S$2:$S$1000,"&lt;"&amp;$DD$17,$C$2:$C$1000,"="&amp;BS20)</f>
        <v/>
      </c>
      <c r="DH20" s="25">
        <f>COUNTIFS($U$2:$U$1000,"&gt;"&amp;$DH$17,$B$2:$B$1000,"="&amp;BR20)+COUNTIFS($V$2:$V$1000,"&gt;"&amp;$DH$17,$C$2:$C$1000,"="&amp;BR20)</f>
        <v/>
      </c>
      <c r="DI20" s="80">
        <f>COUNTIFS($U$2:$U$1000,"&lt;"&amp;$DH$17,$B$2:$B$1000,"="&amp;BR20)+COUNTIFS($V$2:$V$1000,"&lt;"&amp;$DH$17,$C$2:$C$1000,"="&amp;BR20)</f>
        <v/>
      </c>
      <c r="DJ20" s="80">
        <f>COUNTIFS($U$2:$U$1000,"&gt;"&amp;$DH$17,$B$2:$B$1000,"="&amp;BS20)+COUNTIFS($V$2:$V$1000,"&gt;"&amp;$DH$17,$C$2:$C$1000,"="&amp;BS20)</f>
        <v/>
      </c>
      <c r="DK20" s="80">
        <f>COUNTIFS($U$2:$U$1000,"&lt;"&amp;$DH$17,$B$2:$B$1000,"="&amp;BS20)+COUNTIFS($V$2:$V$1000,"&lt;"&amp;$DH$17,$C$2:$C$1000,"="&amp;BS20)</f>
        <v/>
      </c>
      <c r="DL20" s="80">
        <f>COUNTIFS($U$2:$U$1000,"&gt;"&amp;$DL$17,$B$2:$B$1000,"="&amp;BR20)+COUNTIFS($V$2:$V$1000,"&gt;"&amp;$DL$17,$C$2:$C$1000,"="&amp;BR20)</f>
        <v/>
      </c>
      <c r="DM20" s="80">
        <f>COUNTIFS($U$2:$U$1000,"&lt;"&amp;$DL$17,$B$2:$B$1000,"="&amp;BR20)+COUNTIFS($V$2:$V$1000,"&lt;"&amp;$DL$17,$C$2:$C$1000,"="&amp;BR20)</f>
        <v/>
      </c>
      <c r="DN20" s="80">
        <f>COUNTIFS($U$2:$U$1000,"&gt;"&amp;$DL$17,$B$2:$B$1000,"="&amp;BS20)+COUNTIFS($V$2:$V$1000,"&gt;"&amp;$DL$17,$C$2:$C$1000,"="&amp;BS20)</f>
        <v/>
      </c>
      <c r="DO20" s="80">
        <f>COUNTIFS($U$2:$U$1000,"&lt;"&amp;$DL$17,$B$2:$B$1000,"="&amp;BS20)+COUNTIFS($V$2:$V$1000,"&lt;"&amp;$DL$17,$C$2:$C$1000,"="&amp;BS20)</f>
        <v/>
      </c>
      <c r="DP20" s="80">
        <f>COUNTIFS($U$2:$U$1000,"&gt;"&amp;$DP$17,$B$2:$B$1000,"="&amp;BR20)+COUNTIFS($V$2:$V$1000,"&gt;"&amp;$DP$17,$C$2:$C$1000,"="&amp;BR20)</f>
        <v/>
      </c>
      <c r="DQ20" s="80">
        <f>COUNTIFS($U$2:$U$1000,"&lt;"&amp;$DP$17,$B$2:$B$1000,"="&amp;BR20)+COUNTIFS($V$2:$V$1000,"&lt;"&amp;$DP$17,$C$2:$C$1000,"="&amp;BR20)</f>
        <v/>
      </c>
      <c r="DR20" s="80">
        <f>COUNTIFS($U$2:$U$1000,"&gt;"&amp;$DP$17,$B$2:$B$1000,"="&amp;BS20)+COUNTIFS($V$2:$V$1000,"&gt;"&amp;$DP$17,$C$2:$C$1000,"="&amp;BS20)</f>
        <v/>
      </c>
      <c r="DS20" s="80">
        <f>COUNTIFS($U$2:$U$1000,"&lt;"&amp;$DP$17,$B$2:$B$1000,"="&amp;BS20)+COUNTIFS($V$2:$V$1000,"&lt;"&amp;$DP$17,$C$2:$C$1000,"="&amp;BS20)</f>
        <v/>
      </c>
      <c r="DT20" s="12">
        <f>COUNTIFS($S$2:$S$1000,"&gt;"&amp;$DT$17,$B$2:$B$1000,"="&amp;BR20)+COUNTIFS($R$2:$R$1000,"&gt;"&amp;$DT$17,$C$2:$C$1000,"="&amp;BR20)</f>
        <v/>
      </c>
      <c r="DU20" s="80">
        <f>COUNTIFS($S$2:$S$1000,"&lt;"&amp;$DT$17,$B$2:$B$1000,"="&amp;BR20)+COUNTIFS($R$2:$R$1000,"&lt;"&amp;$DT$17,$C$2:$C$1000,"="&amp;BR20)</f>
        <v/>
      </c>
      <c r="DV20" s="80">
        <f>COUNTIFS($S$2:$S$1000,"&gt;"&amp;$DT$17,$B$2:$B$1000,"="&amp;BS20)+COUNTIFS($R$2:$R$1000,"&gt;"&amp;$DT$17,$C$2:$C$1000,"="&amp;BS20)</f>
        <v/>
      </c>
      <c r="DW20" s="80">
        <f>COUNTIFS($S$2:$S$1000,"&lt;"&amp;$DT$17,$B$2:$B$1000,"="&amp;BS20)+COUNTIFS($R$2:$R$1000,"&lt;"&amp;$DT$17,$C$2:$C$1000,"="&amp;BS20)</f>
        <v/>
      </c>
      <c r="DX20" s="80">
        <f>COUNTIFS($S$2:$S$1000,"&gt;"&amp;$DX$17,$B$2:$B$1000,"="&amp;BR20)+COUNTIFS($R$2:$R$1000,"&gt;"&amp;$DX$17,$C$2:$C$1000,"="&amp;BR20)</f>
        <v/>
      </c>
      <c r="DY20" s="80">
        <f>COUNTIFS($S$2:$S$1000,"&lt;"&amp;$DX$17,$B$2:$B$1000,"="&amp;BR20)+COUNTIFS($R$2:$R$1000,"&lt;"&amp;$DX$17,$C$2:$C$1000,"="&amp;BR20)</f>
        <v/>
      </c>
      <c r="DZ20" s="80">
        <f>COUNTIFS($S$2:$S$1000,"&gt;"&amp;$DX$17,$B$2:$B$1000,"="&amp;BS20)+COUNTIFS($R$2:$R$1000,"&gt;"&amp;$DX$17,$C$2:$C$1000,"="&amp;BS20)</f>
        <v/>
      </c>
      <c r="EA20" s="80">
        <f>COUNTIFS($S$2:$S$1000,"&lt;"&amp;$DX$17,$B$2:$B$1000,"="&amp;BS20)+COUNTIFS($R$2:$R$1000,"&lt;"&amp;$DX$17,$C$2:$C$1000,"="&amp;BS20)</f>
        <v/>
      </c>
      <c r="EB20" s="80">
        <f>COUNTIFS($S$2:$S$1000,"&gt;"&amp;$EB$17,$B$2:$B$1000,"="&amp;BR20)+COUNTIFS($R$2:$R$1000,"&gt;"&amp;$EB$17,$C$2:$C$1000,"="&amp;BR20)</f>
        <v/>
      </c>
      <c r="EC20" s="80">
        <f>COUNTIFS($S$2:$S$1000,"&lt;"&amp;$EB$17,$B$2:$B$1000,"="&amp;BR20)+COUNTIFS($R$2:$R$1000,"&lt;"&amp;$EB$17,$C$2:$C$1000,"="&amp;BR20)</f>
        <v/>
      </c>
      <c r="ED20" s="80">
        <f>COUNTIFS($S$2:$S$1000,"&gt;"&amp;$EB$17,$B$2:$B$1000,"="&amp;BS20)+COUNTIFS($R$2:$R$1000,"&gt;"&amp;$EB$17,$C$2:$C$1000,"="&amp;BS20)</f>
        <v/>
      </c>
      <c r="EE20" s="80">
        <f>COUNTIFS($S$2:$S$1000,"&lt;"&amp;$EB$17,$B$2:$B$1000,"="&amp;BS20)+COUNTIFS($R$2:$R$1000,"&lt;"&amp;$EB$17,$C$2:$C$1000,"="&amp;BS20)</f>
        <v/>
      </c>
      <c r="EF20" s="25">
        <f>COUNTIFS($V$2:$V$1000,"&gt;"&amp;$EF$17,$B$2:$B$1000,"="&amp;BR20)+COUNTIFS($U$2:$U$1000,"&gt;"&amp;$EF$17,$C$2:$C$1000,"="&amp;BR20)</f>
        <v/>
      </c>
      <c r="EG20" s="80">
        <f>COUNTIFS($V$2:$V$1000,"&lt;"&amp;$EF$17,$B$2:$B$1000,"="&amp;BR20)+COUNTIFS($U$2:$U$1000,"&lt;"&amp;$EF$17,$C$2:$C$1000,"="&amp;BR20)</f>
        <v/>
      </c>
      <c r="EH20" s="80">
        <f>COUNTIFS($V$2:$V$1000,"&gt;"&amp;$EF$17,$B$2:$B$1000,"="&amp;BS20)+COUNTIFS($U$2:$U$1000,"&gt;"&amp;$EF$17,$C$2:$C$1000,"="&amp;BS20)</f>
        <v/>
      </c>
      <c r="EI20" s="80">
        <f>COUNTIFS($V$2:$V$1000,"&lt;"&amp;$EF$17,$B$2:$B$1000,"="&amp;BS20)+COUNTIFS($U$2:$U$1000,"&lt;"&amp;$EF$17,$C$2:$C$1000,"="&amp;BS20)</f>
        <v/>
      </c>
      <c r="EJ20" s="80">
        <f>COUNTIFS($V$2:$V$1000,"&gt;"&amp;$EJ$17,$B$2:$B$1000,"="&amp;BR20)+COUNTIFS($U$2:$U$1000,"&gt;"&amp;$EJ$17,$C$2:$C$1000,"="&amp;BR20)</f>
        <v/>
      </c>
      <c r="EK20" s="80">
        <f>COUNTIFS($V$2:$V$1000,"&lt;"&amp;$EJ$17,$B$2:$B$1000,"="&amp;BR20)+COUNTIFS($U$2:$U$1000,"&lt;"&amp;$EJ$17,$C$2:$C$1000,"="&amp;BR20)</f>
        <v/>
      </c>
      <c r="EL20" s="80">
        <f>COUNTIFS($V$2:$V$1000,"&gt;"&amp;$EJ$17,$B$2:$B$1000,"="&amp;BS20)+COUNTIFS($U$2:$U$1000,"&gt;"&amp;$EJ$17,$C$2:$C$1000,"="&amp;BS20)</f>
        <v/>
      </c>
      <c r="EM20" s="80">
        <f>COUNTIFS($V$2:$V$1000,"&lt;"&amp;$EJ$17,$B$2:$B$1000,"="&amp;BS20)+COUNTIFS($U$2:$U$1000,"&lt;"&amp;$EJ$17,$C$2:$C$1000,"="&amp;BS20)</f>
        <v/>
      </c>
      <c r="EN20" s="80">
        <f>COUNTIFS($V$2:$V$1000,"&gt;"&amp;$EN$17,$B$2:$B$1000,"="&amp;BR20)+COUNTIFS($U$2:$U$1000,"&gt;"&amp;$EN$17,$C$2:$C$1000,"="&amp;BR20)</f>
        <v/>
      </c>
      <c r="EO20" s="80">
        <f>COUNTIFS($V$2:$V$1000,"&lt;"&amp;$EN$17,$B$2:$B$1000,"="&amp;BR20)+COUNTIFS($U$2:$U$1000,"&lt;"&amp;$EN$17,$C$2:$C$1000,"="&amp;BR20)</f>
        <v/>
      </c>
      <c r="EP20" s="80">
        <f>COUNTIFS($V$2:$V$1000,"&gt;"&amp;$EN$17,$B$2:$B$1000,"="&amp;BS20)+COUNTIFS($U$2:$U$1000,"&gt;"&amp;$EN$17,$C$2:$C$1000,"="&amp;BS20)</f>
        <v/>
      </c>
      <c r="EQ20" s="80">
        <f>COUNTIFS($V$2:$V$1000,"&lt;"&amp;$EN$17,$B$2:$B$1000,"="&amp;BS20)+COUNTIFS($U$2:$U$1000,"&lt;"&amp;$EN$17,$C$2:$C$1000,"="&amp;BS20)</f>
        <v/>
      </c>
      <c r="ES20" s="89" t="n"/>
      <c r="EV20" s="89" t="n"/>
      <c r="EY20" s="89" t="n"/>
      <c r="FB20" s="89" t="n"/>
      <c r="FE20" s="89" t="n"/>
      <c r="FH20" s="89" t="n"/>
      <c r="FK20" s="89" t="n"/>
      <c r="FN20" s="81" t="n"/>
      <c r="FQ20" s="81" t="n"/>
      <c r="FT20" s="81" t="n"/>
      <c r="FW20" s="81" t="n"/>
      <c r="FZ20" s="81" t="n"/>
      <c r="GC20" s="81" t="n"/>
      <c r="GF20" s="81" t="n"/>
      <c r="GI20" s="81" t="n"/>
    </row>
    <row customHeight="1" ht="12" r="21" spans="1:201">
      <c r="A21" s="35" t="n">
        <v>43344</v>
      </c>
      <c r="B21" s="89" t="s">
        <v>154</v>
      </c>
      <c r="C21" s="89" t="s">
        <v>163</v>
      </c>
      <c r="D21" s="31" t="n">
        <v>6.14</v>
      </c>
      <c r="E21" s="81" t="n">
        <v>7.15</v>
      </c>
      <c r="F21" s="25" t="n">
        <v>284</v>
      </c>
      <c r="G21" s="80" t="n">
        <v>808</v>
      </c>
      <c r="H21" s="80" t="n">
        <v>204</v>
      </c>
      <c r="I21" s="80" t="n">
        <v>729</v>
      </c>
      <c r="J21" s="80" t="n">
        <v>7</v>
      </c>
      <c r="K21" s="80" t="n">
        <v>10</v>
      </c>
      <c r="L21" s="25" t="n">
        <v>1</v>
      </c>
      <c r="M21" s="80" t="n">
        <v>0</v>
      </c>
      <c r="N21" s="80" t="n">
        <v>0</v>
      </c>
      <c r="O21" s="80" t="n">
        <v>3</v>
      </c>
      <c r="P21" s="80" t="n">
        <v>0</v>
      </c>
      <c r="Q21" s="80" t="n">
        <v>0</v>
      </c>
      <c r="R21" s="16" t="n">
        <v>1</v>
      </c>
      <c r="S21" s="16" t="n">
        <v>3</v>
      </c>
      <c r="T21" s="16" t="n">
        <v>4</v>
      </c>
      <c r="U21" s="25" t="n">
        <v>0</v>
      </c>
      <c r="V21" s="80" t="n">
        <v>3</v>
      </c>
      <c r="W21" s="16" t="n">
        <v>3</v>
      </c>
      <c r="X21" s="25" t="n">
        <v>44</v>
      </c>
      <c r="Y21" s="80" t="n">
        <v>17</v>
      </c>
      <c r="Z21" s="27">
        <f>IF(U21="","",LOOKUP(U21-V21,{-9E+307,0,1},{2,"x",1}))</f>
        <v/>
      </c>
      <c r="AA21" s="14">
        <f>IF(U21="","",U21&amp;"-"&amp;V21)</f>
        <v/>
      </c>
      <c r="AB21" s="63" t="n"/>
      <c r="AC21" s="89" t="s">
        <v>164</v>
      </c>
      <c r="AD21" s="80">
        <f>SUMPRODUCT(($B$2:$C$1001=$AC21)*($Z$2:$Z$1001&lt;&gt;""))</f>
        <v/>
      </c>
      <c r="AE21" s="81">
        <f>SUMIF($B$2:$B$1001,$AC21,$D$2:$D$1001)+SUMIF($C$2:$C$1001,$AC21,$E$2:$E$1001)</f>
        <v/>
      </c>
      <c r="AF21" s="80">
        <f>SUMIF($B$2:$B$1001,$AC21,$F$2:$F$1001)+SUMIF($C$2:$C$1001,$AC21,$G$2:$G$1001)</f>
        <v/>
      </c>
      <c r="AG21" s="80">
        <f>SUMIF($B$2:$B$1001,$AC21,$H$2:$H$1001)+SUMIF($C$2:$C$1001,$AC21,$I$2:$I$1001)</f>
        <v/>
      </c>
      <c r="AH21" s="80">
        <f>SUMIF($B$2:$B$1001,$AC21,$J$2:$J$1001)+SUMIF($C$2:$C$1001,$AC21,$K$2:$K$1001)</f>
        <v/>
      </c>
      <c r="AI21" s="25">
        <f>SUMIF($B$2:$B$1001,$AC21,$L$2:$L$1001)+SUMIF($C$2:$C$1001,$AC21,$M$2:$M$1001)</f>
        <v/>
      </c>
      <c r="AJ21" s="80">
        <f>SUMIF($B$2:$B$1001,$AC21,$N$2:$N$1001)+SUMIF($C$2:$C$1001,$AC21,$O$2:$O$1001)</f>
        <v/>
      </c>
      <c r="AK21" s="80">
        <f>SUMIF($B$2:$B$1001,$AC21,$P$2:$P$1001)+SUMIF($C$2:$C$1001,$AC21,$Q$2:$Q$1001)</f>
        <v/>
      </c>
      <c r="AL21" s="80">
        <f>SUMIF($B$2:$B$1001,$AC21,$U$2:$U$1001)+SUMIF($C$2:$C$1001,$AC21,$V$2:$V$1001)</f>
        <v/>
      </c>
      <c r="AM21" s="29">
        <f>SUMIF($B$2:$B$1001,$AC21,$X$2:$X$1001)+SUMIF($C$2:$C$1001,$AC21,$Y$2:$Y$1001)</f>
        <v/>
      </c>
      <c r="AN21" s="31">
        <f>SUMIF($C$2:$C$1001,$AC21,$D$2:$D$1001)+SUMIF($B$2:$B$1001,$AC21,$E$2:$E$1001)</f>
        <v/>
      </c>
      <c r="AO21" s="80">
        <f>SUMIF($C$2:$C$1001,$AC21,$F$2:$F$1001)+SUMIF($B$2:$B$1001,$AC21,$G$2:$G$1001)</f>
        <v/>
      </c>
      <c r="AP21" s="80">
        <f>SUMIF($C$2:$C$1001,$AC21,$H$2:$H$1001)+SUMIF($B$2:$B$1001,$AC21,$I$2:$I$1001)</f>
        <v/>
      </c>
      <c r="AQ21" s="80">
        <f>SUMIF($C$2:$C$1001,$AC21,$J$2:$J$1001)+SUMIF($B$2:$B$1001,$AC21,$K$2:$K$1001)</f>
        <v/>
      </c>
      <c r="AR21" s="25">
        <f>SUMIF($C$2:$C$1001,$AC21,$L$2:$L$1001)+SUMIF($B$2:$B$1001,$AC21,$M$2:$M$1001)</f>
        <v/>
      </c>
      <c r="AS21" s="80">
        <f>SUMIF($C$2:$C$1001,$AC21,$N$2:$N$1001)+SUMIF($B$2:$B$1001,$AC21,$O$2:$O$1001)</f>
        <v/>
      </c>
      <c r="AT21" s="80">
        <f>SUMIF($C$2:$C$1001,$AC21,$P$2:$P$1001)+SUMIF($B$2:$B$1001,$AC21,$Q$2:$Q$1001)</f>
        <v/>
      </c>
      <c r="AU21" s="80">
        <f>SUMIF($C$2:$C$1001,$AC21,$U$2:$U$1001)+SUMIF($B$2:$B$1001,$AC21,$V$2:$V$1001)</f>
        <v/>
      </c>
      <c r="AV21" s="28">
        <f>SUMIF($C$2:$C$1001,$AC21,$X$2:$X$1001)+SUMIF($B$2:$B$1001,$AC21,$Y$2:$Y$1001)</f>
        <v/>
      </c>
      <c r="AW21" s="12" t="n">
        <v>5</v>
      </c>
      <c r="AX21" s="81" t="n">
        <v>33.41</v>
      </c>
      <c r="AY21" s="80" t="n">
        <v>2104</v>
      </c>
      <c r="AZ21" s="80" t="n">
        <v>1663</v>
      </c>
      <c r="BA21" s="80" t="n">
        <v>60</v>
      </c>
      <c r="BB21" s="25" t="n">
        <v>0</v>
      </c>
      <c r="BC21" s="80" t="n">
        <v>9</v>
      </c>
      <c r="BD21" s="80" t="n">
        <v>2</v>
      </c>
      <c r="BE21" s="80" t="n">
        <v>3</v>
      </c>
      <c r="BF21" s="29" t="n">
        <v>106</v>
      </c>
      <c r="BG21" s="31" t="n">
        <v>33.9</v>
      </c>
      <c r="BH21" s="80" t="n">
        <v>1857</v>
      </c>
      <c r="BI21" s="80" t="n">
        <v>1360</v>
      </c>
      <c r="BJ21" s="80" t="n">
        <v>39</v>
      </c>
      <c r="BK21" s="25" t="n">
        <v>2</v>
      </c>
      <c r="BL21" s="80" t="n">
        <v>17</v>
      </c>
      <c r="BM21" s="80" t="n">
        <v>8</v>
      </c>
      <c r="BN21" s="80" t="n">
        <v>4</v>
      </c>
      <c r="BO21" s="25" t="n">
        <v>119</v>
      </c>
      <c r="BR21" s="89">
        <f>BR33</f>
        <v/>
      </c>
      <c r="BS21" s="89">
        <f>BS33</f>
        <v/>
      </c>
      <c r="BT21" s="80">
        <f>COUNTIFS($T$2:$T$1000,"&gt;"&amp;$BT$17,$B$2:$B$1000,"="&amp;BR21)+COUNTIFS($T$2:$T$1000,"&gt;"&amp;$BT$17,$C$2:$C$1000,"="&amp;BR21)</f>
        <v/>
      </c>
      <c r="BU21" s="80">
        <f>COUNTIFS($T$2:$T$1000,"&lt;"&amp;$BT$17,$B$2:$B$1000,"="&amp;BR21)+COUNTIFS($T$2:$T$1000,"&lt;"&amp;$BT$17,$C$2:$C$1000,"="&amp;BR21)</f>
        <v/>
      </c>
      <c r="BV21" s="80">
        <f>COUNTIFS($T$2:$T$1000,"&gt;"&amp;$BT$17,$B$2:$B$1000,"="&amp;BS21)+COUNTIFS($T$2:$T$1000,"&gt;"&amp;$BT$17,$C$2:$C$1000,"="&amp;BS21)</f>
        <v/>
      </c>
      <c r="BW21" s="80">
        <f>COUNTIFS($T$2:$T$1000,"&lt;"&amp;$BT$17,$B$2:$B$1000,"="&amp;BS21)+COUNTIFS($T$2:$T$1000,"&lt;"&amp;$BT$17,$C$2:$C$1000,"="&amp;BS21)</f>
        <v/>
      </c>
      <c r="BX21" s="80">
        <f>COUNTIFS($T$2:$T$1000,"&gt;"&amp;$BX$17,$B$2:$B$1000,"="&amp;BR21)+COUNTIFS($T$2:$T$1000,"&gt;"&amp;$BX$17,$C$2:$C$1000,"="&amp;BR21)</f>
        <v/>
      </c>
      <c r="BY21" s="80">
        <f>COUNTIFS($T$2:$T$1000,"&lt;"&amp;$BX$17,$B$2:$B$1000,"="&amp;BR21)+COUNTIFS($T$2:$T$1000,"&lt;"&amp;$BX$17,$C$2:$C$1000,"="&amp;BR21)</f>
        <v/>
      </c>
      <c r="BZ21" s="80">
        <f>COUNTIFS($T$2:$T$1000,"&gt;"&amp;$BX$17,$B$2:$B$1000,"="&amp;BS21)+COUNTIFS($T$2:$T$1000,"&gt;"&amp;$BX$17,$C$2:$C$1000,"="&amp;BS21)</f>
        <v/>
      </c>
      <c r="CA21" s="80">
        <f>COUNTIFS($T$2:$T$1000,"&lt;"&amp;$BX$17,$B$2:$B$1000,"="&amp;BS21)+COUNTIFS($T$2:$T$1000,"&lt;"&amp;$BX$17,$C$2:$C$1000,"="&amp;BS21)</f>
        <v/>
      </c>
      <c r="CB21" s="80">
        <f>COUNTIFS($T$2:$T$1000,"&gt;"&amp;$CB$17,$B$2:$B$1000,"="&amp;BR21)+COUNTIFS($T$2:$T$1000,"&gt;"&amp;$CB$17,$C$2:$C$1000,"="&amp;BR21)</f>
        <v/>
      </c>
      <c r="CC21" s="80">
        <f>COUNTIFS($T$2:$T$1000,"&lt;"&amp;$CB$17,$B$2:$B$1000,"="&amp;BR21)+COUNTIFS($T$2:$T$1000,"&lt;"&amp;$CB$17,$C$2:$C$1000,"="&amp;BR21)</f>
        <v/>
      </c>
      <c r="CD21" s="80">
        <f>COUNTIFS($T$2:$T$1000,"&gt;"&amp;$CB$17,$B$2:$B$1000,"="&amp;BS21)+COUNTIFS($T$2:$T$1000,"&gt;"&amp;$CB$17,$C$2:$C$1000,"="&amp;BS21)</f>
        <v/>
      </c>
      <c r="CE21" s="80">
        <f>COUNTIFS($T$2:$T$1000,"&lt;"&amp;$CB$17,$B$2:$B$1000,"="&amp;BS21)+COUNTIFS($T$2:$T$1000,"&lt;"&amp;$CB$17,$C$2:$C$1000,"="&amp;BS21)</f>
        <v/>
      </c>
      <c r="CF21" s="25">
        <f>COUNTIFS($W$2:$W$1000,"&gt;"&amp;$CF$17,$B$2:$B$1000,"="&amp;BR21)+COUNTIFS($W$2:$W$1000,"&gt;"&amp;$CF$17,$C$2:$C$1000,"="&amp;BR21)</f>
        <v/>
      </c>
      <c r="CG21" s="80">
        <f>COUNTIFS($W$2:$W$1000,"&lt;"&amp;$CF$17,$B$2:$B$1000,"="&amp;BR21)+COUNTIFS($W$2:$W$1000,"&lt;"&amp;$CF$17,$C$2:$C$1000,"="&amp;BR21)</f>
        <v/>
      </c>
      <c r="CH21" s="80">
        <f>COUNTIFS($W$2:$W$1000,"&gt;"&amp;$CF$17,$B$2:$B$1000,"="&amp;BS21)+COUNTIFS($W$2:$W$1000,"&gt;"&amp;$CF$17,$C$2:$C$1000,"="&amp;BS21)</f>
        <v/>
      </c>
      <c r="CI21" s="80">
        <f>COUNTIFS($W$2:$W$1000,"&lt;"&amp;$CF$17,$B$2:$B$1000,"="&amp;BS21)+COUNTIFS($W$2:$W$1000,"&lt;"&amp;$CF$17,$C$2:$C$1000,"="&amp;BS21)</f>
        <v/>
      </c>
      <c r="CJ21" s="80">
        <f>COUNTIFS($W$2:$W$1000,"&gt;"&amp;$CJ$17,$B$2:$B$1000,"="&amp;BR21)+COUNTIFS($W$2:$W$1000,"&gt;"&amp;$CJ$17,$C$2:$C$1000,"="&amp;BR21)</f>
        <v/>
      </c>
      <c r="CK21" s="80">
        <f>COUNTIFS($W$2:$W$1000,"&lt;"&amp;$CJ$17,$B$2:$B$1000,"="&amp;BR21)+COUNTIFS($W$2:$W$1000,"&lt;"&amp;$CJ$17,$C$2:$C$1000,"="&amp;BR21)</f>
        <v/>
      </c>
      <c r="CL21" s="80">
        <f>COUNTIFS($W$2:$W$1000,"&gt;"&amp;$CJ$17,$B$2:$B$1000,"="&amp;BS21)+COUNTIFS($W$2:$W$1000,"&gt;"&amp;$CJ$17,$C$2:$C$1000,"="&amp;BS21)</f>
        <v/>
      </c>
      <c r="CM21" s="80">
        <f>COUNTIFS($W$2:$W$1000,"&lt;"&amp;$CJ$17,$B$2:$B$1000,"="&amp;BS21)+COUNTIFS($W$2:$W$1000,"&lt;"&amp;$CJ$17,$C$2:$C$1000,"="&amp;BS21)</f>
        <v/>
      </c>
      <c r="CN21" s="80">
        <f>COUNTIFS($W$2:$W$1000,"&gt;"&amp;$CN$17,$B$2:$B$1000,"="&amp;BR21)+COUNTIFS($W$2:$W$1000,"&gt;"&amp;$CN$17,$C$2:$C$1000,"="&amp;BR21)</f>
        <v/>
      </c>
      <c r="CO21" s="80">
        <f>COUNTIFS($W$2:$W$1000,"&lt;"&amp;$CN$17,$B$2:$B$1000,"="&amp;BR21)+COUNTIFS($W$2:$W$1000,"&lt;"&amp;$CN$17,$C$2:$C$1000,"="&amp;BR21)</f>
        <v/>
      </c>
      <c r="CP21" s="80">
        <f>COUNTIFS($W$2:$W$1000,"&gt;"&amp;$CN$17,$B$2:$B$1000,"="&amp;BS21)+COUNTIFS($W$2:$W$1000,"&gt;"&amp;$CN$17,$C$2:$C$1000,"="&amp;BS21)</f>
        <v/>
      </c>
      <c r="CQ21" s="80">
        <f>COUNTIFS($W$2:$W$1000,"&lt;"&amp;$CN$17,$B$2:$B$1000,"="&amp;BS21)+COUNTIFS($W$2:$W$1000,"&lt;"&amp;$CN$17,$C$2:$C$1000,"="&amp;BS21)</f>
        <v/>
      </c>
      <c r="CR21" s="80">
        <f>COUNTIFS($W$2:$W$1000,"&gt;"&amp;$CR$17,$B$2:$B$1000,"="&amp;BR21)+COUNTIFS($W$2:$W$1000,"&gt;"&amp;$CR$17,$C$2:$C$1000,"="&amp;BR21)</f>
        <v/>
      </c>
      <c r="CS21" s="80">
        <f>COUNTIFS($W$2:$W$1000,"&lt;"&amp;$CR$17,$B$2:$B$1000,"="&amp;BR21)+COUNTIFS($W$2:$W$1000,"&lt;"&amp;$CR$17,$C$2:$C$1000,"="&amp;BR21)</f>
        <v/>
      </c>
      <c r="CT21" s="80">
        <f>COUNTIFS($W$2:$W$1000,"&gt;"&amp;$CR$17,$B$2:$B$1000,"="&amp;BS21)+COUNTIFS($W$2:$W$1000,"&gt;"&amp;$CR$17,$C$2:$C$1000,"="&amp;BS21)</f>
        <v/>
      </c>
      <c r="CU21" s="80">
        <f>COUNTIFS($W$2:$W$1000,"&lt;"&amp;$CR$17,$B$2:$B$1000,"="&amp;BS21)+COUNTIFS($W$2:$W$1000,"&lt;"&amp;$CR$17,$C$2:$C$1000,"="&amp;BS21)</f>
        <v/>
      </c>
      <c r="CV21" s="12">
        <f>COUNTIFS($R$2:$R$1000,"&gt;"&amp;$CV$17,$B$2:$B$1000,"="&amp;BR21)+COUNTIFS($S$2:$S$1000,"&gt;"&amp;$CV$17,$C$2:$C$1000,"="&amp;BR21)</f>
        <v/>
      </c>
      <c r="CW21" s="80">
        <f>COUNTIFS($R$2:$R$1000,"&lt;"&amp;$CV$17,$B$2:$B$1000,"="&amp;BR21)+COUNTIFS($S$2:$S$1000,"&lt;"&amp;$CV$17,$C$2:$C$1000,"="&amp;BR21)</f>
        <v/>
      </c>
      <c r="CX21" s="80">
        <f>COUNTIFS($R$2:$R$1000,"&gt;"&amp;$CV$17,$B$2:$B$1000,"="&amp;BS21)+COUNTIFS($S$2:$S$1000,"&gt;"&amp;$CV$17,$C$2:$C$1000,"="&amp;BS21)</f>
        <v/>
      </c>
      <c r="CY21" s="80">
        <f>COUNTIFS($R$2:$R$1000,"&lt;"&amp;$CV$17,$B$2:$B$1000,"="&amp;BS21)+COUNTIFS($S$2:$S$1000,"&lt;"&amp;$CV$17,$C$2:$C$1000,"="&amp;BS21)</f>
        <v/>
      </c>
      <c r="CZ21" s="80">
        <f>COUNTIFS($R$2:$R$1000,"&gt;"&amp;$CZ$17,$B$2:$B$1000,"="&amp;BR21)+COUNTIFS($S$2:$S$1000,"&gt;"&amp;$CZ$17,$C$2:$C$1000,"="&amp;BR21)</f>
        <v/>
      </c>
      <c r="DA21" s="80">
        <f>COUNTIFS($R$2:$R$1000,"&lt;"&amp;$CZ$17,$B$2:$B$1000,"="&amp;BR21)+COUNTIFS($S$2:$S$1000,"&lt;"&amp;$CZ$17,$C$2:$C$1000,"="&amp;BR21)</f>
        <v/>
      </c>
      <c r="DB21" s="80">
        <f>COUNTIFS($R$2:$R$1000,"&gt;"&amp;$CZ$17,$B$2:$B$1000,"="&amp;BS21)+COUNTIFS($S$2:$S$1000,"&gt;"&amp;$CZ$17,$C$2:$C$1000,"="&amp;BS21)</f>
        <v/>
      </c>
      <c r="DC21" s="80">
        <f>COUNTIFS($R$2:$R$1000,"&lt;"&amp;$CZ$17,$B$2:$B$1000,"="&amp;BS21)+COUNTIFS($S$2:$S$1000,"&lt;"&amp;$CZ$17,$C$2:$C$1000,"="&amp;BS21)</f>
        <v/>
      </c>
      <c r="DD21" s="80">
        <f>COUNTIFS($R$2:$R$1000,"&gt;"&amp;$DD$17,$B$2:$B$1000,"="&amp;BR21)+COUNTIFS($S$2:$S$1000,"&gt;"&amp;$DD$17,$C$2:$C$1000,"="&amp;BR21)</f>
        <v/>
      </c>
      <c r="DE21" s="80">
        <f>COUNTIFS($R$2:$R$1000,"&lt;"&amp;$DD$17,$B$2:$B$1000,"="&amp;BR21)+COUNTIFS($S$2:$S$1000,"&lt;"&amp;$DD$17,$C$2:$C$1000,"="&amp;BR21)</f>
        <v/>
      </c>
      <c r="DF21" s="80">
        <f>COUNTIFS($R$2:$R$1000,"&gt;"&amp;$DD$17,$B$2:$B$1000,"="&amp;BS21)+COUNTIFS($S$2:$S$1000,"&gt;"&amp;$DD$17,$C$2:$C$1000,"="&amp;BS21)</f>
        <v/>
      </c>
      <c r="DG21" s="80">
        <f>COUNTIFS($R$2:$R$1000,"&lt;"&amp;$DD$17,$B$2:$B$1000,"="&amp;BS21)+COUNTIFS($S$2:$S$1000,"&lt;"&amp;$DD$17,$C$2:$C$1000,"="&amp;BS21)</f>
        <v/>
      </c>
      <c r="DH21" s="25">
        <f>COUNTIFS($U$2:$U$1000,"&gt;"&amp;$DH$17,$B$2:$B$1000,"="&amp;BR21)+COUNTIFS($V$2:$V$1000,"&gt;"&amp;$DH$17,$C$2:$C$1000,"="&amp;BR21)</f>
        <v/>
      </c>
      <c r="DI21" s="80">
        <f>COUNTIFS($U$2:$U$1000,"&lt;"&amp;$DH$17,$B$2:$B$1000,"="&amp;BR21)+COUNTIFS($V$2:$V$1000,"&lt;"&amp;$DH$17,$C$2:$C$1000,"="&amp;BR21)</f>
        <v/>
      </c>
      <c r="DJ21" s="80">
        <f>COUNTIFS($U$2:$U$1000,"&gt;"&amp;$DH$17,$B$2:$B$1000,"="&amp;BS21)+COUNTIFS($V$2:$V$1000,"&gt;"&amp;$DH$17,$C$2:$C$1000,"="&amp;BS21)</f>
        <v/>
      </c>
      <c r="DK21" s="80">
        <f>COUNTIFS($U$2:$U$1000,"&lt;"&amp;$DH$17,$B$2:$B$1000,"="&amp;BS21)+COUNTIFS($V$2:$V$1000,"&lt;"&amp;$DH$17,$C$2:$C$1000,"="&amp;BS21)</f>
        <v/>
      </c>
      <c r="DL21" s="80">
        <f>COUNTIFS($U$2:$U$1000,"&gt;"&amp;$DL$17,$B$2:$B$1000,"="&amp;BR21)+COUNTIFS($V$2:$V$1000,"&gt;"&amp;$DL$17,$C$2:$C$1000,"="&amp;BR21)</f>
        <v/>
      </c>
      <c r="DM21" s="80">
        <f>COUNTIFS($U$2:$U$1000,"&lt;"&amp;$DL$17,$B$2:$B$1000,"="&amp;BR21)+COUNTIFS($V$2:$V$1000,"&lt;"&amp;$DL$17,$C$2:$C$1000,"="&amp;BR21)</f>
        <v/>
      </c>
      <c r="DN21" s="80">
        <f>COUNTIFS($U$2:$U$1000,"&gt;"&amp;$DL$17,$B$2:$B$1000,"="&amp;BS21)+COUNTIFS($V$2:$V$1000,"&gt;"&amp;$DL$17,$C$2:$C$1000,"="&amp;BS21)</f>
        <v/>
      </c>
      <c r="DO21" s="80">
        <f>COUNTIFS($U$2:$U$1000,"&lt;"&amp;$DL$17,$B$2:$B$1000,"="&amp;BS21)+COUNTIFS($V$2:$V$1000,"&lt;"&amp;$DL$17,$C$2:$C$1000,"="&amp;BS21)</f>
        <v/>
      </c>
      <c r="DP21" s="80">
        <f>COUNTIFS($U$2:$U$1000,"&gt;"&amp;$DP$17,$B$2:$B$1000,"="&amp;BR21)+COUNTIFS($V$2:$V$1000,"&gt;"&amp;$DP$17,$C$2:$C$1000,"="&amp;BR21)</f>
        <v/>
      </c>
      <c r="DQ21" s="80">
        <f>COUNTIFS($U$2:$U$1000,"&lt;"&amp;$DP$17,$B$2:$B$1000,"="&amp;BR21)+COUNTIFS($V$2:$V$1000,"&lt;"&amp;$DP$17,$C$2:$C$1000,"="&amp;BR21)</f>
        <v/>
      </c>
      <c r="DR21" s="80">
        <f>COUNTIFS($U$2:$U$1000,"&gt;"&amp;$DP$17,$B$2:$B$1000,"="&amp;BS21)+COUNTIFS($V$2:$V$1000,"&gt;"&amp;$DP$17,$C$2:$C$1000,"="&amp;BS21)</f>
        <v/>
      </c>
      <c r="DS21" s="80">
        <f>COUNTIFS($U$2:$U$1000,"&lt;"&amp;$DP$17,$B$2:$B$1000,"="&amp;BS21)+COUNTIFS($V$2:$V$1000,"&lt;"&amp;$DP$17,$C$2:$C$1000,"="&amp;BS21)</f>
        <v/>
      </c>
      <c r="DT21" s="12">
        <f>COUNTIFS($S$2:$S$1000,"&gt;"&amp;$DT$17,$B$2:$B$1000,"="&amp;BR21)+COUNTIFS($R$2:$R$1000,"&gt;"&amp;$DT$17,$C$2:$C$1000,"="&amp;BR21)</f>
        <v/>
      </c>
      <c r="DU21" s="80">
        <f>COUNTIFS($S$2:$S$1000,"&lt;"&amp;$DT$17,$B$2:$B$1000,"="&amp;BR21)+COUNTIFS($R$2:$R$1000,"&lt;"&amp;$DT$17,$C$2:$C$1000,"="&amp;BR21)</f>
        <v/>
      </c>
      <c r="DV21" s="80">
        <f>COUNTIFS($S$2:$S$1000,"&gt;"&amp;$DT$17,$B$2:$B$1000,"="&amp;BS21)+COUNTIFS($R$2:$R$1000,"&gt;"&amp;$DT$17,$C$2:$C$1000,"="&amp;BS21)</f>
        <v/>
      </c>
      <c r="DW21" s="80">
        <f>COUNTIFS($S$2:$S$1000,"&lt;"&amp;$DT$17,$B$2:$B$1000,"="&amp;BS21)+COUNTIFS($R$2:$R$1000,"&lt;"&amp;$DT$17,$C$2:$C$1000,"="&amp;BS21)</f>
        <v/>
      </c>
      <c r="DX21" s="80">
        <f>COUNTIFS($S$2:$S$1000,"&gt;"&amp;$DX$17,$B$2:$B$1000,"="&amp;BR21)+COUNTIFS($R$2:$R$1000,"&gt;"&amp;$DX$17,$C$2:$C$1000,"="&amp;BR21)</f>
        <v/>
      </c>
      <c r="DY21" s="80">
        <f>COUNTIFS($S$2:$S$1000,"&lt;"&amp;$DX$17,$B$2:$B$1000,"="&amp;BR21)+COUNTIFS($R$2:$R$1000,"&lt;"&amp;$DX$17,$C$2:$C$1000,"="&amp;BR21)</f>
        <v/>
      </c>
      <c r="DZ21" s="80">
        <f>COUNTIFS($S$2:$S$1000,"&gt;"&amp;$DX$17,$B$2:$B$1000,"="&amp;BS21)+COUNTIFS($R$2:$R$1000,"&gt;"&amp;$DX$17,$C$2:$C$1000,"="&amp;BS21)</f>
        <v/>
      </c>
      <c r="EA21" s="80">
        <f>COUNTIFS($S$2:$S$1000,"&lt;"&amp;$DX$17,$B$2:$B$1000,"="&amp;BS21)+COUNTIFS($R$2:$R$1000,"&lt;"&amp;$DX$17,$C$2:$C$1000,"="&amp;BS21)</f>
        <v/>
      </c>
      <c r="EB21" s="80">
        <f>COUNTIFS($S$2:$S$1000,"&gt;"&amp;$EB$17,$B$2:$B$1000,"="&amp;BR21)+COUNTIFS($R$2:$R$1000,"&gt;"&amp;$EB$17,$C$2:$C$1000,"="&amp;BR21)</f>
        <v/>
      </c>
      <c r="EC21" s="80">
        <f>COUNTIFS($S$2:$S$1000,"&lt;"&amp;$EB$17,$B$2:$B$1000,"="&amp;BR21)+COUNTIFS($R$2:$R$1000,"&lt;"&amp;$EB$17,$C$2:$C$1000,"="&amp;BR21)</f>
        <v/>
      </c>
      <c r="ED21" s="80">
        <f>COUNTIFS($S$2:$S$1000,"&gt;"&amp;$EB$17,$B$2:$B$1000,"="&amp;BS21)+COUNTIFS($R$2:$R$1000,"&gt;"&amp;$EB$17,$C$2:$C$1000,"="&amp;BS21)</f>
        <v/>
      </c>
      <c r="EE21" s="80">
        <f>COUNTIFS($S$2:$S$1000,"&lt;"&amp;$EB$17,$B$2:$B$1000,"="&amp;BS21)+COUNTIFS($R$2:$R$1000,"&lt;"&amp;$EB$17,$C$2:$C$1000,"="&amp;BS21)</f>
        <v/>
      </c>
      <c r="EF21" s="25">
        <f>COUNTIFS($V$2:$V$1000,"&gt;"&amp;$EF$17,$B$2:$B$1000,"="&amp;BR21)+COUNTIFS($U$2:$U$1000,"&gt;"&amp;$EF$17,$C$2:$C$1000,"="&amp;BR21)</f>
        <v/>
      </c>
      <c r="EG21" s="80">
        <f>COUNTIFS($V$2:$V$1000,"&lt;"&amp;$EF$17,$B$2:$B$1000,"="&amp;BR21)+COUNTIFS($U$2:$U$1000,"&lt;"&amp;$EF$17,$C$2:$C$1000,"="&amp;BR21)</f>
        <v/>
      </c>
      <c r="EH21" s="80">
        <f>COUNTIFS($V$2:$V$1000,"&gt;"&amp;$EF$17,$B$2:$B$1000,"="&amp;BS21)+COUNTIFS($U$2:$U$1000,"&gt;"&amp;$EF$17,$C$2:$C$1000,"="&amp;BS21)</f>
        <v/>
      </c>
      <c r="EI21" s="80">
        <f>COUNTIFS($V$2:$V$1000,"&lt;"&amp;$EF$17,$B$2:$B$1000,"="&amp;BS21)+COUNTIFS($U$2:$U$1000,"&lt;"&amp;$EF$17,$C$2:$C$1000,"="&amp;BS21)</f>
        <v/>
      </c>
      <c r="EJ21" s="80">
        <f>COUNTIFS($V$2:$V$1000,"&gt;"&amp;$EJ$17,$B$2:$B$1000,"="&amp;BR21)+COUNTIFS($U$2:$U$1000,"&gt;"&amp;$EJ$17,$C$2:$C$1000,"="&amp;BR21)</f>
        <v/>
      </c>
      <c r="EK21" s="80">
        <f>COUNTIFS($V$2:$V$1000,"&lt;"&amp;$EJ$17,$B$2:$B$1000,"="&amp;BR21)+COUNTIFS($U$2:$U$1000,"&lt;"&amp;$EJ$17,$C$2:$C$1000,"="&amp;BR21)</f>
        <v/>
      </c>
      <c r="EL21" s="80">
        <f>COUNTIFS($V$2:$V$1000,"&gt;"&amp;$EJ$17,$B$2:$B$1000,"="&amp;BS21)+COUNTIFS($U$2:$U$1000,"&gt;"&amp;$EJ$17,$C$2:$C$1000,"="&amp;BS21)</f>
        <v/>
      </c>
      <c r="EM21" s="80">
        <f>COUNTIFS($V$2:$V$1000,"&lt;"&amp;$EJ$17,$B$2:$B$1000,"="&amp;BS21)+COUNTIFS($U$2:$U$1000,"&lt;"&amp;$EJ$17,$C$2:$C$1000,"="&amp;BS21)</f>
        <v/>
      </c>
      <c r="EN21" s="80">
        <f>COUNTIFS($V$2:$V$1000,"&gt;"&amp;$EN$17,$B$2:$B$1000,"="&amp;BR21)+COUNTIFS($U$2:$U$1000,"&gt;"&amp;$EN$17,$C$2:$C$1000,"="&amp;BR21)</f>
        <v/>
      </c>
      <c r="EO21" s="80">
        <f>COUNTIFS($V$2:$V$1000,"&lt;"&amp;$EN$17,$B$2:$B$1000,"="&amp;BR21)+COUNTIFS($U$2:$U$1000,"&lt;"&amp;$EN$17,$C$2:$C$1000,"="&amp;BR21)</f>
        <v/>
      </c>
      <c r="EP21" s="80">
        <f>COUNTIFS($V$2:$V$1000,"&gt;"&amp;$EN$17,$B$2:$B$1000,"="&amp;BS21)+COUNTIFS($U$2:$U$1000,"&gt;"&amp;$EN$17,$C$2:$C$1000,"="&amp;BS21)</f>
        <v/>
      </c>
      <c r="EQ21" s="80">
        <f>COUNTIFS($V$2:$V$1000,"&lt;"&amp;$EN$17,$B$2:$B$1000,"="&amp;BS21)+COUNTIFS($U$2:$U$1000,"&lt;"&amp;$EN$17,$C$2:$C$1000,"="&amp;BS21)</f>
        <v/>
      </c>
      <c r="ES21" s="89" t="n"/>
      <c r="EV21" s="89" t="n"/>
      <c r="EY21" s="89" t="n"/>
      <c r="FB21" s="89" t="n"/>
      <c r="FE21" s="89" t="n"/>
      <c r="FH21" s="89" t="n"/>
      <c r="FK21" s="89" t="n"/>
      <c r="FN21" s="81" t="n"/>
      <c r="FQ21" s="81" t="n"/>
      <c r="FT21" s="81" t="n"/>
      <c r="FW21" s="81" t="n"/>
      <c r="FZ21" s="81" t="n"/>
      <c r="GC21" s="81" t="n"/>
      <c r="GF21" s="81" t="n"/>
      <c r="GI21" s="81" t="n"/>
    </row>
    <row customHeight="1" ht="12" r="22" spans="1:201">
      <c r="A22" s="35" t="n">
        <v>43344</v>
      </c>
      <c r="B22" s="89" t="s">
        <v>160</v>
      </c>
      <c r="C22" s="89" t="s">
        <v>150</v>
      </c>
      <c r="D22" s="31" t="n">
        <v>6.43</v>
      </c>
      <c r="E22" s="81" t="n">
        <v>7.01</v>
      </c>
      <c r="F22" s="25" t="n">
        <v>302</v>
      </c>
      <c r="G22" s="80" t="n">
        <v>591</v>
      </c>
      <c r="H22" s="80" t="n">
        <v>242</v>
      </c>
      <c r="I22" s="80" t="n">
        <v>533</v>
      </c>
      <c r="J22" s="80" t="n">
        <v>5</v>
      </c>
      <c r="K22" s="80" t="n">
        <v>18</v>
      </c>
      <c r="L22" s="25" t="n">
        <v>1</v>
      </c>
      <c r="M22" s="80" t="n">
        <v>1</v>
      </c>
      <c r="N22" s="80" t="n">
        <v>2</v>
      </c>
      <c r="O22" s="80" t="n">
        <v>2</v>
      </c>
      <c r="P22" s="80" t="n">
        <v>1</v>
      </c>
      <c r="Q22" s="80" t="n">
        <v>3</v>
      </c>
      <c r="R22" s="16" t="n">
        <v>4</v>
      </c>
      <c r="S22" s="16" t="n">
        <v>6</v>
      </c>
      <c r="T22" s="16" t="n">
        <v>10</v>
      </c>
      <c r="U22" s="25" t="n">
        <v>1</v>
      </c>
      <c r="V22" s="80" t="n">
        <v>2</v>
      </c>
      <c r="W22" s="16" t="n">
        <v>3</v>
      </c>
      <c r="X22" s="25" t="n">
        <v>38</v>
      </c>
      <c r="Y22" s="80" t="n">
        <v>12</v>
      </c>
      <c r="Z22" s="27">
        <f>IF(U22="","",LOOKUP(U22-V22,{-9E+307,0,1},{2,"x",1}))</f>
        <v/>
      </c>
      <c r="AA22" s="14">
        <f>IF(U22="","",U22&amp;"-"&amp;V22)</f>
        <v/>
      </c>
      <c r="AB22" s="63" t="n"/>
      <c r="AC22" s="89" t="s">
        <v>161</v>
      </c>
      <c r="AD22" s="80">
        <f>SUMPRODUCT(($B$2:$C$1001=$AC22)*($Z$2:$Z$1001&lt;&gt;""))</f>
        <v/>
      </c>
      <c r="AE22" s="81">
        <f>SUMIF($B$2:$B$1001,$AC22,$D$2:$D$1001)+SUMIF($C$2:$C$1001,$AC22,$E$2:$E$1001)</f>
        <v/>
      </c>
      <c r="AF22" s="80">
        <f>SUMIF($B$2:$B$1001,$AC22,$F$2:$F$1001)+SUMIF($C$2:$C$1001,$AC22,$G$2:$G$1001)</f>
        <v/>
      </c>
      <c r="AG22" s="80">
        <f>SUMIF($B$2:$B$1001,$AC22,$H$2:$H$1001)+SUMIF($C$2:$C$1001,$AC22,$I$2:$I$1001)</f>
        <v/>
      </c>
      <c r="AH22" s="80">
        <f>SUMIF($B$2:$B$1001,$AC22,$J$2:$J$1001)+SUMIF($C$2:$C$1001,$AC22,$K$2:$K$1001)</f>
        <v/>
      </c>
      <c r="AI22" s="25">
        <f>SUMIF($B$2:$B$1001,$AC22,$L$2:$L$1001)+SUMIF($C$2:$C$1001,$AC22,$M$2:$M$1001)</f>
        <v/>
      </c>
      <c r="AJ22" s="80">
        <f>SUMIF($B$2:$B$1001,$AC22,$N$2:$N$1001)+SUMIF($C$2:$C$1001,$AC22,$O$2:$O$1001)</f>
        <v/>
      </c>
      <c r="AK22" s="80">
        <f>SUMIF($B$2:$B$1001,$AC22,$P$2:$P$1001)+SUMIF($C$2:$C$1001,$AC22,$Q$2:$Q$1001)</f>
        <v/>
      </c>
      <c r="AL22" s="80">
        <f>SUMIF($B$2:$B$1001,$AC22,$U$2:$U$1001)+SUMIF($C$2:$C$1001,$AC22,$V$2:$V$1001)</f>
        <v/>
      </c>
      <c r="AM22" s="29">
        <f>SUMIF($B$2:$B$1001,$AC22,$X$2:$X$1001)+SUMIF($C$2:$C$1001,$AC22,$Y$2:$Y$1001)</f>
        <v/>
      </c>
      <c r="AN22" s="31">
        <f>SUMIF($C$2:$C$1001,$AC22,$D$2:$D$1001)+SUMIF($B$2:$B$1001,$AC22,$E$2:$E$1001)</f>
        <v/>
      </c>
      <c r="AO22" s="80">
        <f>SUMIF($C$2:$C$1001,$AC22,$F$2:$F$1001)+SUMIF($B$2:$B$1001,$AC22,$G$2:$G$1001)</f>
        <v/>
      </c>
      <c r="AP22" s="80">
        <f>SUMIF($C$2:$C$1001,$AC22,$H$2:$H$1001)+SUMIF($B$2:$B$1001,$AC22,$I$2:$I$1001)</f>
        <v/>
      </c>
      <c r="AQ22" s="80">
        <f>SUMIF($C$2:$C$1001,$AC22,$J$2:$J$1001)+SUMIF($B$2:$B$1001,$AC22,$K$2:$K$1001)</f>
        <v/>
      </c>
      <c r="AR22" s="25">
        <f>SUMIF($C$2:$C$1001,$AC22,$L$2:$L$1001)+SUMIF($B$2:$B$1001,$AC22,$M$2:$M$1001)</f>
        <v/>
      </c>
      <c r="AS22" s="80">
        <f>SUMIF($C$2:$C$1001,$AC22,$N$2:$N$1001)+SUMIF($B$2:$B$1001,$AC22,$O$2:$O$1001)</f>
        <v/>
      </c>
      <c r="AT22" s="80">
        <f>SUMIF($C$2:$C$1001,$AC22,$P$2:$P$1001)+SUMIF($B$2:$B$1001,$AC22,$Q$2:$Q$1001)</f>
        <v/>
      </c>
      <c r="AU22" s="80">
        <f>SUMIF($C$2:$C$1001,$AC22,$U$2:$U$1001)+SUMIF($B$2:$B$1001,$AC22,$V$2:$V$1001)</f>
        <v/>
      </c>
      <c r="AV22" s="28">
        <f>SUMIF($C$2:$C$1001,$AC22,$X$2:$X$1001)+SUMIF($B$2:$B$1001,$AC22,$Y$2:$Y$1001)</f>
        <v/>
      </c>
      <c r="AW22" s="12" t="n">
        <v>5</v>
      </c>
      <c r="AX22" s="81" t="n">
        <v>33.66</v>
      </c>
      <c r="AY22" s="80" t="n">
        <v>1688</v>
      </c>
      <c r="AZ22" s="80" t="n">
        <v>1271</v>
      </c>
      <c r="BA22" s="80" t="n">
        <v>46</v>
      </c>
      <c r="BB22" s="25" t="n">
        <v>3</v>
      </c>
      <c r="BC22" s="80" t="n">
        <v>15</v>
      </c>
      <c r="BD22" s="80" t="n">
        <v>9</v>
      </c>
      <c r="BE22" s="80" t="n">
        <v>3</v>
      </c>
      <c r="BF22" s="29" t="n">
        <v>135</v>
      </c>
      <c r="BG22" s="31" t="n">
        <v>34.56</v>
      </c>
      <c r="BH22" s="80" t="n">
        <v>2892</v>
      </c>
      <c r="BI22" s="80" t="n">
        <v>2475</v>
      </c>
      <c r="BJ22" s="80" t="n">
        <v>79</v>
      </c>
      <c r="BK22" s="25" t="n">
        <v>2</v>
      </c>
      <c r="BL22" s="80" t="n">
        <v>5</v>
      </c>
      <c r="BM22" s="80" t="n">
        <v>6</v>
      </c>
      <c r="BN22" s="80" t="n">
        <v>6</v>
      </c>
      <c r="BO22" s="25" t="n">
        <v>68</v>
      </c>
      <c r="BR22" s="89">
        <f>BR34</f>
        <v/>
      </c>
      <c r="BS22" s="89">
        <f>BS34</f>
        <v/>
      </c>
      <c r="BT22" s="80">
        <f>COUNTIFS($T$2:$T$1000,"&gt;"&amp;$BT$17,$B$2:$B$1000,"="&amp;BR22)+COUNTIFS($T$2:$T$1000,"&gt;"&amp;$BT$17,$C$2:$C$1000,"="&amp;BR22)</f>
        <v/>
      </c>
      <c r="BU22" s="80">
        <f>COUNTIFS($T$2:$T$1000,"&lt;"&amp;$BT$17,$B$2:$B$1000,"="&amp;BR22)+COUNTIFS($T$2:$T$1000,"&lt;"&amp;$BT$17,$C$2:$C$1000,"="&amp;BR22)</f>
        <v/>
      </c>
      <c r="BV22" s="80">
        <f>COUNTIFS($T$2:$T$1000,"&gt;"&amp;$BT$17,$B$2:$B$1000,"="&amp;BS22)+COUNTIFS($T$2:$T$1000,"&gt;"&amp;$BT$17,$C$2:$C$1000,"="&amp;BS22)</f>
        <v/>
      </c>
      <c r="BW22" s="80">
        <f>COUNTIFS($T$2:$T$1000,"&lt;"&amp;$BT$17,$B$2:$B$1000,"="&amp;BS22)+COUNTIFS($T$2:$T$1000,"&lt;"&amp;$BT$17,$C$2:$C$1000,"="&amp;BS22)</f>
        <v/>
      </c>
      <c r="BX22" s="80">
        <f>COUNTIFS($T$2:$T$1000,"&gt;"&amp;$BX$17,$B$2:$B$1000,"="&amp;BR22)+COUNTIFS($T$2:$T$1000,"&gt;"&amp;$BX$17,$C$2:$C$1000,"="&amp;BR22)</f>
        <v/>
      </c>
      <c r="BY22" s="80">
        <f>COUNTIFS($T$2:$T$1000,"&lt;"&amp;$BX$17,$B$2:$B$1000,"="&amp;BR22)+COUNTIFS($T$2:$T$1000,"&lt;"&amp;$BX$17,$C$2:$C$1000,"="&amp;BR22)</f>
        <v/>
      </c>
      <c r="BZ22" s="80">
        <f>COUNTIFS($T$2:$T$1000,"&gt;"&amp;$BX$17,$B$2:$B$1000,"="&amp;BS22)+COUNTIFS($T$2:$T$1000,"&gt;"&amp;$BX$17,$C$2:$C$1000,"="&amp;BS22)</f>
        <v/>
      </c>
      <c r="CA22" s="80">
        <f>COUNTIFS($T$2:$T$1000,"&lt;"&amp;$BX$17,$B$2:$B$1000,"="&amp;BS22)+COUNTIFS($T$2:$T$1000,"&lt;"&amp;$BX$17,$C$2:$C$1000,"="&amp;BS22)</f>
        <v/>
      </c>
      <c r="CB22" s="80">
        <f>COUNTIFS($T$2:$T$1000,"&gt;"&amp;$CB$17,$B$2:$B$1000,"="&amp;BR22)+COUNTIFS($T$2:$T$1000,"&gt;"&amp;$CB$17,$C$2:$C$1000,"="&amp;BR22)</f>
        <v/>
      </c>
      <c r="CC22" s="80">
        <f>COUNTIFS($T$2:$T$1000,"&lt;"&amp;$CB$17,$B$2:$B$1000,"="&amp;BR22)+COUNTIFS($T$2:$T$1000,"&lt;"&amp;$CB$17,$C$2:$C$1000,"="&amp;BR22)</f>
        <v/>
      </c>
      <c r="CD22" s="80">
        <f>COUNTIFS($T$2:$T$1000,"&gt;"&amp;$CB$17,$B$2:$B$1000,"="&amp;BS22)+COUNTIFS($T$2:$T$1000,"&gt;"&amp;$CB$17,$C$2:$C$1000,"="&amp;BS22)</f>
        <v/>
      </c>
      <c r="CE22" s="80">
        <f>COUNTIFS($T$2:$T$1000,"&lt;"&amp;$CB$17,$B$2:$B$1000,"="&amp;BS22)+COUNTIFS($T$2:$T$1000,"&lt;"&amp;$CB$17,$C$2:$C$1000,"="&amp;BS22)</f>
        <v/>
      </c>
      <c r="CF22" s="25">
        <f>COUNTIFS($W$2:$W$1000,"&gt;"&amp;$CF$17,$B$2:$B$1000,"="&amp;BR22)+COUNTIFS($W$2:$W$1000,"&gt;"&amp;$CF$17,$C$2:$C$1000,"="&amp;BR22)</f>
        <v/>
      </c>
      <c r="CG22" s="80">
        <f>COUNTIFS($W$2:$W$1000,"&lt;"&amp;$CF$17,$B$2:$B$1000,"="&amp;BR22)+COUNTIFS($W$2:$W$1000,"&lt;"&amp;$CF$17,$C$2:$C$1000,"="&amp;BR22)</f>
        <v/>
      </c>
      <c r="CH22" s="80">
        <f>COUNTIFS($W$2:$W$1000,"&gt;"&amp;$CF$17,$B$2:$B$1000,"="&amp;BS22)+COUNTIFS($W$2:$W$1000,"&gt;"&amp;$CF$17,$C$2:$C$1000,"="&amp;BS22)</f>
        <v/>
      </c>
      <c r="CI22" s="80">
        <f>COUNTIFS($W$2:$W$1000,"&lt;"&amp;$CF$17,$B$2:$B$1000,"="&amp;BS22)+COUNTIFS($W$2:$W$1000,"&lt;"&amp;$CF$17,$C$2:$C$1000,"="&amp;BS22)</f>
        <v/>
      </c>
      <c r="CJ22" s="80">
        <f>COUNTIFS($W$2:$W$1000,"&gt;"&amp;$CJ$17,$B$2:$B$1000,"="&amp;BR22)+COUNTIFS($W$2:$W$1000,"&gt;"&amp;$CJ$17,$C$2:$C$1000,"="&amp;BR22)</f>
        <v/>
      </c>
      <c r="CK22" s="80">
        <f>COUNTIFS($W$2:$W$1000,"&lt;"&amp;$CJ$17,$B$2:$B$1000,"="&amp;BR22)+COUNTIFS($W$2:$W$1000,"&lt;"&amp;$CJ$17,$C$2:$C$1000,"="&amp;BR22)</f>
        <v/>
      </c>
      <c r="CL22" s="80">
        <f>COUNTIFS($W$2:$W$1000,"&gt;"&amp;$CJ$17,$B$2:$B$1000,"="&amp;BS22)+COUNTIFS($W$2:$W$1000,"&gt;"&amp;$CJ$17,$C$2:$C$1000,"="&amp;BS22)</f>
        <v/>
      </c>
      <c r="CM22" s="80">
        <f>COUNTIFS($W$2:$W$1000,"&lt;"&amp;$CJ$17,$B$2:$B$1000,"="&amp;BS22)+COUNTIFS($W$2:$W$1000,"&lt;"&amp;$CJ$17,$C$2:$C$1000,"="&amp;BS22)</f>
        <v/>
      </c>
      <c r="CN22" s="80">
        <f>COUNTIFS($W$2:$W$1000,"&gt;"&amp;$CN$17,$B$2:$B$1000,"="&amp;BR22)+COUNTIFS($W$2:$W$1000,"&gt;"&amp;$CN$17,$C$2:$C$1000,"="&amp;BR22)</f>
        <v/>
      </c>
      <c r="CO22" s="80">
        <f>COUNTIFS($W$2:$W$1000,"&lt;"&amp;$CN$17,$B$2:$B$1000,"="&amp;BR22)+COUNTIFS($W$2:$W$1000,"&lt;"&amp;$CN$17,$C$2:$C$1000,"="&amp;BR22)</f>
        <v/>
      </c>
      <c r="CP22" s="80">
        <f>COUNTIFS($W$2:$W$1000,"&gt;"&amp;$CN$17,$B$2:$B$1000,"="&amp;BS22)+COUNTIFS($W$2:$W$1000,"&gt;"&amp;$CN$17,$C$2:$C$1000,"="&amp;BS22)</f>
        <v/>
      </c>
      <c r="CQ22" s="80">
        <f>COUNTIFS($W$2:$W$1000,"&lt;"&amp;$CN$17,$B$2:$B$1000,"="&amp;BS22)+COUNTIFS($W$2:$W$1000,"&lt;"&amp;$CN$17,$C$2:$C$1000,"="&amp;BS22)</f>
        <v/>
      </c>
      <c r="CR22" s="80">
        <f>COUNTIFS($W$2:$W$1000,"&gt;"&amp;$CR$17,$B$2:$B$1000,"="&amp;BR22)+COUNTIFS($W$2:$W$1000,"&gt;"&amp;$CR$17,$C$2:$C$1000,"="&amp;BR22)</f>
        <v/>
      </c>
      <c r="CS22" s="80">
        <f>COUNTIFS($W$2:$W$1000,"&lt;"&amp;$CR$17,$B$2:$B$1000,"="&amp;BR22)+COUNTIFS($W$2:$W$1000,"&lt;"&amp;$CR$17,$C$2:$C$1000,"="&amp;BR22)</f>
        <v/>
      </c>
      <c r="CT22" s="80">
        <f>COUNTIFS($W$2:$W$1000,"&gt;"&amp;$CR$17,$B$2:$B$1000,"="&amp;BS22)+COUNTIFS($W$2:$W$1000,"&gt;"&amp;$CR$17,$C$2:$C$1000,"="&amp;BS22)</f>
        <v/>
      </c>
      <c r="CU22" s="80">
        <f>COUNTIFS($W$2:$W$1000,"&lt;"&amp;$CR$17,$B$2:$B$1000,"="&amp;BS22)+COUNTIFS($W$2:$W$1000,"&lt;"&amp;$CR$17,$C$2:$C$1000,"="&amp;BS22)</f>
        <v/>
      </c>
      <c r="CV22" s="12">
        <f>COUNTIFS($R$2:$R$1000,"&gt;"&amp;$CV$17,$B$2:$B$1000,"="&amp;BR22)+COUNTIFS($S$2:$S$1000,"&gt;"&amp;$CV$17,$C$2:$C$1000,"="&amp;BR22)</f>
        <v/>
      </c>
      <c r="CW22" s="80">
        <f>COUNTIFS($R$2:$R$1000,"&lt;"&amp;$CV$17,$B$2:$B$1000,"="&amp;BR22)+COUNTIFS($S$2:$S$1000,"&lt;"&amp;$CV$17,$C$2:$C$1000,"="&amp;BR22)</f>
        <v/>
      </c>
      <c r="CX22" s="80">
        <f>COUNTIFS($R$2:$R$1000,"&gt;"&amp;$CV$17,$B$2:$B$1000,"="&amp;BS22)+COUNTIFS($S$2:$S$1000,"&gt;"&amp;$CV$17,$C$2:$C$1000,"="&amp;BS22)</f>
        <v/>
      </c>
      <c r="CY22" s="80">
        <f>COUNTIFS($R$2:$R$1000,"&lt;"&amp;$CV$17,$B$2:$B$1000,"="&amp;BS22)+COUNTIFS($S$2:$S$1000,"&lt;"&amp;$CV$17,$C$2:$C$1000,"="&amp;BS22)</f>
        <v/>
      </c>
      <c r="CZ22" s="80">
        <f>COUNTIFS($R$2:$R$1000,"&gt;"&amp;$CZ$17,$B$2:$B$1000,"="&amp;BR22)+COUNTIFS($S$2:$S$1000,"&gt;"&amp;$CZ$17,$C$2:$C$1000,"="&amp;BR22)</f>
        <v/>
      </c>
      <c r="DA22" s="80">
        <f>COUNTIFS($R$2:$R$1000,"&lt;"&amp;$CZ$17,$B$2:$B$1000,"="&amp;BR22)+COUNTIFS($S$2:$S$1000,"&lt;"&amp;$CZ$17,$C$2:$C$1000,"="&amp;BR22)</f>
        <v/>
      </c>
      <c r="DB22" s="80">
        <f>COUNTIFS($R$2:$R$1000,"&gt;"&amp;$CZ$17,$B$2:$B$1000,"="&amp;BS22)+COUNTIFS($S$2:$S$1000,"&gt;"&amp;$CZ$17,$C$2:$C$1000,"="&amp;BS22)</f>
        <v/>
      </c>
      <c r="DC22" s="80">
        <f>COUNTIFS($R$2:$R$1000,"&lt;"&amp;$CZ$17,$B$2:$B$1000,"="&amp;BS22)+COUNTIFS($S$2:$S$1000,"&lt;"&amp;$CZ$17,$C$2:$C$1000,"="&amp;BS22)</f>
        <v/>
      </c>
      <c r="DD22" s="80">
        <f>COUNTIFS($R$2:$R$1000,"&gt;"&amp;$DD$17,$B$2:$B$1000,"="&amp;BR22)+COUNTIFS($S$2:$S$1000,"&gt;"&amp;$DD$17,$C$2:$C$1000,"="&amp;BR22)</f>
        <v/>
      </c>
      <c r="DE22" s="80">
        <f>COUNTIFS($R$2:$R$1000,"&lt;"&amp;$DD$17,$B$2:$B$1000,"="&amp;BR22)+COUNTIFS($S$2:$S$1000,"&lt;"&amp;$DD$17,$C$2:$C$1000,"="&amp;BR22)</f>
        <v/>
      </c>
      <c r="DF22" s="80">
        <f>COUNTIFS($R$2:$R$1000,"&gt;"&amp;$DD$17,$B$2:$B$1000,"="&amp;BS22)+COUNTIFS($S$2:$S$1000,"&gt;"&amp;$DD$17,$C$2:$C$1000,"="&amp;BS22)</f>
        <v/>
      </c>
      <c r="DG22" s="80">
        <f>COUNTIFS($R$2:$R$1000,"&lt;"&amp;$DD$17,$B$2:$B$1000,"="&amp;BS22)+COUNTIFS($S$2:$S$1000,"&lt;"&amp;$DD$17,$C$2:$C$1000,"="&amp;BS22)</f>
        <v/>
      </c>
      <c r="DH22" s="25">
        <f>COUNTIFS($U$2:$U$1000,"&gt;"&amp;$DH$17,$B$2:$B$1000,"="&amp;BR22)+COUNTIFS($V$2:$V$1000,"&gt;"&amp;$DH$17,$C$2:$C$1000,"="&amp;BR22)</f>
        <v/>
      </c>
      <c r="DI22" s="80">
        <f>COUNTIFS($U$2:$U$1000,"&lt;"&amp;$DH$17,$B$2:$B$1000,"="&amp;BR22)+COUNTIFS($V$2:$V$1000,"&lt;"&amp;$DH$17,$C$2:$C$1000,"="&amp;BR22)</f>
        <v/>
      </c>
      <c r="DJ22" s="80">
        <f>COUNTIFS($U$2:$U$1000,"&gt;"&amp;$DH$17,$B$2:$B$1000,"="&amp;BS22)+COUNTIFS($V$2:$V$1000,"&gt;"&amp;$DH$17,$C$2:$C$1000,"="&amp;BS22)</f>
        <v/>
      </c>
      <c r="DK22" s="80">
        <f>COUNTIFS($U$2:$U$1000,"&lt;"&amp;$DH$17,$B$2:$B$1000,"="&amp;BS22)+COUNTIFS($V$2:$V$1000,"&lt;"&amp;$DH$17,$C$2:$C$1000,"="&amp;BS22)</f>
        <v/>
      </c>
      <c r="DL22" s="80">
        <f>COUNTIFS($U$2:$U$1000,"&gt;"&amp;$DL$17,$B$2:$B$1000,"="&amp;BR22)+COUNTIFS($V$2:$V$1000,"&gt;"&amp;$DL$17,$C$2:$C$1000,"="&amp;BR22)</f>
        <v/>
      </c>
      <c r="DM22" s="80">
        <f>COUNTIFS($U$2:$U$1000,"&lt;"&amp;$DL$17,$B$2:$B$1000,"="&amp;BR22)+COUNTIFS($V$2:$V$1000,"&lt;"&amp;$DL$17,$C$2:$C$1000,"="&amp;BR22)</f>
        <v/>
      </c>
      <c r="DN22" s="80">
        <f>COUNTIFS($U$2:$U$1000,"&gt;"&amp;$DL$17,$B$2:$B$1000,"="&amp;BS22)+COUNTIFS($V$2:$V$1000,"&gt;"&amp;$DL$17,$C$2:$C$1000,"="&amp;BS22)</f>
        <v/>
      </c>
      <c r="DO22" s="80">
        <f>COUNTIFS($U$2:$U$1000,"&lt;"&amp;$DL$17,$B$2:$B$1000,"="&amp;BS22)+COUNTIFS($V$2:$V$1000,"&lt;"&amp;$DL$17,$C$2:$C$1000,"="&amp;BS22)</f>
        <v/>
      </c>
      <c r="DP22" s="80">
        <f>COUNTIFS($U$2:$U$1000,"&gt;"&amp;$DP$17,$B$2:$B$1000,"="&amp;BR22)+COUNTIFS($V$2:$V$1000,"&gt;"&amp;$DP$17,$C$2:$C$1000,"="&amp;BR22)</f>
        <v/>
      </c>
      <c r="DQ22" s="80">
        <f>COUNTIFS($U$2:$U$1000,"&lt;"&amp;$DP$17,$B$2:$B$1000,"="&amp;BR22)+COUNTIFS($V$2:$V$1000,"&lt;"&amp;$DP$17,$C$2:$C$1000,"="&amp;BR22)</f>
        <v/>
      </c>
      <c r="DR22" s="80">
        <f>COUNTIFS($U$2:$U$1000,"&gt;"&amp;$DP$17,$B$2:$B$1000,"="&amp;BS22)+COUNTIFS($V$2:$V$1000,"&gt;"&amp;$DP$17,$C$2:$C$1000,"="&amp;BS22)</f>
        <v/>
      </c>
      <c r="DS22" s="80">
        <f>COUNTIFS($U$2:$U$1000,"&lt;"&amp;$DP$17,$B$2:$B$1000,"="&amp;BS22)+COUNTIFS($V$2:$V$1000,"&lt;"&amp;$DP$17,$C$2:$C$1000,"="&amp;BS22)</f>
        <v/>
      </c>
      <c r="DT22" s="12">
        <f>COUNTIFS($S$2:$S$1000,"&gt;"&amp;$DT$17,$B$2:$B$1000,"="&amp;BR22)+COUNTIFS($R$2:$R$1000,"&gt;"&amp;$DT$17,$C$2:$C$1000,"="&amp;BR22)</f>
        <v/>
      </c>
      <c r="DU22" s="80">
        <f>COUNTIFS($S$2:$S$1000,"&lt;"&amp;$DT$17,$B$2:$B$1000,"="&amp;BR22)+COUNTIFS($R$2:$R$1000,"&lt;"&amp;$DT$17,$C$2:$C$1000,"="&amp;BR22)</f>
        <v/>
      </c>
      <c r="DV22" s="80">
        <f>COUNTIFS($S$2:$S$1000,"&gt;"&amp;$DT$17,$B$2:$B$1000,"="&amp;BS22)+COUNTIFS($R$2:$R$1000,"&gt;"&amp;$DT$17,$C$2:$C$1000,"="&amp;BS22)</f>
        <v/>
      </c>
      <c r="DW22" s="80">
        <f>COUNTIFS($S$2:$S$1000,"&lt;"&amp;$DT$17,$B$2:$B$1000,"="&amp;BS22)+COUNTIFS($R$2:$R$1000,"&lt;"&amp;$DT$17,$C$2:$C$1000,"="&amp;BS22)</f>
        <v/>
      </c>
      <c r="DX22" s="80">
        <f>COUNTIFS($S$2:$S$1000,"&gt;"&amp;$DX$17,$B$2:$B$1000,"="&amp;BR22)+COUNTIFS($R$2:$R$1000,"&gt;"&amp;$DX$17,$C$2:$C$1000,"="&amp;BR22)</f>
        <v/>
      </c>
      <c r="DY22" s="80">
        <f>COUNTIFS($S$2:$S$1000,"&lt;"&amp;$DX$17,$B$2:$B$1000,"="&amp;BR22)+COUNTIFS($R$2:$R$1000,"&lt;"&amp;$DX$17,$C$2:$C$1000,"="&amp;BR22)</f>
        <v/>
      </c>
      <c r="DZ22" s="80">
        <f>COUNTIFS($S$2:$S$1000,"&gt;"&amp;$DX$17,$B$2:$B$1000,"="&amp;BS22)+COUNTIFS($R$2:$R$1000,"&gt;"&amp;$DX$17,$C$2:$C$1000,"="&amp;BS22)</f>
        <v/>
      </c>
      <c r="EA22" s="80">
        <f>COUNTIFS($S$2:$S$1000,"&lt;"&amp;$DX$17,$B$2:$B$1000,"="&amp;BS22)+COUNTIFS($R$2:$R$1000,"&lt;"&amp;$DX$17,$C$2:$C$1000,"="&amp;BS22)</f>
        <v/>
      </c>
      <c r="EB22" s="80">
        <f>COUNTIFS($S$2:$S$1000,"&gt;"&amp;$EB$17,$B$2:$B$1000,"="&amp;BR22)+COUNTIFS($R$2:$R$1000,"&gt;"&amp;$EB$17,$C$2:$C$1000,"="&amp;BR22)</f>
        <v/>
      </c>
      <c r="EC22" s="80">
        <f>COUNTIFS($S$2:$S$1000,"&lt;"&amp;$EB$17,$B$2:$B$1000,"="&amp;BR22)+COUNTIFS($R$2:$R$1000,"&lt;"&amp;$EB$17,$C$2:$C$1000,"="&amp;BR22)</f>
        <v/>
      </c>
      <c r="ED22" s="80">
        <f>COUNTIFS($S$2:$S$1000,"&gt;"&amp;$EB$17,$B$2:$B$1000,"="&amp;BS22)+COUNTIFS($R$2:$R$1000,"&gt;"&amp;$EB$17,$C$2:$C$1000,"="&amp;BS22)</f>
        <v/>
      </c>
      <c r="EE22" s="80">
        <f>COUNTIFS($S$2:$S$1000,"&lt;"&amp;$EB$17,$B$2:$B$1000,"="&amp;BS22)+COUNTIFS($R$2:$R$1000,"&lt;"&amp;$EB$17,$C$2:$C$1000,"="&amp;BS22)</f>
        <v/>
      </c>
      <c r="EF22" s="25">
        <f>COUNTIFS($V$2:$V$1000,"&gt;"&amp;$EF$17,$B$2:$B$1000,"="&amp;BR22)+COUNTIFS($U$2:$U$1000,"&gt;"&amp;$EF$17,$C$2:$C$1000,"="&amp;BR22)</f>
        <v/>
      </c>
      <c r="EG22" s="80">
        <f>COUNTIFS($V$2:$V$1000,"&lt;"&amp;$EF$17,$B$2:$B$1000,"="&amp;BR22)+COUNTIFS($U$2:$U$1000,"&lt;"&amp;$EF$17,$C$2:$C$1000,"="&amp;BR22)</f>
        <v/>
      </c>
      <c r="EH22" s="80">
        <f>COUNTIFS($V$2:$V$1000,"&gt;"&amp;$EF$17,$B$2:$B$1000,"="&amp;BS22)+COUNTIFS($U$2:$U$1000,"&gt;"&amp;$EF$17,$C$2:$C$1000,"="&amp;BS22)</f>
        <v/>
      </c>
      <c r="EI22" s="80">
        <f>COUNTIFS($V$2:$V$1000,"&lt;"&amp;$EF$17,$B$2:$B$1000,"="&amp;BS22)+COUNTIFS($U$2:$U$1000,"&lt;"&amp;$EF$17,$C$2:$C$1000,"="&amp;BS22)</f>
        <v/>
      </c>
      <c r="EJ22" s="80">
        <f>COUNTIFS($V$2:$V$1000,"&gt;"&amp;$EJ$17,$B$2:$B$1000,"="&amp;BR22)+COUNTIFS($U$2:$U$1000,"&gt;"&amp;$EJ$17,$C$2:$C$1000,"="&amp;BR22)</f>
        <v/>
      </c>
      <c r="EK22" s="80">
        <f>COUNTIFS($V$2:$V$1000,"&lt;"&amp;$EJ$17,$B$2:$B$1000,"="&amp;BR22)+COUNTIFS($U$2:$U$1000,"&lt;"&amp;$EJ$17,$C$2:$C$1000,"="&amp;BR22)</f>
        <v/>
      </c>
      <c r="EL22" s="80">
        <f>COUNTIFS($V$2:$V$1000,"&gt;"&amp;$EJ$17,$B$2:$B$1000,"="&amp;BS22)+COUNTIFS($U$2:$U$1000,"&gt;"&amp;$EJ$17,$C$2:$C$1000,"="&amp;BS22)</f>
        <v/>
      </c>
      <c r="EM22" s="80">
        <f>COUNTIFS($V$2:$V$1000,"&lt;"&amp;$EJ$17,$B$2:$B$1000,"="&amp;BS22)+COUNTIFS($U$2:$U$1000,"&lt;"&amp;$EJ$17,$C$2:$C$1000,"="&amp;BS22)</f>
        <v/>
      </c>
      <c r="EN22" s="80">
        <f>COUNTIFS($V$2:$V$1000,"&gt;"&amp;$EN$17,$B$2:$B$1000,"="&amp;BR22)+COUNTIFS($U$2:$U$1000,"&gt;"&amp;$EN$17,$C$2:$C$1000,"="&amp;BR22)</f>
        <v/>
      </c>
      <c r="EO22" s="80">
        <f>COUNTIFS($V$2:$V$1000,"&lt;"&amp;$EN$17,$B$2:$B$1000,"="&amp;BR22)+COUNTIFS($U$2:$U$1000,"&lt;"&amp;$EN$17,$C$2:$C$1000,"="&amp;BR22)</f>
        <v/>
      </c>
      <c r="EP22" s="80">
        <f>COUNTIFS($V$2:$V$1000,"&gt;"&amp;$EN$17,$B$2:$B$1000,"="&amp;BS22)+COUNTIFS($U$2:$U$1000,"&gt;"&amp;$EN$17,$C$2:$C$1000,"="&amp;BS22)</f>
        <v/>
      </c>
      <c r="EQ22" s="80">
        <f>COUNTIFS($V$2:$V$1000,"&lt;"&amp;$EN$17,$B$2:$B$1000,"="&amp;BS22)+COUNTIFS($U$2:$U$1000,"&lt;"&amp;$EN$17,$C$2:$C$1000,"="&amp;BS22)</f>
        <v/>
      </c>
      <c r="ES22" s="89" t="n"/>
      <c r="EV22" s="89" t="n"/>
      <c r="EY22" s="89" t="n"/>
      <c r="FB22" s="89" t="n"/>
      <c r="FE22" s="89" t="n"/>
      <c r="FH22" s="89" t="n"/>
      <c r="FK22" s="89" t="n"/>
      <c r="FN22" s="81" t="n"/>
      <c r="FQ22" s="81" t="n"/>
      <c r="FT22" s="81" t="n"/>
      <c r="FW22" s="81" t="n"/>
      <c r="FZ22" s="81" t="n"/>
      <c r="GC22" s="81" t="n"/>
      <c r="GF22" s="81" t="n"/>
      <c r="GI22" s="81" t="n"/>
    </row>
    <row customHeight="1" ht="12" r="23" spans="1:201">
      <c r="A23" s="35" t="n">
        <v>43345</v>
      </c>
      <c r="B23" s="89" t="s">
        <v>159</v>
      </c>
      <c r="C23" s="89" t="s">
        <v>158</v>
      </c>
      <c r="D23" s="31" t="n">
        <v>6.43</v>
      </c>
      <c r="E23" s="81" t="n">
        <v>6.91</v>
      </c>
      <c r="F23" s="25" t="n">
        <v>487</v>
      </c>
      <c r="G23" s="80" t="n">
        <v>435</v>
      </c>
      <c r="H23" s="80" t="n">
        <v>390</v>
      </c>
      <c r="I23" s="80" t="n">
        <v>337</v>
      </c>
      <c r="J23" s="80" t="n">
        <v>7</v>
      </c>
      <c r="K23" s="80" t="n">
        <v>5</v>
      </c>
      <c r="L23" s="25" t="n">
        <v>0</v>
      </c>
      <c r="M23" s="80" t="n">
        <v>0</v>
      </c>
      <c r="N23" s="80" t="n">
        <v>1</v>
      </c>
      <c r="O23" s="80" t="n">
        <v>1</v>
      </c>
      <c r="P23" s="80" t="n">
        <v>1</v>
      </c>
      <c r="Q23" s="80" t="n">
        <v>2</v>
      </c>
      <c r="R23" s="16" t="n">
        <v>2</v>
      </c>
      <c r="S23" s="16" t="n">
        <v>3</v>
      </c>
      <c r="T23" s="16" t="n">
        <v>5</v>
      </c>
      <c r="U23" s="25" t="n">
        <v>0</v>
      </c>
      <c r="V23" s="80" t="n">
        <v>1</v>
      </c>
      <c r="W23" s="16" t="n">
        <v>1</v>
      </c>
      <c r="X23" s="25" t="n">
        <v>25</v>
      </c>
      <c r="Y23" s="80" t="n">
        <v>23</v>
      </c>
      <c r="Z23" s="27">
        <f>IF(U23="","",LOOKUP(U23-V23,{-9E+307,0,1},{2,"x",1}))</f>
        <v/>
      </c>
      <c r="AA23" s="14">
        <f>IF(U23="","",U23&amp;"-"&amp;V23)</f>
        <v/>
      </c>
      <c r="AB23" s="63" t="n"/>
      <c r="BR23" s="89">
        <f>BR35</f>
        <v/>
      </c>
      <c r="BS23" s="89">
        <f>BS35</f>
        <v/>
      </c>
      <c r="BT23" s="80">
        <f>COUNTIFS($T$2:$T$1000,"&gt;"&amp;$BT$17,$B$2:$B$1000,"="&amp;BR23)+COUNTIFS($T$2:$T$1000,"&gt;"&amp;$BT$17,$C$2:$C$1000,"="&amp;BR23)</f>
        <v/>
      </c>
      <c r="BU23" s="80">
        <f>COUNTIFS($T$2:$T$1000,"&lt;"&amp;$BT$17,$B$2:$B$1000,"="&amp;BR23)+COUNTIFS($T$2:$T$1000,"&lt;"&amp;$BT$17,$C$2:$C$1000,"="&amp;BR23)</f>
        <v/>
      </c>
      <c r="BV23" s="80">
        <f>COUNTIFS($T$2:$T$1000,"&gt;"&amp;$BT$17,$B$2:$B$1000,"="&amp;BS23)+COUNTIFS($T$2:$T$1000,"&gt;"&amp;$BT$17,$C$2:$C$1000,"="&amp;BS23)</f>
        <v/>
      </c>
      <c r="BW23" s="80">
        <f>COUNTIFS($T$2:$T$1000,"&lt;"&amp;$BT$17,$B$2:$B$1000,"="&amp;BS23)+COUNTIFS($T$2:$T$1000,"&lt;"&amp;$BT$17,$C$2:$C$1000,"="&amp;BS23)</f>
        <v/>
      </c>
      <c r="BX23" s="80">
        <f>COUNTIFS($T$2:$T$1000,"&gt;"&amp;$BX$17,$B$2:$B$1000,"="&amp;BR23)+COUNTIFS($T$2:$T$1000,"&gt;"&amp;$BX$17,$C$2:$C$1000,"="&amp;BR23)</f>
        <v/>
      </c>
      <c r="BY23" s="80">
        <f>COUNTIFS($T$2:$T$1000,"&lt;"&amp;$BX$17,$B$2:$B$1000,"="&amp;BR23)+COUNTIFS($T$2:$T$1000,"&lt;"&amp;$BX$17,$C$2:$C$1000,"="&amp;BR23)</f>
        <v/>
      </c>
      <c r="BZ23" s="80">
        <f>COUNTIFS($T$2:$T$1000,"&gt;"&amp;$BX$17,$B$2:$B$1000,"="&amp;BS23)+COUNTIFS($T$2:$T$1000,"&gt;"&amp;$BX$17,$C$2:$C$1000,"="&amp;BS23)</f>
        <v/>
      </c>
      <c r="CA23" s="80">
        <f>COUNTIFS($T$2:$T$1000,"&lt;"&amp;$BX$17,$B$2:$B$1000,"="&amp;BS23)+COUNTIFS($T$2:$T$1000,"&lt;"&amp;$BX$17,$C$2:$C$1000,"="&amp;BS23)</f>
        <v/>
      </c>
      <c r="CB23" s="80">
        <f>COUNTIFS($T$2:$T$1000,"&gt;"&amp;$CB$17,$B$2:$B$1000,"="&amp;BR23)+COUNTIFS($T$2:$T$1000,"&gt;"&amp;$CB$17,$C$2:$C$1000,"="&amp;BR23)</f>
        <v/>
      </c>
      <c r="CC23" s="80">
        <f>COUNTIFS($T$2:$T$1000,"&lt;"&amp;$CB$17,$B$2:$B$1000,"="&amp;BR23)+COUNTIFS($T$2:$T$1000,"&lt;"&amp;$CB$17,$C$2:$C$1000,"="&amp;BR23)</f>
        <v/>
      </c>
      <c r="CD23" s="80">
        <f>COUNTIFS($T$2:$T$1000,"&gt;"&amp;$CB$17,$B$2:$B$1000,"="&amp;BS23)+COUNTIFS($T$2:$T$1000,"&gt;"&amp;$CB$17,$C$2:$C$1000,"="&amp;BS23)</f>
        <v/>
      </c>
      <c r="CE23" s="80">
        <f>COUNTIFS($T$2:$T$1000,"&lt;"&amp;$CB$17,$B$2:$B$1000,"="&amp;BS23)+COUNTIFS($T$2:$T$1000,"&lt;"&amp;$CB$17,$C$2:$C$1000,"="&amp;BS23)</f>
        <v/>
      </c>
      <c r="CF23" s="25">
        <f>COUNTIFS($W$2:$W$1000,"&gt;"&amp;$CF$17,$B$2:$B$1000,"="&amp;BR23)+COUNTIFS($W$2:$W$1000,"&gt;"&amp;$CF$17,$C$2:$C$1000,"="&amp;BR23)</f>
        <v/>
      </c>
      <c r="CG23" s="80">
        <f>COUNTIFS($W$2:$W$1000,"&lt;"&amp;$CF$17,$B$2:$B$1000,"="&amp;BR23)+COUNTIFS($W$2:$W$1000,"&lt;"&amp;$CF$17,$C$2:$C$1000,"="&amp;BR23)</f>
        <v/>
      </c>
      <c r="CH23" s="80">
        <f>COUNTIFS($W$2:$W$1000,"&gt;"&amp;$CF$17,$B$2:$B$1000,"="&amp;BS23)+COUNTIFS($W$2:$W$1000,"&gt;"&amp;$CF$17,$C$2:$C$1000,"="&amp;BS23)</f>
        <v/>
      </c>
      <c r="CI23" s="80">
        <f>COUNTIFS($W$2:$W$1000,"&lt;"&amp;$CF$17,$B$2:$B$1000,"="&amp;BS23)+COUNTIFS($W$2:$W$1000,"&lt;"&amp;$CF$17,$C$2:$C$1000,"="&amp;BS23)</f>
        <v/>
      </c>
      <c r="CJ23" s="80">
        <f>COUNTIFS($W$2:$W$1000,"&gt;"&amp;$CJ$17,$B$2:$B$1000,"="&amp;BR23)+COUNTIFS($W$2:$W$1000,"&gt;"&amp;$CJ$17,$C$2:$C$1000,"="&amp;BR23)</f>
        <v/>
      </c>
      <c r="CK23" s="80">
        <f>COUNTIFS($W$2:$W$1000,"&lt;"&amp;$CJ$17,$B$2:$B$1000,"="&amp;BR23)+COUNTIFS($W$2:$W$1000,"&lt;"&amp;$CJ$17,$C$2:$C$1000,"="&amp;BR23)</f>
        <v/>
      </c>
      <c r="CL23" s="80">
        <f>COUNTIFS($W$2:$W$1000,"&gt;"&amp;$CJ$17,$B$2:$B$1000,"="&amp;BS23)+COUNTIFS($W$2:$W$1000,"&gt;"&amp;$CJ$17,$C$2:$C$1000,"="&amp;BS23)</f>
        <v/>
      </c>
      <c r="CM23" s="80">
        <f>COUNTIFS($W$2:$W$1000,"&lt;"&amp;$CJ$17,$B$2:$B$1000,"="&amp;BS23)+COUNTIFS($W$2:$W$1000,"&lt;"&amp;$CJ$17,$C$2:$C$1000,"="&amp;BS23)</f>
        <v/>
      </c>
      <c r="CN23" s="80">
        <f>COUNTIFS($W$2:$W$1000,"&gt;"&amp;$CN$17,$B$2:$B$1000,"="&amp;BR23)+COUNTIFS($W$2:$W$1000,"&gt;"&amp;$CN$17,$C$2:$C$1000,"="&amp;BR23)</f>
        <v/>
      </c>
      <c r="CO23" s="80">
        <f>COUNTIFS($W$2:$W$1000,"&lt;"&amp;$CN$17,$B$2:$B$1000,"="&amp;BR23)+COUNTIFS($W$2:$W$1000,"&lt;"&amp;$CN$17,$C$2:$C$1000,"="&amp;BR23)</f>
        <v/>
      </c>
      <c r="CP23" s="80">
        <f>COUNTIFS($W$2:$W$1000,"&gt;"&amp;$CN$17,$B$2:$B$1000,"="&amp;BS23)+COUNTIFS($W$2:$W$1000,"&gt;"&amp;$CN$17,$C$2:$C$1000,"="&amp;BS23)</f>
        <v/>
      </c>
      <c r="CQ23" s="80">
        <f>COUNTIFS($W$2:$W$1000,"&lt;"&amp;$CN$17,$B$2:$B$1000,"="&amp;BS23)+COUNTIFS($W$2:$W$1000,"&lt;"&amp;$CN$17,$C$2:$C$1000,"="&amp;BS23)</f>
        <v/>
      </c>
      <c r="CR23" s="80">
        <f>COUNTIFS($W$2:$W$1000,"&gt;"&amp;$CR$17,$B$2:$B$1000,"="&amp;BR23)+COUNTIFS($W$2:$W$1000,"&gt;"&amp;$CR$17,$C$2:$C$1000,"="&amp;BR23)</f>
        <v/>
      </c>
      <c r="CS23" s="80">
        <f>COUNTIFS($W$2:$W$1000,"&lt;"&amp;$CR$17,$B$2:$B$1000,"="&amp;BR23)+COUNTIFS($W$2:$W$1000,"&lt;"&amp;$CR$17,$C$2:$C$1000,"="&amp;BR23)</f>
        <v/>
      </c>
      <c r="CT23" s="80">
        <f>COUNTIFS($W$2:$W$1000,"&gt;"&amp;$CR$17,$B$2:$B$1000,"="&amp;BS23)+COUNTIFS($W$2:$W$1000,"&gt;"&amp;$CR$17,$C$2:$C$1000,"="&amp;BS23)</f>
        <v/>
      </c>
      <c r="CU23" s="80">
        <f>COUNTIFS($W$2:$W$1000,"&lt;"&amp;$CR$17,$B$2:$B$1000,"="&amp;BS23)+COUNTIFS($W$2:$W$1000,"&lt;"&amp;$CR$17,$C$2:$C$1000,"="&amp;BS23)</f>
        <v/>
      </c>
      <c r="CV23" s="12">
        <f>COUNTIFS($R$2:$R$1000,"&gt;"&amp;$CV$17,$B$2:$B$1000,"="&amp;BR23)+COUNTIFS($S$2:$S$1000,"&gt;"&amp;$CV$17,$C$2:$C$1000,"="&amp;BR23)</f>
        <v/>
      </c>
      <c r="CW23" s="80">
        <f>COUNTIFS($R$2:$R$1000,"&lt;"&amp;$CV$17,$B$2:$B$1000,"="&amp;BR23)+COUNTIFS($S$2:$S$1000,"&lt;"&amp;$CV$17,$C$2:$C$1000,"="&amp;BR23)</f>
        <v/>
      </c>
      <c r="CX23" s="80">
        <f>COUNTIFS($R$2:$R$1000,"&gt;"&amp;$CV$17,$B$2:$B$1000,"="&amp;BS23)+COUNTIFS($S$2:$S$1000,"&gt;"&amp;$CV$17,$C$2:$C$1000,"="&amp;BS23)</f>
        <v/>
      </c>
      <c r="CY23" s="80">
        <f>COUNTIFS($R$2:$R$1000,"&lt;"&amp;$CV$17,$B$2:$B$1000,"="&amp;BS23)+COUNTIFS($S$2:$S$1000,"&lt;"&amp;$CV$17,$C$2:$C$1000,"="&amp;BS23)</f>
        <v/>
      </c>
      <c r="CZ23" s="80">
        <f>COUNTIFS($R$2:$R$1000,"&gt;"&amp;$CZ$17,$B$2:$B$1000,"="&amp;BR23)+COUNTIFS($S$2:$S$1000,"&gt;"&amp;$CZ$17,$C$2:$C$1000,"="&amp;BR23)</f>
        <v/>
      </c>
      <c r="DA23" s="80">
        <f>COUNTIFS($R$2:$R$1000,"&lt;"&amp;$CZ$17,$B$2:$B$1000,"="&amp;BR23)+COUNTIFS($S$2:$S$1000,"&lt;"&amp;$CZ$17,$C$2:$C$1000,"="&amp;BR23)</f>
        <v/>
      </c>
      <c r="DB23" s="80">
        <f>COUNTIFS($R$2:$R$1000,"&gt;"&amp;$CZ$17,$B$2:$B$1000,"="&amp;BS23)+COUNTIFS($S$2:$S$1000,"&gt;"&amp;$CZ$17,$C$2:$C$1000,"="&amp;BS23)</f>
        <v/>
      </c>
      <c r="DC23" s="80">
        <f>COUNTIFS($R$2:$R$1000,"&lt;"&amp;$CZ$17,$B$2:$B$1000,"="&amp;BS23)+COUNTIFS($S$2:$S$1000,"&lt;"&amp;$CZ$17,$C$2:$C$1000,"="&amp;BS23)</f>
        <v/>
      </c>
      <c r="DD23" s="80">
        <f>COUNTIFS($R$2:$R$1000,"&gt;"&amp;$DD$17,$B$2:$B$1000,"="&amp;BR23)+COUNTIFS($S$2:$S$1000,"&gt;"&amp;$DD$17,$C$2:$C$1000,"="&amp;BR23)</f>
        <v/>
      </c>
      <c r="DE23" s="80">
        <f>COUNTIFS($R$2:$R$1000,"&lt;"&amp;$DD$17,$B$2:$B$1000,"="&amp;BR23)+COUNTIFS($S$2:$S$1000,"&lt;"&amp;$DD$17,$C$2:$C$1000,"="&amp;BR23)</f>
        <v/>
      </c>
      <c r="DF23" s="80">
        <f>COUNTIFS($R$2:$R$1000,"&gt;"&amp;$DD$17,$B$2:$B$1000,"="&amp;BS23)+COUNTIFS($S$2:$S$1000,"&gt;"&amp;$DD$17,$C$2:$C$1000,"="&amp;BS23)</f>
        <v/>
      </c>
      <c r="DG23" s="80">
        <f>COUNTIFS($R$2:$R$1000,"&lt;"&amp;$DD$17,$B$2:$B$1000,"="&amp;BS23)+COUNTIFS($S$2:$S$1000,"&lt;"&amp;$DD$17,$C$2:$C$1000,"="&amp;BS23)</f>
        <v/>
      </c>
      <c r="DH23" s="25">
        <f>COUNTIFS($U$2:$U$1000,"&gt;"&amp;$DH$17,$B$2:$B$1000,"="&amp;BR23)+COUNTIFS($V$2:$V$1000,"&gt;"&amp;$DH$17,$C$2:$C$1000,"="&amp;BR23)</f>
        <v/>
      </c>
      <c r="DI23" s="80">
        <f>COUNTIFS($U$2:$U$1000,"&lt;"&amp;$DH$17,$B$2:$B$1000,"="&amp;BR23)+COUNTIFS($V$2:$V$1000,"&lt;"&amp;$DH$17,$C$2:$C$1000,"="&amp;BR23)</f>
        <v/>
      </c>
      <c r="DJ23" s="80">
        <f>COUNTIFS($U$2:$U$1000,"&gt;"&amp;$DH$17,$B$2:$B$1000,"="&amp;BS23)+COUNTIFS($V$2:$V$1000,"&gt;"&amp;$DH$17,$C$2:$C$1000,"="&amp;BS23)</f>
        <v/>
      </c>
      <c r="DK23" s="80">
        <f>COUNTIFS($U$2:$U$1000,"&lt;"&amp;$DH$17,$B$2:$B$1000,"="&amp;BS23)+COUNTIFS($V$2:$V$1000,"&lt;"&amp;$DH$17,$C$2:$C$1000,"="&amp;BS23)</f>
        <v/>
      </c>
      <c r="DL23" s="80">
        <f>COUNTIFS($U$2:$U$1000,"&gt;"&amp;$DL$17,$B$2:$B$1000,"="&amp;BR23)+COUNTIFS($V$2:$V$1000,"&gt;"&amp;$DL$17,$C$2:$C$1000,"="&amp;BR23)</f>
        <v/>
      </c>
      <c r="DM23" s="80">
        <f>COUNTIFS($U$2:$U$1000,"&lt;"&amp;$DL$17,$B$2:$B$1000,"="&amp;BR23)+COUNTIFS($V$2:$V$1000,"&lt;"&amp;$DL$17,$C$2:$C$1000,"="&amp;BR23)</f>
        <v/>
      </c>
      <c r="DN23" s="80">
        <f>COUNTIFS($U$2:$U$1000,"&gt;"&amp;$DL$17,$B$2:$B$1000,"="&amp;BS23)+COUNTIFS($V$2:$V$1000,"&gt;"&amp;$DL$17,$C$2:$C$1000,"="&amp;BS23)</f>
        <v/>
      </c>
      <c r="DO23" s="80">
        <f>COUNTIFS($U$2:$U$1000,"&lt;"&amp;$DL$17,$B$2:$B$1000,"="&amp;BS23)+COUNTIFS($V$2:$V$1000,"&lt;"&amp;$DL$17,$C$2:$C$1000,"="&amp;BS23)</f>
        <v/>
      </c>
      <c r="DP23" s="80">
        <f>COUNTIFS($U$2:$U$1000,"&gt;"&amp;$DP$17,$B$2:$B$1000,"="&amp;BR23)+COUNTIFS($V$2:$V$1000,"&gt;"&amp;$DP$17,$C$2:$C$1000,"="&amp;BR23)</f>
        <v/>
      </c>
      <c r="DQ23" s="80">
        <f>COUNTIFS($U$2:$U$1000,"&lt;"&amp;$DP$17,$B$2:$B$1000,"="&amp;BR23)+COUNTIFS($V$2:$V$1000,"&lt;"&amp;$DP$17,$C$2:$C$1000,"="&amp;BR23)</f>
        <v/>
      </c>
      <c r="DR23" s="80">
        <f>COUNTIFS($U$2:$U$1000,"&gt;"&amp;$DP$17,$B$2:$B$1000,"="&amp;BS23)+COUNTIFS($V$2:$V$1000,"&gt;"&amp;$DP$17,$C$2:$C$1000,"="&amp;BS23)</f>
        <v/>
      </c>
      <c r="DS23" s="80">
        <f>COUNTIFS($U$2:$U$1000,"&lt;"&amp;$DP$17,$B$2:$B$1000,"="&amp;BS23)+COUNTIFS($V$2:$V$1000,"&lt;"&amp;$DP$17,$C$2:$C$1000,"="&amp;BS23)</f>
        <v/>
      </c>
      <c r="DT23" s="12">
        <f>COUNTIFS($S$2:$S$1000,"&gt;"&amp;$DT$17,$B$2:$B$1000,"="&amp;BR23)+COUNTIFS($R$2:$R$1000,"&gt;"&amp;$DT$17,$C$2:$C$1000,"="&amp;BR23)</f>
        <v/>
      </c>
      <c r="DU23" s="80">
        <f>COUNTIFS($S$2:$S$1000,"&lt;"&amp;$DT$17,$B$2:$B$1000,"="&amp;BR23)+COUNTIFS($R$2:$R$1000,"&lt;"&amp;$DT$17,$C$2:$C$1000,"="&amp;BR23)</f>
        <v/>
      </c>
      <c r="DV23" s="80">
        <f>COUNTIFS($S$2:$S$1000,"&gt;"&amp;$DT$17,$B$2:$B$1000,"="&amp;BS23)+COUNTIFS($R$2:$R$1000,"&gt;"&amp;$DT$17,$C$2:$C$1000,"="&amp;BS23)</f>
        <v/>
      </c>
      <c r="DW23" s="80">
        <f>COUNTIFS($S$2:$S$1000,"&lt;"&amp;$DT$17,$B$2:$B$1000,"="&amp;BS23)+COUNTIFS($R$2:$R$1000,"&lt;"&amp;$DT$17,$C$2:$C$1000,"="&amp;BS23)</f>
        <v/>
      </c>
      <c r="DX23" s="80">
        <f>COUNTIFS($S$2:$S$1000,"&gt;"&amp;$DX$17,$B$2:$B$1000,"="&amp;BR23)+COUNTIFS($R$2:$R$1000,"&gt;"&amp;$DX$17,$C$2:$C$1000,"="&amp;BR23)</f>
        <v/>
      </c>
      <c r="DY23" s="80">
        <f>COUNTIFS($S$2:$S$1000,"&lt;"&amp;$DX$17,$B$2:$B$1000,"="&amp;BR23)+COUNTIFS($R$2:$R$1000,"&lt;"&amp;$DX$17,$C$2:$C$1000,"="&amp;BR23)</f>
        <v/>
      </c>
      <c r="DZ23" s="80">
        <f>COUNTIFS($S$2:$S$1000,"&gt;"&amp;$DX$17,$B$2:$B$1000,"="&amp;BS23)+COUNTIFS($R$2:$R$1000,"&gt;"&amp;$DX$17,$C$2:$C$1000,"="&amp;BS23)</f>
        <v/>
      </c>
      <c r="EA23" s="80">
        <f>COUNTIFS($S$2:$S$1000,"&lt;"&amp;$DX$17,$B$2:$B$1000,"="&amp;BS23)+COUNTIFS($R$2:$R$1000,"&lt;"&amp;$DX$17,$C$2:$C$1000,"="&amp;BS23)</f>
        <v/>
      </c>
      <c r="EB23" s="80">
        <f>COUNTIFS($S$2:$S$1000,"&gt;"&amp;$EB$17,$B$2:$B$1000,"="&amp;BR23)+COUNTIFS($R$2:$R$1000,"&gt;"&amp;$EB$17,$C$2:$C$1000,"="&amp;BR23)</f>
        <v/>
      </c>
      <c r="EC23" s="80">
        <f>COUNTIFS($S$2:$S$1000,"&lt;"&amp;$EB$17,$B$2:$B$1000,"="&amp;BR23)+COUNTIFS($R$2:$R$1000,"&lt;"&amp;$EB$17,$C$2:$C$1000,"="&amp;BR23)</f>
        <v/>
      </c>
      <c r="ED23" s="80">
        <f>COUNTIFS($S$2:$S$1000,"&gt;"&amp;$EB$17,$B$2:$B$1000,"="&amp;BS23)+COUNTIFS($R$2:$R$1000,"&gt;"&amp;$EB$17,$C$2:$C$1000,"="&amp;BS23)</f>
        <v/>
      </c>
      <c r="EE23" s="80">
        <f>COUNTIFS($S$2:$S$1000,"&lt;"&amp;$EB$17,$B$2:$B$1000,"="&amp;BS23)+COUNTIFS($R$2:$R$1000,"&lt;"&amp;$EB$17,$C$2:$C$1000,"="&amp;BS23)</f>
        <v/>
      </c>
      <c r="EF23" s="25">
        <f>COUNTIFS($V$2:$V$1000,"&gt;"&amp;$EF$17,$B$2:$B$1000,"="&amp;BR23)+COUNTIFS($U$2:$U$1000,"&gt;"&amp;$EF$17,$C$2:$C$1000,"="&amp;BR23)</f>
        <v/>
      </c>
      <c r="EG23" s="80">
        <f>COUNTIFS($V$2:$V$1000,"&lt;"&amp;$EF$17,$B$2:$B$1000,"="&amp;BR23)+COUNTIFS($U$2:$U$1000,"&lt;"&amp;$EF$17,$C$2:$C$1000,"="&amp;BR23)</f>
        <v/>
      </c>
      <c r="EH23" s="80">
        <f>COUNTIFS($V$2:$V$1000,"&gt;"&amp;$EF$17,$B$2:$B$1000,"="&amp;BS23)+COUNTIFS($U$2:$U$1000,"&gt;"&amp;$EF$17,$C$2:$C$1000,"="&amp;BS23)</f>
        <v/>
      </c>
      <c r="EI23" s="80">
        <f>COUNTIFS($V$2:$V$1000,"&lt;"&amp;$EF$17,$B$2:$B$1000,"="&amp;BS23)+COUNTIFS($U$2:$U$1000,"&lt;"&amp;$EF$17,$C$2:$C$1000,"="&amp;BS23)</f>
        <v/>
      </c>
      <c r="EJ23" s="80">
        <f>COUNTIFS($V$2:$V$1000,"&gt;"&amp;$EJ$17,$B$2:$B$1000,"="&amp;BR23)+COUNTIFS($U$2:$U$1000,"&gt;"&amp;$EJ$17,$C$2:$C$1000,"="&amp;BR23)</f>
        <v/>
      </c>
      <c r="EK23" s="80">
        <f>COUNTIFS($V$2:$V$1000,"&lt;"&amp;$EJ$17,$B$2:$B$1000,"="&amp;BR23)+COUNTIFS($U$2:$U$1000,"&lt;"&amp;$EJ$17,$C$2:$C$1000,"="&amp;BR23)</f>
        <v/>
      </c>
      <c r="EL23" s="80">
        <f>COUNTIFS($V$2:$V$1000,"&gt;"&amp;$EJ$17,$B$2:$B$1000,"="&amp;BS23)+COUNTIFS($U$2:$U$1000,"&gt;"&amp;$EJ$17,$C$2:$C$1000,"="&amp;BS23)</f>
        <v/>
      </c>
      <c r="EM23" s="80">
        <f>COUNTIFS($V$2:$V$1000,"&lt;"&amp;$EJ$17,$B$2:$B$1000,"="&amp;BS23)+COUNTIFS($U$2:$U$1000,"&lt;"&amp;$EJ$17,$C$2:$C$1000,"="&amp;BS23)</f>
        <v/>
      </c>
      <c r="EN23" s="80">
        <f>COUNTIFS($V$2:$V$1000,"&gt;"&amp;$EN$17,$B$2:$B$1000,"="&amp;BR23)+COUNTIFS($U$2:$U$1000,"&gt;"&amp;$EN$17,$C$2:$C$1000,"="&amp;BR23)</f>
        <v/>
      </c>
      <c r="EO23" s="80">
        <f>COUNTIFS($V$2:$V$1000,"&lt;"&amp;$EN$17,$B$2:$B$1000,"="&amp;BR23)+COUNTIFS($U$2:$U$1000,"&lt;"&amp;$EN$17,$C$2:$C$1000,"="&amp;BR23)</f>
        <v/>
      </c>
      <c r="EP23" s="80">
        <f>COUNTIFS($V$2:$V$1000,"&gt;"&amp;$EN$17,$B$2:$B$1000,"="&amp;BS23)+COUNTIFS($U$2:$U$1000,"&gt;"&amp;$EN$17,$C$2:$C$1000,"="&amp;BS23)</f>
        <v/>
      </c>
      <c r="EQ23" s="80">
        <f>COUNTIFS($V$2:$V$1000,"&lt;"&amp;$EN$17,$B$2:$B$1000,"="&amp;BS23)+COUNTIFS($U$2:$U$1000,"&lt;"&amp;$EN$17,$C$2:$C$1000,"="&amp;BS23)</f>
        <v/>
      </c>
      <c r="ES23" s="89" t="n"/>
      <c r="EV23" s="89" t="n"/>
      <c r="EY23" s="89" t="n"/>
      <c r="FB23" s="89" t="n"/>
      <c r="FE23" s="89" t="n"/>
      <c r="FH23" s="89" t="n"/>
      <c r="FK23" s="89" t="n"/>
      <c r="FN23" s="81" t="n"/>
      <c r="FQ23" s="81" t="n"/>
      <c r="FT23" s="81" t="n"/>
      <c r="FW23" s="81" t="n"/>
      <c r="FZ23" s="81" t="n"/>
      <c r="GC23" s="81" t="n"/>
      <c r="GF23" s="81" t="n"/>
      <c r="GI23" s="81" t="n"/>
    </row>
    <row customHeight="1" ht="12" r="24" spans="1:201">
      <c r="A24" s="35" t="n">
        <v>43345</v>
      </c>
      <c r="B24" s="89" t="s">
        <v>149</v>
      </c>
      <c r="C24" s="89" t="s">
        <v>157</v>
      </c>
      <c r="D24" s="31" t="n">
        <v>6.72</v>
      </c>
      <c r="E24" s="81" t="n">
        <v>6.61</v>
      </c>
      <c r="F24" s="25" t="n">
        <v>349</v>
      </c>
      <c r="G24" s="80" t="n">
        <v>666</v>
      </c>
      <c r="H24" s="80" t="n">
        <v>252</v>
      </c>
      <c r="I24" s="80" t="n">
        <v>566</v>
      </c>
      <c r="J24" s="80" t="n">
        <v>8</v>
      </c>
      <c r="K24" s="80" t="n">
        <v>10</v>
      </c>
      <c r="L24" s="25" t="n">
        <v>0</v>
      </c>
      <c r="M24" s="80" t="n">
        <v>1</v>
      </c>
      <c r="N24" s="80" t="n">
        <v>2</v>
      </c>
      <c r="O24" s="80" t="n">
        <v>1</v>
      </c>
      <c r="P24" s="80" t="n">
        <v>1</v>
      </c>
      <c r="Q24" s="80" t="n">
        <v>0</v>
      </c>
      <c r="R24" s="16" t="n">
        <v>3</v>
      </c>
      <c r="S24" s="16" t="n">
        <v>2</v>
      </c>
      <c r="T24" s="16" t="n">
        <v>5</v>
      </c>
      <c r="U24" s="25" t="n">
        <v>0</v>
      </c>
      <c r="V24" s="80" t="n">
        <v>0</v>
      </c>
      <c r="W24" s="16" t="n">
        <v>0</v>
      </c>
      <c r="X24" s="25" t="n">
        <v>24</v>
      </c>
      <c r="Y24" s="80" t="n">
        <v>10</v>
      </c>
      <c r="Z24" s="27">
        <f>IF(U24="","",LOOKUP(U24-V24,{-9E+307,0,1},{2,"x",1}))</f>
        <v/>
      </c>
      <c r="AA24" s="14">
        <f>IF(U24="","",U24&amp;"-"&amp;V24)</f>
        <v/>
      </c>
      <c r="AB24" s="63" t="n"/>
      <c r="BR24" s="89">
        <f>BR36</f>
        <v/>
      </c>
      <c r="BS24" s="89">
        <f>BS36</f>
        <v/>
      </c>
      <c r="BT24" s="80">
        <f>COUNTIFS($T$2:$T$1000,"&gt;"&amp;$BT$17,$B$2:$B$1000,"="&amp;BR24)+COUNTIFS($T$2:$T$1000,"&gt;"&amp;$BT$17,$C$2:$C$1000,"="&amp;BR24)</f>
        <v/>
      </c>
      <c r="BU24" s="80">
        <f>COUNTIFS($T$2:$T$1000,"&lt;"&amp;$BT$17,$B$2:$B$1000,"="&amp;BR24)+COUNTIFS($T$2:$T$1000,"&lt;"&amp;$BT$17,$C$2:$C$1000,"="&amp;BR24)</f>
        <v/>
      </c>
      <c r="BV24" s="80">
        <f>COUNTIFS($T$2:$T$1000,"&gt;"&amp;$BT$17,$B$2:$B$1000,"="&amp;BS24)+COUNTIFS($T$2:$T$1000,"&gt;"&amp;$BT$17,$C$2:$C$1000,"="&amp;BS24)</f>
        <v/>
      </c>
      <c r="BW24" s="80">
        <f>COUNTIFS($T$2:$T$1000,"&lt;"&amp;$BT$17,$B$2:$B$1000,"="&amp;BS24)+COUNTIFS($T$2:$T$1000,"&lt;"&amp;$BT$17,$C$2:$C$1000,"="&amp;BS24)</f>
        <v/>
      </c>
      <c r="BX24" s="80">
        <f>COUNTIFS($T$2:$T$1000,"&gt;"&amp;$BX$17,$B$2:$B$1000,"="&amp;BR24)+COUNTIFS($T$2:$T$1000,"&gt;"&amp;$BX$17,$C$2:$C$1000,"="&amp;BR24)</f>
        <v/>
      </c>
      <c r="BY24" s="80">
        <f>COUNTIFS($T$2:$T$1000,"&lt;"&amp;$BX$17,$B$2:$B$1000,"="&amp;BR24)+COUNTIFS($T$2:$T$1000,"&lt;"&amp;$BX$17,$C$2:$C$1000,"="&amp;BR24)</f>
        <v/>
      </c>
      <c r="BZ24" s="80">
        <f>COUNTIFS($T$2:$T$1000,"&gt;"&amp;$BX$17,$B$2:$B$1000,"="&amp;BS24)+COUNTIFS($T$2:$T$1000,"&gt;"&amp;$BX$17,$C$2:$C$1000,"="&amp;BS24)</f>
        <v/>
      </c>
      <c r="CA24" s="80">
        <f>COUNTIFS($T$2:$T$1000,"&lt;"&amp;$BX$17,$B$2:$B$1000,"="&amp;BS24)+COUNTIFS($T$2:$T$1000,"&lt;"&amp;$BX$17,$C$2:$C$1000,"="&amp;BS24)</f>
        <v/>
      </c>
      <c r="CB24" s="80">
        <f>COUNTIFS($T$2:$T$1000,"&gt;"&amp;$CB$17,$B$2:$B$1000,"="&amp;BR24)+COUNTIFS($T$2:$T$1000,"&gt;"&amp;$CB$17,$C$2:$C$1000,"="&amp;BR24)</f>
        <v/>
      </c>
      <c r="CC24" s="80">
        <f>COUNTIFS($T$2:$T$1000,"&lt;"&amp;$CB$17,$B$2:$B$1000,"="&amp;BR24)+COUNTIFS($T$2:$T$1000,"&lt;"&amp;$CB$17,$C$2:$C$1000,"="&amp;BR24)</f>
        <v/>
      </c>
      <c r="CD24" s="80">
        <f>COUNTIFS($T$2:$T$1000,"&gt;"&amp;$CB$17,$B$2:$B$1000,"="&amp;BS24)+COUNTIFS($T$2:$T$1000,"&gt;"&amp;$CB$17,$C$2:$C$1000,"="&amp;BS24)</f>
        <v/>
      </c>
      <c r="CE24" s="80">
        <f>COUNTIFS($T$2:$T$1000,"&lt;"&amp;$CB$17,$B$2:$B$1000,"="&amp;BS24)+COUNTIFS($T$2:$T$1000,"&lt;"&amp;$CB$17,$C$2:$C$1000,"="&amp;BS24)</f>
        <v/>
      </c>
      <c r="CF24" s="25">
        <f>COUNTIFS($W$2:$W$1000,"&gt;"&amp;$CF$17,$B$2:$B$1000,"="&amp;BR24)+COUNTIFS($W$2:$W$1000,"&gt;"&amp;$CF$17,$C$2:$C$1000,"="&amp;BR24)</f>
        <v/>
      </c>
      <c r="CG24" s="80">
        <f>COUNTIFS($W$2:$W$1000,"&lt;"&amp;$CF$17,$B$2:$B$1000,"="&amp;BR24)+COUNTIFS($W$2:$W$1000,"&lt;"&amp;$CF$17,$C$2:$C$1000,"="&amp;BR24)</f>
        <v/>
      </c>
      <c r="CH24" s="80">
        <f>COUNTIFS($W$2:$W$1000,"&gt;"&amp;$CF$17,$B$2:$B$1000,"="&amp;BS24)+COUNTIFS($W$2:$W$1000,"&gt;"&amp;$CF$17,$C$2:$C$1000,"="&amp;BS24)</f>
        <v/>
      </c>
      <c r="CI24" s="80">
        <f>COUNTIFS($W$2:$W$1000,"&lt;"&amp;$CF$17,$B$2:$B$1000,"="&amp;BS24)+COUNTIFS($W$2:$W$1000,"&lt;"&amp;$CF$17,$C$2:$C$1000,"="&amp;BS24)</f>
        <v/>
      </c>
      <c r="CJ24" s="80">
        <f>COUNTIFS($W$2:$W$1000,"&gt;"&amp;$CJ$17,$B$2:$B$1000,"="&amp;BR24)+COUNTIFS($W$2:$W$1000,"&gt;"&amp;$CJ$17,$C$2:$C$1000,"="&amp;BR24)</f>
        <v/>
      </c>
      <c r="CK24" s="80">
        <f>COUNTIFS($W$2:$W$1000,"&lt;"&amp;$CJ$17,$B$2:$B$1000,"="&amp;BR24)+COUNTIFS($W$2:$W$1000,"&lt;"&amp;$CJ$17,$C$2:$C$1000,"="&amp;BR24)</f>
        <v/>
      </c>
      <c r="CL24" s="80">
        <f>COUNTIFS($W$2:$W$1000,"&gt;"&amp;$CJ$17,$B$2:$B$1000,"="&amp;BS24)+COUNTIFS($W$2:$W$1000,"&gt;"&amp;$CJ$17,$C$2:$C$1000,"="&amp;BS24)</f>
        <v/>
      </c>
      <c r="CM24" s="80">
        <f>COUNTIFS($W$2:$W$1000,"&lt;"&amp;$CJ$17,$B$2:$B$1000,"="&amp;BS24)+COUNTIFS($W$2:$W$1000,"&lt;"&amp;$CJ$17,$C$2:$C$1000,"="&amp;BS24)</f>
        <v/>
      </c>
      <c r="CN24" s="80">
        <f>COUNTIFS($W$2:$W$1000,"&gt;"&amp;$CN$17,$B$2:$B$1000,"="&amp;BR24)+COUNTIFS($W$2:$W$1000,"&gt;"&amp;$CN$17,$C$2:$C$1000,"="&amp;BR24)</f>
        <v/>
      </c>
      <c r="CO24" s="80">
        <f>COUNTIFS($W$2:$W$1000,"&lt;"&amp;$CN$17,$B$2:$B$1000,"="&amp;BR24)+COUNTIFS($W$2:$W$1000,"&lt;"&amp;$CN$17,$C$2:$C$1000,"="&amp;BR24)</f>
        <v/>
      </c>
      <c r="CP24" s="80">
        <f>COUNTIFS($W$2:$W$1000,"&gt;"&amp;$CN$17,$B$2:$B$1000,"="&amp;BS24)+COUNTIFS($W$2:$W$1000,"&gt;"&amp;$CN$17,$C$2:$C$1000,"="&amp;BS24)</f>
        <v/>
      </c>
      <c r="CQ24" s="80">
        <f>COUNTIFS($W$2:$W$1000,"&lt;"&amp;$CN$17,$B$2:$B$1000,"="&amp;BS24)+COUNTIFS($W$2:$W$1000,"&lt;"&amp;$CN$17,$C$2:$C$1000,"="&amp;BS24)</f>
        <v/>
      </c>
      <c r="CR24" s="80">
        <f>COUNTIFS($W$2:$W$1000,"&gt;"&amp;$CR$17,$B$2:$B$1000,"="&amp;BR24)+COUNTIFS($W$2:$W$1000,"&gt;"&amp;$CR$17,$C$2:$C$1000,"="&amp;BR24)</f>
        <v/>
      </c>
      <c r="CS24" s="80">
        <f>COUNTIFS($W$2:$W$1000,"&lt;"&amp;$CR$17,$B$2:$B$1000,"="&amp;BR24)+COUNTIFS($W$2:$W$1000,"&lt;"&amp;$CR$17,$C$2:$C$1000,"="&amp;BR24)</f>
        <v/>
      </c>
      <c r="CT24" s="80">
        <f>COUNTIFS($W$2:$W$1000,"&gt;"&amp;$CR$17,$B$2:$B$1000,"="&amp;BS24)+COUNTIFS($W$2:$W$1000,"&gt;"&amp;$CR$17,$C$2:$C$1000,"="&amp;BS24)</f>
        <v/>
      </c>
      <c r="CU24" s="80">
        <f>COUNTIFS($W$2:$W$1000,"&lt;"&amp;$CR$17,$B$2:$B$1000,"="&amp;BS24)+COUNTIFS($W$2:$W$1000,"&lt;"&amp;$CR$17,$C$2:$C$1000,"="&amp;BS24)</f>
        <v/>
      </c>
      <c r="CV24" s="12">
        <f>COUNTIFS($R$2:$R$1000,"&gt;"&amp;$CV$17,$B$2:$B$1000,"="&amp;BR24)+COUNTIFS($S$2:$S$1000,"&gt;"&amp;$CV$17,$C$2:$C$1000,"="&amp;BR24)</f>
        <v/>
      </c>
      <c r="CW24" s="80">
        <f>COUNTIFS($R$2:$R$1000,"&lt;"&amp;$CV$17,$B$2:$B$1000,"="&amp;BR24)+COUNTIFS($S$2:$S$1000,"&lt;"&amp;$CV$17,$C$2:$C$1000,"="&amp;BR24)</f>
        <v/>
      </c>
      <c r="CX24" s="80">
        <f>COUNTIFS($R$2:$R$1000,"&gt;"&amp;$CV$17,$B$2:$B$1000,"="&amp;BS24)+COUNTIFS($S$2:$S$1000,"&gt;"&amp;$CV$17,$C$2:$C$1000,"="&amp;BS24)</f>
        <v/>
      </c>
      <c r="CY24" s="80">
        <f>COUNTIFS($R$2:$R$1000,"&lt;"&amp;$CV$17,$B$2:$B$1000,"="&amp;BS24)+COUNTIFS($S$2:$S$1000,"&lt;"&amp;$CV$17,$C$2:$C$1000,"="&amp;BS24)</f>
        <v/>
      </c>
      <c r="CZ24" s="80">
        <f>COUNTIFS($R$2:$R$1000,"&gt;"&amp;$CZ$17,$B$2:$B$1000,"="&amp;BR24)+COUNTIFS($S$2:$S$1000,"&gt;"&amp;$CZ$17,$C$2:$C$1000,"="&amp;BR24)</f>
        <v/>
      </c>
      <c r="DA24" s="80">
        <f>COUNTIFS($R$2:$R$1000,"&lt;"&amp;$CZ$17,$B$2:$B$1000,"="&amp;BR24)+COUNTIFS($S$2:$S$1000,"&lt;"&amp;$CZ$17,$C$2:$C$1000,"="&amp;BR24)</f>
        <v/>
      </c>
      <c r="DB24" s="80">
        <f>COUNTIFS($R$2:$R$1000,"&gt;"&amp;$CZ$17,$B$2:$B$1000,"="&amp;BS24)+COUNTIFS($S$2:$S$1000,"&gt;"&amp;$CZ$17,$C$2:$C$1000,"="&amp;BS24)</f>
        <v/>
      </c>
      <c r="DC24" s="80">
        <f>COUNTIFS($R$2:$R$1000,"&lt;"&amp;$CZ$17,$B$2:$B$1000,"="&amp;BS24)+COUNTIFS($S$2:$S$1000,"&lt;"&amp;$CZ$17,$C$2:$C$1000,"="&amp;BS24)</f>
        <v/>
      </c>
      <c r="DD24" s="80">
        <f>COUNTIFS($R$2:$R$1000,"&gt;"&amp;$DD$17,$B$2:$B$1000,"="&amp;BR24)+COUNTIFS($S$2:$S$1000,"&gt;"&amp;$DD$17,$C$2:$C$1000,"="&amp;BR24)</f>
        <v/>
      </c>
      <c r="DE24" s="80">
        <f>COUNTIFS($R$2:$R$1000,"&lt;"&amp;$DD$17,$B$2:$B$1000,"="&amp;BR24)+COUNTIFS($S$2:$S$1000,"&lt;"&amp;$DD$17,$C$2:$C$1000,"="&amp;BR24)</f>
        <v/>
      </c>
      <c r="DF24" s="80">
        <f>COUNTIFS($R$2:$R$1000,"&gt;"&amp;$DD$17,$B$2:$B$1000,"="&amp;BS24)+COUNTIFS($S$2:$S$1000,"&gt;"&amp;$DD$17,$C$2:$C$1000,"="&amp;BS24)</f>
        <v/>
      </c>
      <c r="DG24" s="80">
        <f>COUNTIFS($R$2:$R$1000,"&lt;"&amp;$DD$17,$B$2:$B$1000,"="&amp;BS24)+COUNTIFS($S$2:$S$1000,"&lt;"&amp;$DD$17,$C$2:$C$1000,"="&amp;BS24)</f>
        <v/>
      </c>
      <c r="DH24" s="25">
        <f>COUNTIFS($U$2:$U$1000,"&gt;"&amp;$DH$17,$B$2:$B$1000,"="&amp;BR24)+COUNTIFS($V$2:$V$1000,"&gt;"&amp;$DH$17,$C$2:$C$1000,"="&amp;BR24)</f>
        <v/>
      </c>
      <c r="DI24" s="80">
        <f>COUNTIFS($U$2:$U$1000,"&lt;"&amp;$DH$17,$B$2:$B$1000,"="&amp;BR24)+COUNTIFS($V$2:$V$1000,"&lt;"&amp;$DH$17,$C$2:$C$1000,"="&amp;BR24)</f>
        <v/>
      </c>
      <c r="DJ24" s="80">
        <f>COUNTIFS($U$2:$U$1000,"&gt;"&amp;$DH$17,$B$2:$B$1000,"="&amp;BS24)+COUNTIFS($V$2:$V$1000,"&gt;"&amp;$DH$17,$C$2:$C$1000,"="&amp;BS24)</f>
        <v/>
      </c>
      <c r="DK24" s="80">
        <f>COUNTIFS($U$2:$U$1000,"&lt;"&amp;$DH$17,$B$2:$B$1000,"="&amp;BS24)+COUNTIFS($V$2:$V$1000,"&lt;"&amp;$DH$17,$C$2:$C$1000,"="&amp;BS24)</f>
        <v/>
      </c>
      <c r="DL24" s="80">
        <f>COUNTIFS($U$2:$U$1000,"&gt;"&amp;$DL$17,$B$2:$B$1000,"="&amp;BR24)+COUNTIFS($V$2:$V$1000,"&gt;"&amp;$DL$17,$C$2:$C$1000,"="&amp;BR24)</f>
        <v/>
      </c>
      <c r="DM24" s="80">
        <f>COUNTIFS($U$2:$U$1000,"&lt;"&amp;$DL$17,$B$2:$B$1000,"="&amp;BR24)+COUNTIFS($V$2:$V$1000,"&lt;"&amp;$DL$17,$C$2:$C$1000,"="&amp;BR24)</f>
        <v/>
      </c>
      <c r="DN24" s="80">
        <f>COUNTIFS($U$2:$U$1000,"&gt;"&amp;$DL$17,$B$2:$B$1000,"="&amp;BS24)+COUNTIFS($V$2:$V$1000,"&gt;"&amp;$DL$17,$C$2:$C$1000,"="&amp;BS24)</f>
        <v/>
      </c>
      <c r="DO24" s="80">
        <f>COUNTIFS($U$2:$U$1000,"&lt;"&amp;$DL$17,$B$2:$B$1000,"="&amp;BS24)+COUNTIFS($V$2:$V$1000,"&lt;"&amp;$DL$17,$C$2:$C$1000,"="&amp;BS24)</f>
        <v/>
      </c>
      <c r="DP24" s="80">
        <f>COUNTIFS($U$2:$U$1000,"&gt;"&amp;$DP$17,$B$2:$B$1000,"="&amp;BR24)+COUNTIFS($V$2:$V$1000,"&gt;"&amp;$DP$17,$C$2:$C$1000,"="&amp;BR24)</f>
        <v/>
      </c>
      <c r="DQ24" s="80">
        <f>COUNTIFS($U$2:$U$1000,"&lt;"&amp;$DP$17,$B$2:$B$1000,"="&amp;BR24)+COUNTIFS($V$2:$V$1000,"&lt;"&amp;$DP$17,$C$2:$C$1000,"="&amp;BR24)</f>
        <v/>
      </c>
      <c r="DR24" s="80">
        <f>COUNTIFS($U$2:$U$1000,"&gt;"&amp;$DP$17,$B$2:$B$1000,"="&amp;BS24)+COUNTIFS($V$2:$V$1000,"&gt;"&amp;$DP$17,$C$2:$C$1000,"="&amp;BS24)</f>
        <v/>
      </c>
      <c r="DS24" s="80">
        <f>COUNTIFS($U$2:$U$1000,"&lt;"&amp;$DP$17,$B$2:$B$1000,"="&amp;BS24)+COUNTIFS($V$2:$V$1000,"&lt;"&amp;$DP$17,$C$2:$C$1000,"="&amp;BS24)</f>
        <v/>
      </c>
      <c r="DT24" s="12">
        <f>COUNTIFS($S$2:$S$1000,"&gt;"&amp;$DT$17,$B$2:$B$1000,"="&amp;BR24)+COUNTIFS($R$2:$R$1000,"&gt;"&amp;$DT$17,$C$2:$C$1000,"="&amp;BR24)</f>
        <v/>
      </c>
      <c r="DU24" s="80">
        <f>COUNTIFS($S$2:$S$1000,"&lt;"&amp;$DT$17,$B$2:$B$1000,"="&amp;BR24)+COUNTIFS($R$2:$R$1000,"&lt;"&amp;$DT$17,$C$2:$C$1000,"="&amp;BR24)</f>
        <v/>
      </c>
      <c r="DV24" s="80">
        <f>COUNTIFS($S$2:$S$1000,"&gt;"&amp;$DT$17,$B$2:$B$1000,"="&amp;BS24)+COUNTIFS($R$2:$R$1000,"&gt;"&amp;$DT$17,$C$2:$C$1000,"="&amp;BS24)</f>
        <v/>
      </c>
      <c r="DW24" s="80">
        <f>COUNTIFS($S$2:$S$1000,"&lt;"&amp;$DT$17,$B$2:$B$1000,"="&amp;BS24)+COUNTIFS($R$2:$R$1000,"&lt;"&amp;$DT$17,$C$2:$C$1000,"="&amp;BS24)</f>
        <v/>
      </c>
      <c r="DX24" s="80">
        <f>COUNTIFS($S$2:$S$1000,"&gt;"&amp;$DX$17,$B$2:$B$1000,"="&amp;BR24)+COUNTIFS($R$2:$R$1000,"&gt;"&amp;$DX$17,$C$2:$C$1000,"="&amp;BR24)</f>
        <v/>
      </c>
      <c r="DY24" s="80">
        <f>COUNTIFS($S$2:$S$1000,"&lt;"&amp;$DX$17,$B$2:$B$1000,"="&amp;BR24)+COUNTIFS($R$2:$R$1000,"&lt;"&amp;$DX$17,$C$2:$C$1000,"="&amp;BR24)</f>
        <v/>
      </c>
      <c r="DZ24" s="80">
        <f>COUNTIFS($S$2:$S$1000,"&gt;"&amp;$DX$17,$B$2:$B$1000,"="&amp;BS24)+COUNTIFS($R$2:$R$1000,"&gt;"&amp;$DX$17,$C$2:$C$1000,"="&amp;BS24)</f>
        <v/>
      </c>
      <c r="EA24" s="80">
        <f>COUNTIFS($S$2:$S$1000,"&lt;"&amp;$DX$17,$B$2:$B$1000,"="&amp;BS24)+COUNTIFS($R$2:$R$1000,"&lt;"&amp;$DX$17,$C$2:$C$1000,"="&amp;BS24)</f>
        <v/>
      </c>
      <c r="EB24" s="80">
        <f>COUNTIFS($S$2:$S$1000,"&gt;"&amp;$EB$17,$B$2:$B$1000,"="&amp;BR24)+COUNTIFS($R$2:$R$1000,"&gt;"&amp;$EB$17,$C$2:$C$1000,"="&amp;BR24)</f>
        <v/>
      </c>
      <c r="EC24" s="80">
        <f>COUNTIFS($S$2:$S$1000,"&lt;"&amp;$EB$17,$B$2:$B$1000,"="&amp;BR24)+COUNTIFS($R$2:$R$1000,"&lt;"&amp;$EB$17,$C$2:$C$1000,"="&amp;BR24)</f>
        <v/>
      </c>
      <c r="ED24" s="80">
        <f>COUNTIFS($S$2:$S$1000,"&gt;"&amp;$EB$17,$B$2:$B$1000,"="&amp;BS24)+COUNTIFS($R$2:$R$1000,"&gt;"&amp;$EB$17,$C$2:$C$1000,"="&amp;BS24)</f>
        <v/>
      </c>
      <c r="EE24" s="80">
        <f>COUNTIFS($S$2:$S$1000,"&lt;"&amp;$EB$17,$B$2:$B$1000,"="&amp;BS24)+COUNTIFS($R$2:$R$1000,"&lt;"&amp;$EB$17,$C$2:$C$1000,"="&amp;BS24)</f>
        <v/>
      </c>
      <c r="EF24" s="25">
        <f>COUNTIFS($V$2:$V$1000,"&gt;"&amp;$EF$17,$B$2:$B$1000,"="&amp;BR24)+COUNTIFS($U$2:$U$1000,"&gt;"&amp;$EF$17,$C$2:$C$1000,"="&amp;BR24)</f>
        <v/>
      </c>
      <c r="EG24" s="80">
        <f>COUNTIFS($V$2:$V$1000,"&lt;"&amp;$EF$17,$B$2:$B$1000,"="&amp;BR24)+COUNTIFS($U$2:$U$1000,"&lt;"&amp;$EF$17,$C$2:$C$1000,"="&amp;BR24)</f>
        <v/>
      </c>
      <c r="EH24" s="80">
        <f>COUNTIFS($V$2:$V$1000,"&gt;"&amp;$EF$17,$B$2:$B$1000,"="&amp;BS24)+COUNTIFS($U$2:$U$1000,"&gt;"&amp;$EF$17,$C$2:$C$1000,"="&amp;BS24)</f>
        <v/>
      </c>
      <c r="EI24" s="80">
        <f>COUNTIFS($V$2:$V$1000,"&lt;"&amp;$EF$17,$B$2:$B$1000,"="&amp;BS24)+COUNTIFS($U$2:$U$1000,"&lt;"&amp;$EF$17,$C$2:$C$1000,"="&amp;BS24)</f>
        <v/>
      </c>
      <c r="EJ24" s="80">
        <f>COUNTIFS($V$2:$V$1000,"&gt;"&amp;$EJ$17,$B$2:$B$1000,"="&amp;BR24)+COUNTIFS($U$2:$U$1000,"&gt;"&amp;$EJ$17,$C$2:$C$1000,"="&amp;BR24)</f>
        <v/>
      </c>
      <c r="EK24" s="80">
        <f>COUNTIFS($V$2:$V$1000,"&lt;"&amp;$EJ$17,$B$2:$B$1000,"="&amp;BR24)+COUNTIFS($U$2:$U$1000,"&lt;"&amp;$EJ$17,$C$2:$C$1000,"="&amp;BR24)</f>
        <v/>
      </c>
      <c r="EL24" s="80">
        <f>COUNTIFS($V$2:$V$1000,"&gt;"&amp;$EJ$17,$B$2:$B$1000,"="&amp;BS24)+COUNTIFS($U$2:$U$1000,"&gt;"&amp;$EJ$17,$C$2:$C$1000,"="&amp;BS24)</f>
        <v/>
      </c>
      <c r="EM24" s="80">
        <f>COUNTIFS($V$2:$V$1000,"&lt;"&amp;$EJ$17,$B$2:$B$1000,"="&amp;BS24)+COUNTIFS($U$2:$U$1000,"&lt;"&amp;$EJ$17,$C$2:$C$1000,"="&amp;BS24)</f>
        <v/>
      </c>
      <c r="EN24" s="80">
        <f>COUNTIFS($V$2:$V$1000,"&gt;"&amp;$EN$17,$B$2:$B$1000,"="&amp;BR24)+COUNTIFS($U$2:$U$1000,"&gt;"&amp;$EN$17,$C$2:$C$1000,"="&amp;BR24)</f>
        <v/>
      </c>
      <c r="EO24" s="80">
        <f>COUNTIFS($V$2:$V$1000,"&lt;"&amp;$EN$17,$B$2:$B$1000,"="&amp;BR24)+COUNTIFS($U$2:$U$1000,"&lt;"&amp;$EN$17,$C$2:$C$1000,"="&amp;BR24)</f>
        <v/>
      </c>
      <c r="EP24" s="80">
        <f>COUNTIFS($V$2:$V$1000,"&gt;"&amp;$EN$17,$B$2:$B$1000,"="&amp;BS24)+COUNTIFS($U$2:$U$1000,"&gt;"&amp;$EN$17,$C$2:$C$1000,"="&amp;BS24)</f>
        <v/>
      </c>
      <c r="EQ24" s="80">
        <f>COUNTIFS($V$2:$V$1000,"&lt;"&amp;$EN$17,$B$2:$B$1000,"="&amp;BS24)+COUNTIFS($U$2:$U$1000,"&lt;"&amp;$EN$17,$C$2:$C$1000,"="&amp;BS24)</f>
        <v/>
      </c>
      <c r="ES24" s="89" t="n"/>
      <c r="EV24" s="89" t="n"/>
      <c r="EY24" s="89" t="n"/>
      <c r="FB24" s="89" t="n"/>
      <c r="FE24" s="89" t="n"/>
      <c r="FH24" s="89" t="n"/>
      <c r="FK24" s="89" t="n"/>
      <c r="FN24" s="81" t="n"/>
      <c r="FQ24" s="81" t="n"/>
      <c r="FT24" s="81" t="n"/>
      <c r="FW24" s="81" t="n"/>
      <c r="FZ24" s="81" t="n"/>
      <c r="GC24" s="81" t="n"/>
      <c r="GF24" s="81" t="n"/>
      <c r="GI24" s="81" t="n"/>
    </row>
    <row customHeight="1" ht="12" r="25" spans="1:201">
      <c r="A25" s="35" t="n">
        <v>43345</v>
      </c>
      <c r="B25" s="89" t="s">
        <v>166</v>
      </c>
      <c r="C25" s="89" t="s">
        <v>161</v>
      </c>
      <c r="D25" s="31" t="n">
        <v>6.86</v>
      </c>
      <c r="E25" s="81" t="n">
        <v>6.46</v>
      </c>
      <c r="F25" s="25" t="n">
        <v>451</v>
      </c>
      <c r="G25" s="80" t="n">
        <v>272</v>
      </c>
      <c r="H25" s="80" t="n">
        <v>368</v>
      </c>
      <c r="I25" s="80" t="n">
        <v>185</v>
      </c>
      <c r="J25" s="80" t="n">
        <v>11</v>
      </c>
      <c r="K25" s="80" t="n">
        <v>3</v>
      </c>
      <c r="L25" s="25" t="n">
        <v>0</v>
      </c>
      <c r="M25" s="80" t="n">
        <v>0</v>
      </c>
      <c r="N25" s="80" t="n">
        <v>2</v>
      </c>
      <c r="O25" s="80" t="n">
        <v>1</v>
      </c>
      <c r="P25" s="80" t="n">
        <v>1</v>
      </c>
      <c r="Q25" s="80" t="n">
        <v>0</v>
      </c>
      <c r="R25" s="16" t="n">
        <v>3</v>
      </c>
      <c r="S25" s="16" t="n">
        <v>1</v>
      </c>
      <c r="T25" s="16" t="n">
        <v>4</v>
      </c>
      <c r="U25" s="25" t="n">
        <v>1</v>
      </c>
      <c r="V25" s="80" t="n">
        <v>0</v>
      </c>
      <c r="W25" s="16" t="n">
        <v>1</v>
      </c>
      <c r="X25" s="25" t="n">
        <v>20</v>
      </c>
      <c r="Y25" s="80" t="n">
        <v>21</v>
      </c>
      <c r="Z25" s="27">
        <f>IF(U25="","",LOOKUP(U25-V25,{-9E+307,0,1},{2,"x",1}))</f>
        <v/>
      </c>
      <c r="AA25" s="14">
        <f>IF(U25="","",U25&amp;"-"&amp;V25)</f>
        <v/>
      </c>
      <c r="AB25" s="63" t="n"/>
      <c r="AW25" s="80" t="n"/>
      <c r="AX25" s="80" t="n"/>
      <c r="AY25" s="80" t="n"/>
      <c r="AZ25" s="80" t="n"/>
      <c r="BA25" s="80" t="n"/>
      <c r="BB25" s="80" t="n"/>
      <c r="BC25" s="80" t="n"/>
      <c r="BD25" s="80" t="n"/>
      <c r="BE25" s="80" t="n"/>
      <c r="BF25" s="80" t="n"/>
      <c r="BG25" s="80" t="n"/>
      <c r="BH25" s="80" t="n"/>
      <c r="BI25" s="80" t="n"/>
      <c r="BJ25" s="80" t="n"/>
      <c r="BK25" s="80" t="n"/>
      <c r="BL25" s="80" t="n"/>
      <c r="BM25" s="80" t="n"/>
      <c r="BN25" s="80" t="n"/>
      <c r="BO25" s="80" t="n"/>
      <c r="BR25" s="89">
        <f>BR37</f>
        <v/>
      </c>
      <c r="BS25" s="89">
        <f>BS37</f>
        <v/>
      </c>
      <c r="BT25" s="80">
        <f>COUNTIFS($T$2:$T$1000,"&gt;"&amp;$BT$17,$B$2:$B$1000,"="&amp;BR25)+COUNTIFS($T$2:$T$1000,"&gt;"&amp;$BT$17,$C$2:$C$1000,"="&amp;BR25)</f>
        <v/>
      </c>
      <c r="BU25" s="80">
        <f>COUNTIFS($T$2:$T$1000,"&lt;"&amp;$BT$17,$B$2:$B$1000,"="&amp;BR25)+COUNTIFS($T$2:$T$1000,"&lt;"&amp;$BT$17,$C$2:$C$1000,"="&amp;BR25)</f>
        <v/>
      </c>
      <c r="BV25" s="80">
        <f>COUNTIFS($T$2:$T$1000,"&gt;"&amp;$BT$17,$B$2:$B$1000,"="&amp;BS25)+COUNTIFS($T$2:$T$1000,"&gt;"&amp;$BT$17,$C$2:$C$1000,"="&amp;BS25)</f>
        <v/>
      </c>
      <c r="BW25" s="80">
        <f>COUNTIFS($T$2:$T$1000,"&lt;"&amp;$BT$17,$B$2:$B$1000,"="&amp;BS25)+COUNTIFS($T$2:$T$1000,"&lt;"&amp;$BT$17,$C$2:$C$1000,"="&amp;BS25)</f>
        <v/>
      </c>
      <c r="BX25" s="80">
        <f>COUNTIFS($T$2:$T$1000,"&gt;"&amp;$BX$17,$B$2:$B$1000,"="&amp;BR25)+COUNTIFS($T$2:$T$1000,"&gt;"&amp;$BX$17,$C$2:$C$1000,"="&amp;BR25)</f>
        <v/>
      </c>
      <c r="BY25" s="80">
        <f>COUNTIFS($T$2:$T$1000,"&lt;"&amp;$BX$17,$B$2:$B$1000,"="&amp;BR25)+COUNTIFS($T$2:$T$1000,"&lt;"&amp;$BX$17,$C$2:$C$1000,"="&amp;BR25)</f>
        <v/>
      </c>
      <c r="BZ25" s="80">
        <f>COUNTIFS($T$2:$T$1000,"&gt;"&amp;$BX$17,$B$2:$B$1000,"="&amp;BS25)+COUNTIFS($T$2:$T$1000,"&gt;"&amp;$BX$17,$C$2:$C$1000,"="&amp;BS25)</f>
        <v/>
      </c>
      <c r="CA25" s="80">
        <f>COUNTIFS($T$2:$T$1000,"&lt;"&amp;$BX$17,$B$2:$B$1000,"="&amp;BS25)+COUNTIFS($T$2:$T$1000,"&lt;"&amp;$BX$17,$C$2:$C$1000,"="&amp;BS25)</f>
        <v/>
      </c>
      <c r="CB25" s="80">
        <f>COUNTIFS($T$2:$T$1000,"&gt;"&amp;$CB$17,$B$2:$B$1000,"="&amp;BR25)+COUNTIFS($T$2:$T$1000,"&gt;"&amp;$CB$17,$C$2:$C$1000,"="&amp;BR25)</f>
        <v/>
      </c>
      <c r="CC25" s="80">
        <f>COUNTIFS($T$2:$T$1000,"&lt;"&amp;$CB$17,$B$2:$B$1000,"="&amp;BR25)+COUNTIFS($T$2:$T$1000,"&lt;"&amp;$CB$17,$C$2:$C$1000,"="&amp;BR25)</f>
        <v/>
      </c>
      <c r="CD25" s="80">
        <f>COUNTIFS($T$2:$T$1000,"&gt;"&amp;$CB$17,$B$2:$B$1000,"="&amp;BS25)+COUNTIFS($T$2:$T$1000,"&gt;"&amp;$CB$17,$C$2:$C$1000,"="&amp;BS25)</f>
        <v/>
      </c>
      <c r="CE25" s="80">
        <f>COUNTIFS($T$2:$T$1000,"&lt;"&amp;$CB$17,$B$2:$B$1000,"="&amp;BS25)+COUNTIFS($T$2:$T$1000,"&lt;"&amp;$CB$17,$C$2:$C$1000,"="&amp;BS25)</f>
        <v/>
      </c>
      <c r="CF25" s="25">
        <f>COUNTIFS($W$2:$W$1000,"&gt;"&amp;$CF$17,$B$2:$B$1000,"="&amp;BR25)+COUNTIFS($W$2:$W$1000,"&gt;"&amp;$CF$17,$C$2:$C$1000,"="&amp;BR25)</f>
        <v/>
      </c>
      <c r="CG25" s="80">
        <f>COUNTIFS($W$2:$W$1000,"&lt;"&amp;$CF$17,$B$2:$B$1000,"="&amp;BR25)+COUNTIFS($W$2:$W$1000,"&lt;"&amp;$CF$17,$C$2:$C$1000,"="&amp;BR25)</f>
        <v/>
      </c>
      <c r="CH25" s="80">
        <f>COUNTIFS($W$2:$W$1000,"&gt;"&amp;$CF$17,$B$2:$B$1000,"="&amp;BS25)+COUNTIFS($W$2:$W$1000,"&gt;"&amp;$CF$17,$C$2:$C$1000,"="&amp;BS25)</f>
        <v/>
      </c>
      <c r="CI25" s="80">
        <f>COUNTIFS($W$2:$W$1000,"&lt;"&amp;$CF$17,$B$2:$B$1000,"="&amp;BS25)+COUNTIFS($W$2:$W$1000,"&lt;"&amp;$CF$17,$C$2:$C$1000,"="&amp;BS25)</f>
        <v/>
      </c>
      <c r="CJ25" s="80">
        <f>COUNTIFS($W$2:$W$1000,"&gt;"&amp;$CJ$17,$B$2:$B$1000,"="&amp;BR25)+COUNTIFS($W$2:$W$1000,"&gt;"&amp;$CJ$17,$C$2:$C$1000,"="&amp;BR25)</f>
        <v/>
      </c>
      <c r="CK25" s="80">
        <f>COUNTIFS($W$2:$W$1000,"&lt;"&amp;$CJ$17,$B$2:$B$1000,"="&amp;BR25)+COUNTIFS($W$2:$W$1000,"&lt;"&amp;$CJ$17,$C$2:$C$1000,"="&amp;BR25)</f>
        <v/>
      </c>
      <c r="CL25" s="80">
        <f>COUNTIFS($W$2:$W$1000,"&gt;"&amp;$CJ$17,$B$2:$B$1000,"="&amp;BS25)+COUNTIFS($W$2:$W$1000,"&gt;"&amp;$CJ$17,$C$2:$C$1000,"="&amp;BS25)</f>
        <v/>
      </c>
      <c r="CM25" s="80">
        <f>COUNTIFS($W$2:$W$1000,"&lt;"&amp;$CJ$17,$B$2:$B$1000,"="&amp;BS25)+COUNTIFS($W$2:$W$1000,"&lt;"&amp;$CJ$17,$C$2:$C$1000,"="&amp;BS25)</f>
        <v/>
      </c>
      <c r="CN25" s="80">
        <f>COUNTIFS($W$2:$W$1000,"&gt;"&amp;$CN$17,$B$2:$B$1000,"="&amp;BR25)+COUNTIFS($W$2:$W$1000,"&gt;"&amp;$CN$17,$C$2:$C$1000,"="&amp;BR25)</f>
        <v/>
      </c>
      <c r="CO25" s="80">
        <f>COUNTIFS($W$2:$W$1000,"&lt;"&amp;$CN$17,$B$2:$B$1000,"="&amp;BR25)+COUNTIFS($W$2:$W$1000,"&lt;"&amp;$CN$17,$C$2:$C$1000,"="&amp;BR25)</f>
        <v/>
      </c>
      <c r="CP25" s="80">
        <f>COUNTIFS($W$2:$W$1000,"&gt;"&amp;$CN$17,$B$2:$B$1000,"="&amp;BS25)+COUNTIFS($W$2:$W$1000,"&gt;"&amp;$CN$17,$C$2:$C$1000,"="&amp;BS25)</f>
        <v/>
      </c>
      <c r="CQ25" s="80">
        <f>COUNTIFS($W$2:$W$1000,"&lt;"&amp;$CN$17,$B$2:$B$1000,"="&amp;BS25)+COUNTIFS($W$2:$W$1000,"&lt;"&amp;$CN$17,$C$2:$C$1000,"="&amp;BS25)</f>
        <v/>
      </c>
      <c r="CR25" s="80">
        <f>COUNTIFS($W$2:$W$1000,"&gt;"&amp;$CR$17,$B$2:$B$1000,"="&amp;BR25)+COUNTIFS($W$2:$W$1000,"&gt;"&amp;$CR$17,$C$2:$C$1000,"="&amp;BR25)</f>
        <v/>
      </c>
      <c r="CS25" s="80">
        <f>COUNTIFS($W$2:$W$1000,"&lt;"&amp;$CR$17,$B$2:$B$1000,"="&amp;BR25)+COUNTIFS($W$2:$W$1000,"&lt;"&amp;$CR$17,$C$2:$C$1000,"="&amp;BR25)</f>
        <v/>
      </c>
      <c r="CT25" s="80">
        <f>COUNTIFS($W$2:$W$1000,"&gt;"&amp;$CR$17,$B$2:$B$1000,"="&amp;BS25)+COUNTIFS($W$2:$W$1000,"&gt;"&amp;$CR$17,$C$2:$C$1000,"="&amp;BS25)</f>
        <v/>
      </c>
      <c r="CU25" s="80">
        <f>COUNTIFS($W$2:$W$1000,"&lt;"&amp;$CR$17,$B$2:$B$1000,"="&amp;BS25)+COUNTIFS($W$2:$W$1000,"&lt;"&amp;$CR$17,$C$2:$C$1000,"="&amp;BS25)</f>
        <v/>
      </c>
      <c r="CV25" s="12">
        <f>COUNTIFS($R$2:$R$1000,"&gt;"&amp;$CV$17,$B$2:$B$1000,"="&amp;BR25)+COUNTIFS($S$2:$S$1000,"&gt;"&amp;$CV$17,$C$2:$C$1000,"="&amp;BR25)</f>
        <v/>
      </c>
      <c r="CW25" s="80">
        <f>COUNTIFS($R$2:$R$1000,"&lt;"&amp;$CV$17,$B$2:$B$1000,"="&amp;BR25)+COUNTIFS($S$2:$S$1000,"&lt;"&amp;$CV$17,$C$2:$C$1000,"="&amp;BR25)</f>
        <v/>
      </c>
      <c r="CX25" s="80">
        <f>COUNTIFS($R$2:$R$1000,"&gt;"&amp;$CV$17,$B$2:$B$1000,"="&amp;BS25)+COUNTIFS($S$2:$S$1000,"&gt;"&amp;$CV$17,$C$2:$C$1000,"="&amp;BS25)</f>
        <v/>
      </c>
      <c r="CY25" s="80">
        <f>COUNTIFS($R$2:$R$1000,"&lt;"&amp;$CV$17,$B$2:$B$1000,"="&amp;BS25)+COUNTIFS($S$2:$S$1000,"&lt;"&amp;$CV$17,$C$2:$C$1000,"="&amp;BS25)</f>
        <v/>
      </c>
      <c r="CZ25" s="80">
        <f>COUNTIFS($R$2:$R$1000,"&gt;"&amp;$CZ$17,$B$2:$B$1000,"="&amp;BR25)+COUNTIFS($S$2:$S$1000,"&gt;"&amp;$CZ$17,$C$2:$C$1000,"="&amp;BR25)</f>
        <v/>
      </c>
      <c r="DA25" s="80">
        <f>COUNTIFS($R$2:$R$1000,"&lt;"&amp;$CZ$17,$B$2:$B$1000,"="&amp;BR25)+COUNTIFS($S$2:$S$1000,"&lt;"&amp;$CZ$17,$C$2:$C$1000,"="&amp;BR25)</f>
        <v/>
      </c>
      <c r="DB25" s="80">
        <f>COUNTIFS($R$2:$R$1000,"&gt;"&amp;$CZ$17,$B$2:$B$1000,"="&amp;BS25)+COUNTIFS($S$2:$S$1000,"&gt;"&amp;$CZ$17,$C$2:$C$1000,"="&amp;BS25)</f>
        <v/>
      </c>
      <c r="DC25" s="80">
        <f>COUNTIFS($R$2:$R$1000,"&lt;"&amp;$CZ$17,$B$2:$B$1000,"="&amp;BS25)+COUNTIFS($S$2:$S$1000,"&lt;"&amp;$CZ$17,$C$2:$C$1000,"="&amp;BS25)</f>
        <v/>
      </c>
      <c r="DD25" s="80">
        <f>COUNTIFS($R$2:$R$1000,"&gt;"&amp;$DD$17,$B$2:$B$1000,"="&amp;BR25)+COUNTIFS($S$2:$S$1000,"&gt;"&amp;$DD$17,$C$2:$C$1000,"="&amp;BR25)</f>
        <v/>
      </c>
      <c r="DE25" s="80">
        <f>COUNTIFS($R$2:$R$1000,"&lt;"&amp;$DD$17,$B$2:$B$1000,"="&amp;BR25)+COUNTIFS($S$2:$S$1000,"&lt;"&amp;$DD$17,$C$2:$C$1000,"="&amp;BR25)</f>
        <v/>
      </c>
      <c r="DF25" s="80">
        <f>COUNTIFS($R$2:$R$1000,"&gt;"&amp;$DD$17,$B$2:$B$1000,"="&amp;BS25)+COUNTIFS($S$2:$S$1000,"&gt;"&amp;$DD$17,$C$2:$C$1000,"="&amp;BS25)</f>
        <v/>
      </c>
      <c r="DG25" s="80">
        <f>COUNTIFS($R$2:$R$1000,"&lt;"&amp;$DD$17,$B$2:$B$1000,"="&amp;BS25)+COUNTIFS($S$2:$S$1000,"&lt;"&amp;$DD$17,$C$2:$C$1000,"="&amp;BS25)</f>
        <v/>
      </c>
      <c r="DH25" s="25">
        <f>COUNTIFS($U$2:$U$1000,"&gt;"&amp;$DH$17,$B$2:$B$1000,"="&amp;BR25)+COUNTIFS($V$2:$V$1000,"&gt;"&amp;$DH$17,$C$2:$C$1000,"="&amp;BR25)</f>
        <v/>
      </c>
      <c r="DI25" s="80">
        <f>COUNTIFS($U$2:$U$1000,"&lt;"&amp;$DH$17,$B$2:$B$1000,"="&amp;BR25)+COUNTIFS($V$2:$V$1000,"&lt;"&amp;$DH$17,$C$2:$C$1000,"="&amp;BR25)</f>
        <v/>
      </c>
      <c r="DJ25" s="80">
        <f>COUNTIFS($U$2:$U$1000,"&gt;"&amp;$DH$17,$B$2:$B$1000,"="&amp;BS25)+COUNTIFS($V$2:$V$1000,"&gt;"&amp;$DH$17,$C$2:$C$1000,"="&amp;BS25)</f>
        <v/>
      </c>
      <c r="DK25" s="80">
        <f>COUNTIFS($U$2:$U$1000,"&lt;"&amp;$DH$17,$B$2:$B$1000,"="&amp;BS25)+COUNTIFS($V$2:$V$1000,"&lt;"&amp;$DH$17,$C$2:$C$1000,"="&amp;BS25)</f>
        <v/>
      </c>
      <c r="DL25" s="80">
        <f>COUNTIFS($U$2:$U$1000,"&gt;"&amp;$DL$17,$B$2:$B$1000,"="&amp;BR25)+COUNTIFS($V$2:$V$1000,"&gt;"&amp;$DL$17,$C$2:$C$1000,"="&amp;BR25)</f>
        <v/>
      </c>
      <c r="DM25" s="80">
        <f>COUNTIFS($U$2:$U$1000,"&lt;"&amp;$DL$17,$B$2:$B$1000,"="&amp;BR25)+COUNTIFS($V$2:$V$1000,"&lt;"&amp;$DL$17,$C$2:$C$1000,"="&amp;BR25)</f>
        <v/>
      </c>
      <c r="DN25" s="80">
        <f>COUNTIFS($U$2:$U$1000,"&gt;"&amp;$DL$17,$B$2:$B$1000,"="&amp;BS25)+COUNTIFS($V$2:$V$1000,"&gt;"&amp;$DL$17,$C$2:$C$1000,"="&amp;BS25)</f>
        <v/>
      </c>
      <c r="DO25" s="80">
        <f>COUNTIFS($U$2:$U$1000,"&lt;"&amp;$DL$17,$B$2:$B$1000,"="&amp;BS25)+COUNTIFS($V$2:$V$1000,"&lt;"&amp;$DL$17,$C$2:$C$1000,"="&amp;BS25)</f>
        <v/>
      </c>
      <c r="DP25" s="80">
        <f>COUNTIFS($U$2:$U$1000,"&gt;"&amp;$DP$17,$B$2:$B$1000,"="&amp;BR25)+COUNTIFS($V$2:$V$1000,"&gt;"&amp;$DP$17,$C$2:$C$1000,"="&amp;BR25)</f>
        <v/>
      </c>
      <c r="DQ25" s="80">
        <f>COUNTIFS($U$2:$U$1000,"&lt;"&amp;$DP$17,$B$2:$B$1000,"="&amp;BR25)+COUNTIFS($V$2:$V$1000,"&lt;"&amp;$DP$17,$C$2:$C$1000,"="&amp;BR25)</f>
        <v/>
      </c>
      <c r="DR25" s="80">
        <f>COUNTIFS($U$2:$U$1000,"&gt;"&amp;$DP$17,$B$2:$B$1000,"="&amp;BS25)+COUNTIFS($V$2:$V$1000,"&gt;"&amp;$DP$17,$C$2:$C$1000,"="&amp;BS25)</f>
        <v/>
      </c>
      <c r="DS25" s="80">
        <f>COUNTIFS($U$2:$U$1000,"&lt;"&amp;$DP$17,$B$2:$B$1000,"="&amp;BS25)+COUNTIFS($V$2:$V$1000,"&lt;"&amp;$DP$17,$C$2:$C$1000,"="&amp;BS25)</f>
        <v/>
      </c>
      <c r="DT25" s="12">
        <f>COUNTIFS($S$2:$S$1000,"&gt;"&amp;$DT$17,$B$2:$B$1000,"="&amp;BR25)+COUNTIFS($R$2:$R$1000,"&gt;"&amp;$DT$17,$C$2:$C$1000,"="&amp;BR25)</f>
        <v/>
      </c>
      <c r="DU25" s="80">
        <f>COUNTIFS($S$2:$S$1000,"&lt;"&amp;$DT$17,$B$2:$B$1000,"="&amp;BR25)+COUNTIFS($R$2:$R$1000,"&lt;"&amp;$DT$17,$C$2:$C$1000,"="&amp;BR25)</f>
        <v/>
      </c>
      <c r="DV25" s="80">
        <f>COUNTIFS($S$2:$S$1000,"&gt;"&amp;$DT$17,$B$2:$B$1000,"="&amp;BS25)+COUNTIFS($R$2:$R$1000,"&gt;"&amp;$DT$17,$C$2:$C$1000,"="&amp;BS25)</f>
        <v/>
      </c>
      <c r="DW25" s="80">
        <f>COUNTIFS($S$2:$S$1000,"&lt;"&amp;$DT$17,$B$2:$B$1000,"="&amp;BS25)+COUNTIFS($R$2:$R$1000,"&lt;"&amp;$DT$17,$C$2:$C$1000,"="&amp;BS25)</f>
        <v/>
      </c>
      <c r="DX25" s="80">
        <f>COUNTIFS($S$2:$S$1000,"&gt;"&amp;$DX$17,$B$2:$B$1000,"="&amp;BR25)+COUNTIFS($R$2:$R$1000,"&gt;"&amp;$DX$17,$C$2:$C$1000,"="&amp;BR25)</f>
        <v/>
      </c>
      <c r="DY25" s="80">
        <f>COUNTIFS($S$2:$S$1000,"&lt;"&amp;$DX$17,$B$2:$B$1000,"="&amp;BR25)+COUNTIFS($R$2:$R$1000,"&lt;"&amp;$DX$17,$C$2:$C$1000,"="&amp;BR25)</f>
        <v/>
      </c>
      <c r="DZ25" s="80">
        <f>COUNTIFS($S$2:$S$1000,"&gt;"&amp;$DX$17,$B$2:$B$1000,"="&amp;BS25)+COUNTIFS($R$2:$R$1000,"&gt;"&amp;$DX$17,$C$2:$C$1000,"="&amp;BS25)</f>
        <v/>
      </c>
      <c r="EA25" s="80">
        <f>COUNTIFS($S$2:$S$1000,"&lt;"&amp;$DX$17,$B$2:$B$1000,"="&amp;BS25)+COUNTIFS($R$2:$R$1000,"&lt;"&amp;$DX$17,$C$2:$C$1000,"="&amp;BS25)</f>
        <v/>
      </c>
      <c r="EB25" s="80">
        <f>COUNTIFS($S$2:$S$1000,"&gt;"&amp;$EB$17,$B$2:$B$1000,"="&amp;BR25)+COUNTIFS($R$2:$R$1000,"&gt;"&amp;$EB$17,$C$2:$C$1000,"="&amp;BR25)</f>
        <v/>
      </c>
      <c r="EC25" s="80">
        <f>COUNTIFS($S$2:$S$1000,"&lt;"&amp;$EB$17,$B$2:$B$1000,"="&amp;BR25)+COUNTIFS($R$2:$R$1000,"&lt;"&amp;$EB$17,$C$2:$C$1000,"="&amp;BR25)</f>
        <v/>
      </c>
      <c r="ED25" s="80">
        <f>COUNTIFS($S$2:$S$1000,"&gt;"&amp;$EB$17,$B$2:$B$1000,"="&amp;BS25)+COUNTIFS($R$2:$R$1000,"&gt;"&amp;$EB$17,$C$2:$C$1000,"="&amp;BS25)</f>
        <v/>
      </c>
      <c r="EE25" s="80">
        <f>COUNTIFS($S$2:$S$1000,"&lt;"&amp;$EB$17,$B$2:$B$1000,"="&amp;BS25)+COUNTIFS($R$2:$R$1000,"&lt;"&amp;$EB$17,$C$2:$C$1000,"="&amp;BS25)</f>
        <v/>
      </c>
      <c r="EF25" s="25">
        <f>COUNTIFS($V$2:$V$1000,"&gt;"&amp;$EF$17,$B$2:$B$1000,"="&amp;BR25)+COUNTIFS($U$2:$U$1000,"&gt;"&amp;$EF$17,$C$2:$C$1000,"="&amp;BR25)</f>
        <v/>
      </c>
      <c r="EG25" s="80">
        <f>COUNTIFS($V$2:$V$1000,"&lt;"&amp;$EF$17,$B$2:$B$1000,"="&amp;BR25)+COUNTIFS($U$2:$U$1000,"&lt;"&amp;$EF$17,$C$2:$C$1000,"="&amp;BR25)</f>
        <v/>
      </c>
      <c r="EH25" s="80">
        <f>COUNTIFS($V$2:$V$1000,"&gt;"&amp;$EF$17,$B$2:$B$1000,"="&amp;BS25)+COUNTIFS($U$2:$U$1000,"&gt;"&amp;$EF$17,$C$2:$C$1000,"="&amp;BS25)</f>
        <v/>
      </c>
      <c r="EI25" s="80">
        <f>COUNTIFS($V$2:$V$1000,"&lt;"&amp;$EF$17,$B$2:$B$1000,"="&amp;BS25)+COUNTIFS($U$2:$U$1000,"&lt;"&amp;$EF$17,$C$2:$C$1000,"="&amp;BS25)</f>
        <v/>
      </c>
      <c r="EJ25" s="80">
        <f>COUNTIFS($V$2:$V$1000,"&gt;"&amp;$EJ$17,$B$2:$B$1000,"="&amp;BR25)+COUNTIFS($U$2:$U$1000,"&gt;"&amp;$EJ$17,$C$2:$C$1000,"="&amp;BR25)</f>
        <v/>
      </c>
      <c r="EK25" s="80">
        <f>COUNTIFS($V$2:$V$1000,"&lt;"&amp;$EJ$17,$B$2:$B$1000,"="&amp;BR25)+COUNTIFS($U$2:$U$1000,"&lt;"&amp;$EJ$17,$C$2:$C$1000,"="&amp;BR25)</f>
        <v/>
      </c>
      <c r="EL25" s="80">
        <f>COUNTIFS($V$2:$V$1000,"&gt;"&amp;$EJ$17,$B$2:$B$1000,"="&amp;BS25)+COUNTIFS($U$2:$U$1000,"&gt;"&amp;$EJ$17,$C$2:$C$1000,"="&amp;BS25)</f>
        <v/>
      </c>
      <c r="EM25" s="80">
        <f>COUNTIFS($V$2:$V$1000,"&lt;"&amp;$EJ$17,$B$2:$B$1000,"="&amp;BS25)+COUNTIFS($U$2:$U$1000,"&lt;"&amp;$EJ$17,$C$2:$C$1000,"="&amp;BS25)</f>
        <v/>
      </c>
      <c r="EN25" s="80">
        <f>COUNTIFS($V$2:$V$1000,"&gt;"&amp;$EN$17,$B$2:$B$1000,"="&amp;BR25)+COUNTIFS($U$2:$U$1000,"&gt;"&amp;$EN$17,$C$2:$C$1000,"="&amp;BR25)</f>
        <v/>
      </c>
      <c r="EO25" s="80">
        <f>COUNTIFS($V$2:$V$1000,"&lt;"&amp;$EN$17,$B$2:$B$1000,"="&amp;BR25)+COUNTIFS($U$2:$U$1000,"&lt;"&amp;$EN$17,$C$2:$C$1000,"="&amp;BR25)</f>
        <v/>
      </c>
      <c r="EP25" s="80">
        <f>COUNTIFS($V$2:$V$1000,"&gt;"&amp;$EN$17,$B$2:$B$1000,"="&amp;BS25)+COUNTIFS($U$2:$U$1000,"&gt;"&amp;$EN$17,$C$2:$C$1000,"="&amp;BS25)</f>
        <v/>
      </c>
      <c r="EQ25" s="80">
        <f>COUNTIFS($V$2:$V$1000,"&lt;"&amp;$EN$17,$B$2:$B$1000,"="&amp;BS25)+COUNTIFS($U$2:$U$1000,"&lt;"&amp;$EN$17,$C$2:$C$1000,"="&amp;BS25)</f>
        <v/>
      </c>
      <c r="ES25" s="89" t="n"/>
      <c r="EV25" s="89" t="n"/>
      <c r="EY25" s="89" t="n"/>
      <c r="FB25" s="89" t="n"/>
      <c r="FE25" s="89" t="n"/>
      <c r="FH25" s="89" t="n"/>
      <c r="FK25" s="89" t="n"/>
      <c r="FP25" s="81" t="n"/>
      <c r="FS25" s="81" t="n"/>
      <c r="FV25" s="81" t="n"/>
      <c r="FY25" s="81" t="n"/>
      <c r="GB25" s="81" t="n"/>
      <c r="GE25" s="81" t="n"/>
      <c r="GH25" s="81" t="n"/>
      <c r="GK25" s="81" t="n"/>
    </row>
    <row customHeight="1" ht="12" r="26" spans="1:201">
      <c r="A26" s="35" t="n">
        <v>43345</v>
      </c>
      <c r="B26" s="89" t="s">
        <v>151</v>
      </c>
      <c r="C26" s="89" t="s">
        <v>165</v>
      </c>
      <c r="D26" s="31" t="n">
        <v>7.12</v>
      </c>
      <c r="E26" s="81" t="n">
        <v>6.47</v>
      </c>
      <c r="F26" s="25" t="n">
        <v>649</v>
      </c>
      <c r="G26" s="80" t="n">
        <v>349</v>
      </c>
      <c r="H26" s="80" t="n">
        <v>570</v>
      </c>
      <c r="I26" s="80" t="n">
        <v>247</v>
      </c>
      <c r="J26" s="80" t="n">
        <v>20</v>
      </c>
      <c r="K26" s="80" t="n">
        <v>9</v>
      </c>
      <c r="L26" s="25" t="n">
        <v>0</v>
      </c>
      <c r="M26" s="80" t="n">
        <v>0</v>
      </c>
      <c r="N26" s="80" t="n">
        <v>3</v>
      </c>
      <c r="O26" s="80" t="n">
        <v>2</v>
      </c>
      <c r="P26" s="80" t="n">
        <v>2</v>
      </c>
      <c r="Q26" s="80" t="n">
        <v>0</v>
      </c>
      <c r="R26" s="16" t="n">
        <v>5</v>
      </c>
      <c r="S26" s="16" t="n">
        <v>2</v>
      </c>
      <c r="T26" s="16" t="n">
        <v>7</v>
      </c>
      <c r="U26" s="25" t="n">
        <v>1</v>
      </c>
      <c r="V26" s="80" t="n">
        <v>0</v>
      </c>
      <c r="W26" s="16" t="n">
        <v>1</v>
      </c>
      <c r="X26" s="25" t="n">
        <v>20</v>
      </c>
      <c r="Y26" s="80" t="n">
        <v>38</v>
      </c>
      <c r="Z26" s="27">
        <f>IF(U26="","",LOOKUP(U26-V26,{-9E+307,0,1},{2,"x",1}))</f>
        <v/>
      </c>
      <c r="AA26" s="14">
        <f>IF(U26="","",U26&amp;"-"&amp;V26)</f>
        <v/>
      </c>
      <c r="AB26" s="63" t="n"/>
      <c r="AW26" s="80" t="n"/>
      <c r="AX26" s="81" t="n"/>
      <c r="AY26" s="80" t="n"/>
      <c r="AZ26" s="80" t="n"/>
      <c r="BA26" s="80" t="n"/>
      <c r="BB26" s="80" t="n"/>
      <c r="BC26" s="80" t="n"/>
      <c r="BD26" s="80" t="n"/>
      <c r="BE26" s="80" t="n"/>
      <c r="BF26" s="80" t="n"/>
      <c r="BG26" s="81" t="n"/>
      <c r="BH26" s="80" t="n"/>
      <c r="BI26" s="80" t="n"/>
      <c r="BJ26" s="80" t="n"/>
      <c r="BK26" s="80" t="n"/>
      <c r="BL26" s="80" t="n"/>
      <c r="BM26" s="80" t="n"/>
      <c r="BN26" s="80" t="n"/>
      <c r="BO26" s="80" t="n"/>
      <c r="BR26" s="89">
        <f>BR38</f>
        <v/>
      </c>
      <c r="BS26" s="89">
        <f>BS38</f>
        <v/>
      </c>
      <c r="BT26" s="80">
        <f>COUNTIFS($T$2:$T$1000,"&gt;"&amp;$BT$17,$B$2:$B$1000,"="&amp;BR26)+COUNTIFS($T$2:$T$1000,"&gt;"&amp;$BT$17,$C$2:$C$1000,"="&amp;BR26)</f>
        <v/>
      </c>
      <c r="BU26" s="80">
        <f>COUNTIFS($T$2:$T$1000,"&lt;"&amp;$BT$17,$B$2:$B$1000,"="&amp;BR26)+COUNTIFS($T$2:$T$1000,"&lt;"&amp;$BT$17,$C$2:$C$1000,"="&amp;BR26)</f>
        <v/>
      </c>
      <c r="BV26" s="80">
        <f>COUNTIFS($T$2:$T$1000,"&gt;"&amp;$BT$17,$B$2:$B$1000,"="&amp;BS26)+COUNTIFS($T$2:$T$1000,"&gt;"&amp;$BT$17,$C$2:$C$1000,"="&amp;BS26)</f>
        <v/>
      </c>
      <c r="BW26" s="80">
        <f>COUNTIFS($T$2:$T$1000,"&lt;"&amp;$BT$17,$B$2:$B$1000,"="&amp;BS26)+COUNTIFS($T$2:$T$1000,"&lt;"&amp;$BT$17,$C$2:$C$1000,"="&amp;BS26)</f>
        <v/>
      </c>
      <c r="BX26" s="80">
        <f>COUNTIFS($T$2:$T$1000,"&gt;"&amp;$BX$17,$B$2:$B$1000,"="&amp;BR26)+COUNTIFS($T$2:$T$1000,"&gt;"&amp;$BX$17,$C$2:$C$1000,"="&amp;BR26)</f>
        <v/>
      </c>
      <c r="BY26" s="80">
        <f>COUNTIFS($T$2:$T$1000,"&lt;"&amp;$BX$17,$B$2:$B$1000,"="&amp;BR26)+COUNTIFS($T$2:$T$1000,"&lt;"&amp;$BX$17,$C$2:$C$1000,"="&amp;BR26)</f>
        <v/>
      </c>
      <c r="BZ26" s="80">
        <f>COUNTIFS($T$2:$T$1000,"&gt;"&amp;$BX$17,$B$2:$B$1000,"="&amp;BS26)+COUNTIFS($T$2:$T$1000,"&gt;"&amp;$BX$17,$C$2:$C$1000,"="&amp;BS26)</f>
        <v/>
      </c>
      <c r="CA26" s="80">
        <f>COUNTIFS($T$2:$T$1000,"&lt;"&amp;$BX$17,$B$2:$B$1000,"="&amp;BS26)+COUNTIFS($T$2:$T$1000,"&lt;"&amp;$BX$17,$C$2:$C$1000,"="&amp;BS26)</f>
        <v/>
      </c>
      <c r="CB26" s="80">
        <f>COUNTIFS($T$2:$T$1000,"&gt;"&amp;$CB$17,$B$2:$B$1000,"="&amp;BR26)+COUNTIFS($T$2:$T$1000,"&gt;"&amp;$CB$17,$C$2:$C$1000,"="&amp;BR26)</f>
        <v/>
      </c>
      <c r="CC26" s="80">
        <f>COUNTIFS($T$2:$T$1000,"&lt;"&amp;$CB$17,$B$2:$B$1000,"="&amp;BR26)+COUNTIFS($T$2:$T$1000,"&lt;"&amp;$CB$17,$C$2:$C$1000,"="&amp;BR26)</f>
        <v/>
      </c>
      <c r="CD26" s="80">
        <f>COUNTIFS($T$2:$T$1000,"&gt;"&amp;$CB$17,$B$2:$B$1000,"="&amp;BS26)+COUNTIFS($T$2:$T$1000,"&gt;"&amp;$CB$17,$C$2:$C$1000,"="&amp;BS26)</f>
        <v/>
      </c>
      <c r="CE26" s="80">
        <f>COUNTIFS($T$2:$T$1000,"&lt;"&amp;$CB$17,$B$2:$B$1000,"="&amp;BS26)+COUNTIFS($T$2:$T$1000,"&lt;"&amp;$CB$17,$C$2:$C$1000,"="&amp;BS26)</f>
        <v/>
      </c>
      <c r="CF26" s="25">
        <f>COUNTIFS($W$2:$W$1000,"&gt;"&amp;$CF$17,$B$2:$B$1000,"="&amp;BR26)+COUNTIFS($W$2:$W$1000,"&gt;"&amp;$CF$17,$C$2:$C$1000,"="&amp;BR26)</f>
        <v/>
      </c>
      <c r="CG26" s="80">
        <f>COUNTIFS($W$2:$W$1000,"&lt;"&amp;$CF$17,$B$2:$B$1000,"="&amp;BR26)+COUNTIFS($W$2:$W$1000,"&lt;"&amp;$CF$17,$C$2:$C$1000,"="&amp;BR26)</f>
        <v/>
      </c>
      <c r="CH26" s="80">
        <f>COUNTIFS($W$2:$W$1000,"&gt;"&amp;$CF$17,$B$2:$B$1000,"="&amp;BS26)+COUNTIFS($W$2:$W$1000,"&gt;"&amp;$CF$17,$C$2:$C$1000,"="&amp;BS26)</f>
        <v/>
      </c>
      <c r="CI26" s="80">
        <f>COUNTIFS($W$2:$W$1000,"&lt;"&amp;$CF$17,$B$2:$B$1000,"="&amp;BS26)+COUNTIFS($W$2:$W$1000,"&lt;"&amp;$CF$17,$C$2:$C$1000,"="&amp;BS26)</f>
        <v/>
      </c>
      <c r="CJ26" s="80">
        <f>COUNTIFS($W$2:$W$1000,"&gt;"&amp;$CJ$17,$B$2:$B$1000,"="&amp;BR26)+COUNTIFS($W$2:$W$1000,"&gt;"&amp;$CJ$17,$C$2:$C$1000,"="&amp;BR26)</f>
        <v/>
      </c>
      <c r="CK26" s="80">
        <f>COUNTIFS($W$2:$W$1000,"&lt;"&amp;$CJ$17,$B$2:$B$1000,"="&amp;BR26)+COUNTIFS($W$2:$W$1000,"&lt;"&amp;$CJ$17,$C$2:$C$1000,"="&amp;BR26)</f>
        <v/>
      </c>
      <c r="CL26" s="80">
        <f>COUNTIFS($W$2:$W$1000,"&gt;"&amp;$CJ$17,$B$2:$B$1000,"="&amp;BS26)+COUNTIFS($W$2:$W$1000,"&gt;"&amp;$CJ$17,$C$2:$C$1000,"="&amp;BS26)</f>
        <v/>
      </c>
      <c r="CM26" s="80">
        <f>COUNTIFS($W$2:$W$1000,"&lt;"&amp;$CJ$17,$B$2:$B$1000,"="&amp;BS26)+COUNTIFS($W$2:$W$1000,"&lt;"&amp;$CJ$17,$C$2:$C$1000,"="&amp;BS26)</f>
        <v/>
      </c>
      <c r="CN26" s="80">
        <f>COUNTIFS($W$2:$W$1000,"&gt;"&amp;$CN$17,$B$2:$B$1000,"="&amp;BR26)+COUNTIFS($W$2:$W$1000,"&gt;"&amp;$CN$17,$C$2:$C$1000,"="&amp;BR26)</f>
        <v/>
      </c>
      <c r="CO26" s="80">
        <f>COUNTIFS($W$2:$W$1000,"&lt;"&amp;$CN$17,$B$2:$B$1000,"="&amp;BR26)+COUNTIFS($W$2:$W$1000,"&lt;"&amp;$CN$17,$C$2:$C$1000,"="&amp;BR26)</f>
        <v/>
      </c>
      <c r="CP26" s="80">
        <f>COUNTIFS($W$2:$W$1000,"&gt;"&amp;$CN$17,$B$2:$B$1000,"="&amp;BS26)+COUNTIFS($W$2:$W$1000,"&gt;"&amp;$CN$17,$C$2:$C$1000,"="&amp;BS26)</f>
        <v/>
      </c>
      <c r="CQ26" s="80">
        <f>COUNTIFS($W$2:$W$1000,"&lt;"&amp;$CN$17,$B$2:$B$1000,"="&amp;BS26)+COUNTIFS($W$2:$W$1000,"&lt;"&amp;$CN$17,$C$2:$C$1000,"="&amp;BS26)</f>
        <v/>
      </c>
      <c r="CR26" s="80">
        <f>COUNTIFS($W$2:$W$1000,"&gt;"&amp;$CR$17,$B$2:$B$1000,"="&amp;BR26)+COUNTIFS($W$2:$W$1000,"&gt;"&amp;$CR$17,$C$2:$C$1000,"="&amp;BR26)</f>
        <v/>
      </c>
      <c r="CS26" s="80">
        <f>COUNTIFS($W$2:$W$1000,"&lt;"&amp;$CR$17,$B$2:$B$1000,"="&amp;BR26)+COUNTIFS($W$2:$W$1000,"&lt;"&amp;$CR$17,$C$2:$C$1000,"="&amp;BR26)</f>
        <v/>
      </c>
      <c r="CT26" s="80">
        <f>COUNTIFS($W$2:$W$1000,"&gt;"&amp;$CR$17,$B$2:$B$1000,"="&amp;BS26)+COUNTIFS($W$2:$W$1000,"&gt;"&amp;$CR$17,$C$2:$C$1000,"="&amp;BS26)</f>
        <v/>
      </c>
      <c r="CU26" s="80">
        <f>COUNTIFS($W$2:$W$1000,"&lt;"&amp;$CR$17,$B$2:$B$1000,"="&amp;BS26)+COUNTIFS($W$2:$W$1000,"&lt;"&amp;$CR$17,$C$2:$C$1000,"="&amp;BS26)</f>
        <v/>
      </c>
      <c r="CV26" s="12">
        <f>COUNTIFS($R$2:$R$1000,"&gt;"&amp;$CV$17,$B$2:$B$1000,"="&amp;BR26)+COUNTIFS($S$2:$S$1000,"&gt;"&amp;$CV$17,$C$2:$C$1000,"="&amp;BR26)</f>
        <v/>
      </c>
      <c r="CW26" s="80">
        <f>COUNTIFS($R$2:$R$1000,"&lt;"&amp;$CV$17,$B$2:$B$1000,"="&amp;BR26)+COUNTIFS($S$2:$S$1000,"&lt;"&amp;$CV$17,$C$2:$C$1000,"="&amp;BR26)</f>
        <v/>
      </c>
      <c r="CX26" s="80">
        <f>COUNTIFS($R$2:$R$1000,"&gt;"&amp;$CV$17,$B$2:$B$1000,"="&amp;BS26)+COUNTIFS($S$2:$S$1000,"&gt;"&amp;$CV$17,$C$2:$C$1000,"="&amp;BS26)</f>
        <v/>
      </c>
      <c r="CY26" s="80">
        <f>COUNTIFS($R$2:$R$1000,"&lt;"&amp;$CV$17,$B$2:$B$1000,"="&amp;BS26)+COUNTIFS($S$2:$S$1000,"&lt;"&amp;$CV$17,$C$2:$C$1000,"="&amp;BS26)</f>
        <v/>
      </c>
      <c r="CZ26" s="80">
        <f>COUNTIFS($R$2:$R$1000,"&gt;"&amp;$CZ$17,$B$2:$B$1000,"="&amp;BR26)+COUNTIFS($S$2:$S$1000,"&gt;"&amp;$CZ$17,$C$2:$C$1000,"="&amp;BR26)</f>
        <v/>
      </c>
      <c r="DA26" s="80">
        <f>COUNTIFS($R$2:$R$1000,"&lt;"&amp;$CZ$17,$B$2:$B$1000,"="&amp;BR26)+COUNTIFS($S$2:$S$1000,"&lt;"&amp;$CZ$17,$C$2:$C$1000,"="&amp;BR26)</f>
        <v/>
      </c>
      <c r="DB26" s="80">
        <f>COUNTIFS($R$2:$R$1000,"&gt;"&amp;$CZ$17,$B$2:$B$1000,"="&amp;BS26)+COUNTIFS($S$2:$S$1000,"&gt;"&amp;$CZ$17,$C$2:$C$1000,"="&amp;BS26)</f>
        <v/>
      </c>
      <c r="DC26" s="80">
        <f>COUNTIFS($R$2:$R$1000,"&lt;"&amp;$CZ$17,$B$2:$B$1000,"="&amp;BS26)+COUNTIFS($S$2:$S$1000,"&lt;"&amp;$CZ$17,$C$2:$C$1000,"="&amp;BS26)</f>
        <v/>
      </c>
      <c r="DD26" s="80">
        <f>COUNTIFS($R$2:$R$1000,"&gt;"&amp;$DD$17,$B$2:$B$1000,"="&amp;BR26)+COUNTIFS($S$2:$S$1000,"&gt;"&amp;$DD$17,$C$2:$C$1000,"="&amp;BR26)</f>
        <v/>
      </c>
      <c r="DE26" s="80">
        <f>COUNTIFS($R$2:$R$1000,"&lt;"&amp;$DD$17,$B$2:$B$1000,"="&amp;BR26)+COUNTIFS($S$2:$S$1000,"&lt;"&amp;$DD$17,$C$2:$C$1000,"="&amp;BR26)</f>
        <v/>
      </c>
      <c r="DF26" s="80">
        <f>COUNTIFS($R$2:$R$1000,"&gt;"&amp;$DD$17,$B$2:$B$1000,"="&amp;BS26)+COUNTIFS($S$2:$S$1000,"&gt;"&amp;$DD$17,$C$2:$C$1000,"="&amp;BS26)</f>
        <v/>
      </c>
      <c r="DG26" s="80">
        <f>COUNTIFS($R$2:$R$1000,"&lt;"&amp;$DD$17,$B$2:$B$1000,"="&amp;BS26)+COUNTIFS($S$2:$S$1000,"&lt;"&amp;$DD$17,$C$2:$C$1000,"="&amp;BS26)</f>
        <v/>
      </c>
      <c r="DH26" s="25">
        <f>COUNTIFS($U$2:$U$1000,"&gt;"&amp;$DH$17,$B$2:$B$1000,"="&amp;BR26)+COUNTIFS($V$2:$V$1000,"&gt;"&amp;$DH$17,$C$2:$C$1000,"="&amp;BR26)</f>
        <v/>
      </c>
      <c r="DI26" s="80">
        <f>COUNTIFS($U$2:$U$1000,"&lt;"&amp;$DH$17,$B$2:$B$1000,"="&amp;BR26)+COUNTIFS($V$2:$V$1000,"&lt;"&amp;$DH$17,$C$2:$C$1000,"="&amp;BR26)</f>
        <v/>
      </c>
      <c r="DJ26" s="80">
        <f>COUNTIFS($U$2:$U$1000,"&gt;"&amp;$DH$17,$B$2:$B$1000,"="&amp;BS26)+COUNTIFS($V$2:$V$1000,"&gt;"&amp;$DH$17,$C$2:$C$1000,"="&amp;BS26)</f>
        <v/>
      </c>
      <c r="DK26" s="80">
        <f>COUNTIFS($U$2:$U$1000,"&lt;"&amp;$DH$17,$B$2:$B$1000,"="&amp;BS26)+COUNTIFS($V$2:$V$1000,"&lt;"&amp;$DH$17,$C$2:$C$1000,"="&amp;BS26)</f>
        <v/>
      </c>
      <c r="DL26" s="80">
        <f>COUNTIFS($U$2:$U$1000,"&gt;"&amp;$DL$17,$B$2:$B$1000,"="&amp;BR26)+COUNTIFS($V$2:$V$1000,"&gt;"&amp;$DL$17,$C$2:$C$1000,"="&amp;BR26)</f>
        <v/>
      </c>
      <c r="DM26" s="80">
        <f>COUNTIFS($U$2:$U$1000,"&lt;"&amp;$DL$17,$B$2:$B$1000,"="&amp;BR26)+COUNTIFS($V$2:$V$1000,"&lt;"&amp;$DL$17,$C$2:$C$1000,"="&amp;BR26)</f>
        <v/>
      </c>
      <c r="DN26" s="80">
        <f>COUNTIFS($U$2:$U$1000,"&gt;"&amp;$DL$17,$B$2:$B$1000,"="&amp;BS26)+COUNTIFS($V$2:$V$1000,"&gt;"&amp;$DL$17,$C$2:$C$1000,"="&amp;BS26)</f>
        <v/>
      </c>
      <c r="DO26" s="80">
        <f>COUNTIFS($U$2:$U$1000,"&lt;"&amp;$DL$17,$B$2:$B$1000,"="&amp;BS26)+COUNTIFS($V$2:$V$1000,"&lt;"&amp;$DL$17,$C$2:$C$1000,"="&amp;BS26)</f>
        <v/>
      </c>
      <c r="DP26" s="80">
        <f>COUNTIFS($U$2:$U$1000,"&gt;"&amp;$DP$17,$B$2:$B$1000,"="&amp;BR26)+COUNTIFS($V$2:$V$1000,"&gt;"&amp;$DP$17,$C$2:$C$1000,"="&amp;BR26)</f>
        <v/>
      </c>
      <c r="DQ26" s="80">
        <f>COUNTIFS($U$2:$U$1000,"&lt;"&amp;$DP$17,$B$2:$B$1000,"="&amp;BR26)+COUNTIFS($V$2:$V$1000,"&lt;"&amp;$DP$17,$C$2:$C$1000,"="&amp;BR26)</f>
        <v/>
      </c>
      <c r="DR26" s="80">
        <f>COUNTIFS($U$2:$U$1000,"&gt;"&amp;$DP$17,$B$2:$B$1000,"="&amp;BS26)+COUNTIFS($V$2:$V$1000,"&gt;"&amp;$DP$17,$C$2:$C$1000,"="&amp;BS26)</f>
        <v/>
      </c>
      <c r="DS26" s="80">
        <f>COUNTIFS($U$2:$U$1000,"&lt;"&amp;$DP$17,$B$2:$B$1000,"="&amp;BS26)+COUNTIFS($V$2:$V$1000,"&lt;"&amp;$DP$17,$C$2:$C$1000,"="&amp;BS26)</f>
        <v/>
      </c>
      <c r="DT26" s="12">
        <f>COUNTIFS($S$2:$S$1000,"&gt;"&amp;$DT$17,$B$2:$B$1000,"="&amp;BR26)+COUNTIFS($R$2:$R$1000,"&gt;"&amp;$DT$17,$C$2:$C$1000,"="&amp;BR26)</f>
        <v/>
      </c>
      <c r="DU26" s="80">
        <f>COUNTIFS($S$2:$S$1000,"&lt;"&amp;$DT$17,$B$2:$B$1000,"="&amp;BR26)+COUNTIFS($R$2:$R$1000,"&lt;"&amp;$DT$17,$C$2:$C$1000,"="&amp;BR26)</f>
        <v/>
      </c>
      <c r="DV26" s="80">
        <f>COUNTIFS($S$2:$S$1000,"&gt;"&amp;$DT$17,$B$2:$B$1000,"="&amp;BS26)+COUNTIFS($R$2:$R$1000,"&gt;"&amp;$DT$17,$C$2:$C$1000,"="&amp;BS26)</f>
        <v/>
      </c>
      <c r="DW26" s="80">
        <f>COUNTIFS($S$2:$S$1000,"&lt;"&amp;$DT$17,$B$2:$B$1000,"="&amp;BS26)+COUNTIFS($R$2:$R$1000,"&lt;"&amp;$DT$17,$C$2:$C$1000,"="&amp;BS26)</f>
        <v/>
      </c>
      <c r="DX26" s="80">
        <f>COUNTIFS($S$2:$S$1000,"&gt;"&amp;$DX$17,$B$2:$B$1000,"="&amp;BR26)+COUNTIFS($R$2:$R$1000,"&gt;"&amp;$DX$17,$C$2:$C$1000,"="&amp;BR26)</f>
        <v/>
      </c>
      <c r="DY26" s="80">
        <f>COUNTIFS($S$2:$S$1000,"&lt;"&amp;$DX$17,$B$2:$B$1000,"="&amp;BR26)+COUNTIFS($R$2:$R$1000,"&lt;"&amp;$DX$17,$C$2:$C$1000,"="&amp;BR26)</f>
        <v/>
      </c>
      <c r="DZ26" s="80">
        <f>COUNTIFS($S$2:$S$1000,"&gt;"&amp;$DX$17,$B$2:$B$1000,"="&amp;BS26)+COUNTIFS($R$2:$R$1000,"&gt;"&amp;$DX$17,$C$2:$C$1000,"="&amp;BS26)</f>
        <v/>
      </c>
      <c r="EA26" s="80">
        <f>COUNTIFS($S$2:$S$1000,"&lt;"&amp;$DX$17,$B$2:$B$1000,"="&amp;BS26)+COUNTIFS($R$2:$R$1000,"&lt;"&amp;$DX$17,$C$2:$C$1000,"="&amp;BS26)</f>
        <v/>
      </c>
      <c r="EB26" s="80">
        <f>COUNTIFS($S$2:$S$1000,"&gt;"&amp;$EB$17,$B$2:$B$1000,"="&amp;BR26)+COUNTIFS($R$2:$R$1000,"&gt;"&amp;$EB$17,$C$2:$C$1000,"="&amp;BR26)</f>
        <v/>
      </c>
      <c r="EC26" s="80">
        <f>COUNTIFS($S$2:$S$1000,"&lt;"&amp;$EB$17,$B$2:$B$1000,"="&amp;BR26)+COUNTIFS($R$2:$R$1000,"&lt;"&amp;$EB$17,$C$2:$C$1000,"="&amp;BR26)</f>
        <v/>
      </c>
      <c r="ED26" s="80">
        <f>COUNTIFS($S$2:$S$1000,"&gt;"&amp;$EB$17,$B$2:$B$1000,"="&amp;BS26)+COUNTIFS($R$2:$R$1000,"&gt;"&amp;$EB$17,$C$2:$C$1000,"="&amp;BS26)</f>
        <v/>
      </c>
      <c r="EE26" s="80">
        <f>COUNTIFS($S$2:$S$1000,"&lt;"&amp;$EB$17,$B$2:$B$1000,"="&amp;BS26)+COUNTIFS($R$2:$R$1000,"&lt;"&amp;$EB$17,$C$2:$C$1000,"="&amp;BS26)</f>
        <v/>
      </c>
      <c r="EF26" s="25">
        <f>COUNTIFS($V$2:$V$1000,"&gt;"&amp;$EF$17,$B$2:$B$1000,"="&amp;BR26)+COUNTIFS($U$2:$U$1000,"&gt;"&amp;$EF$17,$C$2:$C$1000,"="&amp;BR26)</f>
        <v/>
      </c>
      <c r="EG26" s="80">
        <f>COUNTIFS($V$2:$V$1000,"&lt;"&amp;$EF$17,$B$2:$B$1000,"="&amp;BR26)+COUNTIFS($U$2:$U$1000,"&lt;"&amp;$EF$17,$C$2:$C$1000,"="&amp;BR26)</f>
        <v/>
      </c>
      <c r="EH26" s="80">
        <f>COUNTIFS($V$2:$V$1000,"&gt;"&amp;$EF$17,$B$2:$B$1000,"="&amp;BS26)+COUNTIFS($U$2:$U$1000,"&gt;"&amp;$EF$17,$C$2:$C$1000,"="&amp;BS26)</f>
        <v/>
      </c>
      <c r="EI26" s="80">
        <f>COUNTIFS($V$2:$V$1000,"&lt;"&amp;$EF$17,$B$2:$B$1000,"="&amp;BS26)+COUNTIFS($U$2:$U$1000,"&lt;"&amp;$EF$17,$C$2:$C$1000,"="&amp;BS26)</f>
        <v/>
      </c>
      <c r="EJ26" s="80">
        <f>COUNTIFS($V$2:$V$1000,"&gt;"&amp;$EJ$17,$B$2:$B$1000,"="&amp;BR26)+COUNTIFS($U$2:$U$1000,"&gt;"&amp;$EJ$17,$C$2:$C$1000,"="&amp;BR26)</f>
        <v/>
      </c>
      <c r="EK26" s="80">
        <f>COUNTIFS($V$2:$V$1000,"&lt;"&amp;$EJ$17,$B$2:$B$1000,"="&amp;BR26)+COUNTIFS($U$2:$U$1000,"&lt;"&amp;$EJ$17,$C$2:$C$1000,"="&amp;BR26)</f>
        <v/>
      </c>
      <c r="EL26" s="80">
        <f>COUNTIFS($V$2:$V$1000,"&gt;"&amp;$EJ$17,$B$2:$B$1000,"="&amp;BS26)+COUNTIFS($U$2:$U$1000,"&gt;"&amp;$EJ$17,$C$2:$C$1000,"="&amp;BS26)</f>
        <v/>
      </c>
      <c r="EM26" s="80">
        <f>COUNTIFS($V$2:$V$1000,"&lt;"&amp;$EJ$17,$B$2:$B$1000,"="&amp;BS26)+COUNTIFS($U$2:$U$1000,"&lt;"&amp;$EJ$17,$C$2:$C$1000,"="&amp;BS26)</f>
        <v/>
      </c>
      <c r="EN26" s="80">
        <f>COUNTIFS($V$2:$V$1000,"&gt;"&amp;$EN$17,$B$2:$B$1000,"="&amp;BR26)+COUNTIFS($U$2:$U$1000,"&gt;"&amp;$EN$17,$C$2:$C$1000,"="&amp;BR26)</f>
        <v/>
      </c>
      <c r="EO26" s="80">
        <f>COUNTIFS($V$2:$V$1000,"&lt;"&amp;$EN$17,$B$2:$B$1000,"="&amp;BR26)+COUNTIFS($U$2:$U$1000,"&lt;"&amp;$EN$17,$C$2:$C$1000,"="&amp;BR26)</f>
        <v/>
      </c>
      <c r="EP26" s="80">
        <f>COUNTIFS($V$2:$V$1000,"&gt;"&amp;$EN$17,$B$2:$B$1000,"="&amp;BS26)+COUNTIFS($U$2:$U$1000,"&gt;"&amp;$EN$17,$C$2:$C$1000,"="&amp;BS26)</f>
        <v/>
      </c>
      <c r="EQ26" s="80">
        <f>COUNTIFS($V$2:$V$1000,"&lt;"&amp;$EN$17,$B$2:$B$1000,"="&amp;BS26)+COUNTIFS($U$2:$U$1000,"&lt;"&amp;$EN$17,$C$2:$C$1000,"="&amp;BS26)</f>
        <v/>
      </c>
      <c r="ES26" s="89" t="n"/>
      <c r="EV26" s="89" t="n"/>
      <c r="EY26" s="89" t="n"/>
      <c r="FB26" s="89" t="n"/>
      <c r="FE26" s="89" t="n"/>
      <c r="FH26" s="89" t="n"/>
      <c r="FK26" s="89" t="n"/>
      <c r="FP26" s="81" t="n"/>
      <c r="FS26" s="81" t="n"/>
      <c r="FV26" s="81" t="n"/>
      <c r="FY26" s="81" t="n"/>
      <c r="GB26" s="81" t="n"/>
      <c r="GE26" s="81" t="n"/>
      <c r="GH26" s="81" t="n"/>
      <c r="GK26" s="81" t="n"/>
    </row>
    <row customHeight="1" ht="12" r="27" spans="1:201">
      <c r="A27" s="35" t="n">
        <v>43345</v>
      </c>
      <c r="B27" s="89" t="s">
        <v>168</v>
      </c>
      <c r="C27" s="89" t="s">
        <v>152</v>
      </c>
      <c r="D27" s="31" t="n">
        <v>7.28</v>
      </c>
      <c r="E27" s="81" t="n">
        <v>6.23</v>
      </c>
      <c r="F27" s="25" t="n">
        <v>495</v>
      </c>
      <c r="G27" s="80" t="n">
        <v>507</v>
      </c>
      <c r="H27" s="80" t="n">
        <v>413</v>
      </c>
      <c r="I27" s="80" t="n">
        <v>442</v>
      </c>
      <c r="J27" s="80" t="n">
        <v>8</v>
      </c>
      <c r="K27" s="80" t="n">
        <v>12</v>
      </c>
      <c r="L27" s="25" t="n">
        <v>0</v>
      </c>
      <c r="M27" s="80" t="n">
        <v>0</v>
      </c>
      <c r="N27" s="80" t="n">
        <v>2</v>
      </c>
      <c r="O27" s="80" t="n">
        <v>2</v>
      </c>
      <c r="P27" s="80" t="n">
        <v>1</v>
      </c>
      <c r="Q27" s="80" t="n">
        <v>2</v>
      </c>
      <c r="R27" s="16" t="n">
        <v>3</v>
      </c>
      <c r="S27" s="16" t="n">
        <v>4</v>
      </c>
      <c r="T27" s="16" t="n">
        <v>7</v>
      </c>
      <c r="U27" s="25" t="n">
        <v>3</v>
      </c>
      <c r="V27" s="80" t="n">
        <v>0</v>
      </c>
      <c r="W27" s="16" t="n">
        <v>3</v>
      </c>
      <c r="X27" s="25" t="n">
        <v>30</v>
      </c>
      <c r="Y27" s="80" t="n">
        <v>18</v>
      </c>
      <c r="Z27" s="27">
        <f>IF(U27="","",LOOKUP(U27-V27,{-9E+307,0,1},{2,"x",1}))</f>
        <v/>
      </c>
      <c r="AA27" s="14">
        <f>IF(U27="","",U27&amp;"-"&amp;V27)</f>
        <v/>
      </c>
      <c r="AB27" s="63" t="n"/>
      <c r="AW27" s="80" t="n"/>
      <c r="AX27" s="81" t="n"/>
      <c r="AY27" s="80" t="n"/>
      <c r="AZ27" s="80" t="n"/>
      <c r="BA27" s="80" t="n"/>
      <c r="BB27" s="80" t="n"/>
      <c r="BC27" s="80" t="n"/>
      <c r="BD27" s="80" t="n"/>
      <c r="BE27" s="80" t="n"/>
      <c r="BF27" s="80" t="n"/>
      <c r="BG27" s="81" t="n"/>
      <c r="BH27" s="80" t="n"/>
      <c r="BI27" s="80" t="n"/>
      <c r="BJ27" s="80" t="n"/>
      <c r="BK27" s="80" t="n"/>
      <c r="BL27" s="80" t="n"/>
      <c r="BM27" s="80" t="n"/>
      <c r="BN27" s="80" t="n"/>
      <c r="BO27" s="80" t="n"/>
      <c r="BR27" s="89">
        <f>BR39</f>
        <v/>
      </c>
      <c r="BS27" s="89">
        <f>BS39</f>
        <v/>
      </c>
      <c r="BT27" s="80">
        <f>COUNTIFS($T$2:$T$1000,"&gt;"&amp;$BT$17,$B$2:$B$1000,"="&amp;BR27)+COUNTIFS($T$2:$T$1000,"&gt;"&amp;$BT$17,$C$2:$C$1000,"="&amp;BR27)</f>
        <v/>
      </c>
      <c r="BU27" s="80">
        <f>COUNTIFS($T$2:$T$1000,"&lt;"&amp;$BT$17,$B$2:$B$1000,"="&amp;BR27)+COUNTIFS($T$2:$T$1000,"&lt;"&amp;$BT$17,$C$2:$C$1000,"="&amp;BR27)</f>
        <v/>
      </c>
      <c r="BV27" s="80">
        <f>COUNTIFS($T$2:$T$1000,"&gt;"&amp;$BT$17,$B$2:$B$1000,"="&amp;BS27)+COUNTIFS($T$2:$T$1000,"&gt;"&amp;$BT$17,$C$2:$C$1000,"="&amp;BS27)</f>
        <v/>
      </c>
      <c r="BW27" s="80">
        <f>COUNTIFS($T$2:$T$1000,"&lt;"&amp;$BT$17,$B$2:$B$1000,"="&amp;BS27)+COUNTIFS($T$2:$T$1000,"&lt;"&amp;$BT$17,$C$2:$C$1000,"="&amp;BS27)</f>
        <v/>
      </c>
      <c r="BX27" s="80">
        <f>COUNTIFS($T$2:$T$1000,"&gt;"&amp;$BX$17,$B$2:$B$1000,"="&amp;BR27)+COUNTIFS($T$2:$T$1000,"&gt;"&amp;$BX$17,$C$2:$C$1000,"="&amp;BR27)</f>
        <v/>
      </c>
      <c r="BY27" s="80">
        <f>COUNTIFS($T$2:$T$1000,"&lt;"&amp;$BX$17,$B$2:$B$1000,"="&amp;BR27)+COUNTIFS($T$2:$T$1000,"&lt;"&amp;$BX$17,$C$2:$C$1000,"="&amp;BR27)</f>
        <v/>
      </c>
      <c r="BZ27" s="80">
        <f>COUNTIFS($T$2:$T$1000,"&gt;"&amp;$BX$17,$B$2:$B$1000,"="&amp;BS27)+COUNTIFS($T$2:$T$1000,"&gt;"&amp;$BX$17,$C$2:$C$1000,"="&amp;BS27)</f>
        <v/>
      </c>
      <c r="CA27" s="80">
        <f>COUNTIFS($T$2:$T$1000,"&lt;"&amp;$BX$17,$B$2:$B$1000,"="&amp;BS27)+COUNTIFS($T$2:$T$1000,"&lt;"&amp;$BX$17,$C$2:$C$1000,"="&amp;BS27)</f>
        <v/>
      </c>
      <c r="CB27" s="80">
        <f>COUNTIFS($T$2:$T$1000,"&gt;"&amp;$CB$17,$B$2:$B$1000,"="&amp;BR27)+COUNTIFS($T$2:$T$1000,"&gt;"&amp;$CB$17,$C$2:$C$1000,"="&amp;BR27)</f>
        <v/>
      </c>
      <c r="CC27" s="80">
        <f>COUNTIFS($T$2:$T$1000,"&lt;"&amp;$CB$17,$B$2:$B$1000,"="&amp;BR27)+COUNTIFS($T$2:$T$1000,"&lt;"&amp;$CB$17,$C$2:$C$1000,"="&amp;BR27)</f>
        <v/>
      </c>
      <c r="CD27" s="80">
        <f>COUNTIFS($T$2:$T$1000,"&gt;"&amp;$CB$17,$B$2:$B$1000,"="&amp;BS27)+COUNTIFS($T$2:$T$1000,"&gt;"&amp;$CB$17,$C$2:$C$1000,"="&amp;BS27)</f>
        <v/>
      </c>
      <c r="CE27" s="80">
        <f>COUNTIFS($T$2:$T$1000,"&lt;"&amp;$CB$17,$B$2:$B$1000,"="&amp;BS27)+COUNTIFS($T$2:$T$1000,"&lt;"&amp;$CB$17,$C$2:$C$1000,"="&amp;BS27)</f>
        <v/>
      </c>
      <c r="CF27" s="25">
        <f>COUNTIFS($W$2:$W$1000,"&gt;"&amp;$CF$17,$B$2:$B$1000,"="&amp;BR27)+COUNTIFS($W$2:$W$1000,"&gt;"&amp;$CF$17,$C$2:$C$1000,"="&amp;BR27)</f>
        <v/>
      </c>
      <c r="CG27" s="80">
        <f>COUNTIFS($W$2:$W$1000,"&lt;"&amp;$CF$17,$B$2:$B$1000,"="&amp;BR27)+COUNTIFS($W$2:$W$1000,"&lt;"&amp;$CF$17,$C$2:$C$1000,"="&amp;BR27)</f>
        <v/>
      </c>
      <c r="CH27" s="80">
        <f>COUNTIFS($W$2:$W$1000,"&gt;"&amp;$CF$17,$B$2:$B$1000,"="&amp;BS27)+COUNTIFS($W$2:$W$1000,"&gt;"&amp;$CF$17,$C$2:$C$1000,"="&amp;BS27)</f>
        <v/>
      </c>
      <c r="CI27" s="80">
        <f>COUNTIFS($W$2:$W$1000,"&lt;"&amp;$CF$17,$B$2:$B$1000,"="&amp;BS27)+COUNTIFS($W$2:$W$1000,"&lt;"&amp;$CF$17,$C$2:$C$1000,"="&amp;BS27)</f>
        <v/>
      </c>
      <c r="CJ27" s="80">
        <f>COUNTIFS($W$2:$W$1000,"&gt;"&amp;$CJ$17,$B$2:$B$1000,"="&amp;BR27)+COUNTIFS($W$2:$W$1000,"&gt;"&amp;$CJ$17,$C$2:$C$1000,"="&amp;BR27)</f>
        <v/>
      </c>
      <c r="CK27" s="80">
        <f>COUNTIFS($W$2:$W$1000,"&lt;"&amp;$CJ$17,$B$2:$B$1000,"="&amp;BR27)+COUNTIFS($W$2:$W$1000,"&lt;"&amp;$CJ$17,$C$2:$C$1000,"="&amp;BR27)</f>
        <v/>
      </c>
      <c r="CL27" s="80">
        <f>COUNTIFS($W$2:$W$1000,"&gt;"&amp;$CJ$17,$B$2:$B$1000,"="&amp;BS27)+COUNTIFS($W$2:$W$1000,"&gt;"&amp;$CJ$17,$C$2:$C$1000,"="&amp;BS27)</f>
        <v/>
      </c>
      <c r="CM27" s="80">
        <f>COUNTIFS($W$2:$W$1000,"&lt;"&amp;$CJ$17,$B$2:$B$1000,"="&amp;BS27)+COUNTIFS($W$2:$W$1000,"&lt;"&amp;$CJ$17,$C$2:$C$1000,"="&amp;BS27)</f>
        <v/>
      </c>
      <c r="CN27" s="80">
        <f>COUNTIFS($W$2:$W$1000,"&gt;"&amp;$CN$17,$B$2:$B$1000,"="&amp;BR27)+COUNTIFS($W$2:$W$1000,"&gt;"&amp;$CN$17,$C$2:$C$1000,"="&amp;BR27)</f>
        <v/>
      </c>
      <c r="CO27" s="80">
        <f>COUNTIFS($W$2:$W$1000,"&lt;"&amp;$CN$17,$B$2:$B$1000,"="&amp;BR27)+COUNTIFS($W$2:$W$1000,"&lt;"&amp;$CN$17,$C$2:$C$1000,"="&amp;BR27)</f>
        <v/>
      </c>
      <c r="CP27" s="80">
        <f>COUNTIFS($W$2:$W$1000,"&gt;"&amp;$CN$17,$B$2:$B$1000,"="&amp;BS27)+COUNTIFS($W$2:$W$1000,"&gt;"&amp;$CN$17,$C$2:$C$1000,"="&amp;BS27)</f>
        <v/>
      </c>
      <c r="CQ27" s="80">
        <f>COUNTIFS($W$2:$W$1000,"&lt;"&amp;$CN$17,$B$2:$B$1000,"="&amp;BS27)+COUNTIFS($W$2:$W$1000,"&lt;"&amp;$CN$17,$C$2:$C$1000,"="&amp;BS27)</f>
        <v/>
      </c>
      <c r="CR27" s="80">
        <f>COUNTIFS($W$2:$W$1000,"&gt;"&amp;$CR$17,$B$2:$B$1000,"="&amp;BR27)+COUNTIFS($W$2:$W$1000,"&gt;"&amp;$CR$17,$C$2:$C$1000,"="&amp;BR27)</f>
        <v/>
      </c>
      <c r="CS27" s="80">
        <f>COUNTIFS($W$2:$W$1000,"&lt;"&amp;$CR$17,$B$2:$B$1000,"="&amp;BR27)+COUNTIFS($W$2:$W$1000,"&lt;"&amp;$CR$17,$C$2:$C$1000,"="&amp;BR27)</f>
        <v/>
      </c>
      <c r="CT27" s="80">
        <f>COUNTIFS($W$2:$W$1000,"&gt;"&amp;$CR$17,$B$2:$B$1000,"="&amp;BS27)+COUNTIFS($W$2:$W$1000,"&gt;"&amp;$CR$17,$C$2:$C$1000,"="&amp;BS27)</f>
        <v/>
      </c>
      <c r="CU27" s="80">
        <f>COUNTIFS($W$2:$W$1000,"&lt;"&amp;$CR$17,$B$2:$B$1000,"="&amp;BS27)+COUNTIFS($W$2:$W$1000,"&lt;"&amp;$CR$17,$C$2:$C$1000,"="&amp;BS27)</f>
        <v/>
      </c>
      <c r="CV27" s="12">
        <f>COUNTIFS($R$2:$R$1000,"&gt;"&amp;$CV$17,$B$2:$B$1000,"="&amp;BR27)+COUNTIFS($S$2:$S$1000,"&gt;"&amp;$CV$17,$C$2:$C$1000,"="&amp;BR27)</f>
        <v/>
      </c>
      <c r="CW27" s="80">
        <f>COUNTIFS($R$2:$R$1000,"&lt;"&amp;$CV$17,$B$2:$B$1000,"="&amp;BR27)+COUNTIFS($S$2:$S$1000,"&lt;"&amp;$CV$17,$C$2:$C$1000,"="&amp;BR27)</f>
        <v/>
      </c>
      <c r="CX27" s="80">
        <f>COUNTIFS($R$2:$R$1000,"&gt;"&amp;$CV$17,$B$2:$B$1000,"="&amp;BS27)+COUNTIFS($S$2:$S$1000,"&gt;"&amp;$CV$17,$C$2:$C$1000,"="&amp;BS27)</f>
        <v/>
      </c>
      <c r="CY27" s="80">
        <f>COUNTIFS($R$2:$R$1000,"&lt;"&amp;$CV$17,$B$2:$B$1000,"="&amp;BS27)+COUNTIFS($S$2:$S$1000,"&lt;"&amp;$CV$17,$C$2:$C$1000,"="&amp;BS27)</f>
        <v/>
      </c>
      <c r="CZ27" s="80">
        <f>COUNTIFS($R$2:$R$1000,"&gt;"&amp;$CZ$17,$B$2:$B$1000,"="&amp;BR27)+COUNTIFS($S$2:$S$1000,"&gt;"&amp;$CZ$17,$C$2:$C$1000,"="&amp;BR27)</f>
        <v/>
      </c>
      <c r="DA27" s="80">
        <f>COUNTIFS($R$2:$R$1000,"&lt;"&amp;$CZ$17,$B$2:$B$1000,"="&amp;BR27)+COUNTIFS($S$2:$S$1000,"&lt;"&amp;$CZ$17,$C$2:$C$1000,"="&amp;BR27)</f>
        <v/>
      </c>
      <c r="DB27" s="80">
        <f>COUNTIFS($R$2:$R$1000,"&gt;"&amp;$CZ$17,$B$2:$B$1000,"="&amp;BS27)+COUNTIFS($S$2:$S$1000,"&gt;"&amp;$CZ$17,$C$2:$C$1000,"="&amp;BS27)</f>
        <v/>
      </c>
      <c r="DC27" s="80">
        <f>COUNTIFS($R$2:$R$1000,"&lt;"&amp;$CZ$17,$B$2:$B$1000,"="&amp;BS27)+COUNTIFS($S$2:$S$1000,"&lt;"&amp;$CZ$17,$C$2:$C$1000,"="&amp;BS27)</f>
        <v/>
      </c>
      <c r="DD27" s="80">
        <f>COUNTIFS($R$2:$R$1000,"&gt;"&amp;$DD$17,$B$2:$B$1000,"="&amp;BR27)+COUNTIFS($S$2:$S$1000,"&gt;"&amp;$DD$17,$C$2:$C$1000,"="&amp;BR27)</f>
        <v/>
      </c>
      <c r="DE27" s="80">
        <f>COUNTIFS($R$2:$R$1000,"&lt;"&amp;$DD$17,$B$2:$B$1000,"="&amp;BR27)+COUNTIFS($S$2:$S$1000,"&lt;"&amp;$DD$17,$C$2:$C$1000,"="&amp;BR27)</f>
        <v/>
      </c>
      <c r="DF27" s="80">
        <f>COUNTIFS($R$2:$R$1000,"&gt;"&amp;$DD$17,$B$2:$B$1000,"="&amp;BS27)+COUNTIFS($S$2:$S$1000,"&gt;"&amp;$DD$17,$C$2:$C$1000,"="&amp;BS27)</f>
        <v/>
      </c>
      <c r="DG27" s="80">
        <f>COUNTIFS($R$2:$R$1000,"&lt;"&amp;$DD$17,$B$2:$B$1000,"="&amp;BS27)+COUNTIFS($S$2:$S$1000,"&lt;"&amp;$DD$17,$C$2:$C$1000,"="&amp;BS27)</f>
        <v/>
      </c>
      <c r="DH27" s="25">
        <f>COUNTIFS($U$2:$U$1000,"&gt;"&amp;$DH$17,$B$2:$B$1000,"="&amp;BR27)+COUNTIFS($V$2:$V$1000,"&gt;"&amp;$DH$17,$C$2:$C$1000,"="&amp;BR27)</f>
        <v/>
      </c>
      <c r="DI27" s="80">
        <f>COUNTIFS($U$2:$U$1000,"&lt;"&amp;$DH$17,$B$2:$B$1000,"="&amp;BR27)+COUNTIFS($V$2:$V$1000,"&lt;"&amp;$DH$17,$C$2:$C$1000,"="&amp;BR27)</f>
        <v/>
      </c>
      <c r="DJ27" s="80">
        <f>COUNTIFS($U$2:$U$1000,"&gt;"&amp;$DH$17,$B$2:$B$1000,"="&amp;BS27)+COUNTIFS($V$2:$V$1000,"&gt;"&amp;$DH$17,$C$2:$C$1000,"="&amp;BS27)</f>
        <v/>
      </c>
      <c r="DK27" s="80">
        <f>COUNTIFS($U$2:$U$1000,"&lt;"&amp;$DH$17,$B$2:$B$1000,"="&amp;BS27)+COUNTIFS($V$2:$V$1000,"&lt;"&amp;$DH$17,$C$2:$C$1000,"="&amp;BS27)</f>
        <v/>
      </c>
      <c r="DL27" s="80">
        <f>COUNTIFS($U$2:$U$1000,"&gt;"&amp;$DL$17,$B$2:$B$1000,"="&amp;BR27)+COUNTIFS($V$2:$V$1000,"&gt;"&amp;$DL$17,$C$2:$C$1000,"="&amp;BR27)</f>
        <v/>
      </c>
      <c r="DM27" s="80">
        <f>COUNTIFS($U$2:$U$1000,"&lt;"&amp;$DL$17,$B$2:$B$1000,"="&amp;BR27)+COUNTIFS($V$2:$V$1000,"&lt;"&amp;$DL$17,$C$2:$C$1000,"="&amp;BR27)</f>
        <v/>
      </c>
      <c r="DN27" s="80">
        <f>COUNTIFS($U$2:$U$1000,"&gt;"&amp;$DL$17,$B$2:$B$1000,"="&amp;BS27)+COUNTIFS($V$2:$V$1000,"&gt;"&amp;$DL$17,$C$2:$C$1000,"="&amp;BS27)</f>
        <v/>
      </c>
      <c r="DO27" s="80">
        <f>COUNTIFS($U$2:$U$1000,"&lt;"&amp;$DL$17,$B$2:$B$1000,"="&amp;BS27)+COUNTIFS($V$2:$V$1000,"&lt;"&amp;$DL$17,$C$2:$C$1000,"="&amp;BS27)</f>
        <v/>
      </c>
      <c r="DP27" s="80">
        <f>COUNTIFS($U$2:$U$1000,"&gt;"&amp;$DP$17,$B$2:$B$1000,"="&amp;BR27)+COUNTIFS($V$2:$V$1000,"&gt;"&amp;$DP$17,$C$2:$C$1000,"="&amp;BR27)</f>
        <v/>
      </c>
      <c r="DQ27" s="80">
        <f>COUNTIFS($U$2:$U$1000,"&lt;"&amp;$DP$17,$B$2:$B$1000,"="&amp;BR27)+COUNTIFS($V$2:$V$1000,"&lt;"&amp;$DP$17,$C$2:$C$1000,"="&amp;BR27)</f>
        <v/>
      </c>
      <c r="DR27" s="80">
        <f>COUNTIFS($U$2:$U$1000,"&gt;"&amp;$DP$17,$B$2:$B$1000,"="&amp;BS27)+COUNTIFS($V$2:$V$1000,"&gt;"&amp;$DP$17,$C$2:$C$1000,"="&amp;BS27)</f>
        <v/>
      </c>
      <c r="DS27" s="80">
        <f>COUNTIFS($U$2:$U$1000,"&lt;"&amp;$DP$17,$B$2:$B$1000,"="&amp;BS27)+COUNTIFS($V$2:$V$1000,"&lt;"&amp;$DP$17,$C$2:$C$1000,"="&amp;BS27)</f>
        <v/>
      </c>
      <c r="DT27" s="12">
        <f>COUNTIFS($S$2:$S$1000,"&gt;"&amp;$DT$17,$B$2:$B$1000,"="&amp;BR27)+COUNTIFS($R$2:$R$1000,"&gt;"&amp;$DT$17,$C$2:$C$1000,"="&amp;BR27)</f>
        <v/>
      </c>
      <c r="DU27" s="80">
        <f>COUNTIFS($S$2:$S$1000,"&lt;"&amp;$DT$17,$B$2:$B$1000,"="&amp;BR27)+COUNTIFS($R$2:$R$1000,"&lt;"&amp;$DT$17,$C$2:$C$1000,"="&amp;BR27)</f>
        <v/>
      </c>
      <c r="DV27" s="80">
        <f>COUNTIFS($S$2:$S$1000,"&gt;"&amp;$DT$17,$B$2:$B$1000,"="&amp;BS27)+COUNTIFS($R$2:$R$1000,"&gt;"&amp;$DT$17,$C$2:$C$1000,"="&amp;BS27)</f>
        <v/>
      </c>
      <c r="DW27" s="80">
        <f>COUNTIFS($S$2:$S$1000,"&lt;"&amp;$DT$17,$B$2:$B$1000,"="&amp;BS27)+COUNTIFS($R$2:$R$1000,"&lt;"&amp;$DT$17,$C$2:$C$1000,"="&amp;BS27)</f>
        <v/>
      </c>
      <c r="DX27" s="80">
        <f>COUNTIFS($S$2:$S$1000,"&gt;"&amp;$DX$17,$B$2:$B$1000,"="&amp;BR27)+COUNTIFS($R$2:$R$1000,"&gt;"&amp;$DX$17,$C$2:$C$1000,"="&amp;BR27)</f>
        <v/>
      </c>
      <c r="DY27" s="80">
        <f>COUNTIFS($S$2:$S$1000,"&lt;"&amp;$DX$17,$B$2:$B$1000,"="&amp;BR27)+COUNTIFS($R$2:$R$1000,"&lt;"&amp;$DX$17,$C$2:$C$1000,"="&amp;BR27)</f>
        <v/>
      </c>
      <c r="DZ27" s="80">
        <f>COUNTIFS($S$2:$S$1000,"&gt;"&amp;$DX$17,$B$2:$B$1000,"="&amp;BS27)+COUNTIFS($R$2:$R$1000,"&gt;"&amp;$DX$17,$C$2:$C$1000,"="&amp;BS27)</f>
        <v/>
      </c>
      <c r="EA27" s="80">
        <f>COUNTIFS($S$2:$S$1000,"&lt;"&amp;$DX$17,$B$2:$B$1000,"="&amp;BS27)+COUNTIFS($R$2:$R$1000,"&lt;"&amp;$DX$17,$C$2:$C$1000,"="&amp;BS27)</f>
        <v/>
      </c>
      <c r="EB27" s="80">
        <f>COUNTIFS($S$2:$S$1000,"&gt;"&amp;$EB$17,$B$2:$B$1000,"="&amp;BR27)+COUNTIFS($R$2:$R$1000,"&gt;"&amp;$EB$17,$C$2:$C$1000,"="&amp;BR27)</f>
        <v/>
      </c>
      <c r="EC27" s="80">
        <f>COUNTIFS($S$2:$S$1000,"&lt;"&amp;$EB$17,$B$2:$B$1000,"="&amp;BR27)+COUNTIFS($R$2:$R$1000,"&lt;"&amp;$EB$17,$C$2:$C$1000,"="&amp;BR27)</f>
        <v/>
      </c>
      <c r="ED27" s="80">
        <f>COUNTIFS($S$2:$S$1000,"&gt;"&amp;$EB$17,$B$2:$B$1000,"="&amp;BS27)+COUNTIFS($R$2:$R$1000,"&gt;"&amp;$EB$17,$C$2:$C$1000,"="&amp;BS27)</f>
        <v/>
      </c>
      <c r="EE27" s="80">
        <f>COUNTIFS($S$2:$S$1000,"&lt;"&amp;$EB$17,$B$2:$B$1000,"="&amp;BS27)+COUNTIFS($R$2:$R$1000,"&lt;"&amp;$EB$17,$C$2:$C$1000,"="&amp;BS27)</f>
        <v/>
      </c>
      <c r="EF27" s="25">
        <f>COUNTIFS($V$2:$V$1000,"&gt;"&amp;$EF$17,$B$2:$B$1000,"="&amp;BR27)+COUNTIFS($U$2:$U$1000,"&gt;"&amp;$EF$17,$C$2:$C$1000,"="&amp;BR27)</f>
        <v/>
      </c>
      <c r="EG27" s="80">
        <f>COUNTIFS($V$2:$V$1000,"&lt;"&amp;$EF$17,$B$2:$B$1000,"="&amp;BR27)+COUNTIFS($U$2:$U$1000,"&lt;"&amp;$EF$17,$C$2:$C$1000,"="&amp;BR27)</f>
        <v/>
      </c>
      <c r="EH27" s="80">
        <f>COUNTIFS($V$2:$V$1000,"&gt;"&amp;$EF$17,$B$2:$B$1000,"="&amp;BS27)+COUNTIFS($U$2:$U$1000,"&gt;"&amp;$EF$17,$C$2:$C$1000,"="&amp;BS27)</f>
        <v/>
      </c>
      <c r="EI27" s="80">
        <f>COUNTIFS($V$2:$V$1000,"&lt;"&amp;$EF$17,$B$2:$B$1000,"="&amp;BS27)+COUNTIFS($U$2:$U$1000,"&lt;"&amp;$EF$17,$C$2:$C$1000,"="&amp;BS27)</f>
        <v/>
      </c>
      <c r="EJ27" s="80">
        <f>COUNTIFS($V$2:$V$1000,"&gt;"&amp;$EJ$17,$B$2:$B$1000,"="&amp;BR27)+COUNTIFS($U$2:$U$1000,"&gt;"&amp;$EJ$17,$C$2:$C$1000,"="&amp;BR27)</f>
        <v/>
      </c>
      <c r="EK27" s="80">
        <f>COUNTIFS($V$2:$V$1000,"&lt;"&amp;$EJ$17,$B$2:$B$1000,"="&amp;BR27)+COUNTIFS($U$2:$U$1000,"&lt;"&amp;$EJ$17,$C$2:$C$1000,"="&amp;BR27)</f>
        <v/>
      </c>
      <c r="EL27" s="80">
        <f>COUNTIFS($V$2:$V$1000,"&gt;"&amp;$EJ$17,$B$2:$B$1000,"="&amp;BS27)+COUNTIFS($U$2:$U$1000,"&gt;"&amp;$EJ$17,$C$2:$C$1000,"="&amp;BS27)</f>
        <v/>
      </c>
      <c r="EM27" s="80">
        <f>COUNTIFS($V$2:$V$1000,"&lt;"&amp;$EJ$17,$B$2:$B$1000,"="&amp;BS27)+COUNTIFS($U$2:$U$1000,"&lt;"&amp;$EJ$17,$C$2:$C$1000,"="&amp;BS27)</f>
        <v/>
      </c>
      <c r="EN27" s="80">
        <f>COUNTIFS($V$2:$V$1000,"&gt;"&amp;$EN$17,$B$2:$B$1000,"="&amp;BR27)+COUNTIFS($U$2:$U$1000,"&gt;"&amp;$EN$17,$C$2:$C$1000,"="&amp;BR27)</f>
        <v/>
      </c>
      <c r="EO27" s="80">
        <f>COUNTIFS($V$2:$V$1000,"&lt;"&amp;$EN$17,$B$2:$B$1000,"="&amp;BR27)+COUNTIFS($U$2:$U$1000,"&lt;"&amp;$EN$17,$C$2:$C$1000,"="&amp;BR27)</f>
        <v/>
      </c>
      <c r="EP27" s="80">
        <f>COUNTIFS($V$2:$V$1000,"&gt;"&amp;$EN$17,$B$2:$B$1000,"="&amp;BS27)+COUNTIFS($U$2:$U$1000,"&gt;"&amp;$EN$17,$C$2:$C$1000,"="&amp;BS27)</f>
        <v/>
      </c>
      <c r="EQ27" s="80">
        <f>COUNTIFS($V$2:$V$1000,"&lt;"&amp;$EN$17,$B$2:$B$1000,"="&amp;BS27)+COUNTIFS($U$2:$U$1000,"&lt;"&amp;$EN$17,$C$2:$C$1000,"="&amp;BS27)</f>
        <v/>
      </c>
      <c r="ES27" s="89" t="n"/>
      <c r="EV27" s="89" t="n"/>
      <c r="EY27" s="89" t="n"/>
      <c r="FB27" s="89" t="n"/>
      <c r="FE27" s="89" t="n"/>
      <c r="FH27" s="89" t="n"/>
      <c r="FK27" s="89" t="n"/>
      <c r="FX27" s="81" t="n"/>
      <c r="GA27" s="81" t="n"/>
      <c r="GD27" s="81" t="n"/>
      <c r="GG27" s="81" t="n"/>
      <c r="GJ27" s="81" t="n"/>
      <c r="GM27" s="81" t="n"/>
      <c r="GP27" s="81" t="n"/>
      <c r="GS27" s="81" t="n"/>
    </row>
    <row customHeight="1" ht="12" r="28" spans="1:201">
      <c r="A28" s="35" t="n">
        <v>43345</v>
      </c>
      <c r="B28" s="89" t="s">
        <v>162</v>
      </c>
      <c r="C28" s="89" t="s">
        <v>167</v>
      </c>
      <c r="D28" s="31" t="n">
        <v>6.96</v>
      </c>
      <c r="E28" s="81" t="n">
        <v>6.59</v>
      </c>
      <c r="F28" s="25" t="n">
        <v>381</v>
      </c>
      <c r="G28" s="80" t="n">
        <v>465</v>
      </c>
      <c r="H28" s="80" t="n">
        <v>293</v>
      </c>
      <c r="I28" s="80" t="n">
        <v>380</v>
      </c>
      <c r="J28" s="80" t="n">
        <v>7</v>
      </c>
      <c r="K28" s="80" t="n">
        <v>11</v>
      </c>
      <c r="L28" s="25" t="n">
        <v>2</v>
      </c>
      <c r="M28" s="80" t="n">
        <v>0</v>
      </c>
      <c r="N28" s="80" t="n">
        <v>3</v>
      </c>
      <c r="O28" s="80" t="n">
        <v>4</v>
      </c>
      <c r="P28" s="80" t="n">
        <v>2</v>
      </c>
      <c r="Q28" s="80" t="n">
        <v>1</v>
      </c>
      <c r="R28" s="16" t="n">
        <v>7</v>
      </c>
      <c r="S28" s="16" t="n">
        <v>5</v>
      </c>
      <c r="T28" s="16" t="n">
        <v>12</v>
      </c>
      <c r="U28" s="25" t="n">
        <v>5</v>
      </c>
      <c r="V28" s="80" t="n">
        <v>3</v>
      </c>
      <c r="W28" s="16" t="n">
        <v>8</v>
      </c>
      <c r="X28" s="25" t="n">
        <v>35</v>
      </c>
      <c r="Y28" s="80" t="n">
        <v>15</v>
      </c>
      <c r="Z28" s="27">
        <f>IF(U28="","",LOOKUP(U28-V28,{-9E+307,0,1},{2,"x",1}))</f>
        <v/>
      </c>
      <c r="AA28" s="14">
        <f>IF(U28="","",U28&amp;"-"&amp;V28)</f>
        <v/>
      </c>
      <c r="AB28" s="63" t="n"/>
      <c r="AW28" s="80" t="n"/>
      <c r="AX28" s="81" t="n"/>
      <c r="AY28" s="80" t="n"/>
      <c r="AZ28" s="80" t="n"/>
      <c r="BA28" s="80" t="n"/>
      <c r="BB28" s="80" t="n"/>
      <c r="BC28" s="80" t="n"/>
      <c r="BD28" s="80" t="n"/>
      <c r="BE28" s="80" t="n"/>
      <c r="BF28" s="80" t="n"/>
      <c r="BG28" s="81" t="n"/>
      <c r="BH28" s="80" t="n"/>
      <c r="BI28" s="80" t="n"/>
      <c r="BJ28" s="80" t="n"/>
      <c r="BK28" s="80" t="n"/>
      <c r="BL28" s="80" t="n"/>
      <c r="BM28" s="80" t="n"/>
      <c r="BN28" s="80" t="n"/>
      <c r="BO28" s="80" t="n"/>
      <c r="BT28" s="80" t="n"/>
      <c r="BU28" s="80" t="n"/>
      <c r="BV28" s="80" t="n"/>
      <c r="BW28" s="80" t="n"/>
      <c r="BX28" s="80" t="n"/>
      <c r="BY28" s="80" t="n"/>
      <c r="BZ28" s="80" t="n"/>
      <c r="CA28" s="80" t="n"/>
      <c r="CB28" s="80" t="n"/>
      <c r="CC28" s="80" t="n"/>
      <c r="CD28" s="80" t="n"/>
      <c r="CE28" s="80" t="n"/>
      <c r="CF28" s="80" t="n"/>
      <c r="CG28" s="80" t="n"/>
      <c r="CH28" s="80" t="n"/>
      <c r="CI28" s="80" t="n"/>
      <c r="CJ28" s="80" t="n"/>
      <c r="CK28" s="80" t="n"/>
      <c r="CL28" s="80" t="n"/>
      <c r="CM28" s="80" t="n"/>
      <c r="EP28" s="89" t="n"/>
      <c r="ER28" s="81" t="n"/>
      <c r="ES28" s="89" t="n"/>
      <c r="EU28" s="81" t="n"/>
      <c r="EV28" s="89" t="n"/>
      <c r="EX28" s="81" t="n"/>
      <c r="EY28" s="89" t="n"/>
      <c r="FA28" s="81" t="n"/>
      <c r="FB28" s="89" t="n"/>
      <c r="FD28" s="81" t="n"/>
      <c r="FE28" s="89" t="n"/>
      <c r="FG28" s="81" t="n"/>
      <c r="FH28" s="89" t="n"/>
      <c r="FJ28" s="81" t="n"/>
      <c r="FK28" s="89" t="n"/>
      <c r="FM28" s="81" t="n"/>
    </row>
    <row r="29" spans="1:201">
      <c r="A29" s="35" t="n">
        <v>43345</v>
      </c>
      <c r="B29" s="89" t="s">
        <v>164</v>
      </c>
      <c r="C29" s="89" t="s">
        <v>155</v>
      </c>
      <c r="D29" s="31" t="n">
        <v>6.98</v>
      </c>
      <c r="E29" s="81" t="n">
        <v>6.56</v>
      </c>
      <c r="F29" s="25" t="n">
        <v>383</v>
      </c>
      <c r="G29" s="80" t="n">
        <v>335</v>
      </c>
      <c r="H29" s="80" t="n">
        <v>288</v>
      </c>
      <c r="I29" s="80" t="n">
        <v>247</v>
      </c>
      <c r="J29" s="80" t="n">
        <v>6</v>
      </c>
      <c r="K29" s="80" t="n">
        <v>8</v>
      </c>
      <c r="L29" s="25" t="n">
        <v>0</v>
      </c>
      <c r="M29" s="80" t="n">
        <v>1</v>
      </c>
      <c r="N29" s="80" t="n">
        <v>5</v>
      </c>
      <c r="O29" s="80" t="n">
        <v>0</v>
      </c>
      <c r="P29" s="80" t="n">
        <v>1</v>
      </c>
      <c r="Q29" s="80" t="n">
        <v>1</v>
      </c>
      <c r="R29" s="16" t="n">
        <v>6</v>
      </c>
      <c r="S29" s="16" t="n">
        <v>2</v>
      </c>
      <c r="T29" s="16" t="n">
        <v>8</v>
      </c>
      <c r="U29" s="25" t="n">
        <v>1</v>
      </c>
      <c r="V29" s="80" t="n">
        <v>0</v>
      </c>
      <c r="W29" s="16" t="n">
        <v>1</v>
      </c>
      <c r="X29" s="25" t="n">
        <v>25</v>
      </c>
      <c r="Y29" s="80" t="n">
        <v>21</v>
      </c>
      <c r="Z29" s="27">
        <f>IF(U29="","",LOOKUP(U29-V29,{-9E+307,0,1},{2,"x",1}))</f>
        <v/>
      </c>
      <c r="AA29" s="14">
        <f>IF(U29="","",U29&amp;"-"&amp;V29)</f>
        <v/>
      </c>
      <c r="AB29" s="63" t="n"/>
      <c r="AW29" s="80" t="n"/>
      <c r="AX29" s="81" t="n"/>
      <c r="AY29" s="80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80" t="n"/>
      <c r="BI29" s="80" t="n"/>
      <c r="BJ29" s="80" t="n"/>
      <c r="BK29" s="80" t="n"/>
      <c r="BL29" s="80" t="n"/>
      <c r="BM29" s="80" t="n"/>
      <c r="BN29" s="80" t="n"/>
      <c r="BO29" s="80" t="n"/>
      <c r="BR29" s="75" t="s">
        <v>65</v>
      </c>
      <c r="BS29" s="75" t="s">
        <v>66</v>
      </c>
      <c r="BT29" s="89" t="s">
        <v>35</v>
      </c>
      <c r="BV29" s="89" t="s">
        <v>36</v>
      </c>
      <c r="BX29" s="89" t="s">
        <v>37</v>
      </c>
      <c r="BZ29" s="89" t="s">
        <v>38</v>
      </c>
      <c r="CB29" s="89" t="s">
        <v>39</v>
      </c>
      <c r="CD29" s="89" t="s">
        <v>40</v>
      </c>
      <c r="CF29" s="89" t="s">
        <v>41</v>
      </c>
      <c r="CK29" s="89" t="s">
        <v>67</v>
      </c>
      <c r="CL29" s="89" t="s">
        <v>68</v>
      </c>
      <c r="CM29" s="5" t="n"/>
      <c r="CN29" s="5" t="s">
        <v>43</v>
      </c>
      <c r="CO29" s="5" t="n"/>
      <c r="EP29" s="89" t="n"/>
      <c r="ES29" s="89" t="n"/>
      <c r="ET29" s="81" t="n"/>
      <c r="EV29" s="89" t="n"/>
      <c r="EW29" s="81" t="n"/>
      <c r="EY29" s="89" t="n"/>
      <c r="EZ29" s="81" t="n"/>
      <c r="FB29" s="89" t="n"/>
      <c r="FC29" s="81" t="n"/>
      <c r="FE29" s="89" t="n"/>
      <c r="FF29" s="81" t="n"/>
      <c r="FH29" s="89" t="n"/>
      <c r="FI29" s="81" t="n"/>
      <c r="FK29" s="89" t="n"/>
      <c r="FL29" s="81" t="n"/>
      <c r="FO29" s="81" t="n"/>
    </row>
    <row customHeight="1" ht="12" r="30" spans="1:201">
      <c r="A30" s="35" t="n">
        <v>43359</v>
      </c>
      <c r="B30" s="89" t="s">
        <v>156</v>
      </c>
      <c r="C30" s="89" t="s">
        <v>149</v>
      </c>
      <c r="D30" s="31" t="n">
        <v>6.8</v>
      </c>
      <c r="E30" s="81" t="n">
        <v>6.78</v>
      </c>
      <c r="F30" s="25" t="n">
        <v>615</v>
      </c>
      <c r="G30" s="80" t="n">
        <v>492</v>
      </c>
      <c r="H30" s="80" t="n">
        <v>553</v>
      </c>
      <c r="I30" s="80" t="n">
        <v>431</v>
      </c>
      <c r="J30" s="80" t="n">
        <v>15</v>
      </c>
      <c r="K30" s="80" t="n">
        <v>12</v>
      </c>
      <c r="L30" s="25" t="n">
        <v>1</v>
      </c>
      <c r="M30" s="80" t="n">
        <v>0</v>
      </c>
      <c r="N30" s="80" t="n">
        <v>5</v>
      </c>
      <c r="O30" s="80" t="n">
        <v>1</v>
      </c>
      <c r="P30" s="80" t="n">
        <v>3</v>
      </c>
      <c r="Q30" s="80" t="n">
        <v>4</v>
      </c>
      <c r="R30" s="16" t="n">
        <v>9</v>
      </c>
      <c r="S30" s="16" t="n">
        <v>5</v>
      </c>
      <c r="T30" s="16" t="n">
        <v>14</v>
      </c>
      <c r="U30" s="25" t="n">
        <v>2</v>
      </c>
      <c r="V30" s="80" t="n">
        <v>2</v>
      </c>
      <c r="W30" s="16" t="n">
        <v>4</v>
      </c>
      <c r="X30" s="25" t="n">
        <v>12</v>
      </c>
      <c r="Y30" s="80" t="n">
        <v>24</v>
      </c>
      <c r="Z30" s="27">
        <f>IF(U30="","",LOOKUP(U30-V30,{-9E+307,0,1},{2,"x",1}))</f>
        <v/>
      </c>
      <c r="AA30" s="14">
        <f>IF(U30="","",U30&amp;"-"&amp;V30)</f>
        <v/>
      </c>
      <c r="AB30" s="63" t="n"/>
      <c r="AW30" s="80" t="n"/>
      <c r="AX30" s="81" t="n"/>
      <c r="AY30" s="80" t="n"/>
      <c r="AZ30" s="80" t="n"/>
      <c r="BA30" s="80" t="n"/>
      <c r="BB30" s="80" t="n"/>
      <c r="BC30" s="80" t="n"/>
      <c r="BD30" s="80" t="n"/>
      <c r="BE30" s="80" t="n"/>
      <c r="BF30" s="80" t="n"/>
      <c r="BG30" s="81" t="n"/>
      <c r="BH30" s="80" t="n"/>
      <c r="BI30" s="80" t="n"/>
      <c r="BJ30" s="80" t="n"/>
      <c r="BK30" s="80" t="n"/>
      <c r="BL30" s="80" t="n"/>
      <c r="BM30" s="80" t="n"/>
      <c r="BN30" s="80" t="n"/>
      <c r="BO30" s="80" t="n"/>
      <c r="BQ30" s="1" t="n">
        <v>43456</v>
      </c>
      <c r="BR30" s="2" t="s">
        <v>153</v>
      </c>
      <c r="BS30" s="2" t="s">
        <v>166</v>
      </c>
      <c r="BT30" s="6" t="n"/>
      <c r="BU30" s="6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 t="n"/>
      <c r="CE30" s="8" t="n"/>
      <c r="CF30" s="8" t="n"/>
      <c r="CG30" s="8" t="n"/>
      <c r="CH30" s="15">
        <f>CB30+CD30+CF30</f>
        <v/>
      </c>
      <c r="CI30" s="15">
        <f>CC30+CE30+CG30</f>
        <v/>
      </c>
      <c r="CJ30" s="15">
        <f>CH30+CI30</f>
        <v/>
      </c>
      <c r="CK30" s="2" t="n"/>
      <c r="CL30" s="2" t="n"/>
      <c r="CM30" s="19">
        <f>CK30+CL30</f>
        <v/>
      </c>
      <c r="CP30" s="10" t="n"/>
      <c r="EP30" s="89" t="n"/>
      <c r="ES30" s="89" t="n"/>
      <c r="ET30" s="81" t="n"/>
      <c r="EV30" s="89" t="n"/>
      <c r="EW30" s="81" t="n"/>
      <c r="EY30" s="89" t="n"/>
      <c r="EZ30" s="81" t="n"/>
      <c r="FB30" s="89" t="n"/>
      <c r="FC30" s="81" t="n"/>
      <c r="FE30" s="89" t="n"/>
      <c r="FF30" s="81" t="n"/>
      <c r="FH30" s="89" t="n"/>
      <c r="FI30" s="81" t="n"/>
      <c r="FK30" s="89" t="n"/>
      <c r="FL30" s="81" t="n"/>
      <c r="FO30" s="81" t="n"/>
    </row>
    <row customHeight="1" ht="12" r="31" spans="1:201">
      <c r="A31" s="35" t="n">
        <v>43359</v>
      </c>
      <c r="B31" s="89" t="s">
        <v>158</v>
      </c>
      <c r="C31" s="89" t="s">
        <v>153</v>
      </c>
      <c r="D31" s="31" t="n">
        <v>6.63</v>
      </c>
      <c r="E31" s="81" t="n">
        <v>6.64</v>
      </c>
      <c r="F31" s="25" t="n">
        <v>372</v>
      </c>
      <c r="G31" s="80" t="n">
        <v>643</v>
      </c>
      <c r="H31" s="80" t="n">
        <v>294</v>
      </c>
      <c r="I31" s="80" t="n">
        <v>578</v>
      </c>
      <c r="J31" s="80" t="n">
        <v>3</v>
      </c>
      <c r="K31" s="80" t="n">
        <v>17</v>
      </c>
      <c r="L31" s="25" t="n">
        <v>0</v>
      </c>
      <c r="M31" s="80" t="n">
        <v>1</v>
      </c>
      <c r="N31" s="80" t="n">
        <v>2</v>
      </c>
      <c r="O31" s="80" t="n">
        <v>3</v>
      </c>
      <c r="P31" s="80" t="n">
        <v>0</v>
      </c>
      <c r="Q31" s="80" t="n">
        <v>2</v>
      </c>
      <c r="R31" s="16" t="n">
        <v>2</v>
      </c>
      <c r="S31" s="16" t="n">
        <v>6</v>
      </c>
      <c r="T31" s="16" t="n">
        <v>8</v>
      </c>
      <c r="U31" s="25" t="n">
        <v>1</v>
      </c>
      <c r="V31" s="80" t="n">
        <v>1</v>
      </c>
      <c r="W31" s="16" t="n">
        <v>2</v>
      </c>
      <c r="X31" s="25" t="n">
        <v>23</v>
      </c>
      <c r="Y31" s="80" t="n">
        <v>14</v>
      </c>
      <c r="Z31" s="27">
        <f>IF(U31="","",LOOKUP(U31-V31,{-9E+307,0,1},{2,"x",1}))</f>
        <v/>
      </c>
      <c r="AA31" s="14">
        <f>IF(U31="","",U31&amp;"-"&amp;V31)</f>
        <v/>
      </c>
      <c r="AB31" s="63" t="n"/>
      <c r="AW31" s="80" t="n"/>
      <c r="AX31" s="81" t="n"/>
      <c r="AY31" s="80" t="n"/>
      <c r="AZ31" s="80" t="n"/>
      <c r="BA31" s="80" t="n"/>
      <c r="BB31" s="80" t="n"/>
      <c r="BC31" s="80" t="n"/>
      <c r="BD31" s="80" t="n"/>
      <c r="BE31" s="80" t="n"/>
      <c r="BF31" s="80" t="n"/>
      <c r="BG31" s="81" t="n"/>
      <c r="BH31" s="80" t="n"/>
      <c r="BI31" s="80" t="n"/>
      <c r="BJ31" s="80" t="n"/>
      <c r="BK31" s="80" t="n"/>
      <c r="BL31" s="80" t="n"/>
      <c r="BM31" s="80" t="n"/>
      <c r="BN31" s="80" t="n"/>
      <c r="BO31" s="80" t="n"/>
      <c r="BQ31" s="3" t="n">
        <v>43456</v>
      </c>
      <c r="BR31" s="89" t="s">
        <v>149</v>
      </c>
      <c r="BS31" s="89" t="s">
        <v>163</v>
      </c>
      <c r="BT31" s="81" t="n"/>
      <c r="BU31" s="81" t="n"/>
      <c r="BV31" s="80" t="n"/>
      <c r="BW31" s="80" t="n"/>
      <c r="BX31" s="80" t="n"/>
      <c r="BY31" s="80" t="n"/>
      <c r="BZ31" s="80" t="n"/>
      <c r="CA31" s="80" t="n"/>
      <c r="CB31" s="80" t="n"/>
      <c r="CC31" s="80" t="n"/>
      <c r="CD31" s="80" t="n"/>
      <c r="CE31" s="80" t="n"/>
      <c r="CF31" s="80" t="n"/>
      <c r="CG31" s="80" t="n"/>
      <c r="CH31" s="16">
        <f>CB31+CD31+CF31</f>
        <v/>
      </c>
      <c r="CI31" s="16">
        <f>CC31+CE31+CG31</f>
        <v/>
      </c>
      <c r="CJ31" s="19">
        <f>CH31+CI31</f>
        <v/>
      </c>
      <c r="CM31" s="19">
        <f>CK31+CL31</f>
        <v/>
      </c>
      <c r="CP31" s="10" t="n"/>
      <c r="EP31" s="89" t="n"/>
      <c r="ES31" s="89" t="n"/>
      <c r="ET31" s="81" t="n"/>
      <c r="EV31" s="89" t="n"/>
      <c r="EW31" s="81" t="n"/>
      <c r="EY31" s="89" t="n"/>
      <c r="EZ31" s="81" t="n"/>
      <c r="FB31" s="89" t="n"/>
      <c r="FC31" s="81" t="n"/>
      <c r="FE31" s="89" t="n"/>
      <c r="FF31" s="81" t="n"/>
      <c r="FH31" s="89" t="n"/>
      <c r="FI31" s="81" t="n"/>
      <c r="FK31" s="89" t="n"/>
      <c r="FL31" s="81" t="n"/>
      <c r="FO31" s="81" t="n"/>
    </row>
    <row customHeight="1" ht="12" r="32" spans="1:201">
      <c r="A32" s="35" t="n">
        <v>43359</v>
      </c>
      <c r="B32" s="89" t="s">
        <v>157</v>
      </c>
      <c r="C32" s="89" t="s">
        <v>151</v>
      </c>
      <c r="D32" s="31" t="n">
        <v>6.3</v>
      </c>
      <c r="E32" s="81" t="n">
        <v>6.99</v>
      </c>
      <c r="F32" s="25" t="n">
        <v>555</v>
      </c>
      <c r="G32" s="80" t="n">
        <v>463</v>
      </c>
      <c r="H32" s="80" t="n">
        <v>463</v>
      </c>
      <c r="I32" s="80" t="n">
        <v>365</v>
      </c>
      <c r="J32" s="80" t="n">
        <v>9</v>
      </c>
      <c r="K32" s="80" t="n">
        <v>15</v>
      </c>
      <c r="L32" s="25" t="n">
        <v>1</v>
      </c>
      <c r="M32" s="80" t="n">
        <v>0</v>
      </c>
      <c r="N32" s="80" t="n">
        <v>1</v>
      </c>
      <c r="O32" s="80" t="n">
        <v>3</v>
      </c>
      <c r="P32" s="80" t="n">
        <v>1</v>
      </c>
      <c r="Q32" s="80" t="n">
        <v>0</v>
      </c>
      <c r="R32" s="16" t="n">
        <v>3</v>
      </c>
      <c r="S32" s="16" t="n">
        <v>3</v>
      </c>
      <c r="T32" s="16" t="n">
        <v>6</v>
      </c>
      <c r="U32" s="25" t="n">
        <v>0</v>
      </c>
      <c r="V32" s="80" t="n">
        <v>1</v>
      </c>
      <c r="W32" s="16" t="n">
        <v>1</v>
      </c>
      <c r="X32" s="25" t="n">
        <v>11</v>
      </c>
      <c r="Y32" s="80" t="n">
        <v>18</v>
      </c>
      <c r="Z32" s="27">
        <f>IF(U32="","",LOOKUP(U32-V32,{-9E+307,0,1},{2,"x",1}))</f>
        <v/>
      </c>
      <c r="AA32" s="14">
        <f>IF(U32="","",U32&amp;"-"&amp;V32)</f>
        <v/>
      </c>
      <c r="AB32" s="63" t="n"/>
      <c r="AW32" s="80" t="n"/>
      <c r="AX32" s="81" t="n"/>
      <c r="AY32" s="80" t="n"/>
      <c r="AZ32" s="80" t="n"/>
      <c r="BA32" s="80" t="n"/>
      <c r="BB32" s="80" t="n"/>
      <c r="BC32" s="80" t="n"/>
      <c r="BD32" s="80" t="n"/>
      <c r="BE32" s="80" t="n"/>
      <c r="BF32" s="80" t="n"/>
      <c r="BG32" s="81" t="n"/>
      <c r="BH32" s="80" t="n"/>
      <c r="BI32" s="80" t="n"/>
      <c r="BJ32" s="80" t="n"/>
      <c r="BK32" s="80" t="n"/>
      <c r="BL32" s="80" t="n"/>
      <c r="BM32" s="80" t="n"/>
      <c r="BN32" s="80" t="n"/>
      <c r="BO32" s="80" t="n"/>
      <c r="BQ32" s="3" t="n">
        <v>43456</v>
      </c>
      <c r="BR32" s="89" t="s">
        <v>157</v>
      </c>
      <c r="BS32" s="89" t="s">
        <v>168</v>
      </c>
      <c r="BT32" s="81" t="n"/>
      <c r="BU32" s="81" t="n"/>
      <c r="BV32" s="80" t="n"/>
      <c r="BW32" s="80" t="n"/>
      <c r="BX32" s="80" t="n"/>
      <c r="BY32" s="80" t="n"/>
      <c r="BZ32" s="80" t="n"/>
      <c r="CA32" s="80" t="n"/>
      <c r="CB32" s="80" t="n"/>
      <c r="CC32" s="80" t="n"/>
      <c r="CD32" s="80" t="n"/>
      <c r="CE32" s="80" t="n"/>
      <c r="CF32" s="80" t="n"/>
      <c r="CG32" s="80" t="n"/>
      <c r="CH32" s="16">
        <f>CB32+CD32+CF32</f>
        <v/>
      </c>
      <c r="CI32" s="16">
        <f>CC32+CE32+CG32</f>
        <v/>
      </c>
      <c r="CJ32" s="19">
        <f>CH32+CI32</f>
        <v/>
      </c>
      <c r="CM32" s="19">
        <f>CK32+CL32</f>
        <v/>
      </c>
      <c r="CP32" s="10" t="n"/>
      <c r="EP32" s="89" t="n"/>
      <c r="ES32" s="89" t="n"/>
      <c r="ET32" s="81" t="n"/>
      <c r="EV32" s="89" t="n"/>
      <c r="EW32" s="81" t="n"/>
      <c r="EY32" s="89" t="n"/>
      <c r="EZ32" s="81" t="n"/>
      <c r="FB32" s="89" t="n"/>
      <c r="FC32" s="81" t="n"/>
      <c r="FE32" s="89" t="n"/>
      <c r="FF32" s="81" t="n"/>
      <c r="FH32" s="89" t="n"/>
      <c r="FI32" s="81" t="n"/>
      <c r="FK32" s="89" t="n"/>
      <c r="FL32" s="81" t="n"/>
      <c r="FO32" s="81" t="n"/>
    </row>
    <row customHeight="1" ht="12" r="33" spans="1:201">
      <c r="A33" s="35" t="n">
        <v>43359</v>
      </c>
      <c r="B33" s="89" t="s">
        <v>165</v>
      </c>
      <c r="C33" s="89" t="s">
        <v>168</v>
      </c>
      <c r="D33" s="31" t="n">
        <v>5.68</v>
      </c>
      <c r="E33" s="81" t="n">
        <v>7.61</v>
      </c>
      <c r="F33" s="25" t="n">
        <v>368</v>
      </c>
      <c r="G33" s="80" t="n">
        <v>639</v>
      </c>
      <c r="H33" s="80" t="n">
        <v>306</v>
      </c>
      <c r="I33" s="80" t="n">
        <v>575</v>
      </c>
      <c r="J33" s="80" t="n">
        <v>4</v>
      </c>
      <c r="K33" s="80" t="n">
        <v>9</v>
      </c>
      <c r="L33" s="25" t="n">
        <v>0</v>
      </c>
      <c r="M33" s="80" t="n">
        <v>2</v>
      </c>
      <c r="N33" s="80" t="n">
        <v>3</v>
      </c>
      <c r="O33" s="80" t="n">
        <v>4</v>
      </c>
      <c r="P33" s="80" t="n">
        <v>0</v>
      </c>
      <c r="Q33" s="80" t="n">
        <v>1</v>
      </c>
      <c r="R33" s="16" t="n">
        <v>3</v>
      </c>
      <c r="S33" s="16" t="n">
        <v>7</v>
      </c>
      <c r="T33" s="16" t="n">
        <v>10</v>
      </c>
      <c r="U33" s="25" t="n">
        <v>0</v>
      </c>
      <c r="V33" s="80" t="n">
        <v>5</v>
      </c>
      <c r="W33" s="16" t="n">
        <v>5</v>
      </c>
      <c r="X33" s="25" t="n">
        <v>6</v>
      </c>
      <c r="Y33" s="80" t="n">
        <v>19</v>
      </c>
      <c r="Z33" s="27">
        <f>IF(U33="","",LOOKUP(U33-V33,{-9E+307,0,1},{2,"x",1}))</f>
        <v/>
      </c>
      <c r="AA33" s="14">
        <f>IF(U33="","",U33&amp;"-"&amp;V33)</f>
        <v/>
      </c>
      <c r="AB33" s="63" t="n"/>
      <c r="AW33" s="80" t="n"/>
      <c r="AX33" s="81" t="n"/>
      <c r="AY33" s="80" t="n"/>
      <c r="AZ33" s="80" t="n"/>
      <c r="BA33" s="80" t="n"/>
      <c r="BB33" s="80" t="n"/>
      <c r="BC33" s="80" t="n"/>
      <c r="BD33" s="80" t="n"/>
      <c r="BE33" s="80" t="n"/>
      <c r="BF33" s="80" t="n"/>
      <c r="BG33" s="81" t="n"/>
      <c r="BH33" s="80" t="n"/>
      <c r="BI33" s="80" t="n"/>
      <c r="BJ33" s="80" t="n"/>
      <c r="BK33" s="80" t="n"/>
      <c r="BL33" s="80" t="n"/>
      <c r="BM33" s="80" t="n"/>
      <c r="BN33" s="80" t="n"/>
      <c r="BO33" s="80" t="n"/>
      <c r="BQ33" s="3" t="n">
        <v>43456</v>
      </c>
      <c r="BR33" s="89" t="s">
        <v>167</v>
      </c>
      <c r="BS33" s="89" t="s">
        <v>159</v>
      </c>
      <c r="BT33" s="81" t="n"/>
      <c r="BU33" s="81" t="n"/>
      <c r="BV33" s="80" t="n"/>
      <c r="BW33" s="80" t="n"/>
      <c r="BX33" s="80" t="n"/>
      <c r="BY33" s="80" t="n"/>
      <c r="BZ33" s="80" t="n"/>
      <c r="CA33" s="80" t="n"/>
      <c r="CB33" s="80" t="n"/>
      <c r="CC33" s="80" t="n"/>
      <c r="CD33" s="80" t="n"/>
      <c r="CE33" s="80" t="n"/>
      <c r="CF33" s="80" t="n"/>
      <c r="CG33" s="80" t="n"/>
      <c r="CH33" s="16">
        <f>CB33+CD33+CF33</f>
        <v/>
      </c>
      <c r="CI33" s="16">
        <f>CC33+CE33+CG33</f>
        <v/>
      </c>
      <c r="CJ33" s="19">
        <f>CH33+CI33</f>
        <v/>
      </c>
      <c r="CM33" s="19">
        <f>CK33+CL33</f>
        <v/>
      </c>
      <c r="CP33" s="10" t="n"/>
      <c r="EP33" s="89" t="n"/>
      <c r="ES33" s="89" t="n"/>
      <c r="ET33" s="81" t="n"/>
      <c r="EV33" s="89" t="n"/>
      <c r="EW33" s="81" t="n"/>
      <c r="EY33" s="89" t="n"/>
      <c r="EZ33" s="81" t="n"/>
      <c r="FB33" s="89" t="n"/>
      <c r="FC33" s="81" t="n"/>
      <c r="FE33" s="89" t="n"/>
      <c r="FF33" s="81" t="n"/>
      <c r="FH33" s="89" t="n"/>
      <c r="FI33" s="81" t="n"/>
      <c r="FK33" s="89" t="n"/>
      <c r="FL33" s="81" t="n"/>
      <c r="FO33" s="81" t="n"/>
    </row>
    <row customHeight="1" ht="12" r="34" spans="1:201">
      <c r="A34" s="35" t="n">
        <v>43359</v>
      </c>
      <c r="B34" s="89" t="s">
        <v>167</v>
      </c>
      <c r="C34" s="89" t="s">
        <v>154</v>
      </c>
      <c r="D34" s="31" t="n">
        <v>7.03</v>
      </c>
      <c r="E34" s="81" t="n">
        <v>6.22</v>
      </c>
      <c r="F34" s="25" t="n">
        <v>376</v>
      </c>
      <c r="G34" s="80" t="n">
        <v>345</v>
      </c>
      <c r="H34" s="80" t="n">
        <v>305</v>
      </c>
      <c r="I34" s="80" t="n">
        <v>273</v>
      </c>
      <c r="J34" s="80" t="n">
        <v>11</v>
      </c>
      <c r="K34" s="80" t="n">
        <v>7</v>
      </c>
      <c r="L34" s="25" t="n">
        <v>0</v>
      </c>
      <c r="M34" s="80" t="n">
        <v>0</v>
      </c>
      <c r="N34" s="80" t="n">
        <v>2</v>
      </c>
      <c r="O34" s="80" t="n">
        <v>0</v>
      </c>
      <c r="P34" s="80" t="n">
        <v>2</v>
      </c>
      <c r="Q34" s="80" t="n">
        <v>0</v>
      </c>
      <c r="R34" s="16" t="n">
        <v>4</v>
      </c>
      <c r="S34" s="16" t="n">
        <v>0</v>
      </c>
      <c r="T34" s="16" t="n">
        <v>4</v>
      </c>
      <c r="U34" s="25" t="n">
        <v>1</v>
      </c>
      <c r="V34" s="80" t="n">
        <v>0</v>
      </c>
      <c r="W34" s="16" t="n">
        <v>1</v>
      </c>
      <c r="X34" s="25" t="n">
        <v>24</v>
      </c>
      <c r="Y34" s="80" t="n">
        <v>26</v>
      </c>
      <c r="Z34" s="27">
        <f>IF(U34="","",LOOKUP(U34-V34,{-9E+307,0,1},{2,"x",1}))</f>
        <v/>
      </c>
      <c r="AA34" s="14">
        <f>IF(U34="","",U34&amp;"-"&amp;V34)</f>
        <v/>
      </c>
      <c r="AB34" s="63" t="n"/>
      <c r="AW34" s="80" t="n"/>
      <c r="AX34" s="81" t="n"/>
      <c r="AY34" s="80" t="n"/>
      <c r="AZ34" s="80" t="n"/>
      <c r="BA34" s="80" t="n"/>
      <c r="BB34" s="80" t="n"/>
      <c r="BC34" s="80" t="n"/>
      <c r="BD34" s="80" t="n"/>
      <c r="BE34" s="80" t="n"/>
      <c r="BF34" s="80" t="n"/>
      <c r="BG34" s="81" t="n"/>
      <c r="BH34" s="80" t="n"/>
      <c r="BI34" s="80" t="n"/>
      <c r="BJ34" s="80" t="n"/>
      <c r="BK34" s="80" t="n"/>
      <c r="BL34" s="80" t="n"/>
      <c r="BM34" s="80" t="n"/>
      <c r="BN34" s="80" t="n"/>
      <c r="BO34" s="80" t="n"/>
      <c r="BQ34" s="3" t="n">
        <v>43456</v>
      </c>
      <c r="BR34" s="89" t="s">
        <v>150</v>
      </c>
      <c r="BS34" s="89" t="s">
        <v>156</v>
      </c>
      <c r="BT34" s="81" t="n"/>
      <c r="BU34" s="81" t="n"/>
      <c r="BV34" s="80" t="n"/>
      <c r="BW34" s="80" t="n"/>
      <c r="BY34" s="80" t="n"/>
      <c r="BZ34" s="80" t="n"/>
      <c r="CA34" s="80" t="n"/>
      <c r="CB34" s="80" t="n"/>
      <c r="CC34" s="80" t="n"/>
      <c r="CD34" s="80" t="n"/>
      <c r="CE34" s="80" t="n"/>
      <c r="CF34" s="80" t="n"/>
      <c r="CG34" s="80" t="n"/>
      <c r="CH34" s="16">
        <f>CB34+CD34+CF34</f>
        <v/>
      </c>
      <c r="CI34" s="16">
        <f>CC34+CE34+CG34</f>
        <v/>
      </c>
      <c r="CJ34" s="19">
        <f>CH34+CI34</f>
        <v/>
      </c>
      <c r="CM34" s="19">
        <f>CK34+CL34</f>
        <v/>
      </c>
      <c r="CP34" s="10" t="n"/>
      <c r="EP34" s="89" t="n"/>
      <c r="ES34" s="89" t="n"/>
      <c r="ET34" s="81" t="n"/>
      <c r="EV34" s="89" t="n"/>
      <c r="EW34" s="81" t="n"/>
      <c r="EY34" s="89" t="n"/>
      <c r="EZ34" s="81" t="n"/>
      <c r="FB34" s="89" t="n"/>
      <c r="FC34" s="81" t="n"/>
      <c r="FE34" s="89" t="n"/>
      <c r="FF34" s="81" t="n"/>
      <c r="FH34" s="89" t="n"/>
      <c r="FI34" s="81" t="n"/>
      <c r="FK34" s="89" t="n"/>
      <c r="FL34" s="81" t="n"/>
      <c r="FO34" s="81" t="n"/>
    </row>
    <row customHeight="1" ht="12" r="35" spans="1:201">
      <c r="A35" s="35" t="n">
        <v>43359</v>
      </c>
      <c r="B35" s="89" t="s">
        <v>163</v>
      </c>
      <c r="C35" s="89" t="s">
        <v>160</v>
      </c>
      <c r="D35" s="31" t="n">
        <v>6.57</v>
      </c>
      <c r="E35" s="81" t="n">
        <v>7.01</v>
      </c>
      <c r="F35" s="25" t="n">
        <v>625</v>
      </c>
      <c r="G35" s="80" t="n">
        <v>241</v>
      </c>
      <c r="H35" s="80" t="n">
        <v>551</v>
      </c>
      <c r="I35" s="80" t="n">
        <v>178</v>
      </c>
      <c r="J35" s="80" t="n">
        <v>22</v>
      </c>
      <c r="K35" s="80" t="n">
        <v>6</v>
      </c>
      <c r="L35" s="25" t="n">
        <v>0</v>
      </c>
      <c r="M35" s="80" t="n">
        <v>0</v>
      </c>
      <c r="N35" s="80" t="n">
        <v>4</v>
      </c>
      <c r="O35" s="80" t="n">
        <v>3</v>
      </c>
      <c r="P35" s="80" t="n">
        <v>4</v>
      </c>
      <c r="Q35" s="80" t="n">
        <v>2</v>
      </c>
      <c r="R35" s="16" t="n">
        <v>8</v>
      </c>
      <c r="S35" s="16" t="n">
        <v>5</v>
      </c>
      <c r="T35" s="16" t="n">
        <v>13</v>
      </c>
      <c r="U35" s="25" t="n">
        <v>0</v>
      </c>
      <c r="V35" s="80" t="n">
        <v>1</v>
      </c>
      <c r="W35" s="16" t="n">
        <v>1</v>
      </c>
      <c r="X35" s="25" t="n">
        <v>4</v>
      </c>
      <c r="Y35" s="80" t="n">
        <v>58</v>
      </c>
      <c r="Z35" s="27">
        <f>IF(U35="","",LOOKUP(U35-V35,{-9E+307,0,1},{2,"x",1}))</f>
        <v/>
      </c>
      <c r="AA35" s="14">
        <f>IF(U35="","",U35&amp;"-"&amp;V35)</f>
        <v/>
      </c>
      <c r="AB35" s="63" t="n"/>
      <c r="AW35" s="80" t="n"/>
      <c r="AX35" s="81" t="n"/>
      <c r="AY35" s="80" t="n"/>
      <c r="AZ35" s="80" t="n"/>
      <c r="BA35" s="80" t="n"/>
      <c r="BB35" s="80" t="n"/>
      <c r="BC35" s="80" t="n"/>
      <c r="BD35" s="80" t="n"/>
      <c r="BE35" s="80" t="n"/>
      <c r="BF35" s="80" t="n"/>
      <c r="BG35" s="81" t="n"/>
      <c r="BH35" s="80" t="n"/>
      <c r="BI35" s="80" t="n"/>
      <c r="BJ35" s="80" t="n"/>
      <c r="BK35" s="80" t="n"/>
      <c r="BL35" s="80" t="n"/>
      <c r="BM35" s="80" t="n"/>
      <c r="BN35" s="80" t="n"/>
      <c r="BO35" s="80" t="n"/>
      <c r="BQ35" s="3" t="n">
        <v>43456</v>
      </c>
      <c r="BR35" s="89" t="s">
        <v>151</v>
      </c>
      <c r="BS35" s="89" t="s">
        <v>158</v>
      </c>
      <c r="BT35" s="81" t="n"/>
      <c r="BU35" s="81" t="n"/>
      <c r="BV35" s="80" t="n"/>
      <c r="BW35" s="80" t="n"/>
      <c r="BX35" s="80" t="n"/>
      <c r="BY35" s="80" t="n"/>
      <c r="BZ35" s="80" t="n"/>
      <c r="CA35" s="80" t="n"/>
      <c r="CB35" s="80" t="n"/>
      <c r="CC35" s="80" t="n"/>
      <c r="CD35" s="80" t="n"/>
      <c r="CE35" s="80" t="n"/>
      <c r="CF35" s="80" t="n"/>
      <c r="CG35" s="80" t="n"/>
      <c r="CH35" s="16">
        <f>CB35+CD35+CF35</f>
        <v/>
      </c>
      <c r="CI35" s="16">
        <f>CC35+CE35+CG35</f>
        <v/>
      </c>
      <c r="CJ35" s="19">
        <f>CH35+CI35</f>
        <v/>
      </c>
      <c r="CM35" s="19">
        <f>CK35+CL35</f>
        <v/>
      </c>
      <c r="CP35" s="10" t="n"/>
      <c r="EP35" s="89" t="n"/>
      <c r="ES35" s="89" t="n"/>
      <c r="ET35" s="81" t="n"/>
      <c r="EV35" s="89" t="n"/>
      <c r="EW35" s="81" t="n"/>
      <c r="EY35" s="89" t="n"/>
      <c r="EZ35" s="81" t="n"/>
      <c r="FB35" s="89" t="n"/>
      <c r="FC35" s="81" t="n"/>
      <c r="FE35" s="89" t="n"/>
      <c r="FF35" s="81" t="n"/>
      <c r="FH35" s="89" t="n"/>
      <c r="FI35" s="81" t="n"/>
      <c r="FK35" s="89" t="n"/>
      <c r="FL35" s="81" t="n"/>
      <c r="FO35" s="81" t="n"/>
    </row>
    <row customHeight="1" ht="12" r="36" spans="1:201">
      <c r="A36" s="35" t="n">
        <v>43359</v>
      </c>
      <c r="B36" s="89" t="s">
        <v>150</v>
      </c>
      <c r="C36" s="89" t="s">
        <v>162</v>
      </c>
      <c r="D36" s="31" t="n">
        <v>6.84</v>
      </c>
      <c r="E36" s="81" t="n">
        <v>6.47</v>
      </c>
      <c r="F36" s="25" t="n">
        <v>397</v>
      </c>
      <c r="G36" s="80" t="n">
        <v>553</v>
      </c>
      <c r="H36" s="80" t="n">
        <v>344</v>
      </c>
      <c r="I36" s="80" t="n">
        <v>496</v>
      </c>
      <c r="J36" s="80" t="n">
        <v>11</v>
      </c>
      <c r="K36" s="80" t="n">
        <v>11</v>
      </c>
      <c r="L36" s="25" t="n">
        <v>1</v>
      </c>
      <c r="M36" s="80" t="n">
        <v>0</v>
      </c>
      <c r="N36" s="80" t="n">
        <v>2</v>
      </c>
      <c r="O36" s="80" t="n">
        <v>2</v>
      </c>
      <c r="P36" s="80" t="n">
        <v>1</v>
      </c>
      <c r="Q36" s="80" t="n">
        <v>3</v>
      </c>
      <c r="R36" s="16" t="n">
        <v>4</v>
      </c>
      <c r="S36" s="16" t="n">
        <v>5</v>
      </c>
      <c r="T36" s="16" t="n">
        <v>9</v>
      </c>
      <c r="U36" s="25" t="n">
        <v>2</v>
      </c>
      <c r="V36" s="80" t="n">
        <v>1</v>
      </c>
      <c r="W36" s="16" t="n">
        <v>3</v>
      </c>
      <c r="X36" s="25" t="n">
        <v>12</v>
      </c>
      <c r="Y36" s="80" t="n">
        <v>23</v>
      </c>
      <c r="Z36" s="27">
        <f>IF(U36="","",LOOKUP(U36-V36,{-9E+307,0,1},{2,"x",1}))</f>
        <v/>
      </c>
      <c r="AA36" s="14">
        <f>IF(U36="","",U36&amp;"-"&amp;V36)</f>
        <v/>
      </c>
      <c r="AB36" s="63" t="n"/>
      <c r="AW36" s="80" t="n"/>
      <c r="AX36" s="81" t="n"/>
      <c r="AY36" s="80" t="n"/>
      <c r="AZ36" s="80" t="n"/>
      <c r="BA36" s="80" t="n"/>
      <c r="BB36" s="80" t="n"/>
      <c r="BC36" s="80" t="n"/>
      <c r="BD36" s="80" t="n"/>
      <c r="BE36" s="80" t="n"/>
      <c r="BF36" s="80" t="n"/>
      <c r="BG36" s="81" t="n"/>
      <c r="BH36" s="80" t="n"/>
      <c r="BI36" s="80" t="n"/>
      <c r="BJ36" s="80" t="n"/>
      <c r="BK36" s="80" t="n"/>
      <c r="BL36" s="80" t="n"/>
      <c r="BM36" s="80" t="n"/>
      <c r="BN36" s="80" t="n"/>
      <c r="BO36" s="80" t="n"/>
      <c r="BQ36" s="3" t="n">
        <v>43456</v>
      </c>
      <c r="BR36" s="89" t="s">
        <v>152</v>
      </c>
      <c r="BS36" s="89" t="s">
        <v>155</v>
      </c>
      <c r="BT36" s="81" t="n"/>
      <c r="BU36" s="81" t="n"/>
      <c r="BV36" s="80" t="n"/>
      <c r="BW36" s="80" t="n"/>
      <c r="BX36" s="80" t="n"/>
      <c r="BY36" s="80" t="n"/>
      <c r="BZ36" s="80" t="n"/>
      <c r="CA36" s="80" t="n"/>
      <c r="CB36" s="80" t="n"/>
      <c r="CC36" s="80" t="n"/>
      <c r="CD36" s="80" t="n"/>
      <c r="CE36" s="80" t="n"/>
      <c r="CF36" s="80" t="n"/>
      <c r="CG36" s="80" t="n"/>
      <c r="CH36" s="16">
        <f>CB36+CD36+CF36</f>
        <v/>
      </c>
      <c r="CI36" s="16">
        <f>CC36+CE36+CG36</f>
        <v/>
      </c>
      <c r="CJ36" s="19">
        <f>CH36+CI36</f>
        <v/>
      </c>
      <c r="CM36" s="19">
        <f>CK36+CL36</f>
        <v/>
      </c>
      <c r="CP36" s="10" t="n"/>
      <c r="EP36" s="89" t="n"/>
      <c r="ES36" s="89" t="n"/>
      <c r="ET36" s="81" t="n"/>
      <c r="EV36" s="89" t="n"/>
      <c r="EW36" s="81" t="n"/>
      <c r="EY36" s="89" t="n"/>
      <c r="EZ36" s="81" t="n"/>
      <c r="FB36" s="89" t="n"/>
      <c r="FC36" s="81" t="n"/>
      <c r="FE36" s="89" t="n"/>
      <c r="FF36" s="81" t="n"/>
      <c r="FH36" s="89" t="n"/>
      <c r="FI36" s="81" t="n"/>
      <c r="FK36" s="89" t="n"/>
      <c r="FL36" s="81" t="n"/>
      <c r="FO36" s="81" t="n"/>
    </row>
    <row customHeight="1" ht="12" r="37" spans="1:201">
      <c r="A37" s="35" t="n">
        <v>43359</v>
      </c>
      <c r="B37" s="89" t="s">
        <v>152</v>
      </c>
      <c r="C37" s="89" t="s">
        <v>166</v>
      </c>
      <c r="D37" s="31" t="n">
        <v>6.87</v>
      </c>
      <c r="E37" s="81" t="n">
        <v>6.44</v>
      </c>
      <c r="F37" s="25" t="n">
        <v>562</v>
      </c>
      <c r="G37" s="80" t="n">
        <v>431</v>
      </c>
      <c r="H37" s="80" t="n">
        <v>488</v>
      </c>
      <c r="I37" s="80" t="n">
        <v>368</v>
      </c>
      <c r="J37" s="80" t="n">
        <v>18</v>
      </c>
      <c r="K37" s="80" t="n">
        <v>7</v>
      </c>
      <c r="L37" s="25" t="n">
        <v>0</v>
      </c>
      <c r="M37" s="80" t="n">
        <v>0</v>
      </c>
      <c r="N37" s="80" t="n">
        <v>4</v>
      </c>
      <c r="O37" s="80" t="n">
        <v>0</v>
      </c>
      <c r="P37" s="80" t="n">
        <v>0</v>
      </c>
      <c r="Q37" s="80" t="n">
        <v>1</v>
      </c>
      <c r="R37" s="16" t="n">
        <v>4</v>
      </c>
      <c r="S37" s="16" t="n">
        <v>1</v>
      </c>
      <c r="T37" s="16" t="n">
        <v>5</v>
      </c>
      <c r="U37" s="25" t="n">
        <v>1</v>
      </c>
      <c r="V37" s="80" t="n">
        <v>0</v>
      </c>
      <c r="W37" s="16" t="n">
        <v>1</v>
      </c>
      <c r="X37" s="25" t="n">
        <v>11</v>
      </c>
      <c r="Y37" s="80" t="n">
        <v>22</v>
      </c>
      <c r="Z37" s="27">
        <f>IF(U37="","",LOOKUP(U37-V37,{-9E+307,0,1},{2,"x",1}))</f>
        <v/>
      </c>
      <c r="AA37" s="14">
        <f>IF(U37="","",U37&amp;"-"&amp;V37)</f>
        <v/>
      </c>
      <c r="AB37" s="63" t="n"/>
      <c r="AW37" s="80" t="n"/>
      <c r="AX37" s="81" t="n"/>
      <c r="AY37" s="80" t="n"/>
      <c r="AZ37" s="80" t="n"/>
      <c r="BA37" s="80" t="n"/>
      <c r="BB37" s="80" t="n"/>
      <c r="BC37" s="80" t="n"/>
      <c r="BD37" s="80" t="n"/>
      <c r="BE37" s="80" t="n"/>
      <c r="BF37" s="80" t="n"/>
      <c r="BG37" s="81" t="n"/>
      <c r="BH37" s="80" t="n"/>
      <c r="BI37" s="80" t="n"/>
      <c r="BJ37" s="80" t="n"/>
      <c r="BK37" s="80" t="n"/>
      <c r="BL37" s="80" t="n"/>
      <c r="BM37" s="80" t="n"/>
      <c r="BN37" s="80" t="n"/>
      <c r="BO37" s="80" t="n"/>
      <c r="BQ37" s="3" t="n">
        <v>43456</v>
      </c>
      <c r="BR37" s="89" t="s">
        <v>160</v>
      </c>
      <c r="BS37" s="89" t="s">
        <v>154</v>
      </c>
      <c r="BT37" s="81" t="n"/>
      <c r="BU37" s="81" t="n"/>
      <c r="BV37" s="80" t="n"/>
      <c r="BW37" s="80" t="n"/>
      <c r="BX37" s="80" t="n"/>
      <c r="BY37" s="80" t="n"/>
      <c r="BZ37" s="80" t="n"/>
      <c r="CA37" s="80" t="n"/>
      <c r="CB37" s="80" t="n"/>
      <c r="CC37" s="80" t="n"/>
      <c r="CD37" s="80" t="n"/>
      <c r="CE37" s="80" t="n"/>
      <c r="CF37" s="80" t="n"/>
      <c r="CG37" s="80" t="n"/>
      <c r="CH37" s="16">
        <f>CB37+CD37+CF37</f>
        <v/>
      </c>
      <c r="CI37" s="16">
        <f>CC37+CE37+CG37</f>
        <v/>
      </c>
      <c r="CJ37" s="19">
        <f>CH37+CI37</f>
        <v/>
      </c>
      <c r="CM37" s="19">
        <f>CK37+CL37</f>
        <v/>
      </c>
      <c r="CP37" s="10" t="n"/>
      <c r="EP37" s="89" t="n"/>
      <c r="ES37" s="89" t="n"/>
      <c r="ET37" s="81" t="n"/>
      <c r="EV37" s="89" t="n"/>
      <c r="EW37" s="81" t="n"/>
      <c r="EY37" s="89" t="n"/>
      <c r="EZ37" s="81" t="n"/>
      <c r="FB37" s="89" t="n"/>
      <c r="FC37" s="81" t="n"/>
      <c r="FE37" s="89" t="n"/>
      <c r="FF37" s="81" t="n"/>
      <c r="FH37" s="89" t="n"/>
      <c r="FI37" s="81" t="n"/>
      <c r="FK37" s="89" t="n"/>
      <c r="FL37" s="81" t="n"/>
      <c r="FO37" s="81" t="n"/>
    </row>
    <row customHeight="1" ht="12" r="38" spans="1:201">
      <c r="A38" s="35" t="n">
        <v>43359</v>
      </c>
      <c r="B38" s="89" t="s">
        <v>155</v>
      </c>
      <c r="C38" s="89" t="s">
        <v>159</v>
      </c>
      <c r="D38" s="31" t="n">
        <v>7.17</v>
      </c>
      <c r="E38" s="81" t="n">
        <v>6.37</v>
      </c>
      <c r="F38" s="25" t="n">
        <v>341</v>
      </c>
      <c r="G38" s="80" t="n">
        <v>458</v>
      </c>
      <c r="H38" s="80" t="n">
        <v>256</v>
      </c>
      <c r="I38" s="80" t="n">
        <v>383</v>
      </c>
      <c r="J38" s="80" t="n">
        <v>13</v>
      </c>
      <c r="K38" s="80" t="n">
        <v>11</v>
      </c>
      <c r="L38" s="25" t="n">
        <v>1</v>
      </c>
      <c r="M38" s="80" t="n">
        <v>0</v>
      </c>
      <c r="N38" s="80" t="n">
        <v>4</v>
      </c>
      <c r="O38" s="80" t="n">
        <v>0</v>
      </c>
      <c r="P38" s="80" t="n">
        <v>0</v>
      </c>
      <c r="Q38" s="80" t="n">
        <v>1</v>
      </c>
      <c r="R38" s="16" t="n">
        <v>5</v>
      </c>
      <c r="S38" s="16" t="n">
        <v>1</v>
      </c>
      <c r="T38" s="16" t="n">
        <v>6</v>
      </c>
      <c r="U38" s="25" t="n">
        <v>2</v>
      </c>
      <c r="V38" s="80" t="n">
        <v>0</v>
      </c>
      <c r="W38" s="16" t="n">
        <v>2</v>
      </c>
      <c r="X38" s="25" t="n">
        <v>22</v>
      </c>
      <c r="Y38" s="80" t="n">
        <v>22</v>
      </c>
      <c r="Z38" s="27">
        <f>IF(U38="","",LOOKUP(U38-V38,{-9E+307,0,1},{2,"x",1}))</f>
        <v/>
      </c>
      <c r="AA38" s="14">
        <f>IF(U38="","",U38&amp;"-"&amp;V38)</f>
        <v/>
      </c>
      <c r="AB38" s="63" t="n"/>
      <c r="AW38" s="80" t="n"/>
      <c r="AX38" s="81" t="n"/>
      <c r="AY38" s="80" t="n"/>
      <c r="AZ38" s="80" t="n"/>
      <c r="BA38" s="80" t="n"/>
      <c r="BB38" s="80" t="n"/>
      <c r="BC38" s="80" t="n"/>
      <c r="BD38" s="80" t="n"/>
      <c r="BE38" s="80" t="n"/>
      <c r="BF38" s="80" t="n"/>
      <c r="BG38" s="81" t="n"/>
      <c r="BH38" s="80" t="n"/>
      <c r="BI38" s="80" t="n"/>
      <c r="BJ38" s="80" t="n"/>
      <c r="BK38" s="80" t="n"/>
      <c r="BL38" s="80" t="n"/>
      <c r="BM38" s="80" t="n"/>
      <c r="BN38" s="80" t="n"/>
      <c r="BO38" s="80" t="n"/>
      <c r="BQ38" s="3" t="n">
        <v>43456</v>
      </c>
      <c r="BR38" s="89" t="s">
        <v>162</v>
      </c>
      <c r="BS38" s="89" t="s">
        <v>164</v>
      </c>
      <c r="BT38" s="81" t="n"/>
      <c r="BU38" s="81" t="n"/>
      <c r="BV38" s="80" t="n"/>
      <c r="BW38" s="80" t="n"/>
      <c r="BX38" s="80" t="n"/>
      <c r="BY38" s="80" t="n"/>
      <c r="BZ38" s="80" t="n"/>
      <c r="CA38" s="80" t="n"/>
      <c r="CB38" s="80" t="n"/>
      <c r="CC38" s="80" t="n"/>
      <c r="CD38" s="80" t="n"/>
      <c r="CE38" s="80" t="n"/>
      <c r="CF38" s="80" t="n"/>
      <c r="CG38" s="80" t="n"/>
      <c r="CH38" s="16">
        <f>CB38+CD38+CF38</f>
        <v/>
      </c>
      <c r="CI38" s="16">
        <f>CC38+CE38+CG38</f>
        <v/>
      </c>
      <c r="CJ38" s="19">
        <f>CH38+CI38</f>
        <v/>
      </c>
      <c r="CM38" s="19">
        <f>CK38+CL38</f>
        <v/>
      </c>
      <c r="CP38" s="10" t="n"/>
      <c r="EP38" s="89" t="n"/>
      <c r="ES38" s="89" t="n"/>
      <c r="ET38" s="81" t="n"/>
      <c r="EV38" s="89" t="n"/>
      <c r="EW38" s="81" t="n"/>
      <c r="EY38" s="89" t="n"/>
      <c r="EZ38" s="81" t="n"/>
      <c r="FB38" s="89" t="n"/>
      <c r="FC38" s="81" t="n"/>
      <c r="FE38" s="89" t="n"/>
      <c r="FF38" s="81" t="n"/>
      <c r="FH38" s="89" t="n"/>
      <c r="FI38" s="81" t="n"/>
      <c r="FK38" s="89" t="n"/>
      <c r="FL38" s="81" t="n"/>
      <c r="FO38" s="81" t="n"/>
    </row>
    <row customHeight="1" ht="12" r="39" spans="1:201">
      <c r="A39" s="35" t="n">
        <v>43359</v>
      </c>
      <c r="B39" s="89" t="s">
        <v>161</v>
      </c>
      <c r="C39" s="89" t="s">
        <v>164</v>
      </c>
      <c r="D39" s="31" t="n">
        <v>6.54</v>
      </c>
      <c r="E39" s="81" t="n">
        <v>6.55</v>
      </c>
      <c r="F39" s="25" t="n">
        <v>271</v>
      </c>
      <c r="G39" s="80" t="n">
        <v>521</v>
      </c>
      <c r="H39" s="80" t="n">
        <v>200</v>
      </c>
      <c r="I39" s="80" t="n">
        <v>449</v>
      </c>
      <c r="J39" s="80" t="n">
        <v>6</v>
      </c>
      <c r="K39" s="80" t="n">
        <v>10</v>
      </c>
      <c r="L39" s="25" t="n">
        <v>0</v>
      </c>
      <c r="M39" s="80" t="n">
        <v>0</v>
      </c>
      <c r="N39" s="80" t="n">
        <v>0</v>
      </c>
      <c r="O39" s="80" t="n">
        <v>1</v>
      </c>
      <c r="P39" s="80" t="n">
        <v>1</v>
      </c>
      <c r="Q39" s="80" t="n">
        <v>3</v>
      </c>
      <c r="R39" s="16" t="n">
        <v>1</v>
      </c>
      <c r="S39" s="16" t="n">
        <v>4</v>
      </c>
      <c r="T39" s="16" t="n">
        <v>5</v>
      </c>
      <c r="U39" s="25" t="n">
        <v>1</v>
      </c>
      <c r="V39" s="80" t="n">
        <v>1</v>
      </c>
      <c r="W39" s="16" t="n">
        <v>2</v>
      </c>
      <c r="X39" s="25" t="n">
        <v>34</v>
      </c>
      <c r="Y39" s="80" t="n">
        <v>8</v>
      </c>
      <c r="Z39" s="27">
        <f>IF(U39="","",LOOKUP(U39-V39,{-9E+307,0,1},{2,"x",1}))</f>
        <v/>
      </c>
      <c r="AA39" s="14">
        <f>IF(U39="","",U39&amp;"-"&amp;V39)</f>
        <v/>
      </c>
      <c r="AB39" s="63" t="n"/>
      <c r="AW39" s="80" t="n"/>
      <c r="AX39" s="81" t="n"/>
      <c r="AY39" s="80" t="n"/>
      <c r="AZ39" s="80" t="n"/>
      <c r="BA39" s="80" t="n"/>
      <c r="BB39" s="80" t="n"/>
      <c r="BC39" s="80" t="n"/>
      <c r="BD39" s="80" t="n"/>
      <c r="BE39" s="80" t="n"/>
      <c r="BF39" s="80" t="n"/>
      <c r="BG39" s="81" t="n"/>
      <c r="BH39" s="80" t="n"/>
      <c r="BI39" s="80" t="n"/>
      <c r="BJ39" s="80" t="n"/>
      <c r="BK39" s="80" t="n"/>
      <c r="BL39" s="80" t="n"/>
      <c r="BM39" s="80" t="n"/>
      <c r="BN39" s="80" t="n"/>
      <c r="BO39" s="80" t="n"/>
      <c r="BQ39" s="4" t="n">
        <v>43456</v>
      </c>
      <c r="BR39" s="5" t="s">
        <v>161</v>
      </c>
      <c r="BS39" s="5" t="s">
        <v>165</v>
      </c>
      <c r="BT39" s="7" t="n"/>
      <c r="BU39" s="7" t="n"/>
      <c r="BV39" s="9" t="n"/>
      <c r="BW39" s="9" t="n"/>
      <c r="BX39" s="9" t="n"/>
      <c r="BY39" s="9" t="n"/>
      <c r="BZ39" s="9" t="n"/>
      <c r="CA39" s="9" t="n"/>
      <c r="CB39" s="9" t="n"/>
      <c r="CC39" s="9" t="n"/>
      <c r="CD39" s="9" t="n"/>
      <c r="CE39" s="9" t="n"/>
      <c r="CF39" s="9" t="n"/>
      <c r="CG39" s="9" t="n"/>
      <c r="CH39" s="17">
        <f>CB39+CD39+CF39</f>
        <v/>
      </c>
      <c r="CI39" s="17">
        <f>CC39+CE39+CG39</f>
        <v/>
      </c>
      <c r="CJ39" s="18">
        <f>CH39+CI39</f>
        <v/>
      </c>
      <c r="CK39" s="5" t="n"/>
      <c r="CL39" s="5" t="n"/>
      <c r="CM39" s="18">
        <f>CK39+CL39</f>
        <v/>
      </c>
      <c r="CN39" s="5" t="n"/>
      <c r="CO39" s="5" t="n"/>
      <c r="CP39" s="10" t="n"/>
      <c r="EP39" s="89" t="n"/>
      <c r="ES39" s="89" t="n"/>
      <c r="ET39" s="81" t="n"/>
      <c r="EV39" s="89" t="n"/>
      <c r="EW39" s="81" t="n"/>
      <c r="EY39" s="89" t="n"/>
      <c r="EZ39" s="81" t="n"/>
      <c r="FB39" s="89" t="n"/>
      <c r="FC39" s="81" t="n"/>
      <c r="FE39" s="89" t="n"/>
      <c r="FF39" s="81" t="n"/>
      <c r="FH39" s="89" t="n"/>
      <c r="FI39" s="81" t="n"/>
      <c r="FK39" s="89" t="n"/>
      <c r="FL39" s="81" t="n"/>
      <c r="FO39" s="81" t="n"/>
    </row>
    <row customHeight="1" ht="12" r="40" spans="1:201">
      <c r="A40" s="35" t="n">
        <v>43362</v>
      </c>
      <c r="B40" s="89" t="s">
        <v>168</v>
      </c>
      <c r="C40" s="89" t="s">
        <v>166</v>
      </c>
      <c r="D40" s="31" t="n">
        <v>6.58</v>
      </c>
      <c r="E40" s="81" t="n">
        <v>6.63</v>
      </c>
      <c r="F40" s="25" t="n">
        <v>501</v>
      </c>
      <c r="G40" s="80" t="n">
        <v>322</v>
      </c>
      <c r="H40" s="80" t="n">
        <v>406</v>
      </c>
      <c r="I40" s="80" t="n">
        <v>239</v>
      </c>
      <c r="J40" s="80" t="n">
        <v>4</v>
      </c>
      <c r="K40" s="80" t="n">
        <v>12</v>
      </c>
      <c r="L40" s="25" t="n">
        <v>0</v>
      </c>
      <c r="M40" s="80" t="n">
        <v>1</v>
      </c>
      <c r="N40" s="80" t="n">
        <v>0</v>
      </c>
      <c r="O40" s="80" t="n">
        <v>5</v>
      </c>
      <c r="P40" s="80" t="n">
        <v>4</v>
      </c>
      <c r="Q40" s="80" t="n">
        <v>3</v>
      </c>
      <c r="R40" s="16" t="n">
        <v>4</v>
      </c>
      <c r="S40" s="16" t="n">
        <v>9</v>
      </c>
      <c r="T40" s="16" t="n">
        <v>13</v>
      </c>
      <c r="U40" s="25" t="n">
        <v>1</v>
      </c>
      <c r="V40" s="80" t="n">
        <v>1</v>
      </c>
      <c r="W40" s="16" t="n">
        <v>2</v>
      </c>
      <c r="X40" s="25" t="n">
        <v>17</v>
      </c>
      <c r="Y40" s="80" t="n">
        <v>14</v>
      </c>
      <c r="Z40" s="27">
        <f>IF(U40="","",LOOKUP(U40-V40,{-9E+307,0,1},{2,"x",1}))</f>
        <v/>
      </c>
      <c r="AA40" s="14">
        <f>IF(U40="","",U40&amp;"-"&amp;V40)</f>
        <v/>
      </c>
      <c r="AB40" s="63" t="n"/>
      <c r="AW40" s="80" t="n"/>
      <c r="AX40" s="81" t="n"/>
      <c r="AY40" s="80" t="n"/>
      <c r="AZ40" s="80" t="n"/>
      <c r="BA40" s="80" t="n"/>
      <c r="BB40" s="80" t="n"/>
      <c r="BC40" s="80" t="n"/>
      <c r="BD40" s="80" t="n"/>
      <c r="BE40" s="80" t="n"/>
      <c r="BF40" s="80" t="n"/>
      <c r="BG40" s="81" t="n"/>
      <c r="BH40" s="80" t="n"/>
      <c r="BI40" s="80" t="n"/>
      <c r="BJ40" s="80" t="n"/>
      <c r="BK40" s="80" t="n"/>
      <c r="BL40" s="80" t="n"/>
      <c r="BM40" s="80" t="n"/>
      <c r="BN40" s="80" t="n"/>
      <c r="BO40" s="80" t="n"/>
      <c r="EP40" s="89" t="n"/>
      <c r="ER40" s="81" t="n"/>
      <c r="ES40" s="89" t="n"/>
      <c r="EU40" s="81" t="n"/>
      <c r="EV40" s="89" t="n"/>
      <c r="EX40" s="81" t="n"/>
      <c r="EY40" s="89" t="n"/>
      <c r="FA40" s="81" t="n"/>
      <c r="FB40" s="89" t="n"/>
      <c r="FD40" s="81" t="n"/>
      <c r="FE40" s="89" t="n"/>
      <c r="FG40" s="81" t="n"/>
      <c r="FH40" s="89" t="n"/>
      <c r="FJ40" s="81" t="n"/>
      <c r="FK40" s="89" t="n"/>
      <c r="FM40" s="81" t="n"/>
    </row>
    <row customHeight="1" ht="12" r="41" spans="1:201">
      <c r="A41" s="35" t="n">
        <v>43364</v>
      </c>
      <c r="B41" s="89" t="s">
        <v>162</v>
      </c>
      <c r="C41" s="89" t="s">
        <v>157</v>
      </c>
      <c r="D41" s="31" t="n">
        <v>6.95</v>
      </c>
      <c r="E41" s="81" t="n">
        <v>6.31</v>
      </c>
      <c r="F41" s="25" t="n">
        <v>628</v>
      </c>
      <c r="G41" s="80" t="n">
        <v>405</v>
      </c>
      <c r="H41" s="80" t="n">
        <v>576</v>
      </c>
      <c r="I41" s="80" t="n">
        <v>341</v>
      </c>
      <c r="J41" s="80" t="n">
        <v>20</v>
      </c>
      <c r="K41" s="80" t="n">
        <v>9</v>
      </c>
      <c r="L41" s="25" t="n">
        <v>2</v>
      </c>
      <c r="M41" s="80" t="n">
        <v>0</v>
      </c>
      <c r="N41" s="80" t="n">
        <v>5</v>
      </c>
      <c r="O41" s="80" t="n">
        <v>2</v>
      </c>
      <c r="P41" s="80" t="n">
        <v>0</v>
      </c>
      <c r="Q41" s="80" t="n">
        <v>0</v>
      </c>
      <c r="R41" s="16" t="n">
        <v>7</v>
      </c>
      <c r="S41" s="16" t="n">
        <v>2</v>
      </c>
      <c r="T41" s="16" t="n">
        <v>9</v>
      </c>
      <c r="U41" s="25" t="n">
        <v>3</v>
      </c>
      <c r="V41" s="80" t="n">
        <v>1</v>
      </c>
      <c r="W41" s="16" t="n">
        <v>4</v>
      </c>
      <c r="X41" s="25" t="n">
        <v>10</v>
      </c>
      <c r="Y41" s="80" t="n">
        <v>9</v>
      </c>
      <c r="Z41" s="27">
        <f>IF(U41="","",LOOKUP(U41-V41,{-9E+307,0,1},{2,"x",1}))</f>
        <v/>
      </c>
      <c r="AA41" s="14">
        <f>IF(U41="","",U41&amp;"-"&amp;V41)</f>
        <v/>
      </c>
      <c r="AB41" s="63" t="n"/>
      <c r="AW41" s="80" t="n"/>
      <c r="AX41" s="81" t="n"/>
      <c r="AY41" s="80" t="n"/>
      <c r="AZ41" s="80" t="n"/>
      <c r="BA41" s="80" t="n"/>
      <c r="BB41" s="80" t="n"/>
      <c r="BC41" s="80" t="n"/>
      <c r="BD41" s="80" t="n"/>
      <c r="BE41" s="80" t="n"/>
      <c r="BF41" s="80" t="n"/>
      <c r="BG41" s="81" t="n"/>
      <c r="BH41" s="80" t="n"/>
      <c r="BI41" s="80" t="n"/>
      <c r="BJ41" s="80" t="n"/>
      <c r="BK41" s="80" t="n"/>
      <c r="BL41" s="80" t="n"/>
      <c r="BM41" s="80" t="n"/>
      <c r="BN41" s="80" t="n"/>
      <c r="BO41" s="80" t="n"/>
      <c r="EP41" s="89" t="n"/>
      <c r="ER41" s="81" t="n"/>
      <c r="ES41" s="89" t="n"/>
      <c r="EU41" s="81" t="n"/>
      <c r="EV41" s="89" t="n"/>
      <c r="EX41" s="81" t="n"/>
      <c r="EY41" s="89" t="n"/>
      <c r="FA41" s="81" t="n"/>
      <c r="FB41" s="89" t="n"/>
      <c r="FD41" s="81" t="n"/>
      <c r="FE41" s="89" t="n"/>
      <c r="FG41" s="81" t="n"/>
      <c r="FH41" s="89" t="n"/>
      <c r="FJ41" s="81" t="n"/>
      <c r="FK41" s="89" t="n"/>
      <c r="FM41" s="81" t="n"/>
    </row>
    <row customHeight="1" ht="12" r="42" spans="1:201">
      <c r="A42" s="35" t="n">
        <v>43365</v>
      </c>
      <c r="B42" s="89" t="s">
        <v>166</v>
      </c>
      <c r="C42" s="89" t="s">
        <v>155</v>
      </c>
      <c r="D42" s="31" t="n">
        <v>7.1</v>
      </c>
      <c r="E42" s="81" t="n">
        <v>6.03</v>
      </c>
      <c r="F42" s="25" t="n">
        <v>435</v>
      </c>
      <c r="G42" s="80" t="n">
        <v>396</v>
      </c>
      <c r="H42" s="80" t="n">
        <v>375</v>
      </c>
      <c r="I42" s="80" t="n">
        <v>334</v>
      </c>
      <c r="J42" s="80" t="n">
        <v>13</v>
      </c>
      <c r="K42" s="80" t="n">
        <v>6</v>
      </c>
      <c r="L42" s="25" t="n">
        <v>1</v>
      </c>
      <c r="M42" s="80" t="n">
        <v>0</v>
      </c>
      <c r="N42" s="80" t="n">
        <v>4</v>
      </c>
      <c r="O42" s="80" t="n">
        <v>0</v>
      </c>
      <c r="P42" s="80" t="n">
        <v>0</v>
      </c>
      <c r="Q42" s="80" t="n">
        <v>2</v>
      </c>
      <c r="R42" s="16" t="n">
        <v>5</v>
      </c>
      <c r="S42" s="16" t="n">
        <v>2</v>
      </c>
      <c r="T42" s="16" t="n">
        <v>7</v>
      </c>
      <c r="U42" s="25" t="n">
        <v>3</v>
      </c>
      <c r="V42" s="80" t="n">
        <v>0</v>
      </c>
      <c r="W42" s="16" t="n">
        <v>3</v>
      </c>
      <c r="X42" s="25" t="n">
        <v>11</v>
      </c>
      <c r="Y42" s="80" t="n">
        <v>23</v>
      </c>
      <c r="Z42" s="27">
        <f>IF(U42="","",LOOKUP(U42-V42,{-9E+307,0,1},{2,"x",1}))</f>
        <v/>
      </c>
      <c r="AA42" s="14">
        <f>IF(U42="","",U42&amp;"-"&amp;V42)</f>
        <v/>
      </c>
      <c r="AB42" s="63" t="n"/>
      <c r="AW42" s="80" t="n"/>
      <c r="AX42" s="81" t="n"/>
      <c r="AY42" s="80" t="n"/>
      <c r="AZ42" s="80" t="n"/>
      <c r="BA42" s="80" t="n"/>
      <c r="BB42" s="80" t="n"/>
      <c r="BC42" s="80" t="n"/>
      <c r="BD42" s="80" t="n"/>
      <c r="BE42" s="80" t="n"/>
      <c r="BF42" s="80" t="n"/>
      <c r="BG42" s="81" t="n"/>
      <c r="BH42" s="80" t="n"/>
      <c r="BI42" s="80" t="n"/>
      <c r="BJ42" s="80" t="n"/>
      <c r="BK42" s="80" t="n"/>
      <c r="BL42" s="80" t="n"/>
      <c r="BM42" s="80" t="n"/>
      <c r="BN42" s="80" t="n"/>
      <c r="BO42" s="80" t="n"/>
      <c r="EP42" s="89" t="n"/>
      <c r="ER42" s="81" t="n"/>
      <c r="ES42" s="89" t="n"/>
      <c r="EU42" s="81" t="n"/>
      <c r="EV42" s="89" t="n"/>
      <c r="EX42" s="81" t="n"/>
      <c r="EY42" s="89" t="n"/>
      <c r="FA42" s="81" t="n"/>
      <c r="FB42" s="89" t="n"/>
      <c r="FD42" s="81" t="n"/>
      <c r="FE42" s="89" t="n"/>
      <c r="FG42" s="81" t="n"/>
      <c r="FH42" s="89" t="n"/>
      <c r="FJ42" s="81" t="n"/>
      <c r="FK42" s="89" t="n"/>
      <c r="FM42" s="81" t="n"/>
    </row>
    <row customHeight="1" ht="12" r="43" spans="1:201">
      <c r="A43" s="35" t="n">
        <v>43365</v>
      </c>
      <c r="B43" s="89" t="s">
        <v>160</v>
      </c>
      <c r="C43" s="89" t="s">
        <v>158</v>
      </c>
      <c r="D43" s="31" t="n">
        <v>7.16</v>
      </c>
      <c r="E43" s="81" t="n">
        <v>6.37</v>
      </c>
      <c r="F43" s="25" t="n">
        <v>235</v>
      </c>
      <c r="G43" s="80" t="n">
        <v>591</v>
      </c>
      <c r="H43" s="80" t="n">
        <v>178</v>
      </c>
      <c r="I43" s="80" t="n">
        <v>523</v>
      </c>
      <c r="J43" s="80" t="n">
        <v>16</v>
      </c>
      <c r="K43" s="80" t="n">
        <v>12</v>
      </c>
      <c r="L43" s="25" t="n">
        <v>2</v>
      </c>
      <c r="M43" s="80" t="n">
        <v>0</v>
      </c>
      <c r="N43" s="80" t="n">
        <v>3</v>
      </c>
      <c r="O43" s="80" t="n">
        <v>1</v>
      </c>
      <c r="P43" s="80" t="n">
        <v>1</v>
      </c>
      <c r="Q43" s="80" t="n">
        <v>1</v>
      </c>
      <c r="R43" s="16" t="n">
        <v>6</v>
      </c>
      <c r="S43" s="16" t="n">
        <v>2</v>
      </c>
      <c r="T43" s="16" t="n">
        <v>8</v>
      </c>
      <c r="U43" s="25" t="n">
        <v>2</v>
      </c>
      <c r="V43" s="80" t="n">
        <v>0</v>
      </c>
      <c r="W43" s="16" t="n">
        <v>2</v>
      </c>
      <c r="X43" s="25" t="n">
        <v>39</v>
      </c>
      <c r="Y43" s="80" t="n">
        <v>13</v>
      </c>
      <c r="Z43" s="27">
        <f>IF(U43="","",LOOKUP(U43-V43,{-9E+307,0,1},{2,"x",1}))</f>
        <v/>
      </c>
      <c r="AA43" s="14">
        <f>IF(U43="","",U43&amp;"-"&amp;V43)</f>
        <v/>
      </c>
      <c r="AB43" s="63" t="n"/>
      <c r="AW43" s="80" t="n"/>
      <c r="AX43" s="81" t="n"/>
      <c r="AY43" s="80" t="n"/>
      <c r="AZ43" s="80" t="n"/>
      <c r="BA43" s="80" t="n"/>
      <c r="BB43" s="80" t="n"/>
      <c r="BC43" s="80" t="n"/>
      <c r="BD43" s="80" t="n"/>
      <c r="BE43" s="80" t="n"/>
      <c r="BF43" s="80" t="n"/>
      <c r="BG43" s="81" t="n"/>
      <c r="BH43" s="80" t="n"/>
      <c r="BI43" s="80" t="n"/>
      <c r="BJ43" s="80" t="n"/>
      <c r="BK43" s="80" t="n"/>
      <c r="BL43" s="80" t="n"/>
      <c r="BM43" s="80" t="n"/>
      <c r="BN43" s="80" t="n"/>
      <c r="BO43" s="80" t="n"/>
      <c r="EP43" s="89" t="n"/>
      <c r="ER43" s="81" t="n"/>
      <c r="ES43" s="89" t="n"/>
      <c r="EU43" s="81" t="n"/>
      <c r="EV43" s="89" t="n"/>
      <c r="EX43" s="81" t="n"/>
      <c r="EY43" s="89" t="n"/>
      <c r="FA43" s="81" t="n"/>
      <c r="FB43" s="89" t="n"/>
      <c r="FD43" s="81" t="n"/>
      <c r="FE43" s="89" t="n"/>
      <c r="FG43" s="81" t="n"/>
      <c r="FH43" s="89" t="n"/>
      <c r="FJ43" s="81" t="n"/>
      <c r="FK43" s="89" t="n"/>
      <c r="FM43" s="81" t="n"/>
    </row>
    <row customHeight="1" ht="12" r="44" spans="1:201">
      <c r="A44" s="35" t="n">
        <v>43365</v>
      </c>
      <c r="B44" s="89" t="s">
        <v>168</v>
      </c>
      <c r="C44" s="89" t="s">
        <v>163</v>
      </c>
      <c r="D44" s="31" t="n">
        <v>6.46</v>
      </c>
      <c r="E44" s="81" t="n">
        <v>6.82</v>
      </c>
      <c r="F44" s="25" t="n">
        <v>462</v>
      </c>
      <c r="G44" s="80" t="n">
        <v>471</v>
      </c>
      <c r="H44" s="80" t="n">
        <v>376</v>
      </c>
      <c r="I44" s="80" t="n">
        <v>389</v>
      </c>
      <c r="J44" s="80" t="n">
        <v>4</v>
      </c>
      <c r="K44" s="80" t="n">
        <v>11</v>
      </c>
      <c r="L44" s="25" t="n">
        <v>0</v>
      </c>
      <c r="M44" s="80" t="n">
        <v>0</v>
      </c>
      <c r="N44" s="80" t="n">
        <v>2</v>
      </c>
      <c r="O44" s="80" t="n">
        <v>2</v>
      </c>
      <c r="P44" s="80" t="n">
        <v>1</v>
      </c>
      <c r="Q44" s="80" t="n">
        <v>1</v>
      </c>
      <c r="R44" s="16" t="n">
        <v>3</v>
      </c>
      <c r="S44" s="16" t="n">
        <v>3</v>
      </c>
      <c r="T44" s="16" t="n">
        <v>6</v>
      </c>
      <c r="U44" s="25" t="n">
        <v>0</v>
      </c>
      <c r="V44" s="80" t="n">
        <v>1</v>
      </c>
      <c r="W44" s="16" t="n">
        <v>1</v>
      </c>
      <c r="X44" s="25" t="n">
        <v>28</v>
      </c>
      <c r="Y44" s="80" t="n">
        <v>12</v>
      </c>
      <c r="Z44" s="27">
        <f>IF(U44="","",LOOKUP(U44-V44,{-9E+307,0,1},{2,"x",1}))</f>
        <v/>
      </c>
      <c r="AA44" s="14">
        <f>IF(U44="","",U44&amp;"-"&amp;V44)</f>
        <v/>
      </c>
      <c r="AB44" s="63" t="n"/>
      <c r="AW44" s="80" t="n"/>
      <c r="AX44" s="81" t="n"/>
      <c r="AY44" s="80" t="n"/>
      <c r="AZ44" s="80" t="n"/>
      <c r="BA44" s="80" t="n"/>
      <c r="BB44" s="80" t="n"/>
      <c r="BC44" s="80" t="n"/>
      <c r="BD44" s="80" t="n"/>
      <c r="BE44" s="80" t="n"/>
      <c r="BF44" s="80" t="n"/>
      <c r="BG44" s="81" t="n"/>
      <c r="BH44" s="80" t="n"/>
      <c r="BI44" s="80" t="n"/>
      <c r="BJ44" s="80" t="n"/>
      <c r="BK44" s="80" t="n"/>
      <c r="BL44" s="80" t="n"/>
      <c r="BM44" s="80" t="n"/>
      <c r="BN44" s="80" t="n"/>
      <c r="BO44" s="80" t="n"/>
      <c r="EP44" s="89" t="n"/>
      <c r="ER44" s="81" t="n"/>
      <c r="ES44" s="89" t="n"/>
      <c r="EU44" s="81" t="n"/>
      <c r="EV44" s="89" t="n"/>
      <c r="EX44" s="81" t="n"/>
      <c r="EY44" s="89" t="n"/>
      <c r="FA44" s="81" t="n"/>
      <c r="FB44" s="89" t="n"/>
      <c r="FD44" s="81" t="n"/>
      <c r="FE44" s="89" t="n"/>
      <c r="FG44" s="81" t="n"/>
      <c r="FH44" s="89" t="n"/>
      <c r="FJ44" s="81" t="n"/>
      <c r="FK44" s="89" t="n"/>
      <c r="FM44" s="81" t="n"/>
    </row>
    <row customHeight="1" ht="12" r="45" spans="1:201">
      <c r="A45" s="35" t="n">
        <v>43366</v>
      </c>
      <c r="B45" s="89" t="s">
        <v>153</v>
      </c>
      <c r="C45" s="89" t="s">
        <v>159</v>
      </c>
      <c r="D45" s="31" t="n">
        <v>6.9</v>
      </c>
      <c r="E45" s="81" t="n">
        <v>6.69</v>
      </c>
      <c r="F45" s="25" t="n">
        <v>551</v>
      </c>
      <c r="G45" s="80" t="n">
        <v>439</v>
      </c>
      <c r="H45" s="80" t="n">
        <v>466</v>
      </c>
      <c r="I45" s="80" t="n">
        <v>360</v>
      </c>
      <c r="J45" s="80" t="n">
        <v>17</v>
      </c>
      <c r="K45" s="80" t="n">
        <v>11</v>
      </c>
      <c r="L45" s="25" t="n">
        <v>1</v>
      </c>
      <c r="M45" s="80" t="n">
        <v>1</v>
      </c>
      <c r="N45" s="80" t="n">
        <v>1</v>
      </c>
      <c r="O45" s="80" t="n">
        <v>4</v>
      </c>
      <c r="P45" s="80" t="n">
        <v>3</v>
      </c>
      <c r="Q45" s="80" t="n">
        <v>1</v>
      </c>
      <c r="R45" s="16" t="n">
        <v>5</v>
      </c>
      <c r="S45" s="16" t="n">
        <v>6</v>
      </c>
      <c r="T45" s="16" t="n">
        <v>11</v>
      </c>
      <c r="U45" s="25" t="n">
        <v>2</v>
      </c>
      <c r="V45" s="80" t="n">
        <v>2</v>
      </c>
      <c r="W45" s="16" t="n">
        <v>4</v>
      </c>
      <c r="X45" s="25" t="n">
        <v>15</v>
      </c>
      <c r="Y45" s="80" t="n">
        <v>12</v>
      </c>
      <c r="Z45" s="27">
        <f>IF(U45="","",LOOKUP(U45-V45,{-9E+307,0,1},{2,"x",1}))</f>
        <v/>
      </c>
      <c r="AA45" s="14">
        <f>IF(U45="","",U45&amp;"-"&amp;V45)</f>
        <v/>
      </c>
      <c r="AB45" s="63" t="n"/>
      <c r="AW45" s="80" t="n"/>
      <c r="AX45" s="81" t="n"/>
      <c r="AY45" s="80" t="n"/>
      <c r="AZ45" s="80" t="n"/>
      <c r="BA45" s="80" t="n"/>
      <c r="BB45" s="80" t="n"/>
      <c r="BC45" s="80" t="n"/>
      <c r="BD45" s="80" t="n"/>
      <c r="BE45" s="80" t="n"/>
      <c r="BF45" s="80" t="n"/>
      <c r="BG45" s="81" t="n"/>
      <c r="BH45" s="80" t="n"/>
      <c r="BI45" s="80" t="n"/>
      <c r="BJ45" s="80" t="n"/>
      <c r="BK45" s="80" t="n"/>
      <c r="BL45" s="80" t="n"/>
      <c r="BM45" s="80" t="n"/>
      <c r="BN45" s="80" t="n"/>
      <c r="BO45" s="80" t="n"/>
      <c r="EP45" s="89" t="n"/>
      <c r="ER45" s="81" t="n"/>
      <c r="ES45" s="89" t="n"/>
      <c r="EU45" s="81" t="n"/>
      <c r="EV45" s="89" t="n"/>
      <c r="EX45" s="81" t="n"/>
      <c r="EY45" s="89" t="n"/>
      <c r="FA45" s="81" t="n"/>
      <c r="FB45" s="89" t="n"/>
      <c r="FD45" s="81" t="n"/>
      <c r="FE45" s="89" t="n"/>
      <c r="FG45" s="81" t="n"/>
      <c r="FH45" s="89" t="n"/>
      <c r="FJ45" s="81" t="n"/>
      <c r="FK45" s="89" t="n"/>
      <c r="FM45" s="81" t="n"/>
    </row>
    <row customHeight="1" ht="12" r="46" spans="1:201">
      <c r="A46" s="35" t="n">
        <v>43366</v>
      </c>
      <c r="B46" s="89" t="s">
        <v>154</v>
      </c>
      <c r="C46" s="89" t="s">
        <v>156</v>
      </c>
      <c r="D46" s="31" t="n">
        <v>7.11</v>
      </c>
      <c r="E46" s="81" t="n">
        <v>6.53</v>
      </c>
      <c r="F46" s="25" t="n">
        <v>225</v>
      </c>
      <c r="G46" s="80" t="n">
        <v>562</v>
      </c>
      <c r="H46" s="80" t="n">
        <v>152</v>
      </c>
      <c r="I46" s="80" t="n">
        <v>493</v>
      </c>
      <c r="J46" s="80" t="n">
        <v>7</v>
      </c>
      <c r="K46" s="80" t="n">
        <v>23</v>
      </c>
      <c r="L46" s="25" t="n">
        <v>0</v>
      </c>
      <c r="M46" s="80" t="n">
        <v>3</v>
      </c>
      <c r="N46" s="80" t="n">
        <v>2</v>
      </c>
      <c r="O46" s="80" t="n">
        <v>4</v>
      </c>
      <c r="P46" s="80" t="n">
        <v>0</v>
      </c>
      <c r="Q46" s="80" t="n">
        <v>1</v>
      </c>
      <c r="R46" s="16" t="n">
        <v>2</v>
      </c>
      <c r="S46" s="16" t="n">
        <v>8</v>
      </c>
      <c r="T46" s="16" t="n">
        <v>10</v>
      </c>
      <c r="U46" s="25" t="n">
        <v>2</v>
      </c>
      <c r="V46" s="80" t="n">
        <v>0</v>
      </c>
      <c r="W46" s="16" t="n">
        <v>2</v>
      </c>
      <c r="X46" s="25" t="n">
        <v>39</v>
      </c>
      <c r="Y46" s="80" t="n">
        <v>11</v>
      </c>
      <c r="Z46" s="27">
        <f>IF(U46="","",LOOKUP(U46-V46,{-9E+307,0,1},{2,"x",1}))</f>
        <v/>
      </c>
      <c r="AA46" s="14">
        <f>IF(U46="","",U46&amp;"-"&amp;V46)</f>
        <v/>
      </c>
      <c r="AB46" s="63" t="n"/>
      <c r="EP46" s="89" t="n"/>
      <c r="ER46" s="81" t="n"/>
      <c r="ES46" s="89" t="n"/>
      <c r="EU46" s="81" t="n"/>
      <c r="EV46" s="89" t="n"/>
      <c r="EX46" s="81" t="n"/>
      <c r="EY46" s="89" t="n"/>
      <c r="FA46" s="81" t="n"/>
      <c r="FB46" s="89" t="n"/>
      <c r="FD46" s="81" t="n"/>
      <c r="FE46" s="89" t="n"/>
      <c r="FG46" s="81" t="n"/>
      <c r="FH46" s="89" t="n"/>
      <c r="FJ46" s="81" t="n"/>
      <c r="FK46" s="89" t="n"/>
      <c r="FM46" s="81" t="n"/>
    </row>
    <row customHeight="1" ht="12" r="47" spans="1:201">
      <c r="A47" s="35" t="n">
        <v>43366</v>
      </c>
      <c r="B47" s="89" t="s">
        <v>149</v>
      </c>
      <c r="C47" s="89" t="s">
        <v>161</v>
      </c>
      <c r="D47" s="31" t="n">
        <v>6.29</v>
      </c>
      <c r="E47" s="81" t="n">
        <v>7.24</v>
      </c>
      <c r="F47" s="25" t="n">
        <v>505</v>
      </c>
      <c r="G47" s="80" t="n">
        <v>346</v>
      </c>
      <c r="H47" s="80" t="n">
        <v>424</v>
      </c>
      <c r="I47" s="80" t="n">
        <v>276</v>
      </c>
      <c r="J47" s="80" t="n">
        <v>10</v>
      </c>
      <c r="K47" s="80" t="n">
        <v>7</v>
      </c>
      <c r="L47" s="25" t="n">
        <v>1</v>
      </c>
      <c r="M47" s="80" t="n">
        <v>0</v>
      </c>
      <c r="N47" s="80" t="n">
        <v>3</v>
      </c>
      <c r="O47" s="80" t="n">
        <v>4</v>
      </c>
      <c r="P47" s="80" t="n">
        <v>1</v>
      </c>
      <c r="Q47" s="80" t="n">
        <v>1</v>
      </c>
      <c r="R47" s="16" t="n">
        <v>5</v>
      </c>
      <c r="S47" s="16" t="n">
        <v>5</v>
      </c>
      <c r="T47" s="16" t="n">
        <v>10</v>
      </c>
      <c r="U47" s="25" t="n">
        <v>0</v>
      </c>
      <c r="V47" s="80" t="n">
        <v>2</v>
      </c>
      <c r="W47" s="16" t="n">
        <v>2</v>
      </c>
      <c r="X47" s="25" t="n">
        <v>14</v>
      </c>
      <c r="Y47" s="80" t="n">
        <v>28</v>
      </c>
      <c r="Z47" s="27">
        <f>IF(U47="","",LOOKUP(U47-V47,{-9E+307,0,1},{2,"x",1}))</f>
        <v/>
      </c>
      <c r="AA47" s="14">
        <f>IF(U47="","",U47&amp;"-"&amp;V47)</f>
        <v/>
      </c>
      <c r="AB47" s="63" t="n"/>
      <c r="AW47" s="80" t="n"/>
      <c r="AX47" s="80" t="n"/>
      <c r="AY47" s="80" t="n"/>
      <c r="AZ47" s="80" t="n"/>
      <c r="BA47" s="80" t="n"/>
      <c r="BB47" s="80" t="n"/>
      <c r="BC47" s="80" t="n"/>
      <c r="BD47" s="80" t="n"/>
      <c r="BE47" s="80" t="n"/>
      <c r="BF47" s="80" t="n"/>
      <c r="BG47" s="80" t="n"/>
      <c r="BH47" s="80" t="n"/>
      <c r="BI47" s="80" t="n"/>
      <c r="BJ47" s="80" t="n"/>
      <c r="BK47" s="80" t="n"/>
      <c r="BL47" s="80" t="n"/>
      <c r="BM47" s="80" t="n"/>
      <c r="BN47" s="80" t="n"/>
      <c r="BO47" s="80" t="n"/>
      <c r="EP47" s="89" t="n"/>
      <c r="ER47" s="81" t="n"/>
      <c r="ES47" s="89" t="n"/>
      <c r="EU47" s="81" t="n"/>
      <c r="EV47" s="89" t="n"/>
      <c r="EX47" s="81" t="n"/>
      <c r="EY47" s="89" t="n"/>
      <c r="FA47" s="81" t="n"/>
      <c r="FB47" s="89" t="n"/>
      <c r="FD47" s="81" t="n"/>
      <c r="FE47" s="89" t="n"/>
      <c r="FG47" s="81" t="n"/>
      <c r="FH47" s="89" t="n"/>
      <c r="FJ47" s="81" t="n"/>
      <c r="FK47" s="89" t="n"/>
      <c r="FM47" s="81" t="n"/>
    </row>
    <row customHeight="1" ht="12" r="48" spans="1:201">
      <c r="A48" s="35" t="n">
        <v>43366</v>
      </c>
      <c r="B48" s="89" t="s">
        <v>165</v>
      </c>
      <c r="C48" s="89" t="s">
        <v>150</v>
      </c>
      <c r="D48" s="31" t="n">
        <v>6.32</v>
      </c>
      <c r="E48" s="81" t="n">
        <v>7.09</v>
      </c>
      <c r="F48" s="25" t="n">
        <v>229</v>
      </c>
      <c r="G48" s="80" t="n">
        <v>623</v>
      </c>
      <c r="H48" s="80" t="n">
        <v>173</v>
      </c>
      <c r="I48" s="80" t="n">
        <v>560</v>
      </c>
      <c r="J48" s="80" t="n">
        <v>2</v>
      </c>
      <c r="K48" s="80" t="n">
        <v>20</v>
      </c>
      <c r="L48" s="25" t="n">
        <v>0</v>
      </c>
      <c r="M48" s="80" t="n">
        <v>1</v>
      </c>
      <c r="N48" s="80" t="n">
        <v>0</v>
      </c>
      <c r="O48" s="80" t="n">
        <v>5</v>
      </c>
      <c r="P48" s="80" t="n">
        <v>0</v>
      </c>
      <c r="Q48" s="80" t="n">
        <v>2</v>
      </c>
      <c r="R48" s="16" t="n">
        <v>0</v>
      </c>
      <c r="S48" s="16" t="n">
        <v>8</v>
      </c>
      <c r="T48" s="16" t="n">
        <v>8</v>
      </c>
      <c r="U48" s="25" t="n">
        <v>0</v>
      </c>
      <c r="V48" s="80" t="n">
        <v>2</v>
      </c>
      <c r="W48" s="16" t="n">
        <v>2</v>
      </c>
      <c r="X48" s="25" t="n">
        <v>48</v>
      </c>
      <c r="Y48" s="80" t="n">
        <v>10</v>
      </c>
      <c r="Z48" s="27">
        <f>IF(U48="","",LOOKUP(U48-V48,{-9E+307,0,1},{2,"x",1}))</f>
        <v/>
      </c>
      <c r="AA48" s="14">
        <f>IF(U48="","",U48&amp;"-"&amp;V48)</f>
        <v/>
      </c>
      <c r="AB48" s="63" t="n"/>
      <c r="AW48" s="80" t="n"/>
      <c r="AX48" s="80" t="n"/>
      <c r="AY48" s="80" t="n"/>
      <c r="AZ48" s="80" t="n"/>
      <c r="BA48" s="80" t="n"/>
      <c r="BB48" s="80" t="n"/>
      <c r="BC48" s="80" t="n"/>
      <c r="BD48" s="80" t="n"/>
      <c r="BE48" s="80" t="n"/>
      <c r="BF48" s="80" t="n"/>
      <c r="BG48" s="80" t="n"/>
      <c r="BH48" s="80" t="n"/>
      <c r="BI48" s="80" t="n"/>
      <c r="BJ48" s="80" t="n"/>
      <c r="BK48" s="80" t="n"/>
      <c r="BL48" s="80" t="n"/>
      <c r="BM48" s="80" t="n"/>
      <c r="BN48" s="80" t="n"/>
      <c r="BO48" s="80" t="n"/>
      <c r="EP48" s="89" t="n"/>
      <c r="ER48" s="81" t="n"/>
      <c r="ES48" s="89" t="n"/>
      <c r="EU48" s="81" t="n"/>
      <c r="EV48" s="89" t="n"/>
      <c r="EX48" s="81" t="n"/>
      <c r="EY48" s="89" t="n"/>
      <c r="FA48" s="81" t="n"/>
      <c r="FB48" s="89" t="n"/>
      <c r="FD48" s="81" t="n"/>
      <c r="FE48" s="89" t="n"/>
      <c r="FG48" s="81" t="n"/>
      <c r="FH48" s="89" t="n"/>
      <c r="FJ48" s="81" t="n"/>
      <c r="FK48" s="89" t="n"/>
      <c r="FM48" s="81" t="n"/>
    </row>
    <row customHeight="1" ht="12" r="49" spans="1:201">
      <c r="A49" s="35" t="n">
        <v>43366</v>
      </c>
      <c r="B49" s="89" t="s">
        <v>151</v>
      </c>
      <c r="C49" s="89" t="s">
        <v>167</v>
      </c>
      <c r="D49" s="31" t="n">
        <v>7.31</v>
      </c>
      <c r="E49" s="81" t="n">
        <v>6.27</v>
      </c>
      <c r="F49" s="25" t="n">
        <v>492</v>
      </c>
      <c r="G49" s="80" t="n">
        <v>384</v>
      </c>
      <c r="H49" s="80" t="n">
        <v>431</v>
      </c>
      <c r="I49" s="80" t="n">
        <v>321</v>
      </c>
      <c r="J49" s="80" t="n">
        <v>17</v>
      </c>
      <c r="K49" s="80" t="n">
        <v>7</v>
      </c>
      <c r="L49" s="25" t="n">
        <v>1</v>
      </c>
      <c r="M49" s="80" t="n">
        <v>0</v>
      </c>
      <c r="N49" s="80" t="n">
        <v>6</v>
      </c>
      <c r="O49" s="80" t="n">
        <v>1</v>
      </c>
      <c r="P49" s="80" t="n">
        <v>0</v>
      </c>
      <c r="Q49" s="80" t="n">
        <v>3</v>
      </c>
      <c r="R49" s="16" t="n">
        <v>7</v>
      </c>
      <c r="S49" s="16" t="n">
        <v>4</v>
      </c>
      <c r="T49" s="16" t="n">
        <v>11</v>
      </c>
      <c r="U49" s="25" t="n">
        <v>4</v>
      </c>
      <c r="V49" s="80" t="n">
        <v>1</v>
      </c>
      <c r="W49" s="16" t="n">
        <v>5</v>
      </c>
      <c r="X49" s="25" t="n">
        <v>14</v>
      </c>
      <c r="Y49" s="80" t="n">
        <v>11</v>
      </c>
      <c r="Z49" s="27">
        <f>IF(U49="","",LOOKUP(U49-V49,{-9E+307,0,1},{2,"x",1}))</f>
        <v/>
      </c>
      <c r="AA49" s="14">
        <f>IF(U49="","",U49&amp;"-"&amp;V49)</f>
        <v/>
      </c>
      <c r="AB49" s="63" t="n"/>
      <c r="AW49" s="80" t="n"/>
      <c r="AX49" s="80" t="n"/>
      <c r="AY49" s="80" t="n"/>
      <c r="AZ49" s="80" t="n"/>
      <c r="BA49" s="80" t="n"/>
      <c r="BB49" s="80" t="n"/>
      <c r="BC49" s="80" t="n"/>
      <c r="BD49" s="80" t="n"/>
      <c r="BE49" s="80" t="n"/>
      <c r="BF49" s="80" t="n"/>
      <c r="BG49" s="80" t="n"/>
      <c r="BH49" s="80" t="n"/>
      <c r="BI49" s="80" t="n"/>
      <c r="BJ49" s="80" t="n"/>
      <c r="BK49" s="80" t="n"/>
      <c r="BL49" s="80" t="n"/>
      <c r="BM49" s="80" t="n"/>
      <c r="BN49" s="80" t="n"/>
      <c r="BO49" s="80" t="n"/>
      <c r="EP49" s="89" t="n"/>
      <c r="ER49" s="81" t="n"/>
      <c r="ES49" s="89" t="n"/>
      <c r="EU49" s="81" t="n"/>
      <c r="EV49" s="89" t="n"/>
      <c r="EX49" s="81" t="n"/>
      <c r="EY49" s="89" t="n"/>
      <c r="FA49" s="81" t="n"/>
      <c r="FB49" s="89" t="n"/>
      <c r="FD49" s="81" t="n"/>
      <c r="FE49" s="89" t="n"/>
      <c r="FG49" s="81" t="n"/>
      <c r="FH49" s="89" t="n"/>
      <c r="FJ49" s="81" t="n"/>
      <c r="FK49" s="89" t="n"/>
      <c r="FM49" s="81" t="n"/>
    </row>
    <row customHeight="1" ht="15" r="50" spans="1:201">
      <c r="A50" s="35" t="n">
        <v>43366</v>
      </c>
      <c r="B50" s="89" t="s">
        <v>164</v>
      </c>
      <c r="C50" s="89" t="s">
        <v>152</v>
      </c>
      <c r="D50" s="31" t="n">
        <v>6.18</v>
      </c>
      <c r="E50" s="81" t="n">
        <v>6.86</v>
      </c>
      <c r="F50" s="25" t="n">
        <v>436</v>
      </c>
      <c r="G50" s="80" t="n">
        <v>477</v>
      </c>
      <c r="H50" s="80" t="n">
        <v>370</v>
      </c>
      <c r="I50" s="80" t="n">
        <v>405</v>
      </c>
      <c r="J50" s="80" t="n">
        <v>5</v>
      </c>
      <c r="K50" s="80" t="n">
        <v>14</v>
      </c>
      <c r="L50" s="25" t="n">
        <v>0</v>
      </c>
      <c r="M50" s="80" t="n">
        <v>0</v>
      </c>
      <c r="N50" s="80" t="n">
        <v>2</v>
      </c>
      <c r="O50" s="80" t="n">
        <v>4</v>
      </c>
      <c r="P50" s="80" t="n">
        <v>0</v>
      </c>
      <c r="Q50" s="80" t="n">
        <v>2</v>
      </c>
      <c r="R50" s="16" t="n">
        <v>2</v>
      </c>
      <c r="S50" s="16" t="n">
        <v>6</v>
      </c>
      <c r="T50" s="16" t="n">
        <v>8</v>
      </c>
      <c r="U50" s="25" t="n">
        <v>1</v>
      </c>
      <c r="V50" s="80" t="n">
        <v>3</v>
      </c>
      <c r="W50" s="16" t="n">
        <v>4</v>
      </c>
      <c r="X50" s="25" t="n">
        <v>14</v>
      </c>
      <c r="Y50" s="80" t="n">
        <v>19</v>
      </c>
      <c r="Z50" s="27">
        <f>IF(U50="","",LOOKUP(U50-V50,{-9E+307,0,1},{2,"x",1}))</f>
        <v/>
      </c>
      <c r="AA50" s="14">
        <f>IF(U50="","",U50&amp;"-"&amp;V50)</f>
        <v/>
      </c>
      <c r="AB50" s="63" t="n"/>
      <c r="AW50" s="80" t="n"/>
      <c r="AX50" s="80" t="n"/>
      <c r="AY50" s="80" t="n"/>
      <c r="AZ50" s="80" t="n"/>
      <c r="BA50" s="80" t="n"/>
      <c r="BB50" s="80" t="n"/>
      <c r="BC50" s="80" t="n"/>
      <c r="BD50" s="80" t="n"/>
      <c r="BE50" s="80" t="n"/>
      <c r="BF50" s="80" t="n"/>
      <c r="BG50" s="80" t="n"/>
      <c r="BH50" s="80" t="n"/>
      <c r="BI50" s="80" t="n"/>
      <c r="BJ50" s="80" t="n"/>
      <c r="BK50" s="80" t="n"/>
      <c r="BL50" s="80" t="n"/>
      <c r="BM50" s="80" t="n"/>
      <c r="BN50" s="80" t="n"/>
      <c r="BO50" s="80" t="n"/>
      <c r="BR50" t="s">
        <v>153</v>
      </c>
      <c r="BS50" t="s">
        <v>166</v>
      </c>
      <c r="BT50" t="n">
        <v>14</v>
      </c>
      <c r="BU50" t="n">
        <v>2</v>
      </c>
      <c r="BV50" t="n">
        <v>13</v>
      </c>
      <c r="BW50" t="n">
        <v>3</v>
      </c>
      <c r="BX50" t="n">
        <v>7</v>
      </c>
      <c r="BY50" t="n">
        <v>9</v>
      </c>
      <c r="BZ50" t="n">
        <v>7</v>
      </c>
      <c r="CA50" t="n">
        <v>9</v>
      </c>
      <c r="CB50" t="n">
        <v>1</v>
      </c>
      <c r="CC50" t="n">
        <v>15</v>
      </c>
      <c r="CD50" t="n">
        <v>3</v>
      </c>
      <c r="CE50" t="n">
        <v>13</v>
      </c>
      <c r="CF50" t="n">
        <v>12</v>
      </c>
      <c r="CG50" t="n">
        <v>4</v>
      </c>
      <c r="CH50" t="n">
        <v>12</v>
      </c>
      <c r="CI50" t="n">
        <v>4</v>
      </c>
      <c r="CJ50" t="n">
        <v>8</v>
      </c>
      <c r="CK50" t="n">
        <v>8</v>
      </c>
      <c r="CL50" t="n">
        <v>6</v>
      </c>
      <c r="CM50" t="n">
        <v>10</v>
      </c>
      <c r="CN50" t="n">
        <v>5</v>
      </c>
      <c r="CO50" t="n">
        <v>11</v>
      </c>
      <c r="CP50" t="n">
        <v>3</v>
      </c>
      <c r="CQ50" t="n">
        <v>13</v>
      </c>
      <c r="CR50" t="n">
        <v>3</v>
      </c>
      <c r="CS50" t="n">
        <v>13</v>
      </c>
      <c r="CT50" t="n">
        <v>2</v>
      </c>
      <c r="CU50" t="n">
        <v>14</v>
      </c>
      <c r="CV50" t="n">
        <v>11</v>
      </c>
      <c r="CW50" t="n">
        <v>5</v>
      </c>
      <c r="CX50" t="n">
        <v>12</v>
      </c>
      <c r="CY50" t="n">
        <v>4</v>
      </c>
      <c r="CZ50" t="n">
        <v>5</v>
      </c>
      <c r="DA50" t="n">
        <v>11</v>
      </c>
      <c r="DB50" t="n">
        <v>4</v>
      </c>
      <c r="DC50" t="n">
        <v>12</v>
      </c>
      <c r="DD50" t="n">
        <v>2</v>
      </c>
      <c r="DE50" t="n">
        <v>14</v>
      </c>
      <c r="DF50" t="n">
        <v>1</v>
      </c>
      <c r="DG50" t="n">
        <v>15</v>
      </c>
      <c r="DH50" t="n">
        <v>12</v>
      </c>
      <c r="DI50" t="n">
        <v>4</v>
      </c>
      <c r="DJ50" t="n">
        <v>12</v>
      </c>
      <c r="DK50" t="n">
        <v>4</v>
      </c>
      <c r="DL50" t="n">
        <v>8</v>
      </c>
      <c r="DM50" t="n">
        <v>8</v>
      </c>
      <c r="DN50" t="n">
        <v>5</v>
      </c>
      <c r="DO50" t="n">
        <v>11</v>
      </c>
      <c r="DP50" t="n">
        <v>3</v>
      </c>
      <c r="DQ50" t="n">
        <v>13</v>
      </c>
      <c r="DR50" t="n">
        <v>4</v>
      </c>
      <c r="DS50" t="n">
        <v>12</v>
      </c>
      <c r="DT50" t="n">
        <v>7</v>
      </c>
      <c r="DU50" t="n">
        <v>9</v>
      </c>
      <c r="DV50" t="n">
        <v>8</v>
      </c>
      <c r="DW50" t="n">
        <v>8</v>
      </c>
      <c r="DX50" t="n">
        <v>1</v>
      </c>
      <c r="DY50" t="n">
        <v>15</v>
      </c>
      <c r="DZ50" t="n">
        <v>1</v>
      </c>
      <c r="EA50" t="n">
        <v>15</v>
      </c>
      <c r="EB50" t="n">
        <v>0</v>
      </c>
      <c r="EC50" t="n">
        <v>16</v>
      </c>
      <c r="ED50" t="n">
        <v>0</v>
      </c>
      <c r="EE50" t="n">
        <v>16</v>
      </c>
      <c r="EF50" t="n">
        <v>13</v>
      </c>
      <c r="EG50" t="n">
        <v>3</v>
      </c>
      <c r="EH50" t="n">
        <v>12</v>
      </c>
      <c r="EI50" t="n">
        <v>4</v>
      </c>
      <c r="EJ50" t="n">
        <v>4</v>
      </c>
      <c r="EK50" t="n">
        <v>12</v>
      </c>
      <c r="EL50" t="n">
        <v>3</v>
      </c>
      <c r="EM50" t="n">
        <v>13</v>
      </c>
      <c r="EN50" t="n">
        <v>1</v>
      </c>
      <c r="EO50" t="n">
        <v>15</v>
      </c>
      <c r="EP50" s="89" t="n">
        <v>2</v>
      </c>
      <c r="EQ50" t="n">
        <v>14</v>
      </c>
      <c r="ER50" s="81" t="n"/>
      <c r="ES50" s="89" t="n"/>
      <c r="EU50" s="81" t="n"/>
      <c r="EV50" s="89" t="n"/>
      <c r="EX50" s="81" t="n"/>
      <c r="EY50" s="89" t="n"/>
      <c r="FA50" s="81" t="n"/>
      <c r="FB50" s="89" t="n"/>
      <c r="FD50" s="81" t="n"/>
      <c r="FE50" s="89" t="n"/>
      <c r="FG50" s="81" t="n"/>
      <c r="FH50" s="89" t="n"/>
      <c r="FJ50" s="81" t="n"/>
      <c r="FK50" s="89" t="n"/>
      <c r="FM50" s="81" t="n"/>
    </row>
    <row customHeight="1" ht="12" r="51" spans="1:201">
      <c r="A51" s="35" t="n">
        <v>43368</v>
      </c>
      <c r="B51" s="89" t="s">
        <v>163</v>
      </c>
      <c r="C51" s="89" t="s">
        <v>166</v>
      </c>
      <c r="D51" s="31" t="n">
        <v>6.75</v>
      </c>
      <c r="E51" s="81" t="n">
        <v>6.59</v>
      </c>
      <c r="F51" s="25" t="n">
        <v>388</v>
      </c>
      <c r="G51" s="80" t="n">
        <v>412</v>
      </c>
      <c r="H51" s="80" t="n">
        <v>298</v>
      </c>
      <c r="I51" s="80" t="n">
        <v>321</v>
      </c>
      <c r="J51" s="80" t="n">
        <v>10</v>
      </c>
      <c r="K51" s="80" t="n">
        <v>14</v>
      </c>
      <c r="L51" s="25" t="n">
        <v>0</v>
      </c>
      <c r="M51" s="80" t="n">
        <v>0</v>
      </c>
      <c r="N51" s="80" t="n">
        <v>2</v>
      </c>
      <c r="O51" s="80" t="n">
        <v>2</v>
      </c>
      <c r="P51" s="80" t="n">
        <v>1</v>
      </c>
      <c r="Q51" s="80" t="n">
        <v>2</v>
      </c>
      <c r="R51" s="16" t="n">
        <v>3</v>
      </c>
      <c r="S51" s="16" t="n">
        <v>4</v>
      </c>
      <c r="T51" s="16" t="n">
        <v>7</v>
      </c>
      <c r="U51" s="25" t="n">
        <v>2</v>
      </c>
      <c r="V51" s="80" t="n">
        <v>1</v>
      </c>
      <c r="W51" s="16" t="n">
        <v>3</v>
      </c>
      <c r="X51" s="25" t="n">
        <v>19</v>
      </c>
      <c r="Y51" s="80" t="n">
        <v>28</v>
      </c>
      <c r="Z51" s="27">
        <f>IF(U51="","",LOOKUP(U51-V51,{-9E+307,0,1},{2,"x",1}))</f>
        <v/>
      </c>
      <c r="AA51" s="14">
        <f>IF(U51="","",U51&amp;"-"&amp;V51)</f>
        <v/>
      </c>
      <c r="AB51" s="63" t="n"/>
      <c r="AW51" s="80" t="n"/>
      <c r="AX51" s="80" t="n"/>
      <c r="AY51" s="80" t="n"/>
      <c r="AZ51" s="80" t="n"/>
      <c r="BA51" s="80" t="n"/>
      <c r="BB51" s="80" t="n"/>
      <c r="BC51" s="80" t="n"/>
      <c r="BD51" s="80" t="n"/>
      <c r="BE51" s="80" t="n"/>
      <c r="BF51" s="80" t="n"/>
      <c r="BG51" s="80" t="n"/>
      <c r="BH51" s="80" t="n"/>
      <c r="BI51" s="80" t="n"/>
      <c r="BJ51" s="80" t="n"/>
      <c r="BK51" s="80" t="n"/>
      <c r="BL51" s="80" t="n"/>
      <c r="BM51" s="80" t="n"/>
      <c r="BN51" s="80" t="n"/>
      <c r="BO51" s="80" t="n"/>
      <c r="BR51" t="s">
        <v>149</v>
      </c>
      <c r="BS51" t="s">
        <v>163</v>
      </c>
      <c r="BT51" t="n">
        <v>9</v>
      </c>
      <c r="BU51" t="n">
        <v>7</v>
      </c>
      <c r="BV51" t="n">
        <v>10</v>
      </c>
      <c r="BW51" t="n">
        <v>6</v>
      </c>
      <c r="BX51" t="n">
        <v>6</v>
      </c>
      <c r="BY51" t="n">
        <v>10</v>
      </c>
      <c r="BZ51" t="n">
        <v>7</v>
      </c>
      <c r="CA51" t="n">
        <v>9</v>
      </c>
      <c r="CB51" t="n">
        <v>2</v>
      </c>
      <c r="CC51" t="n">
        <v>14</v>
      </c>
      <c r="CD51" t="n">
        <v>2</v>
      </c>
      <c r="CE51" t="n">
        <v>14</v>
      </c>
      <c r="CF51" t="n">
        <v>12</v>
      </c>
      <c r="CG51" t="n">
        <v>4</v>
      </c>
      <c r="CH51" t="n">
        <v>10</v>
      </c>
      <c r="CI51" t="n">
        <v>6</v>
      </c>
      <c r="CJ51" t="n">
        <v>7</v>
      </c>
      <c r="CK51" t="n">
        <v>9</v>
      </c>
      <c r="CL51" t="n">
        <v>9</v>
      </c>
      <c r="CM51" t="n">
        <v>7</v>
      </c>
      <c r="CN51" t="n">
        <v>6</v>
      </c>
      <c r="CO51" t="n">
        <v>10</v>
      </c>
      <c r="CP51" t="n">
        <v>4</v>
      </c>
      <c r="CQ51" t="n">
        <v>12</v>
      </c>
      <c r="CR51" t="n">
        <v>3</v>
      </c>
      <c r="CS51" t="n">
        <v>13</v>
      </c>
      <c r="CT51" t="n">
        <v>2</v>
      </c>
      <c r="CU51" t="n">
        <v>14</v>
      </c>
      <c r="CV51" t="n">
        <v>4</v>
      </c>
      <c r="CW51" t="n">
        <v>12</v>
      </c>
      <c r="CX51" t="n">
        <v>9</v>
      </c>
      <c r="CY51" t="n">
        <v>7</v>
      </c>
      <c r="CZ51" t="n">
        <v>0</v>
      </c>
      <c r="DA51" t="n">
        <v>16</v>
      </c>
      <c r="DB51" t="n">
        <v>5</v>
      </c>
      <c r="DC51" t="n">
        <v>11</v>
      </c>
      <c r="DD51" t="n">
        <v>0</v>
      </c>
      <c r="DE51" t="n">
        <v>16</v>
      </c>
      <c r="DF51" t="n">
        <v>1</v>
      </c>
      <c r="DG51" t="n">
        <v>15</v>
      </c>
      <c r="DH51" t="n">
        <v>9</v>
      </c>
      <c r="DI51" t="n">
        <v>7</v>
      </c>
      <c r="DJ51" t="n">
        <v>13</v>
      </c>
      <c r="DK51" t="n">
        <v>3</v>
      </c>
      <c r="DL51" t="n">
        <v>3</v>
      </c>
      <c r="DM51" t="n">
        <v>13</v>
      </c>
      <c r="DN51" t="n">
        <v>9</v>
      </c>
      <c r="DO51" t="n">
        <v>7</v>
      </c>
      <c r="DP51" t="n">
        <v>0</v>
      </c>
      <c r="DQ51" t="n">
        <v>16</v>
      </c>
      <c r="DR51" t="n">
        <v>4</v>
      </c>
      <c r="DS51" t="n">
        <v>12</v>
      </c>
      <c r="DT51" t="n">
        <v>13</v>
      </c>
      <c r="DU51" t="n">
        <v>3</v>
      </c>
      <c r="DV51" t="n">
        <v>9</v>
      </c>
      <c r="DW51" t="n">
        <v>7</v>
      </c>
      <c r="DX51" t="n">
        <v>5</v>
      </c>
      <c r="DY51" t="n">
        <v>11</v>
      </c>
      <c r="DZ51" t="n">
        <v>1</v>
      </c>
      <c r="EA51" t="n">
        <v>15</v>
      </c>
      <c r="EB51" t="n">
        <v>2</v>
      </c>
      <c r="EC51" t="n">
        <v>14</v>
      </c>
      <c r="ED51" t="n">
        <v>0</v>
      </c>
      <c r="EE51" t="n">
        <v>16</v>
      </c>
      <c r="EF51" t="n">
        <v>13</v>
      </c>
      <c r="EG51" t="n">
        <v>3</v>
      </c>
      <c r="EH51" t="n">
        <v>8</v>
      </c>
      <c r="EI51" t="n">
        <v>8</v>
      </c>
      <c r="EJ51" t="n">
        <v>10</v>
      </c>
      <c r="EK51" t="n">
        <v>6</v>
      </c>
      <c r="EL51" t="n">
        <v>3</v>
      </c>
      <c r="EM51" t="n">
        <v>13</v>
      </c>
      <c r="EN51" t="n">
        <v>4</v>
      </c>
      <c r="EO51" t="n">
        <v>12</v>
      </c>
      <c r="EP51" s="89" t="n">
        <v>1</v>
      </c>
      <c r="EQ51" t="n">
        <v>15</v>
      </c>
      <c r="ER51" s="81" t="n"/>
      <c r="ES51" s="89" t="n"/>
      <c r="EU51" s="81" t="n"/>
      <c r="EV51" s="89" t="n"/>
      <c r="EX51" s="81" t="n"/>
      <c r="EY51" s="89" t="n"/>
      <c r="FA51" s="81" t="n"/>
      <c r="FB51" s="89" t="n"/>
      <c r="FD51" s="81" t="n"/>
      <c r="FE51" s="89" t="n"/>
      <c r="FG51" s="81" t="n"/>
      <c r="FH51" s="89" t="n"/>
      <c r="FJ51" s="81" t="n"/>
      <c r="FK51" s="89" t="n"/>
      <c r="FM51" s="81" t="n"/>
    </row>
    <row customHeight="1" ht="12" r="52" spans="1:201">
      <c r="A52" s="35" t="n">
        <v>43369</v>
      </c>
      <c r="B52" s="89" t="s">
        <v>156</v>
      </c>
      <c r="C52" s="89" t="s">
        <v>165</v>
      </c>
      <c r="D52" s="31" t="n">
        <v>7.42</v>
      </c>
      <c r="E52" s="81" t="n">
        <v>5.93</v>
      </c>
      <c r="F52" s="25" t="n">
        <v>804</v>
      </c>
      <c r="G52" s="80" t="n">
        <v>366</v>
      </c>
      <c r="H52" s="80" t="n">
        <v>748</v>
      </c>
      <c r="I52" s="80" t="n">
        <v>288</v>
      </c>
      <c r="J52" s="80" t="n">
        <v>15</v>
      </c>
      <c r="K52" s="80" t="n">
        <v>8</v>
      </c>
      <c r="L52" s="25" t="n">
        <v>2</v>
      </c>
      <c r="M52" s="80" t="n">
        <v>0</v>
      </c>
      <c r="N52" s="80" t="n">
        <v>4</v>
      </c>
      <c r="O52" s="80" t="n">
        <v>0</v>
      </c>
      <c r="P52" s="80" t="n">
        <v>4</v>
      </c>
      <c r="Q52" s="80" t="n">
        <v>1</v>
      </c>
      <c r="R52" s="16" t="n">
        <v>10</v>
      </c>
      <c r="S52" s="16" t="n">
        <v>1</v>
      </c>
      <c r="T52" s="16" t="n">
        <v>11</v>
      </c>
      <c r="U52" s="25" t="n">
        <v>4</v>
      </c>
      <c r="V52" s="80" t="n">
        <v>0</v>
      </c>
      <c r="W52" s="16" t="n">
        <v>4</v>
      </c>
      <c r="X52" s="25" t="n">
        <v>15</v>
      </c>
      <c r="Y52" s="80" t="n">
        <v>15</v>
      </c>
      <c r="Z52" s="27">
        <f>IF(U52="","",LOOKUP(U52-V52,{-9E+307,0,1},{2,"x",1}))</f>
        <v/>
      </c>
      <c r="AA52" s="14">
        <f>IF(U52="","",U52&amp;"-"&amp;V52)</f>
        <v/>
      </c>
      <c r="AB52" s="63" t="n"/>
      <c r="AW52" s="80" t="n"/>
      <c r="AX52" s="80" t="n"/>
      <c r="AY52" s="80" t="n"/>
      <c r="AZ52" s="80" t="n"/>
      <c r="BA52" s="80" t="n"/>
      <c r="BB52" s="80" t="n"/>
      <c r="BC52" s="80" t="n"/>
      <c r="BD52" s="80" t="n"/>
      <c r="BE52" s="80" t="n"/>
      <c r="BF52" s="80" t="n"/>
      <c r="BG52" s="80" t="n"/>
      <c r="BH52" s="80" t="n"/>
      <c r="BI52" s="80" t="n"/>
      <c r="BJ52" s="80" t="n"/>
      <c r="BK52" s="80" t="n"/>
      <c r="BL52" s="80" t="n"/>
      <c r="BM52" s="80" t="n"/>
      <c r="BN52" s="80" t="n"/>
      <c r="BO52" s="80" t="n"/>
      <c r="BR52" t="s">
        <v>157</v>
      </c>
      <c r="BS52" t="s">
        <v>168</v>
      </c>
      <c r="BT52" t="n">
        <v>13</v>
      </c>
      <c r="BU52" t="n">
        <v>3</v>
      </c>
      <c r="BV52" t="n">
        <v>11</v>
      </c>
      <c r="BW52" t="n">
        <v>5</v>
      </c>
      <c r="BX52" t="n">
        <v>8</v>
      </c>
      <c r="BY52" t="n">
        <v>8</v>
      </c>
      <c r="BZ52" t="n">
        <v>5</v>
      </c>
      <c r="CA52" t="n">
        <v>11</v>
      </c>
      <c r="CB52" t="n">
        <v>4</v>
      </c>
      <c r="CC52" t="n">
        <v>12</v>
      </c>
      <c r="CD52" t="n">
        <v>3</v>
      </c>
      <c r="CE52" t="n">
        <v>13</v>
      </c>
      <c r="CF52" t="n">
        <v>13</v>
      </c>
      <c r="CG52" t="n">
        <v>3</v>
      </c>
      <c r="CH52" t="n">
        <v>11</v>
      </c>
      <c r="CI52" t="n">
        <v>5</v>
      </c>
      <c r="CJ52" t="n">
        <v>10</v>
      </c>
      <c r="CK52" t="n">
        <v>6</v>
      </c>
      <c r="CL52" t="n">
        <v>8</v>
      </c>
      <c r="CM52" t="n">
        <v>8</v>
      </c>
      <c r="CN52" t="n">
        <v>6</v>
      </c>
      <c r="CO52" t="n">
        <v>10</v>
      </c>
      <c r="CP52" t="n">
        <v>6</v>
      </c>
      <c r="CQ52" t="n">
        <v>10</v>
      </c>
      <c r="CR52" t="n">
        <v>3</v>
      </c>
      <c r="CS52" t="n">
        <v>13</v>
      </c>
      <c r="CT52" t="n">
        <v>5</v>
      </c>
      <c r="CU52" t="n">
        <v>11</v>
      </c>
      <c r="CV52" t="n">
        <v>10</v>
      </c>
      <c r="CW52" t="n">
        <v>6</v>
      </c>
      <c r="CX52" t="n">
        <v>6</v>
      </c>
      <c r="CY52" t="n">
        <v>10</v>
      </c>
      <c r="CZ52" t="n">
        <v>3</v>
      </c>
      <c r="DA52" t="n">
        <v>13</v>
      </c>
      <c r="DB52" t="n">
        <v>3</v>
      </c>
      <c r="DC52" t="n">
        <v>13</v>
      </c>
      <c r="DD52" t="n">
        <v>1</v>
      </c>
      <c r="DE52" t="n">
        <v>15</v>
      </c>
      <c r="DF52" t="n">
        <v>0</v>
      </c>
      <c r="DG52" t="n">
        <v>16</v>
      </c>
      <c r="DH52" t="n">
        <v>12</v>
      </c>
      <c r="DI52" t="n">
        <v>4</v>
      </c>
      <c r="DJ52" t="n">
        <v>12</v>
      </c>
      <c r="DK52" t="n">
        <v>4</v>
      </c>
      <c r="DL52" t="n">
        <v>6</v>
      </c>
      <c r="DM52" t="n">
        <v>10</v>
      </c>
      <c r="DN52" t="n">
        <v>7</v>
      </c>
      <c r="DO52" t="n">
        <v>9</v>
      </c>
      <c r="DP52" t="n">
        <v>2</v>
      </c>
      <c r="DQ52" t="n">
        <v>14</v>
      </c>
      <c r="DR52" t="n">
        <v>3</v>
      </c>
      <c r="DS52" t="n">
        <v>13</v>
      </c>
      <c r="DT52" t="n">
        <v>10</v>
      </c>
      <c r="DU52" t="n">
        <v>6</v>
      </c>
      <c r="DV52" t="n">
        <v>9</v>
      </c>
      <c r="DW52" t="n">
        <v>7</v>
      </c>
      <c r="DX52" t="n">
        <v>7</v>
      </c>
      <c r="DY52" t="n">
        <v>9</v>
      </c>
      <c r="DZ52" t="n">
        <v>3</v>
      </c>
      <c r="EA52" t="n">
        <v>13</v>
      </c>
      <c r="EB52" t="n">
        <v>2</v>
      </c>
      <c r="EC52" t="n">
        <v>14</v>
      </c>
      <c r="ED52" t="n">
        <v>1</v>
      </c>
      <c r="EE52" t="n">
        <v>15</v>
      </c>
      <c r="EF52" t="n">
        <v>14</v>
      </c>
      <c r="EG52" t="n">
        <v>2</v>
      </c>
      <c r="EH52" t="n">
        <v>10</v>
      </c>
      <c r="EI52" t="n">
        <v>6</v>
      </c>
      <c r="EJ52" t="n">
        <v>9</v>
      </c>
      <c r="EK52" t="n">
        <v>7</v>
      </c>
      <c r="EL52" t="n">
        <v>4</v>
      </c>
      <c r="EM52" t="n">
        <v>12</v>
      </c>
      <c r="EN52" t="n">
        <v>4</v>
      </c>
      <c r="EO52" t="n">
        <v>12</v>
      </c>
      <c r="EP52" s="89" t="n">
        <v>3</v>
      </c>
      <c r="EQ52" t="n">
        <v>13</v>
      </c>
      <c r="ER52" s="81" t="n"/>
      <c r="ES52" s="89" t="n"/>
      <c r="EU52" s="81" t="n"/>
      <c r="EV52" s="89" t="n"/>
      <c r="EX52" s="81" t="n"/>
      <c r="EY52" s="89" t="n"/>
      <c r="FA52" s="81" t="n"/>
      <c r="FB52" s="89" t="n"/>
      <c r="FD52" s="81" t="n"/>
      <c r="FE52" s="89" t="n"/>
      <c r="FG52" s="81" t="n"/>
      <c r="FH52" s="89" t="n"/>
      <c r="FJ52" s="81" t="n"/>
      <c r="FK52" s="89" t="n"/>
      <c r="FM52" s="81" t="n"/>
    </row>
    <row customHeight="1" ht="12" r="53" spans="1:201">
      <c r="A53" s="35" t="n">
        <v>43369</v>
      </c>
      <c r="B53" s="89" t="s">
        <v>159</v>
      </c>
      <c r="C53" s="89" t="s">
        <v>164</v>
      </c>
      <c r="D53" s="31" t="n">
        <v>6.7</v>
      </c>
      <c r="E53" s="81" t="n">
        <v>6.67</v>
      </c>
      <c r="F53" s="25" t="n">
        <v>469</v>
      </c>
      <c r="G53" s="80" t="n">
        <v>361</v>
      </c>
      <c r="H53" s="80" t="n">
        <v>345</v>
      </c>
      <c r="I53" s="80" t="n">
        <v>231</v>
      </c>
      <c r="J53" s="80" t="n">
        <v>8</v>
      </c>
      <c r="K53" s="80" t="n">
        <v>3</v>
      </c>
      <c r="L53" s="25" t="n">
        <v>0</v>
      </c>
      <c r="M53" s="80" t="n">
        <v>0</v>
      </c>
      <c r="N53" s="80" t="n">
        <v>2</v>
      </c>
      <c r="O53" s="80" t="n">
        <v>0</v>
      </c>
      <c r="P53" s="80" t="n">
        <v>1</v>
      </c>
      <c r="Q53" s="80" t="n">
        <v>0</v>
      </c>
      <c r="R53" s="16" t="n">
        <v>3</v>
      </c>
      <c r="S53" s="16" t="n">
        <v>0</v>
      </c>
      <c r="T53" s="16" t="n">
        <v>3</v>
      </c>
      <c r="U53" s="25" t="n">
        <v>0</v>
      </c>
      <c r="V53" s="80" t="n">
        <v>0</v>
      </c>
      <c r="W53" s="16" t="n">
        <v>0</v>
      </c>
      <c r="X53" s="25" t="n">
        <v>13</v>
      </c>
      <c r="Y53" s="80" t="n">
        <v>30</v>
      </c>
      <c r="Z53" s="27">
        <f>IF(U53="","",LOOKUP(U53-V53,{-9E+307,0,1},{2,"x",1}))</f>
        <v/>
      </c>
      <c r="AA53" s="14">
        <f>IF(U53="","",U53&amp;"-"&amp;V53)</f>
        <v/>
      </c>
      <c r="AB53" s="63" t="n"/>
      <c r="AW53" s="80" t="n"/>
      <c r="AX53" s="80" t="n"/>
      <c r="AY53" s="80" t="n"/>
      <c r="AZ53" s="80" t="n"/>
      <c r="BA53" s="80" t="n"/>
      <c r="BB53" s="80" t="n"/>
      <c r="BC53" s="80" t="n"/>
      <c r="BD53" s="80" t="n"/>
      <c r="BE53" s="80" t="n"/>
      <c r="BF53" s="80" t="n"/>
      <c r="BG53" s="80" t="n"/>
      <c r="BH53" s="80" t="n"/>
      <c r="BI53" s="80" t="n"/>
      <c r="BJ53" s="80" t="n"/>
      <c r="BK53" s="80" t="n"/>
      <c r="BL53" s="80" t="n"/>
      <c r="BM53" s="80" t="n"/>
      <c r="BN53" s="80" t="n"/>
      <c r="BO53" s="80" t="n"/>
      <c r="BR53" t="s">
        <v>167</v>
      </c>
      <c r="BS53" t="s">
        <v>159</v>
      </c>
      <c r="BT53" t="n">
        <v>12</v>
      </c>
      <c r="BU53" t="n">
        <v>4</v>
      </c>
      <c r="BV53" t="n">
        <v>10</v>
      </c>
      <c r="BW53" t="n">
        <v>6</v>
      </c>
      <c r="BX53" t="n">
        <v>7</v>
      </c>
      <c r="BY53" t="n">
        <v>9</v>
      </c>
      <c r="BZ53" t="n">
        <v>5</v>
      </c>
      <c r="CA53" t="n">
        <v>11</v>
      </c>
      <c r="CB53" t="n">
        <v>2</v>
      </c>
      <c r="CC53" t="n">
        <v>14</v>
      </c>
      <c r="CD53" t="n">
        <v>2</v>
      </c>
      <c r="CE53" t="n">
        <v>14</v>
      </c>
      <c r="CF53" t="n">
        <v>15</v>
      </c>
      <c r="CG53" t="n">
        <v>1</v>
      </c>
      <c r="CH53" t="n">
        <v>12</v>
      </c>
      <c r="CI53" t="n">
        <v>4</v>
      </c>
      <c r="CJ53" t="n">
        <v>11</v>
      </c>
      <c r="CK53" t="n">
        <v>5</v>
      </c>
      <c r="CL53" t="n">
        <v>10</v>
      </c>
      <c r="CM53" t="n">
        <v>6</v>
      </c>
      <c r="CN53" t="n">
        <v>6</v>
      </c>
      <c r="CO53" t="n">
        <v>10</v>
      </c>
      <c r="CP53" t="n">
        <v>7</v>
      </c>
      <c r="CQ53" t="n">
        <v>9</v>
      </c>
      <c r="CR53" t="n">
        <v>4</v>
      </c>
      <c r="CS53" t="n">
        <v>12</v>
      </c>
      <c r="CT53" t="n">
        <v>4</v>
      </c>
      <c r="CU53" t="n">
        <v>12</v>
      </c>
      <c r="CV53" t="n">
        <v>9</v>
      </c>
      <c r="CW53" t="n">
        <v>7</v>
      </c>
      <c r="CX53" t="n">
        <v>9</v>
      </c>
      <c r="CY53" t="n">
        <v>7</v>
      </c>
      <c r="CZ53" t="n">
        <v>2</v>
      </c>
      <c r="DA53" t="n">
        <v>14</v>
      </c>
      <c r="DB53" t="n">
        <v>4</v>
      </c>
      <c r="DC53" t="n">
        <v>12</v>
      </c>
      <c r="DD53" t="n">
        <v>1</v>
      </c>
      <c r="DE53" t="n">
        <v>15</v>
      </c>
      <c r="DF53" t="n">
        <v>1</v>
      </c>
      <c r="DG53" t="n">
        <v>15</v>
      </c>
      <c r="DH53" t="n">
        <v>15</v>
      </c>
      <c r="DI53" t="n">
        <v>1</v>
      </c>
      <c r="DJ53" t="n">
        <v>11</v>
      </c>
      <c r="DK53" t="n">
        <v>5</v>
      </c>
      <c r="DL53" t="n">
        <v>6</v>
      </c>
      <c r="DM53" t="n">
        <v>10</v>
      </c>
      <c r="DN53" t="n">
        <v>9</v>
      </c>
      <c r="DO53" t="n">
        <v>7</v>
      </c>
      <c r="DP53" t="n">
        <v>1</v>
      </c>
      <c r="DQ53" t="n">
        <v>15</v>
      </c>
      <c r="DR53" t="n">
        <v>6</v>
      </c>
      <c r="DS53" t="n">
        <v>10</v>
      </c>
      <c r="DT53" t="n">
        <v>12</v>
      </c>
      <c r="DU53" t="n">
        <v>4</v>
      </c>
      <c r="DV53" t="n">
        <v>7</v>
      </c>
      <c r="DW53" t="n">
        <v>9</v>
      </c>
      <c r="DX53" t="n">
        <v>5</v>
      </c>
      <c r="DY53" t="n">
        <v>11</v>
      </c>
      <c r="DZ53" t="n">
        <v>2</v>
      </c>
      <c r="EA53" t="n">
        <v>14</v>
      </c>
      <c r="EB53" t="n">
        <v>0</v>
      </c>
      <c r="EC53" t="n">
        <v>16</v>
      </c>
      <c r="ED53" t="n">
        <v>1</v>
      </c>
      <c r="EE53" t="n">
        <v>15</v>
      </c>
      <c r="EF53" t="n">
        <v>14</v>
      </c>
      <c r="EG53" t="n">
        <v>2</v>
      </c>
      <c r="EH53" t="n">
        <v>12</v>
      </c>
      <c r="EI53" t="n">
        <v>4</v>
      </c>
      <c r="EJ53" t="n">
        <v>9</v>
      </c>
      <c r="EK53" t="n">
        <v>7</v>
      </c>
      <c r="EL53" t="n">
        <v>6</v>
      </c>
      <c r="EM53" t="n">
        <v>10</v>
      </c>
      <c r="EN53" t="n">
        <v>5</v>
      </c>
      <c r="EO53" t="n">
        <v>11</v>
      </c>
      <c r="EP53" s="89" t="n">
        <v>2</v>
      </c>
      <c r="EQ53" t="n">
        <v>14</v>
      </c>
      <c r="ER53" s="81" t="n"/>
      <c r="ES53" s="89" t="n"/>
      <c r="EU53" s="81" t="n"/>
      <c r="EV53" s="89" t="n"/>
      <c r="EX53" s="81" t="n"/>
      <c r="EY53" s="89" t="n"/>
      <c r="FA53" s="81" t="n"/>
      <c r="FB53" s="89" t="n"/>
      <c r="FD53" s="81" t="n"/>
      <c r="FE53" s="89" t="n"/>
      <c r="FG53" s="81" t="n"/>
      <c r="FH53" s="89" t="n"/>
      <c r="FJ53" s="81" t="n"/>
      <c r="FK53" s="89" t="n"/>
      <c r="FM53" s="81" t="n"/>
    </row>
    <row customHeight="1" ht="12" r="54" spans="1:201">
      <c r="A54" s="35" t="n">
        <v>43369</v>
      </c>
      <c r="B54" s="89" t="s">
        <v>158</v>
      </c>
      <c r="C54" s="89" t="s">
        <v>168</v>
      </c>
      <c r="D54" s="31" t="n">
        <v>6.77</v>
      </c>
      <c r="E54" s="81" t="n">
        <v>6.69</v>
      </c>
      <c r="F54" s="25" t="n">
        <v>450</v>
      </c>
      <c r="G54" s="80" t="n">
        <v>528</v>
      </c>
      <c r="H54" s="80" t="n">
        <v>334</v>
      </c>
      <c r="I54" s="80" t="n">
        <v>400</v>
      </c>
      <c r="J54" s="80" t="n">
        <v>9</v>
      </c>
      <c r="K54" s="80" t="n">
        <v>10</v>
      </c>
      <c r="L54" s="25" t="n">
        <v>0</v>
      </c>
      <c r="M54" s="80" t="n">
        <v>0</v>
      </c>
      <c r="N54" s="80" t="n">
        <v>1</v>
      </c>
      <c r="O54" s="80" t="n">
        <v>2</v>
      </c>
      <c r="P54" s="80" t="n">
        <v>0</v>
      </c>
      <c r="Q54" s="80" t="n">
        <v>1</v>
      </c>
      <c r="R54" s="16" t="n">
        <v>1</v>
      </c>
      <c r="S54" s="16" t="n">
        <v>3</v>
      </c>
      <c r="T54" s="16" t="n">
        <v>4</v>
      </c>
      <c r="U54" s="25" t="n">
        <v>0</v>
      </c>
      <c r="V54" s="80" t="n">
        <v>0</v>
      </c>
      <c r="W54" s="16" t="n">
        <v>0</v>
      </c>
      <c r="X54" s="25" t="n">
        <v>14</v>
      </c>
      <c r="Y54" s="80" t="n">
        <v>23</v>
      </c>
      <c r="Z54" s="27">
        <f>IF(U54="","",LOOKUP(U54-V54,{-9E+307,0,1},{2,"x",1}))</f>
        <v/>
      </c>
      <c r="AA54" s="14">
        <f>IF(U54="","",U54&amp;"-"&amp;V54)</f>
        <v/>
      </c>
      <c r="AB54" s="63" t="n"/>
      <c r="AW54" s="80" t="n"/>
      <c r="AX54" s="80" t="n"/>
      <c r="AY54" s="80" t="n"/>
      <c r="AZ54" s="80" t="n"/>
      <c r="BA54" s="80" t="n"/>
      <c r="BB54" s="80" t="n"/>
      <c r="BC54" s="80" t="n"/>
      <c r="BD54" s="80" t="n"/>
      <c r="BE54" s="80" t="n"/>
      <c r="BF54" s="80" t="n"/>
      <c r="BG54" s="80" t="n"/>
      <c r="BH54" s="80" t="n"/>
      <c r="BI54" s="80" t="n"/>
      <c r="BJ54" s="80" t="n"/>
      <c r="BK54" s="80" t="n"/>
      <c r="BL54" s="80" t="n"/>
      <c r="BM54" s="80" t="n"/>
      <c r="BN54" s="80" t="n"/>
      <c r="BO54" s="80" t="n"/>
      <c r="BR54" t="s">
        <v>150</v>
      </c>
      <c r="BS54" t="s">
        <v>156</v>
      </c>
      <c r="BT54" t="n">
        <v>13</v>
      </c>
      <c r="BU54" t="n">
        <v>3</v>
      </c>
      <c r="BV54" t="n">
        <v>16</v>
      </c>
      <c r="BW54" t="n">
        <v>0</v>
      </c>
      <c r="BX54" t="n">
        <v>6</v>
      </c>
      <c r="BY54" t="n">
        <v>10</v>
      </c>
      <c r="BZ54" t="n">
        <v>12</v>
      </c>
      <c r="CA54" t="n">
        <v>4</v>
      </c>
      <c r="CB54" t="n">
        <v>1</v>
      </c>
      <c r="CC54" t="n">
        <v>15</v>
      </c>
      <c r="CD54" t="n">
        <v>4</v>
      </c>
      <c r="CE54" t="n">
        <v>12</v>
      </c>
      <c r="CF54" t="n">
        <v>14</v>
      </c>
      <c r="CG54" t="n">
        <v>2</v>
      </c>
      <c r="CH54" t="n">
        <v>14</v>
      </c>
      <c r="CI54" t="n">
        <v>2</v>
      </c>
      <c r="CJ54" t="n">
        <v>7</v>
      </c>
      <c r="CK54" t="n">
        <v>9</v>
      </c>
      <c r="CL54" t="n">
        <v>9</v>
      </c>
      <c r="CM54" t="n">
        <v>7</v>
      </c>
      <c r="CN54" t="n">
        <v>3</v>
      </c>
      <c r="CO54" t="n">
        <v>13</v>
      </c>
      <c r="CP54" t="n">
        <v>8</v>
      </c>
      <c r="CQ54" t="n">
        <v>8</v>
      </c>
      <c r="CR54" t="n">
        <v>1</v>
      </c>
      <c r="CS54" t="n">
        <v>15</v>
      </c>
      <c r="CT54" t="n">
        <v>3</v>
      </c>
      <c r="CU54" t="n">
        <v>13</v>
      </c>
      <c r="CV54" t="n">
        <v>14</v>
      </c>
      <c r="CW54" t="n">
        <v>2</v>
      </c>
      <c r="CX54" t="n">
        <v>14</v>
      </c>
      <c r="CY54" t="n">
        <v>2</v>
      </c>
      <c r="CZ54" t="n">
        <v>8</v>
      </c>
      <c r="DA54" t="n">
        <v>8</v>
      </c>
      <c r="DB54" t="n">
        <v>7</v>
      </c>
      <c r="DC54" t="n">
        <v>9</v>
      </c>
      <c r="DD54" t="n">
        <v>1</v>
      </c>
      <c r="DE54" t="n">
        <v>15</v>
      </c>
      <c r="DF54" t="n">
        <v>2</v>
      </c>
      <c r="DG54" t="n">
        <v>14</v>
      </c>
      <c r="DH54" t="n">
        <v>16</v>
      </c>
      <c r="DI54" t="n">
        <v>0</v>
      </c>
      <c r="DJ54" t="n">
        <v>13</v>
      </c>
      <c r="DK54" t="n">
        <v>3</v>
      </c>
      <c r="DL54" t="n">
        <v>13</v>
      </c>
      <c r="DM54" t="n">
        <v>3</v>
      </c>
      <c r="DN54" t="n">
        <v>9</v>
      </c>
      <c r="DO54" t="n">
        <v>7</v>
      </c>
      <c r="DP54" t="n">
        <v>4</v>
      </c>
      <c r="DQ54" t="n">
        <v>12</v>
      </c>
      <c r="DR54" t="n">
        <v>5</v>
      </c>
      <c r="DS54" t="n">
        <v>11</v>
      </c>
      <c r="DT54" t="n">
        <v>4</v>
      </c>
      <c r="DU54" t="n">
        <v>12</v>
      </c>
      <c r="DV54" t="n">
        <v>11</v>
      </c>
      <c r="DW54" t="n">
        <v>5</v>
      </c>
      <c r="DX54" t="n">
        <v>0</v>
      </c>
      <c r="DY54" t="n">
        <v>16</v>
      </c>
      <c r="DZ54" t="n">
        <v>3</v>
      </c>
      <c r="EA54" t="n">
        <v>13</v>
      </c>
      <c r="EB54" t="n">
        <v>0</v>
      </c>
      <c r="EC54" t="n">
        <v>16</v>
      </c>
      <c r="ED54" t="n">
        <v>1</v>
      </c>
      <c r="EE54" t="n">
        <v>15</v>
      </c>
      <c r="EF54" t="n">
        <v>7</v>
      </c>
      <c r="EG54" t="n">
        <v>9</v>
      </c>
      <c r="EH54" t="n">
        <v>13</v>
      </c>
      <c r="EI54" t="n">
        <v>3</v>
      </c>
      <c r="EJ54" t="n">
        <v>1</v>
      </c>
      <c r="EK54" t="n">
        <v>15</v>
      </c>
      <c r="EL54" t="n">
        <v>8</v>
      </c>
      <c r="EM54" t="n">
        <v>8</v>
      </c>
      <c r="EN54" t="n">
        <v>0</v>
      </c>
      <c r="EO54" t="n">
        <v>16</v>
      </c>
      <c r="EP54" s="89" t="n">
        <v>1</v>
      </c>
      <c r="EQ54" t="n">
        <v>15</v>
      </c>
      <c r="ER54" s="81" t="n"/>
      <c r="ES54" s="89" t="n"/>
      <c r="EU54" s="81" t="n"/>
      <c r="EV54" s="89" t="n"/>
      <c r="EX54" s="81" t="n"/>
      <c r="EY54" s="89" t="n"/>
      <c r="FA54" s="81" t="n"/>
      <c r="FB54" s="89" t="n"/>
      <c r="FD54" s="81" t="n"/>
      <c r="FE54" s="89" t="n"/>
      <c r="FG54" s="81" t="n"/>
      <c r="FH54" s="89" t="n"/>
      <c r="FJ54" s="81" t="n"/>
      <c r="FK54" s="89" t="n"/>
      <c r="FM54" s="81" t="n"/>
    </row>
    <row customHeight="1" ht="12" r="55" spans="1:201">
      <c r="A55" s="35" t="n">
        <v>43369</v>
      </c>
      <c r="B55" s="89" t="s">
        <v>167</v>
      </c>
      <c r="C55" s="89" t="s">
        <v>149</v>
      </c>
      <c r="D55" s="31" t="n">
        <v>7.14</v>
      </c>
      <c r="E55" s="81" t="n">
        <v>6.26</v>
      </c>
      <c r="F55" s="25" t="n">
        <v>468</v>
      </c>
      <c r="G55" s="80" t="n">
        <v>481</v>
      </c>
      <c r="H55" s="80" t="n">
        <v>374</v>
      </c>
      <c r="I55" s="80" t="n">
        <v>386</v>
      </c>
      <c r="J55" s="80" t="n">
        <v>11</v>
      </c>
      <c r="K55" s="80" t="n">
        <v>8</v>
      </c>
      <c r="L55" s="25" t="n">
        <v>1</v>
      </c>
      <c r="M55" s="80" t="n">
        <v>0</v>
      </c>
      <c r="N55" s="80" t="n">
        <v>3</v>
      </c>
      <c r="O55" s="80" t="n">
        <v>1</v>
      </c>
      <c r="P55" s="80" t="n">
        <v>0</v>
      </c>
      <c r="Q55" s="80" t="n">
        <v>1</v>
      </c>
      <c r="R55" s="16" t="n">
        <v>4</v>
      </c>
      <c r="S55" s="16" t="n">
        <v>2</v>
      </c>
      <c r="T55" s="16" t="n">
        <v>6</v>
      </c>
      <c r="U55" s="25" t="n">
        <v>2</v>
      </c>
      <c r="V55" s="80" t="n">
        <v>0</v>
      </c>
      <c r="W55" s="16" t="n">
        <v>2</v>
      </c>
      <c r="X55" s="25" t="n">
        <v>28</v>
      </c>
      <c r="Y55" s="80" t="n">
        <v>30</v>
      </c>
      <c r="Z55" s="27">
        <f>IF(U55="","",LOOKUP(U55-V55,{-9E+307,0,1},{2,"x",1}))</f>
        <v/>
      </c>
      <c r="AA55" s="14">
        <f>IF(U55="","",U55&amp;"-"&amp;V55)</f>
        <v/>
      </c>
      <c r="AB55" s="63" t="n"/>
      <c r="AW55" s="80" t="n"/>
      <c r="AX55" s="80" t="n"/>
      <c r="AY55" s="80" t="n"/>
      <c r="AZ55" s="80" t="n"/>
      <c r="BA55" s="80" t="n"/>
      <c r="BB55" s="80" t="n"/>
      <c r="BC55" s="80" t="n"/>
      <c r="BD55" s="80" t="n"/>
      <c r="BE55" s="80" t="n"/>
      <c r="BF55" s="80" t="n"/>
      <c r="BG55" s="80" t="n"/>
      <c r="BH55" s="80" t="n"/>
      <c r="BI55" s="80" t="n"/>
      <c r="BJ55" s="80" t="n"/>
      <c r="BK55" s="80" t="n"/>
      <c r="BL55" s="80" t="n"/>
      <c r="BM55" s="80" t="n"/>
      <c r="BN55" s="80" t="n"/>
      <c r="BO55" s="80" t="n"/>
      <c r="BR55" t="s">
        <v>151</v>
      </c>
      <c r="BS55" t="s">
        <v>158</v>
      </c>
      <c r="BT55" t="n">
        <v>11</v>
      </c>
      <c r="BU55" t="n">
        <v>5</v>
      </c>
      <c r="BV55" t="n">
        <v>9</v>
      </c>
      <c r="BW55" t="n">
        <v>7</v>
      </c>
      <c r="BX55" t="n">
        <v>7</v>
      </c>
      <c r="BY55" t="n">
        <v>9</v>
      </c>
      <c r="BZ55" t="n">
        <v>3</v>
      </c>
      <c r="CA55" t="n">
        <v>13</v>
      </c>
      <c r="CB55" t="n">
        <v>1</v>
      </c>
      <c r="CC55" t="n">
        <v>15</v>
      </c>
      <c r="CD55" t="n">
        <v>1</v>
      </c>
      <c r="CE55" t="n">
        <v>15</v>
      </c>
      <c r="CF55" t="n">
        <v>12</v>
      </c>
      <c r="CG55" t="n">
        <v>4</v>
      </c>
      <c r="CH55" t="n">
        <v>12</v>
      </c>
      <c r="CI55" t="n">
        <v>4</v>
      </c>
      <c r="CJ55" t="n">
        <v>7</v>
      </c>
      <c r="CK55" t="n">
        <v>9</v>
      </c>
      <c r="CL55" t="n">
        <v>5</v>
      </c>
      <c r="CM55" t="n">
        <v>11</v>
      </c>
      <c r="CN55" t="n">
        <v>4</v>
      </c>
      <c r="CO55" t="n">
        <v>12</v>
      </c>
      <c r="CP55" t="n">
        <v>4</v>
      </c>
      <c r="CQ55" t="n">
        <v>12</v>
      </c>
      <c r="CR55" t="n">
        <v>2</v>
      </c>
      <c r="CS55" t="n">
        <v>14</v>
      </c>
      <c r="CT55" t="n">
        <v>0</v>
      </c>
      <c r="CU55" t="n">
        <v>16</v>
      </c>
      <c r="CV55" t="n">
        <v>10</v>
      </c>
      <c r="CW55" t="n">
        <v>6</v>
      </c>
      <c r="CX55" t="n">
        <v>5</v>
      </c>
      <c r="CY55" t="n">
        <v>11</v>
      </c>
      <c r="CZ55" t="n">
        <v>4</v>
      </c>
      <c r="DA55" t="n">
        <v>12</v>
      </c>
      <c r="DB55" t="n">
        <v>0</v>
      </c>
      <c r="DC55" t="n">
        <v>16</v>
      </c>
      <c r="DD55" t="n">
        <v>2</v>
      </c>
      <c r="DE55" t="n">
        <v>14</v>
      </c>
      <c r="DF55" t="n">
        <v>0</v>
      </c>
      <c r="DG55" t="n">
        <v>16</v>
      </c>
      <c r="DH55" t="n">
        <v>13</v>
      </c>
      <c r="DI55" t="n">
        <v>3</v>
      </c>
      <c r="DJ55" t="n">
        <v>10</v>
      </c>
      <c r="DK55" t="n">
        <v>6</v>
      </c>
      <c r="DL55" t="n">
        <v>5</v>
      </c>
      <c r="DM55" t="n">
        <v>11</v>
      </c>
      <c r="DN55" t="n">
        <v>5</v>
      </c>
      <c r="DO55" t="n">
        <v>11</v>
      </c>
      <c r="DP55" t="n">
        <v>2</v>
      </c>
      <c r="DQ55" t="n">
        <v>14</v>
      </c>
      <c r="DR55" t="n">
        <v>0</v>
      </c>
      <c r="DS55" t="n">
        <v>16</v>
      </c>
      <c r="DT55" t="n">
        <v>7</v>
      </c>
      <c r="DU55" t="n">
        <v>9</v>
      </c>
      <c r="DV55" t="n">
        <v>10</v>
      </c>
      <c r="DW55" t="n">
        <v>6</v>
      </c>
      <c r="DX55" t="n">
        <v>3</v>
      </c>
      <c r="DY55" t="n">
        <v>13</v>
      </c>
      <c r="DZ55" t="n">
        <v>1</v>
      </c>
      <c r="EA55" t="n">
        <v>15</v>
      </c>
      <c r="EB55" t="n">
        <v>0</v>
      </c>
      <c r="EC55" t="n">
        <v>16</v>
      </c>
      <c r="ED55" t="n">
        <v>1</v>
      </c>
      <c r="EE55" t="n">
        <v>15</v>
      </c>
      <c r="EF55" t="n">
        <v>12</v>
      </c>
      <c r="EG55" t="n">
        <v>4</v>
      </c>
      <c r="EH55" t="n">
        <v>12</v>
      </c>
      <c r="EI55" t="n">
        <v>4</v>
      </c>
      <c r="EJ55" t="n">
        <v>5</v>
      </c>
      <c r="EK55" t="n">
        <v>11</v>
      </c>
      <c r="EL55" t="n">
        <v>7</v>
      </c>
      <c r="EM55" t="n">
        <v>9</v>
      </c>
      <c r="EN55" t="n">
        <v>2</v>
      </c>
      <c r="EO55" t="n">
        <v>14</v>
      </c>
      <c r="EP55" s="89" t="n">
        <v>1</v>
      </c>
      <c r="EQ55" t="n">
        <v>15</v>
      </c>
      <c r="ER55" s="81" t="n"/>
      <c r="ES55" s="89" t="n"/>
      <c r="EU55" s="81" t="n"/>
      <c r="EV55" s="89" t="n"/>
      <c r="EX55" s="81" t="n"/>
      <c r="EY55" s="89" t="n"/>
      <c r="FA55" s="81" t="n"/>
      <c r="FB55" s="89" t="n"/>
      <c r="FD55" s="81" t="n"/>
      <c r="FE55" s="89" t="n"/>
      <c r="FG55" s="81" t="n"/>
      <c r="FH55" s="89" t="n"/>
      <c r="FJ55" s="81" t="n"/>
      <c r="FK55" s="89" t="n"/>
      <c r="FM55" s="81" t="n"/>
    </row>
    <row customHeight="1" ht="12" r="56" spans="1:201">
      <c r="A56" s="35" t="n">
        <v>43369</v>
      </c>
      <c r="B56" s="89" t="s">
        <v>150</v>
      </c>
      <c r="C56" s="89" t="s">
        <v>154</v>
      </c>
      <c r="D56" s="31" t="n">
        <v>7.16</v>
      </c>
      <c r="E56" s="81" t="n">
        <v>6.29</v>
      </c>
      <c r="F56" s="25" t="n">
        <v>824</v>
      </c>
      <c r="G56" s="80" t="n">
        <v>244</v>
      </c>
      <c r="H56" s="80" t="n">
        <v>759</v>
      </c>
      <c r="I56" s="80" t="n">
        <v>173</v>
      </c>
      <c r="J56" s="80" t="n">
        <v>12</v>
      </c>
      <c r="K56" s="80" t="n">
        <v>1</v>
      </c>
      <c r="L56" s="25" t="n">
        <v>1</v>
      </c>
      <c r="M56" s="80" t="n">
        <v>0</v>
      </c>
      <c r="N56" s="80" t="n">
        <v>6</v>
      </c>
      <c r="O56" s="80" t="n">
        <v>1</v>
      </c>
      <c r="P56" s="80" t="n">
        <v>1</v>
      </c>
      <c r="Q56" s="80" t="n">
        <v>1</v>
      </c>
      <c r="R56" s="16" t="n">
        <v>8</v>
      </c>
      <c r="S56" s="16" t="n">
        <v>2</v>
      </c>
      <c r="T56" s="16" t="n">
        <v>10</v>
      </c>
      <c r="U56" s="25" t="n">
        <v>2</v>
      </c>
      <c r="V56" s="80" t="n">
        <v>0</v>
      </c>
      <c r="W56" s="16" t="n">
        <v>2</v>
      </c>
      <c r="X56" s="25" t="n">
        <v>14</v>
      </c>
      <c r="Y56" s="80" t="n">
        <v>14</v>
      </c>
      <c r="Z56" s="27">
        <f>IF(U56="","",LOOKUP(U56-V56,{-9E+307,0,1},{2,"x",1}))</f>
        <v/>
      </c>
      <c r="AA56" s="14">
        <f>IF(U56="","",U56&amp;"-"&amp;V56)</f>
        <v/>
      </c>
      <c r="AB56" s="63" t="n"/>
      <c r="AW56" s="80" t="n"/>
      <c r="AX56" s="80" t="n"/>
      <c r="AY56" s="80" t="n"/>
      <c r="AZ56" s="80" t="n"/>
      <c r="BA56" s="80" t="n"/>
      <c r="BB56" s="80" t="n"/>
      <c r="BC56" s="80" t="n"/>
      <c r="BD56" s="80" t="n"/>
      <c r="BE56" s="80" t="n"/>
      <c r="BF56" s="80" t="n"/>
      <c r="BG56" s="80" t="n"/>
      <c r="BH56" s="80" t="n"/>
      <c r="BI56" s="80" t="n"/>
      <c r="BJ56" s="80" t="n"/>
      <c r="BK56" s="80" t="n"/>
      <c r="BL56" s="80" t="n"/>
      <c r="BM56" s="80" t="n"/>
      <c r="BN56" s="80" t="n"/>
      <c r="BO56" s="80" t="n"/>
      <c r="BR56" t="s">
        <v>152</v>
      </c>
      <c r="BS56" t="s">
        <v>155</v>
      </c>
      <c r="BT56" t="n">
        <v>14</v>
      </c>
      <c r="BU56" t="n">
        <v>2</v>
      </c>
      <c r="BV56" t="n">
        <v>11</v>
      </c>
      <c r="BW56" t="n">
        <v>5</v>
      </c>
      <c r="BX56" t="n">
        <v>6</v>
      </c>
      <c r="BY56" t="n">
        <v>10</v>
      </c>
      <c r="BZ56" t="n">
        <v>4</v>
      </c>
      <c r="CA56" t="n">
        <v>12</v>
      </c>
      <c r="CB56" t="n">
        <v>3</v>
      </c>
      <c r="CC56" t="n">
        <v>13</v>
      </c>
      <c r="CD56" t="n">
        <v>2</v>
      </c>
      <c r="CE56" t="n">
        <v>14</v>
      </c>
      <c r="CF56" t="n">
        <v>13</v>
      </c>
      <c r="CG56" t="n">
        <v>3</v>
      </c>
      <c r="CH56" t="n">
        <v>12</v>
      </c>
      <c r="CI56" t="n">
        <v>4</v>
      </c>
      <c r="CJ56" t="n">
        <v>11</v>
      </c>
      <c r="CK56" t="n">
        <v>5</v>
      </c>
      <c r="CL56" t="n">
        <v>7</v>
      </c>
      <c r="CM56" t="n">
        <v>9</v>
      </c>
      <c r="CN56" t="n">
        <v>5</v>
      </c>
      <c r="CO56" t="n">
        <v>11</v>
      </c>
      <c r="CP56" t="n">
        <v>3</v>
      </c>
      <c r="CQ56" t="n">
        <v>13</v>
      </c>
      <c r="CR56" t="n">
        <v>2</v>
      </c>
      <c r="CS56" t="n">
        <v>14</v>
      </c>
      <c r="CT56" t="n">
        <v>1</v>
      </c>
      <c r="CU56" t="n">
        <v>15</v>
      </c>
      <c r="CV56" t="n">
        <v>15</v>
      </c>
      <c r="CW56" t="n">
        <v>1</v>
      </c>
      <c r="CX56" t="n">
        <v>8</v>
      </c>
      <c r="CY56" t="n">
        <v>8</v>
      </c>
      <c r="CZ56" t="n">
        <v>5</v>
      </c>
      <c r="DA56" t="n">
        <v>11</v>
      </c>
      <c r="DB56" t="n">
        <v>0</v>
      </c>
      <c r="DC56" t="n">
        <v>16</v>
      </c>
      <c r="DD56" t="n">
        <v>1</v>
      </c>
      <c r="DE56" t="n">
        <v>15</v>
      </c>
      <c r="DF56" t="n">
        <v>0</v>
      </c>
      <c r="DG56" t="n">
        <v>16</v>
      </c>
      <c r="DH56" t="n">
        <v>14</v>
      </c>
      <c r="DI56" t="n">
        <v>2</v>
      </c>
      <c r="DJ56" t="n">
        <v>10</v>
      </c>
      <c r="DK56" t="n">
        <v>6</v>
      </c>
      <c r="DL56" t="n">
        <v>10</v>
      </c>
      <c r="DM56" t="n">
        <v>6</v>
      </c>
      <c r="DN56" t="n">
        <v>4</v>
      </c>
      <c r="DO56" t="n">
        <v>12</v>
      </c>
      <c r="DP56" t="n">
        <v>6</v>
      </c>
      <c r="DQ56" t="n">
        <v>10</v>
      </c>
      <c r="DR56" t="n">
        <v>0</v>
      </c>
      <c r="DS56" t="n">
        <v>16</v>
      </c>
      <c r="DT56" t="n">
        <v>5</v>
      </c>
      <c r="DU56" t="n">
        <v>11</v>
      </c>
      <c r="DV56" t="n">
        <v>10</v>
      </c>
      <c r="DW56" t="n">
        <v>6</v>
      </c>
      <c r="DX56" t="n">
        <v>2</v>
      </c>
      <c r="DY56" t="n">
        <v>14</v>
      </c>
      <c r="DZ56" t="n">
        <v>5</v>
      </c>
      <c r="EA56" t="n">
        <v>11</v>
      </c>
      <c r="EB56" t="n">
        <v>0</v>
      </c>
      <c r="EC56" t="n">
        <v>16</v>
      </c>
      <c r="ED56" t="n">
        <v>1</v>
      </c>
      <c r="EE56" t="n">
        <v>15</v>
      </c>
      <c r="EF56" t="n">
        <v>9</v>
      </c>
      <c r="EG56" t="n">
        <v>7</v>
      </c>
      <c r="EH56" t="n">
        <v>11</v>
      </c>
      <c r="EI56" t="n">
        <v>5</v>
      </c>
      <c r="EJ56" t="n">
        <v>3</v>
      </c>
      <c r="EK56" t="n">
        <v>13</v>
      </c>
      <c r="EL56" t="n">
        <v>9</v>
      </c>
      <c r="EM56" t="n">
        <v>7</v>
      </c>
      <c r="EN56" t="n">
        <v>2</v>
      </c>
      <c r="EO56" t="n">
        <v>14</v>
      </c>
      <c r="EP56" s="89" t="n">
        <v>3</v>
      </c>
      <c r="EQ56" t="n">
        <v>13</v>
      </c>
      <c r="ER56" s="81" t="n"/>
      <c r="ES56" s="89" t="n"/>
      <c r="EU56" s="81" t="n"/>
      <c r="EV56" s="89" t="n"/>
      <c r="EX56" s="81" t="n"/>
      <c r="EY56" s="89" t="n"/>
      <c r="FA56" s="81" t="n"/>
      <c r="FB56" s="89" t="n"/>
      <c r="FD56" s="81" t="n"/>
      <c r="FE56" s="89" t="n"/>
      <c r="FG56" s="81" t="n"/>
      <c r="FH56" s="89" t="n"/>
      <c r="FJ56" s="81" t="n"/>
      <c r="FK56" s="89" t="n"/>
      <c r="FM56" s="81" t="n"/>
    </row>
    <row customHeight="1" ht="12" r="57" spans="1:201">
      <c r="A57" s="35" t="n">
        <v>43369</v>
      </c>
      <c r="B57" s="89" t="s">
        <v>152</v>
      </c>
      <c r="C57" s="89" t="s">
        <v>160</v>
      </c>
      <c r="D57" s="31" t="n">
        <v>7.35</v>
      </c>
      <c r="E57" s="81" t="n">
        <v>5.96</v>
      </c>
      <c r="F57" s="25" t="n">
        <v>766</v>
      </c>
      <c r="G57" s="80" t="n">
        <v>380</v>
      </c>
      <c r="H57" s="80" t="n">
        <v>701</v>
      </c>
      <c r="I57" s="80" t="n">
        <v>307</v>
      </c>
      <c r="J57" s="80" t="n">
        <v>19</v>
      </c>
      <c r="K57" s="80" t="n">
        <v>2</v>
      </c>
      <c r="L57" s="25" t="n">
        <v>2</v>
      </c>
      <c r="M57" s="80" t="n">
        <v>0</v>
      </c>
      <c r="N57" s="80" t="n">
        <v>3</v>
      </c>
      <c r="O57" s="80" t="n">
        <v>0</v>
      </c>
      <c r="P57" s="80" t="n">
        <v>2</v>
      </c>
      <c r="Q57" s="80" t="n">
        <v>0</v>
      </c>
      <c r="R57" s="16" t="n">
        <v>7</v>
      </c>
      <c r="S57" s="16" t="n">
        <v>0</v>
      </c>
      <c r="T57" s="16" t="n">
        <v>7</v>
      </c>
      <c r="U57" s="25" t="n">
        <v>3</v>
      </c>
      <c r="V57" s="80" t="n">
        <v>0</v>
      </c>
      <c r="W57" s="16" t="n">
        <v>3</v>
      </c>
      <c r="X57" s="25" t="n">
        <v>12</v>
      </c>
      <c r="Y57" s="80" t="n">
        <v>15</v>
      </c>
      <c r="Z57" s="27">
        <f>IF(U57="","",LOOKUP(U57-V57,{-9E+307,0,1},{2,"x",1}))</f>
        <v/>
      </c>
      <c r="AA57" s="14">
        <f>IF(U57="","",U57&amp;"-"&amp;V57)</f>
        <v/>
      </c>
      <c r="AB57" s="63" t="n"/>
      <c r="AW57" s="80" t="n"/>
      <c r="AX57" s="80" t="n"/>
      <c r="AY57" s="80" t="n"/>
      <c r="AZ57" s="80" t="n"/>
      <c r="BA57" s="80" t="n"/>
      <c r="BB57" s="80" t="n"/>
      <c r="BC57" s="80" t="n"/>
      <c r="BD57" s="80" t="n"/>
      <c r="BE57" s="80" t="n"/>
      <c r="BF57" s="80" t="n"/>
      <c r="BG57" s="80" t="n"/>
      <c r="BH57" s="80" t="n"/>
      <c r="BI57" s="80" t="n"/>
      <c r="BJ57" s="80" t="n"/>
      <c r="BK57" s="80" t="n"/>
      <c r="BL57" s="80" t="n"/>
      <c r="BM57" s="80" t="n"/>
      <c r="BN57" s="80" t="n"/>
      <c r="BO57" s="80" t="n"/>
      <c r="BR57" t="s">
        <v>160</v>
      </c>
      <c r="BS57" t="s">
        <v>154</v>
      </c>
      <c r="BT57" t="n">
        <v>12</v>
      </c>
      <c r="BU57" t="n">
        <v>4</v>
      </c>
      <c r="BV57" t="n">
        <v>14</v>
      </c>
      <c r="BW57" t="n">
        <v>2</v>
      </c>
      <c r="BX57" t="n">
        <v>6</v>
      </c>
      <c r="BY57" t="n">
        <v>10</v>
      </c>
      <c r="BZ57" t="n">
        <v>5</v>
      </c>
      <c r="CA57" t="n">
        <v>11</v>
      </c>
      <c r="CB57" t="n">
        <v>3</v>
      </c>
      <c r="CC57" t="n">
        <v>13</v>
      </c>
      <c r="CD57" t="n">
        <v>0</v>
      </c>
      <c r="CE57" t="n">
        <v>16</v>
      </c>
      <c r="CF57" t="n">
        <v>12</v>
      </c>
      <c r="CG57" t="n">
        <v>4</v>
      </c>
      <c r="CH57" t="n">
        <v>11</v>
      </c>
      <c r="CI57" t="n">
        <v>5</v>
      </c>
      <c r="CJ57" t="n">
        <v>8</v>
      </c>
      <c r="CK57" t="n">
        <v>8</v>
      </c>
      <c r="CL57" t="n">
        <v>8</v>
      </c>
      <c r="CM57" t="n">
        <v>8</v>
      </c>
      <c r="CN57" t="n">
        <v>2</v>
      </c>
      <c r="CO57" t="n">
        <v>14</v>
      </c>
      <c r="CP57" t="n">
        <v>4</v>
      </c>
      <c r="CQ57" t="n">
        <v>12</v>
      </c>
      <c r="CR57" t="n">
        <v>0</v>
      </c>
      <c r="CS57" t="n">
        <v>16</v>
      </c>
      <c r="CT57" t="n">
        <v>1</v>
      </c>
      <c r="CU57" t="n">
        <v>15</v>
      </c>
      <c r="CV57" t="n">
        <v>8</v>
      </c>
      <c r="CW57" t="n">
        <v>8</v>
      </c>
      <c r="CX57" t="n">
        <v>7</v>
      </c>
      <c r="CY57" t="n">
        <v>9</v>
      </c>
      <c r="CZ57" t="n">
        <v>0</v>
      </c>
      <c r="DA57" t="n">
        <v>16</v>
      </c>
      <c r="DB57" t="n">
        <v>1</v>
      </c>
      <c r="DC57" t="n">
        <v>15</v>
      </c>
      <c r="DD57" t="n">
        <v>0</v>
      </c>
      <c r="DE57" t="n">
        <v>16</v>
      </c>
      <c r="DF57" t="n">
        <v>0</v>
      </c>
      <c r="DG57" t="n">
        <v>16</v>
      </c>
      <c r="DH57" t="n">
        <v>10</v>
      </c>
      <c r="DI57" t="n">
        <v>6</v>
      </c>
      <c r="DJ57" t="n">
        <v>8</v>
      </c>
      <c r="DK57" t="n">
        <v>8</v>
      </c>
      <c r="DL57" t="n">
        <v>5</v>
      </c>
      <c r="DM57" t="n">
        <v>11</v>
      </c>
      <c r="DN57" t="n">
        <v>5</v>
      </c>
      <c r="DO57" t="n">
        <v>11</v>
      </c>
      <c r="DP57" t="n">
        <v>1</v>
      </c>
      <c r="DQ57" t="n">
        <v>15</v>
      </c>
      <c r="DR57" t="n">
        <v>0</v>
      </c>
      <c r="DS57" t="n">
        <v>16</v>
      </c>
      <c r="DT57" t="n">
        <v>12</v>
      </c>
      <c r="DU57" t="n">
        <v>4</v>
      </c>
      <c r="DV57" t="n">
        <v>14</v>
      </c>
      <c r="DW57" t="n">
        <v>2</v>
      </c>
      <c r="DX57" t="n">
        <v>6</v>
      </c>
      <c r="DY57" t="n">
        <v>10</v>
      </c>
      <c r="DZ57" t="n">
        <v>2</v>
      </c>
      <c r="EA57" t="n">
        <v>14</v>
      </c>
      <c r="EB57" t="n">
        <v>2</v>
      </c>
      <c r="EC57" t="n">
        <v>14</v>
      </c>
      <c r="ED57" t="n">
        <v>0</v>
      </c>
      <c r="EE57" t="n">
        <v>16</v>
      </c>
      <c r="EF57" t="n">
        <v>12</v>
      </c>
      <c r="EG57" t="n">
        <v>4</v>
      </c>
      <c r="EH57" t="n">
        <v>12</v>
      </c>
      <c r="EI57" t="n">
        <v>4</v>
      </c>
      <c r="EJ57" t="n">
        <v>7</v>
      </c>
      <c r="EK57" t="n">
        <v>9</v>
      </c>
      <c r="EL57" t="n">
        <v>9</v>
      </c>
      <c r="EM57" t="n">
        <v>7</v>
      </c>
      <c r="EN57" t="n">
        <v>2</v>
      </c>
      <c r="EO57" t="n">
        <v>14</v>
      </c>
      <c r="EP57" s="89" t="n">
        <v>2</v>
      </c>
      <c r="EQ57" t="n">
        <v>14</v>
      </c>
      <c r="ER57" s="81" t="n"/>
      <c r="ES57" s="89" t="n"/>
      <c r="EU57" s="81" t="n"/>
      <c r="EV57" s="89" t="n"/>
      <c r="EX57" s="81" t="n"/>
      <c r="EY57" s="89" t="n"/>
      <c r="FA57" s="81" t="n"/>
      <c r="FB57" s="89" t="n"/>
      <c r="FD57" s="81" t="n"/>
      <c r="FE57" s="89" t="n"/>
      <c r="FG57" s="81" t="n"/>
      <c r="FH57" s="89" t="n"/>
      <c r="FJ57" s="81" t="n"/>
      <c r="FK57" s="89" t="n"/>
      <c r="FM57" s="81" t="n"/>
    </row>
    <row customHeight="1" ht="12" r="58" spans="1:201">
      <c r="A58" s="35" t="n">
        <v>43369</v>
      </c>
      <c r="B58" s="89" t="s">
        <v>161</v>
      </c>
      <c r="C58" s="89" t="s">
        <v>151</v>
      </c>
      <c r="D58" s="31" t="n">
        <v>6.38</v>
      </c>
      <c r="E58" s="81" t="n">
        <v>6.65</v>
      </c>
      <c r="F58" s="25" t="n">
        <v>473</v>
      </c>
      <c r="G58" s="80" t="n">
        <v>455</v>
      </c>
      <c r="H58" s="80" t="n">
        <v>380</v>
      </c>
      <c r="I58" s="80" t="n">
        <v>377</v>
      </c>
      <c r="J58" s="80" t="n">
        <v>10</v>
      </c>
      <c r="K58" s="80" t="n">
        <v>7</v>
      </c>
      <c r="L58" s="25" t="n">
        <v>0</v>
      </c>
      <c r="M58" s="80" t="n">
        <v>2</v>
      </c>
      <c r="N58" s="80" t="n">
        <v>1</v>
      </c>
      <c r="O58" s="80" t="n">
        <v>0</v>
      </c>
      <c r="P58" s="80" t="n">
        <v>4</v>
      </c>
      <c r="Q58" s="80" t="n">
        <v>0</v>
      </c>
      <c r="R58" s="16" t="n">
        <v>5</v>
      </c>
      <c r="S58" s="16" t="n">
        <v>2</v>
      </c>
      <c r="T58" s="16" t="n">
        <v>7</v>
      </c>
      <c r="U58" s="25" t="n">
        <v>1</v>
      </c>
      <c r="V58" s="80" t="n">
        <v>2</v>
      </c>
      <c r="W58" s="16" t="n">
        <v>3</v>
      </c>
      <c r="X58" s="25" t="n">
        <v>11</v>
      </c>
      <c r="Y58" s="80" t="n">
        <v>31</v>
      </c>
      <c r="Z58" s="27">
        <f>IF(U58="","",LOOKUP(U58-V58,{-9E+307,0,1},{2,"x",1}))</f>
        <v/>
      </c>
      <c r="AA58" s="14">
        <f>IF(U58="","",U58&amp;"-"&amp;V58)</f>
        <v/>
      </c>
      <c r="AB58" s="63" t="n"/>
      <c r="AW58" s="80" t="n"/>
      <c r="AX58" s="80" t="n"/>
      <c r="AY58" s="80" t="n"/>
      <c r="AZ58" s="80" t="n"/>
      <c r="BA58" s="80" t="n"/>
      <c r="BB58" s="80" t="n"/>
      <c r="BC58" s="80" t="n"/>
      <c r="BD58" s="80" t="n"/>
      <c r="BE58" s="80" t="n"/>
      <c r="BF58" s="80" t="n"/>
      <c r="BG58" s="80" t="n"/>
      <c r="BH58" s="80" t="n"/>
      <c r="BI58" s="80" t="n"/>
      <c r="BJ58" s="80" t="n"/>
      <c r="BK58" s="80" t="n"/>
      <c r="BL58" s="80" t="n"/>
      <c r="BM58" s="80" t="n"/>
      <c r="BN58" s="80" t="n"/>
      <c r="BO58" s="80" t="n"/>
      <c r="BR58" t="s">
        <v>162</v>
      </c>
      <c r="BS58" t="s">
        <v>164</v>
      </c>
      <c r="BT58" t="n">
        <v>10</v>
      </c>
      <c r="BU58" t="n">
        <v>6</v>
      </c>
      <c r="BV58" t="n">
        <v>12</v>
      </c>
      <c r="BW58" t="n">
        <v>4</v>
      </c>
      <c r="BX58" t="n">
        <v>7</v>
      </c>
      <c r="BY58" t="n">
        <v>9</v>
      </c>
      <c r="BZ58" t="n">
        <v>5</v>
      </c>
      <c r="CA58" t="n">
        <v>11</v>
      </c>
      <c r="CB58" t="n">
        <v>2</v>
      </c>
      <c r="CC58" t="n">
        <v>14</v>
      </c>
      <c r="CD58" t="n">
        <v>1</v>
      </c>
      <c r="CE58" t="n">
        <v>15</v>
      </c>
      <c r="CF58" t="n">
        <v>13</v>
      </c>
      <c r="CG58" t="n">
        <v>3</v>
      </c>
      <c r="CH58" t="n">
        <v>9</v>
      </c>
      <c r="CI58" t="n">
        <v>7</v>
      </c>
      <c r="CJ58" t="n">
        <v>8</v>
      </c>
      <c r="CK58" t="n">
        <v>8</v>
      </c>
      <c r="CL58" t="n">
        <v>7</v>
      </c>
      <c r="CM58" t="n">
        <v>9</v>
      </c>
      <c r="CN58" t="n">
        <v>6</v>
      </c>
      <c r="CO58" t="n">
        <v>10</v>
      </c>
      <c r="CP58" t="n">
        <v>5</v>
      </c>
      <c r="CQ58" t="n">
        <v>11</v>
      </c>
      <c r="CR58" t="n">
        <v>3</v>
      </c>
      <c r="CS58" t="n">
        <v>13</v>
      </c>
      <c r="CT58" t="n">
        <v>2</v>
      </c>
      <c r="CU58" t="n">
        <v>14</v>
      </c>
      <c r="CV58" t="n">
        <v>12</v>
      </c>
      <c r="CW58" t="n">
        <v>4</v>
      </c>
      <c r="CX58" t="n">
        <v>12</v>
      </c>
      <c r="CY58" t="n">
        <v>4</v>
      </c>
      <c r="CZ58" t="n">
        <v>4</v>
      </c>
      <c r="DA58" t="n">
        <v>12</v>
      </c>
      <c r="DB58" t="n">
        <v>3</v>
      </c>
      <c r="DC58" t="n">
        <v>13</v>
      </c>
      <c r="DD58" t="n">
        <v>0</v>
      </c>
      <c r="DE58" t="n">
        <v>16</v>
      </c>
      <c r="DF58" t="n">
        <v>0</v>
      </c>
      <c r="DG58" t="n">
        <v>16</v>
      </c>
      <c r="DH58" t="n">
        <v>13</v>
      </c>
      <c r="DI58" t="n">
        <v>3</v>
      </c>
      <c r="DJ58" t="n">
        <v>11</v>
      </c>
      <c r="DK58" t="n">
        <v>5</v>
      </c>
      <c r="DL58" t="n">
        <v>8</v>
      </c>
      <c r="DM58" t="n">
        <v>8</v>
      </c>
      <c r="DN58" t="n">
        <v>5</v>
      </c>
      <c r="DO58" t="n">
        <v>11</v>
      </c>
      <c r="DP58" t="n">
        <v>3</v>
      </c>
      <c r="DQ58" t="n">
        <v>13</v>
      </c>
      <c r="DR58" t="n">
        <v>2</v>
      </c>
      <c r="DS58" t="n">
        <v>14</v>
      </c>
      <c r="DT58" t="n">
        <v>8</v>
      </c>
      <c r="DU58" t="n">
        <v>8</v>
      </c>
      <c r="DV58" t="n">
        <v>8</v>
      </c>
      <c r="DW58" t="n">
        <v>8</v>
      </c>
      <c r="DX58" t="n">
        <v>1</v>
      </c>
      <c r="DY58" t="n">
        <v>15</v>
      </c>
      <c r="DZ58" t="n">
        <v>0</v>
      </c>
      <c r="EA58" t="n">
        <v>16</v>
      </c>
      <c r="EB58" t="n">
        <v>0</v>
      </c>
      <c r="EC58" t="n">
        <v>16</v>
      </c>
      <c r="ED58" t="n">
        <v>0</v>
      </c>
      <c r="EE58" t="n">
        <v>16</v>
      </c>
      <c r="EF58" t="n">
        <v>10</v>
      </c>
      <c r="EG58" t="n">
        <v>6</v>
      </c>
      <c r="EH58" t="n">
        <v>11</v>
      </c>
      <c r="EI58" t="n">
        <v>5</v>
      </c>
      <c r="EJ58" t="n">
        <v>8</v>
      </c>
      <c r="EK58" t="n">
        <v>8</v>
      </c>
      <c r="EL58" t="n">
        <v>5</v>
      </c>
      <c r="EM58" t="n">
        <v>11</v>
      </c>
      <c r="EN58" t="n">
        <v>3</v>
      </c>
      <c r="EO58" t="n">
        <v>13</v>
      </c>
      <c r="EP58" s="89" t="n">
        <v>1</v>
      </c>
      <c r="EQ58" t="n">
        <v>15</v>
      </c>
      <c r="ER58" s="81" t="n"/>
      <c r="ES58" s="89" t="n"/>
      <c r="EU58" s="81" t="n"/>
      <c r="EV58" s="89" t="n"/>
      <c r="EX58" s="81" t="n"/>
      <c r="EY58" s="89" t="n"/>
      <c r="FA58" s="81" t="n"/>
      <c r="FB58" s="89" t="n"/>
      <c r="FD58" s="81" t="n"/>
      <c r="FE58" s="89" t="n"/>
      <c r="FG58" s="81" t="n"/>
      <c r="FH58" s="89" t="n"/>
      <c r="FJ58" s="81" t="n"/>
      <c r="FK58" s="89" t="n"/>
      <c r="FM58" s="81" t="n"/>
    </row>
    <row customHeight="1" ht="12" r="59" spans="1:201">
      <c r="A59" s="35" t="n">
        <v>43370</v>
      </c>
      <c r="B59" s="89" t="s">
        <v>157</v>
      </c>
      <c r="C59" s="89" t="s">
        <v>153</v>
      </c>
      <c r="D59" s="31" t="n">
        <v>6.77</v>
      </c>
      <c r="E59" s="81" t="n">
        <v>6.65</v>
      </c>
      <c r="F59" s="25" t="n">
        <v>452</v>
      </c>
      <c r="G59" s="80" t="n">
        <v>499</v>
      </c>
      <c r="H59" s="80" t="n">
        <v>370</v>
      </c>
      <c r="I59" s="80" t="n">
        <v>427</v>
      </c>
      <c r="J59" s="80" t="n">
        <v>2</v>
      </c>
      <c r="K59" s="80" t="n">
        <v>17</v>
      </c>
      <c r="L59" s="25" t="n">
        <v>0</v>
      </c>
      <c r="M59" s="80" t="n">
        <v>1</v>
      </c>
      <c r="N59" s="80" t="n">
        <v>2</v>
      </c>
      <c r="O59" s="80" t="n">
        <v>6</v>
      </c>
      <c r="P59" s="80" t="n">
        <v>1</v>
      </c>
      <c r="Q59" s="80" t="n">
        <v>3</v>
      </c>
      <c r="R59" s="16" t="n">
        <v>3</v>
      </c>
      <c r="S59" s="16" t="n">
        <v>10</v>
      </c>
      <c r="T59" s="16" t="n">
        <v>13</v>
      </c>
      <c r="U59" s="25" t="n">
        <v>1</v>
      </c>
      <c r="V59" s="80" t="n">
        <v>1</v>
      </c>
      <c r="W59" s="16" t="n">
        <v>2</v>
      </c>
      <c r="X59" s="25" t="n">
        <v>23</v>
      </c>
      <c r="Y59" s="80" t="n">
        <v>12</v>
      </c>
      <c r="Z59" s="27">
        <f>IF(U59="","",LOOKUP(U59-V59,{-9E+307,0,1},{2,"x",1}))</f>
        <v/>
      </c>
      <c r="AA59" s="14">
        <f>IF(U59="","",U59&amp;"-"&amp;V59)</f>
        <v/>
      </c>
      <c r="AB59" s="63" t="n"/>
      <c r="AW59" s="80" t="n"/>
      <c r="AX59" s="80" t="n"/>
      <c r="AY59" s="80" t="n"/>
      <c r="AZ59" s="80" t="n"/>
      <c r="BA59" s="80" t="n"/>
      <c r="BB59" s="80" t="n"/>
      <c r="BC59" s="80" t="n"/>
      <c r="BD59" s="80" t="n"/>
      <c r="BE59" s="80" t="n"/>
      <c r="BF59" s="80" t="n"/>
      <c r="BG59" s="80" t="n"/>
      <c r="BH59" s="80" t="n"/>
      <c r="BI59" s="80" t="n"/>
      <c r="BJ59" s="80" t="n"/>
      <c r="BK59" s="80" t="n"/>
      <c r="BL59" s="80" t="n"/>
      <c r="BM59" s="80" t="n"/>
      <c r="BN59" s="80" t="n"/>
      <c r="BO59" s="80" t="n"/>
      <c r="BR59" t="s">
        <v>161</v>
      </c>
      <c r="BS59" t="s">
        <v>165</v>
      </c>
      <c r="BT59" t="n">
        <v>11</v>
      </c>
      <c r="BU59" t="n">
        <v>5</v>
      </c>
      <c r="BV59" t="n">
        <v>13</v>
      </c>
      <c r="BW59" t="n">
        <v>3</v>
      </c>
      <c r="BX59" t="n">
        <v>5</v>
      </c>
      <c r="BY59" t="n">
        <v>11</v>
      </c>
      <c r="BZ59" t="n">
        <v>8</v>
      </c>
      <c r="CA59" t="n">
        <v>8</v>
      </c>
      <c r="CB59" t="n">
        <v>1</v>
      </c>
      <c r="CC59" t="n">
        <v>15</v>
      </c>
      <c r="CD59" t="n">
        <v>4</v>
      </c>
      <c r="CE59" t="n">
        <v>12</v>
      </c>
      <c r="CF59" t="n">
        <v>10</v>
      </c>
      <c r="CG59" t="n">
        <v>6</v>
      </c>
      <c r="CH59" t="n">
        <v>13</v>
      </c>
      <c r="CI59" t="n">
        <v>3</v>
      </c>
      <c r="CJ59" t="n">
        <v>7</v>
      </c>
      <c r="CK59" t="n">
        <v>9</v>
      </c>
      <c r="CL59" t="n">
        <v>9</v>
      </c>
      <c r="CM59" t="n">
        <v>7</v>
      </c>
      <c r="CN59" t="n">
        <v>3</v>
      </c>
      <c r="CO59" t="n">
        <v>13</v>
      </c>
      <c r="CP59" t="n">
        <v>6</v>
      </c>
      <c r="CQ59" t="n">
        <v>10</v>
      </c>
      <c r="CR59" t="n">
        <v>0</v>
      </c>
      <c r="CS59" t="n">
        <v>16</v>
      </c>
      <c r="CT59" t="n">
        <v>3</v>
      </c>
      <c r="CU59" t="n">
        <v>13</v>
      </c>
      <c r="CV59" t="n">
        <v>7</v>
      </c>
      <c r="CW59" t="n">
        <v>9</v>
      </c>
      <c r="CX59" t="n">
        <v>7</v>
      </c>
      <c r="CY59" t="n">
        <v>9</v>
      </c>
      <c r="CZ59" t="n">
        <v>1</v>
      </c>
      <c r="DA59" t="n">
        <v>15</v>
      </c>
      <c r="DB59" t="n">
        <v>1</v>
      </c>
      <c r="DC59" t="n">
        <v>15</v>
      </c>
      <c r="DD59" t="n">
        <v>0</v>
      </c>
      <c r="DE59" t="n">
        <v>16</v>
      </c>
      <c r="DF59" t="n">
        <v>1</v>
      </c>
      <c r="DG59" t="n">
        <v>15</v>
      </c>
      <c r="DH59" t="n">
        <v>10</v>
      </c>
      <c r="DI59" t="n">
        <v>6</v>
      </c>
      <c r="DJ59" t="n">
        <v>6</v>
      </c>
      <c r="DK59" t="n">
        <v>10</v>
      </c>
      <c r="DL59" t="n">
        <v>3</v>
      </c>
      <c r="DM59" t="n">
        <v>13</v>
      </c>
      <c r="DN59" t="n">
        <v>3</v>
      </c>
      <c r="DO59" t="n">
        <v>13</v>
      </c>
      <c r="DP59" t="n">
        <v>0</v>
      </c>
      <c r="DQ59" t="n">
        <v>16</v>
      </c>
      <c r="DR59" t="n">
        <v>2</v>
      </c>
      <c r="DS59" t="n">
        <v>14</v>
      </c>
      <c r="DT59" t="n">
        <v>13</v>
      </c>
      <c r="DU59" t="n">
        <v>3</v>
      </c>
      <c r="DV59" t="n">
        <v>12</v>
      </c>
      <c r="DW59" t="n">
        <v>4</v>
      </c>
      <c r="DX59" t="n">
        <v>3</v>
      </c>
      <c r="DY59" t="n">
        <v>13</v>
      </c>
      <c r="DZ59" t="n">
        <v>9</v>
      </c>
      <c r="EA59" t="n">
        <v>7</v>
      </c>
      <c r="EB59" t="n">
        <v>0</v>
      </c>
      <c r="EC59" t="n">
        <v>16</v>
      </c>
      <c r="ED59" t="n">
        <v>3</v>
      </c>
      <c r="EE59" t="n">
        <v>13</v>
      </c>
      <c r="EF59" t="n">
        <v>12</v>
      </c>
      <c r="EG59" t="n">
        <v>4</v>
      </c>
      <c r="EH59" t="n">
        <v>13</v>
      </c>
      <c r="EI59" t="n">
        <v>3</v>
      </c>
      <c r="EJ59" t="n">
        <v>8</v>
      </c>
      <c r="EK59" t="n">
        <v>8</v>
      </c>
      <c r="EL59" t="n">
        <v>10</v>
      </c>
      <c r="EM59" t="n">
        <v>6</v>
      </c>
      <c r="EN59" t="n">
        <v>2</v>
      </c>
      <c r="EO59" t="n">
        <v>14</v>
      </c>
      <c r="EP59" s="89" t="n">
        <v>7</v>
      </c>
      <c r="EQ59" t="n">
        <v>9</v>
      </c>
      <c r="ER59" s="81" t="n"/>
      <c r="ES59" s="89" t="n"/>
      <c r="EU59" s="81" t="n"/>
      <c r="EV59" s="89" t="n"/>
      <c r="EX59" s="81" t="n"/>
      <c r="EY59" s="89" t="n"/>
      <c r="FA59" s="81" t="n"/>
      <c r="FB59" s="89" t="n"/>
      <c r="FD59" s="81" t="n"/>
      <c r="FE59" s="89" t="n"/>
      <c r="FG59" s="81" t="n"/>
      <c r="FH59" s="89" t="n"/>
      <c r="FJ59" s="81" t="n"/>
      <c r="FK59" s="89" t="n"/>
      <c r="FM59" s="81" t="n"/>
    </row>
    <row customHeight="1" ht="12" r="60" spans="1:201">
      <c r="A60" s="35" t="n">
        <v>43370</v>
      </c>
      <c r="B60" s="89" t="s">
        <v>155</v>
      </c>
      <c r="C60" s="89" t="s">
        <v>162</v>
      </c>
      <c r="D60" s="31" t="n">
        <v>6.13</v>
      </c>
      <c r="E60" s="81" t="n">
        <v>6.93</v>
      </c>
      <c r="F60" s="25" t="n">
        <v>439</v>
      </c>
      <c r="G60" s="80" t="n">
        <v>425</v>
      </c>
      <c r="H60" s="80" t="n">
        <v>375</v>
      </c>
      <c r="I60" s="80" t="n">
        <v>361</v>
      </c>
      <c r="J60" s="80" t="n">
        <v>7</v>
      </c>
      <c r="K60" s="80" t="n">
        <v>7</v>
      </c>
      <c r="L60" s="25" t="n">
        <v>1</v>
      </c>
      <c r="M60" s="80" t="n">
        <v>2</v>
      </c>
      <c r="N60" s="80" t="n">
        <v>1</v>
      </c>
      <c r="O60" s="80" t="n">
        <v>2</v>
      </c>
      <c r="P60" s="80" t="n">
        <v>0</v>
      </c>
      <c r="Q60" s="80" t="n">
        <v>2</v>
      </c>
      <c r="R60" s="16" t="n">
        <v>2</v>
      </c>
      <c r="S60" s="16" t="n">
        <v>6</v>
      </c>
      <c r="T60" s="16" t="n">
        <v>8</v>
      </c>
      <c r="U60" s="25" t="n">
        <v>0</v>
      </c>
      <c r="V60" s="80" t="n">
        <v>2</v>
      </c>
      <c r="W60" s="16" t="n">
        <v>2</v>
      </c>
      <c r="X60" s="25" t="n">
        <v>18</v>
      </c>
      <c r="Y60" s="80" t="n">
        <v>15</v>
      </c>
      <c r="Z60" s="27">
        <f>IF(U60="","",LOOKUP(U60-V60,{-9E+307,0,1},{2,"x",1}))</f>
        <v/>
      </c>
      <c r="AA60" s="14">
        <f>IF(U60="","",U60&amp;"-"&amp;V60)</f>
        <v/>
      </c>
      <c r="AB60" s="63" t="n"/>
      <c r="AW60" s="80" t="n"/>
      <c r="AX60" s="80" t="n"/>
      <c r="AY60" s="80" t="n"/>
      <c r="AZ60" s="80" t="n"/>
      <c r="BA60" s="80" t="n"/>
      <c r="BB60" s="80" t="n"/>
      <c r="BC60" s="80" t="n"/>
      <c r="BD60" s="80" t="n"/>
      <c r="BE60" s="80" t="n"/>
      <c r="BF60" s="80" t="n"/>
      <c r="BG60" s="80" t="n"/>
      <c r="BH60" s="80" t="n"/>
      <c r="BI60" s="80" t="n"/>
      <c r="BJ60" s="80" t="n"/>
      <c r="BK60" s="80" t="n"/>
      <c r="BL60" s="80" t="n"/>
      <c r="BM60" s="80" t="n"/>
      <c r="BN60" s="80" t="n"/>
      <c r="BO60" s="80" t="n"/>
      <c r="EP60" s="89" t="n"/>
      <c r="ER60" s="81" t="n"/>
      <c r="ES60" s="89" t="n"/>
      <c r="EU60" s="81" t="n"/>
      <c r="EV60" s="89" t="n"/>
      <c r="EX60" s="81" t="n"/>
      <c r="EY60" s="89" t="n"/>
      <c r="FA60" s="81" t="n"/>
      <c r="FB60" s="89" t="n"/>
      <c r="FD60" s="81" t="n"/>
      <c r="FE60" s="89" t="n"/>
      <c r="FG60" s="81" t="n"/>
      <c r="FH60" s="89" t="n"/>
      <c r="FJ60" s="81" t="n"/>
      <c r="FK60" s="89" t="n"/>
      <c r="FM60" s="81" t="n"/>
    </row>
    <row customHeight="1" ht="12" r="61" spans="1:201">
      <c r="A61" s="35" t="n">
        <v>43372</v>
      </c>
      <c r="B61" s="89" t="s">
        <v>156</v>
      </c>
      <c r="C61" s="89" t="s">
        <v>151</v>
      </c>
      <c r="D61" s="31" t="n">
        <v>7.04</v>
      </c>
      <c r="E61" s="81" t="n">
        <v>6.25</v>
      </c>
      <c r="F61" s="25" t="n">
        <v>340</v>
      </c>
      <c r="G61" s="80" t="n">
        <v>430</v>
      </c>
      <c r="H61" s="80" t="n">
        <v>274</v>
      </c>
      <c r="I61" s="80" t="n">
        <v>349</v>
      </c>
      <c r="J61" s="80" t="n">
        <v>12</v>
      </c>
      <c r="K61" s="80" t="n">
        <v>13</v>
      </c>
      <c r="L61" s="25" t="n">
        <v>0</v>
      </c>
      <c r="M61" s="80" t="n">
        <v>0</v>
      </c>
      <c r="N61" s="80" t="n">
        <v>4</v>
      </c>
      <c r="O61" s="80" t="n">
        <v>3</v>
      </c>
      <c r="P61" s="80" t="n">
        <v>3</v>
      </c>
      <c r="Q61" s="80" t="n">
        <v>1</v>
      </c>
      <c r="R61" s="16" t="n">
        <v>7</v>
      </c>
      <c r="S61" s="16" t="n">
        <v>4</v>
      </c>
      <c r="T61" s="16" t="n">
        <v>11</v>
      </c>
      <c r="U61" s="25" t="n">
        <v>3</v>
      </c>
      <c r="V61" s="80" t="n">
        <v>1</v>
      </c>
      <c r="W61" s="16" t="n">
        <v>4</v>
      </c>
      <c r="X61" s="25" t="n">
        <v>24</v>
      </c>
      <c r="Y61" s="80" t="n">
        <v>19</v>
      </c>
      <c r="Z61" s="27">
        <f>IF(U61="","",LOOKUP(U61-V61,{-9E+307,0,1},{2,"x",1}))</f>
        <v/>
      </c>
      <c r="AA61" s="14">
        <f>IF(U61="","",U61&amp;"-"&amp;V61)</f>
        <v/>
      </c>
      <c r="AB61" s="63" t="n"/>
      <c r="AW61" s="80" t="n"/>
      <c r="AX61" s="80" t="n"/>
      <c r="AY61" s="80" t="n"/>
      <c r="AZ61" s="80" t="n"/>
      <c r="BA61" s="80" t="n"/>
      <c r="BB61" s="80" t="n"/>
      <c r="BC61" s="80" t="n"/>
      <c r="BD61" s="80" t="n"/>
      <c r="BE61" s="80" t="n"/>
      <c r="BF61" s="80" t="n"/>
      <c r="BG61" s="80" t="n"/>
      <c r="BH61" s="80" t="n"/>
      <c r="BI61" s="80" t="n"/>
      <c r="BJ61" s="80" t="n"/>
      <c r="BK61" s="80" t="n"/>
      <c r="BL61" s="80" t="n"/>
      <c r="BM61" s="80" t="n"/>
      <c r="BN61" s="80" t="n"/>
      <c r="BO61" s="80" t="n"/>
      <c r="EP61" s="89" t="n"/>
      <c r="ER61" s="81" t="n"/>
      <c r="ES61" s="89" t="n"/>
      <c r="EU61" s="81" t="n"/>
      <c r="EV61" s="89" t="n"/>
      <c r="EX61" s="81" t="n"/>
      <c r="EY61" s="89" t="n"/>
      <c r="FA61" s="81" t="n"/>
      <c r="FB61" s="89" t="n"/>
      <c r="FD61" s="81" t="n"/>
      <c r="FE61" s="89" t="n"/>
      <c r="FG61" s="81" t="n"/>
      <c r="FH61" s="89" t="n"/>
      <c r="FJ61" s="81" t="n"/>
      <c r="FK61" s="89" t="n"/>
      <c r="FM61" s="81" t="n"/>
    </row>
    <row customHeight="1" ht="12" r="62" spans="1:201">
      <c r="A62" s="35" t="n">
        <v>43372</v>
      </c>
      <c r="B62" s="89" t="s">
        <v>163</v>
      </c>
      <c r="C62" s="89" t="s">
        <v>158</v>
      </c>
      <c r="D62" s="31" t="n">
        <v>7.11</v>
      </c>
      <c r="E62" s="81" t="n">
        <v>6.38</v>
      </c>
      <c r="F62" s="25" t="n">
        <v>477</v>
      </c>
      <c r="G62" s="80" t="n">
        <v>482</v>
      </c>
      <c r="H62" s="80" t="n">
        <v>400</v>
      </c>
      <c r="I62" s="80" t="n">
        <v>400</v>
      </c>
      <c r="J62" s="80" t="n">
        <v>14</v>
      </c>
      <c r="K62" s="80" t="n">
        <v>6</v>
      </c>
      <c r="L62" s="25" t="n">
        <v>0</v>
      </c>
      <c r="M62" s="80" t="n">
        <v>0</v>
      </c>
      <c r="N62" s="80" t="n">
        <v>3</v>
      </c>
      <c r="O62" s="80" t="n">
        <v>2</v>
      </c>
      <c r="P62" s="80" t="n">
        <v>3</v>
      </c>
      <c r="Q62" s="80" t="n">
        <v>0</v>
      </c>
      <c r="R62" s="16" t="n">
        <v>6</v>
      </c>
      <c r="S62" s="16" t="n">
        <v>2</v>
      </c>
      <c r="T62" s="16" t="n">
        <v>8</v>
      </c>
      <c r="U62" s="25" t="n">
        <v>2</v>
      </c>
      <c r="V62" s="80" t="n">
        <v>0</v>
      </c>
      <c r="W62" s="16" t="n">
        <v>2</v>
      </c>
      <c r="X62" s="25" t="n">
        <v>21</v>
      </c>
      <c r="Y62" s="80" t="n">
        <v>23</v>
      </c>
      <c r="Z62" s="27">
        <f>IF(U62="","",LOOKUP(U62-V62,{-9E+307,0,1},{2,"x",1}))</f>
        <v/>
      </c>
      <c r="AA62" s="14">
        <f>IF(U62="","",U62&amp;"-"&amp;V62)</f>
        <v/>
      </c>
      <c r="AB62" s="63" t="n"/>
      <c r="AW62" s="80" t="n"/>
      <c r="AX62" s="80" t="n"/>
      <c r="AY62" s="80" t="n"/>
      <c r="AZ62" s="80" t="n"/>
      <c r="BA62" s="80" t="n"/>
      <c r="BB62" s="80" t="n"/>
      <c r="BC62" s="80" t="n"/>
      <c r="BD62" s="80" t="n"/>
      <c r="BE62" s="80" t="n"/>
      <c r="BF62" s="80" t="n"/>
      <c r="BG62" s="80" t="n"/>
      <c r="BH62" s="80" t="n"/>
      <c r="BI62" s="80" t="n"/>
      <c r="BJ62" s="80" t="n"/>
      <c r="BK62" s="80" t="n"/>
      <c r="BL62" s="80" t="n"/>
      <c r="BM62" s="80" t="n"/>
      <c r="BN62" s="80" t="n"/>
      <c r="BO62" s="80" t="n"/>
      <c r="BT62" s="80" t="n"/>
      <c r="BU62" s="80" t="n"/>
      <c r="BV62" s="80" t="n"/>
      <c r="BW62" s="80" t="n"/>
      <c r="BX62" s="80" t="n"/>
      <c r="BY62" s="80" t="n"/>
      <c r="BZ62" s="80" t="n"/>
      <c r="CA62" s="80" t="n"/>
      <c r="CB62" s="80" t="n"/>
      <c r="CC62" s="80" t="n"/>
      <c r="CD62" s="80" t="n"/>
      <c r="CE62" s="80" t="n"/>
      <c r="CF62" s="80" t="n"/>
      <c r="CG62" s="80" t="n"/>
      <c r="CH62" s="80" t="n"/>
      <c r="CI62" s="80" t="n"/>
      <c r="CJ62" s="80" t="n"/>
      <c r="CK62" s="80" t="n"/>
      <c r="CL62" s="80" t="n"/>
      <c r="CM62" s="80" t="n"/>
      <c r="CN62" s="80" t="n"/>
      <c r="CO62" s="80" t="n"/>
      <c r="CP62" s="80" t="n"/>
      <c r="CQ62" s="80" t="n"/>
      <c r="CR62" s="80" t="n"/>
      <c r="CS62" s="80" t="n"/>
      <c r="CT62" s="80" t="n"/>
      <c r="CU62" s="80" t="n"/>
      <c r="CV62" s="80" t="n"/>
      <c r="CW62" s="80" t="n"/>
      <c r="CX62" s="80" t="n"/>
      <c r="CY62" s="80" t="n"/>
      <c r="CZ62" s="80" t="n"/>
      <c r="DA62" s="80" t="n"/>
      <c r="DB62" s="80" t="n"/>
      <c r="DC62" s="80" t="n"/>
      <c r="DD62" s="80" t="n"/>
      <c r="DE62" s="80" t="n"/>
      <c r="DF62" s="80" t="n"/>
      <c r="DG62" s="80" t="n"/>
      <c r="DH62" s="80" t="n"/>
      <c r="DI62" s="80" t="n"/>
      <c r="DJ62" s="80" t="n"/>
      <c r="DK62" s="80" t="n"/>
      <c r="DL62" s="80" t="n"/>
      <c r="DM62" s="80" t="n"/>
      <c r="DN62" s="80" t="n"/>
      <c r="DO62" s="80" t="n"/>
      <c r="DP62" s="80" t="n"/>
      <c r="DQ62" s="80" t="n"/>
      <c r="DR62" s="80" t="n"/>
      <c r="DS62" s="80" t="n"/>
      <c r="DT62" s="80" t="n"/>
      <c r="DU62" s="80" t="n"/>
      <c r="DV62" s="80" t="n"/>
      <c r="DW62" s="80" t="n"/>
      <c r="DX62" s="80" t="n"/>
      <c r="DY62" s="80" t="n"/>
      <c r="DZ62" s="80" t="n"/>
      <c r="EA62" s="80" t="n"/>
      <c r="EB62" s="80" t="n"/>
      <c r="EC62" s="80" t="n"/>
      <c r="ED62" s="80" t="n"/>
      <c r="EE62" s="80" t="n"/>
      <c r="EF62" s="80" t="n"/>
      <c r="EG62" s="80" t="n"/>
      <c r="EH62" s="80" t="n"/>
      <c r="EI62" s="80" t="n"/>
      <c r="EJ62" s="80" t="n"/>
      <c r="EK62" s="80" t="n"/>
      <c r="EL62" s="80" t="n"/>
      <c r="EM62" s="80" t="n"/>
      <c r="EN62" s="80" t="n"/>
      <c r="EO62" s="80" t="n"/>
      <c r="EP62" s="80" t="n"/>
      <c r="EQ62" s="80" t="n"/>
      <c r="ER62" s="81" t="n"/>
      <c r="ES62" s="89" t="n"/>
      <c r="EU62" s="81" t="n"/>
      <c r="EV62" s="89" t="n"/>
      <c r="EX62" s="81" t="n"/>
      <c r="EY62" s="89" t="n"/>
      <c r="FA62" s="81" t="n"/>
      <c r="FB62" s="89" t="n"/>
      <c r="FD62" s="81" t="n"/>
      <c r="FE62" s="89" t="n"/>
      <c r="FG62" s="81" t="n"/>
      <c r="FH62" s="89" t="n"/>
      <c r="FJ62" s="81" t="n"/>
      <c r="FK62" s="89" t="n"/>
      <c r="FM62" s="81" t="n"/>
    </row>
    <row customHeight="1" ht="12" r="63" spans="1:201">
      <c r="A63" s="35" t="n">
        <v>43372</v>
      </c>
      <c r="B63" s="89" t="s">
        <v>150</v>
      </c>
      <c r="C63" s="89" t="s">
        <v>152</v>
      </c>
      <c r="D63" s="31" t="n">
        <v>7.01</v>
      </c>
      <c r="E63" s="81" t="n">
        <v>6.25</v>
      </c>
      <c r="F63" s="25" t="n">
        <v>540</v>
      </c>
      <c r="G63" s="80" t="n">
        <v>516</v>
      </c>
      <c r="H63" s="80" t="n">
        <v>460</v>
      </c>
      <c r="I63" s="80" t="n">
        <v>429</v>
      </c>
      <c r="J63" s="80" t="n">
        <v>13</v>
      </c>
      <c r="K63" s="80" t="n">
        <v>9</v>
      </c>
      <c r="L63" s="25" t="n">
        <v>1</v>
      </c>
      <c r="M63" s="80" t="n">
        <v>1</v>
      </c>
      <c r="N63" s="80" t="n">
        <v>3</v>
      </c>
      <c r="O63" s="80" t="n">
        <v>2</v>
      </c>
      <c r="P63" s="80" t="n">
        <v>5</v>
      </c>
      <c r="Q63" s="80" t="n">
        <v>1</v>
      </c>
      <c r="R63" s="16" t="n">
        <v>9</v>
      </c>
      <c r="S63" s="16" t="n">
        <v>4</v>
      </c>
      <c r="T63" s="16" t="n">
        <v>13</v>
      </c>
      <c r="U63" s="25" t="n">
        <v>3</v>
      </c>
      <c r="V63" s="80" t="n">
        <v>1</v>
      </c>
      <c r="W63" s="16" t="n">
        <v>4</v>
      </c>
      <c r="X63" s="25" t="n">
        <v>18</v>
      </c>
      <c r="Y63" s="80" t="n">
        <v>19</v>
      </c>
      <c r="Z63" s="27">
        <f>IF(U63="","",LOOKUP(U63-V63,{-9E+307,0,1},{2,"x",1}))</f>
        <v/>
      </c>
      <c r="AA63" s="14">
        <f>IF(U63="","",U63&amp;"-"&amp;V63)</f>
        <v/>
      </c>
      <c r="AB63" s="63" t="n"/>
      <c r="AW63" s="80" t="n"/>
      <c r="AX63" s="80" t="n"/>
      <c r="AY63" s="80" t="n"/>
      <c r="AZ63" s="80" t="n"/>
      <c r="BA63" s="80" t="n"/>
      <c r="BB63" s="80" t="n"/>
      <c r="BC63" s="80" t="n"/>
      <c r="BD63" s="80" t="n"/>
      <c r="BE63" s="80" t="n"/>
      <c r="BF63" s="80" t="n"/>
      <c r="BG63" s="80" t="n"/>
      <c r="BH63" s="80" t="n"/>
      <c r="BI63" s="80" t="n"/>
      <c r="BJ63" s="80" t="n"/>
      <c r="BK63" s="80" t="n"/>
      <c r="BL63" s="80" t="n"/>
      <c r="BM63" s="80" t="n"/>
      <c r="BN63" s="80" t="n"/>
      <c r="BO63" s="80" t="n"/>
      <c r="BT63" s="80" t="n"/>
      <c r="BU63" s="80" t="n"/>
      <c r="BV63" s="80" t="n"/>
      <c r="BW63" s="80" t="n"/>
      <c r="BX63" s="80" t="n"/>
      <c r="BY63" s="80" t="n"/>
      <c r="BZ63" s="80" t="n"/>
      <c r="CA63" s="80" t="n"/>
      <c r="CB63" s="80" t="n"/>
      <c r="CC63" s="80" t="n"/>
      <c r="CD63" s="80" t="n"/>
      <c r="CE63" s="80" t="n"/>
      <c r="CF63" s="80" t="n"/>
      <c r="CG63" s="80" t="n"/>
      <c r="CH63" s="80" t="n"/>
      <c r="CI63" s="80" t="n"/>
      <c r="CJ63" s="80" t="n"/>
      <c r="CK63" s="80" t="n"/>
      <c r="CL63" s="80" t="n"/>
      <c r="CM63" s="80" t="n"/>
      <c r="CN63" s="80" t="n"/>
      <c r="CO63" s="80" t="n"/>
      <c r="CP63" s="80" t="n"/>
      <c r="CQ63" s="80" t="n"/>
      <c r="CR63" s="80" t="n"/>
      <c r="CS63" s="80" t="n"/>
      <c r="CT63" s="80" t="n"/>
      <c r="CU63" s="80" t="n"/>
      <c r="CV63" s="80" t="n"/>
      <c r="CW63" s="80" t="n"/>
      <c r="CX63" s="80" t="n"/>
      <c r="CY63" s="80" t="n"/>
      <c r="CZ63" s="80" t="n"/>
      <c r="DA63" s="80" t="n"/>
      <c r="DB63" s="80" t="n"/>
      <c r="DC63" s="80" t="n"/>
      <c r="DD63" s="80" t="n"/>
      <c r="DE63" s="80" t="n"/>
      <c r="DF63" s="80" t="n"/>
      <c r="DG63" s="80" t="n"/>
      <c r="DH63" s="80" t="n"/>
      <c r="DI63" s="80" t="n"/>
      <c r="DJ63" s="80" t="n"/>
      <c r="DK63" s="80" t="n"/>
      <c r="DL63" s="80" t="n"/>
      <c r="DM63" s="80" t="n"/>
      <c r="DN63" s="80" t="n"/>
      <c r="DO63" s="80" t="n"/>
      <c r="DP63" s="80" t="n"/>
      <c r="DQ63" s="80" t="n"/>
      <c r="DR63" s="80" t="n"/>
      <c r="DS63" s="80" t="n"/>
      <c r="DT63" s="80" t="n"/>
      <c r="DU63" s="80" t="n"/>
      <c r="DV63" s="80" t="n"/>
      <c r="DW63" s="80" t="n"/>
      <c r="DX63" s="80" t="n"/>
      <c r="DY63" s="80" t="n"/>
      <c r="DZ63" s="80" t="n"/>
      <c r="EA63" s="80" t="n"/>
      <c r="EB63" s="80" t="n"/>
      <c r="EC63" s="80" t="n"/>
      <c r="ED63" s="80" t="n"/>
      <c r="EE63" s="80" t="n"/>
      <c r="EF63" s="80" t="n"/>
      <c r="EG63" s="80" t="n"/>
      <c r="EH63" s="80" t="n"/>
      <c r="EI63" s="80" t="n"/>
      <c r="EJ63" s="80" t="n"/>
      <c r="EK63" s="80" t="n"/>
      <c r="EL63" s="80" t="n"/>
      <c r="EM63" s="80" t="n"/>
      <c r="EN63" s="80" t="n"/>
      <c r="EO63" s="80" t="n"/>
      <c r="EP63" s="80" t="n"/>
      <c r="EQ63" s="80" t="n"/>
      <c r="ER63" s="81" t="n"/>
      <c r="ES63" s="89" t="n"/>
      <c r="EU63" s="81" t="n"/>
      <c r="EV63" s="89" t="n"/>
      <c r="EX63" s="81" t="n"/>
      <c r="EY63" s="89" t="n"/>
      <c r="FA63" s="81" t="n"/>
      <c r="FB63" s="89" t="n"/>
      <c r="FD63" s="81" t="n"/>
      <c r="FE63" s="89" t="n"/>
      <c r="FG63" s="81" t="n"/>
      <c r="FH63" s="89" t="n"/>
      <c r="FJ63" s="81" t="n"/>
      <c r="FK63" s="89" t="n"/>
      <c r="FM63" s="81" t="n"/>
    </row>
    <row customHeight="1" ht="12" r="64" spans="1:201">
      <c r="A64" s="35" t="n">
        <v>43373</v>
      </c>
      <c r="B64" s="89" t="s">
        <v>154</v>
      </c>
      <c r="C64" s="89" t="s">
        <v>161</v>
      </c>
      <c r="D64" s="31" t="n">
        <v>6.81</v>
      </c>
      <c r="E64" s="81" t="n">
        <v>6.49</v>
      </c>
      <c r="F64" s="25" t="n">
        <v>377</v>
      </c>
      <c r="G64" s="80" t="n">
        <v>456</v>
      </c>
      <c r="H64" s="80" t="n">
        <v>307</v>
      </c>
      <c r="I64" s="80" t="n">
        <v>397</v>
      </c>
      <c r="J64" s="80" t="n">
        <v>17</v>
      </c>
      <c r="K64" s="80" t="n">
        <v>12</v>
      </c>
      <c r="L64" s="25" t="n">
        <v>0</v>
      </c>
      <c r="M64" s="80" t="n">
        <v>0</v>
      </c>
      <c r="N64" s="80" t="n">
        <v>5</v>
      </c>
      <c r="O64" s="80" t="n">
        <v>1</v>
      </c>
      <c r="P64" s="80" t="n">
        <v>1</v>
      </c>
      <c r="Q64" s="80" t="n">
        <v>1</v>
      </c>
      <c r="R64" s="16" t="n">
        <v>6</v>
      </c>
      <c r="S64" s="16" t="n">
        <v>2</v>
      </c>
      <c r="T64" s="16" t="n">
        <v>8</v>
      </c>
      <c r="U64" s="25" t="n">
        <v>2</v>
      </c>
      <c r="V64" s="80" t="n">
        <v>1</v>
      </c>
      <c r="W64" s="16" t="n">
        <v>3</v>
      </c>
      <c r="X64" s="25" t="n">
        <v>16</v>
      </c>
      <c r="Y64" s="80" t="n">
        <v>25</v>
      </c>
      <c r="Z64" s="27">
        <f>IF(U64="","",LOOKUP(U64-V64,{-9E+307,0,1},{2,"x",1}))</f>
        <v/>
      </c>
      <c r="AA64" s="14">
        <f>IF(U64="","",U64&amp;"-"&amp;V64)</f>
        <v/>
      </c>
      <c r="AB64" s="63" t="n"/>
      <c r="AW64" s="80" t="n"/>
      <c r="AX64" s="80" t="n"/>
      <c r="AY64" s="80" t="n"/>
      <c r="AZ64" s="80" t="n"/>
      <c r="BA64" s="80" t="n"/>
      <c r="BB64" s="80" t="n"/>
      <c r="BC64" s="80" t="n"/>
      <c r="BD64" s="80" t="n"/>
      <c r="BE64" s="80" t="n"/>
      <c r="BF64" s="80" t="n"/>
      <c r="BG64" s="80" t="n"/>
      <c r="BH64" s="80" t="n"/>
      <c r="BI64" s="80" t="n"/>
      <c r="BJ64" s="80" t="n"/>
      <c r="BK64" s="80" t="n"/>
      <c r="BL64" s="80" t="n"/>
      <c r="BM64" s="80" t="n"/>
      <c r="BN64" s="80" t="n"/>
      <c r="BO64" s="80" t="n"/>
      <c r="BT64" s="80" t="n"/>
      <c r="BU64" s="80" t="n"/>
      <c r="BV64" s="80" t="n"/>
      <c r="BW64" s="80" t="n"/>
      <c r="BX64" s="80" t="n"/>
      <c r="BY64" s="80" t="n"/>
      <c r="BZ64" s="80" t="n"/>
      <c r="CA64" s="80" t="n"/>
      <c r="CB64" s="80" t="n"/>
      <c r="CC64" s="80" t="n"/>
      <c r="CD64" s="80" t="n"/>
      <c r="CE64" s="80" t="n"/>
      <c r="CF64" s="80" t="n"/>
      <c r="CG64" s="80" t="n"/>
      <c r="CH64" s="80" t="n"/>
      <c r="CI64" s="80" t="n"/>
      <c r="CJ64" s="80" t="n"/>
      <c r="CK64" s="80" t="n"/>
      <c r="CL64" s="80" t="n"/>
      <c r="CM64" s="80" t="n"/>
      <c r="CN64" s="80" t="n"/>
      <c r="CO64" s="80" t="n"/>
      <c r="CP64" s="80" t="n"/>
      <c r="CQ64" s="80" t="n"/>
      <c r="CR64" s="80" t="n"/>
      <c r="CS64" s="80" t="n"/>
      <c r="CT64" s="80" t="n"/>
      <c r="CU64" s="80" t="n"/>
      <c r="CV64" s="80" t="n"/>
      <c r="CW64" s="80" t="n"/>
      <c r="CX64" s="80" t="n"/>
      <c r="CY64" s="80" t="n"/>
      <c r="CZ64" s="80" t="n"/>
      <c r="DA64" s="80" t="n"/>
      <c r="DB64" s="80" t="n"/>
      <c r="DC64" s="80" t="n"/>
      <c r="DD64" s="80" t="n"/>
      <c r="DE64" s="80" t="n"/>
      <c r="DF64" s="80" t="n"/>
      <c r="DG64" s="80" t="n"/>
      <c r="DH64" s="80" t="n"/>
      <c r="DI64" s="80" t="n"/>
      <c r="DJ64" s="80" t="n"/>
      <c r="DK64" s="80" t="n"/>
      <c r="DL64" s="80" t="n"/>
      <c r="DM64" s="80" t="n"/>
      <c r="DN64" s="80" t="n"/>
      <c r="DO64" s="80" t="n"/>
      <c r="DP64" s="80" t="n"/>
      <c r="DQ64" s="80" t="n"/>
      <c r="DR64" s="80" t="n"/>
      <c r="DS64" s="80" t="n"/>
      <c r="DT64" s="80" t="n"/>
      <c r="DU64" s="80" t="n"/>
      <c r="DV64" s="80" t="n"/>
      <c r="DW64" s="80" t="n"/>
      <c r="DX64" s="80" t="n"/>
      <c r="DY64" s="80" t="n"/>
      <c r="DZ64" s="80" t="n"/>
      <c r="EA64" s="80" t="n"/>
      <c r="EB64" s="80" t="n"/>
      <c r="EC64" s="80" t="n"/>
      <c r="ED64" s="80" t="n"/>
      <c r="EE64" s="80" t="n"/>
      <c r="EF64" s="80" t="n"/>
      <c r="EG64" s="80" t="n"/>
      <c r="EH64" s="80" t="n"/>
      <c r="EI64" s="80" t="n"/>
      <c r="EJ64" s="80" t="n"/>
      <c r="EK64" s="80" t="n"/>
      <c r="EL64" s="80" t="n"/>
      <c r="EM64" s="80" t="n"/>
      <c r="EN64" s="80" t="n"/>
      <c r="EO64" s="80" t="n"/>
      <c r="EP64" s="80" t="n"/>
      <c r="EQ64" s="80" t="n"/>
      <c r="ER64" s="81" t="n"/>
      <c r="ES64" s="89" t="n"/>
      <c r="EU64" s="81" t="n"/>
      <c r="EV64" s="89" t="n"/>
      <c r="EX64" s="81" t="n"/>
      <c r="EY64" s="89" t="n"/>
      <c r="FA64" s="81" t="n"/>
      <c r="FB64" s="89" t="n"/>
      <c r="FD64" s="81" t="n"/>
      <c r="FE64" s="89" t="n"/>
      <c r="FG64" s="81" t="n"/>
      <c r="FH64" s="89" t="n"/>
      <c r="FJ64" s="81" t="n"/>
      <c r="FK64" s="89" t="n"/>
      <c r="FM64" s="81" t="n"/>
    </row>
    <row customHeight="1" ht="12" r="65" spans="1:201">
      <c r="A65" s="35" t="n">
        <v>43373</v>
      </c>
      <c r="B65" s="89" t="s">
        <v>149</v>
      </c>
      <c r="C65" s="89" t="s">
        <v>164</v>
      </c>
      <c r="D65" s="31" t="n">
        <v>6.41</v>
      </c>
      <c r="E65" s="81" t="n">
        <v>7.11</v>
      </c>
      <c r="F65" s="25" t="n">
        <v>305</v>
      </c>
      <c r="G65" s="80" t="n">
        <v>559</v>
      </c>
      <c r="H65" s="80" t="n">
        <v>204</v>
      </c>
      <c r="I65" s="80" t="n">
        <v>470</v>
      </c>
      <c r="J65" s="80" t="n">
        <v>6</v>
      </c>
      <c r="K65" s="80" t="n">
        <v>17</v>
      </c>
      <c r="L65" s="25" t="n">
        <v>0</v>
      </c>
      <c r="M65" s="80" t="n">
        <v>0</v>
      </c>
      <c r="N65" s="80" t="n">
        <v>0</v>
      </c>
      <c r="O65" s="80" t="n">
        <v>4</v>
      </c>
      <c r="P65" s="80" t="n">
        <v>1</v>
      </c>
      <c r="Q65" s="80" t="n">
        <v>1</v>
      </c>
      <c r="R65" s="16" t="n">
        <v>1</v>
      </c>
      <c r="S65" s="16" t="n">
        <v>5</v>
      </c>
      <c r="T65" s="16" t="n">
        <v>6</v>
      </c>
      <c r="U65" s="25" t="n">
        <v>0</v>
      </c>
      <c r="V65" s="80" t="n">
        <v>1</v>
      </c>
      <c r="W65" s="16" t="n">
        <v>1</v>
      </c>
      <c r="X65" s="25" t="n">
        <v>20</v>
      </c>
      <c r="Y65" s="80" t="n">
        <v>22</v>
      </c>
      <c r="Z65" s="27">
        <f>IF(U65="","",LOOKUP(U65-V65,{-9E+307,0,1},{2,"x",1}))</f>
        <v/>
      </c>
      <c r="AA65" s="14">
        <f>IF(U65="","",U65&amp;"-"&amp;V65)</f>
        <v/>
      </c>
      <c r="AB65" s="63" t="n"/>
      <c r="AW65" s="80" t="n"/>
      <c r="AX65" s="80" t="n"/>
      <c r="AY65" s="80" t="n"/>
      <c r="AZ65" s="80" t="n"/>
      <c r="BA65" s="80" t="n"/>
      <c r="BB65" s="80" t="n"/>
      <c r="BC65" s="80" t="n"/>
      <c r="BD65" s="80" t="n"/>
      <c r="BE65" s="80" t="n"/>
      <c r="BF65" s="80" t="n"/>
      <c r="BG65" s="80" t="n"/>
      <c r="BH65" s="80" t="n"/>
      <c r="BI65" s="80" t="n"/>
      <c r="BJ65" s="80" t="n"/>
      <c r="BK65" s="80" t="n"/>
      <c r="BL65" s="80" t="n"/>
      <c r="BM65" s="80" t="n"/>
      <c r="BN65" s="80" t="n"/>
      <c r="BO65" s="80" t="n"/>
      <c r="BT65" s="80" t="n"/>
      <c r="BU65" s="80" t="n"/>
      <c r="BV65" s="80" t="n"/>
      <c r="BW65" s="80" t="n"/>
      <c r="BX65" s="80" t="n"/>
      <c r="BY65" s="80" t="n"/>
      <c r="BZ65" s="80" t="n"/>
      <c r="CA65" s="80" t="n"/>
      <c r="CB65" s="80" t="n"/>
      <c r="CC65" s="80" t="n"/>
      <c r="CD65" s="80" t="n"/>
      <c r="CE65" s="80" t="n"/>
      <c r="CF65" s="80" t="n"/>
      <c r="CG65" s="80" t="n"/>
      <c r="CH65" s="80" t="n"/>
      <c r="CI65" s="80" t="n"/>
      <c r="CJ65" s="80" t="n"/>
      <c r="CK65" s="80" t="n"/>
      <c r="CL65" s="80" t="n"/>
      <c r="CM65" s="80" t="n"/>
      <c r="CN65" s="80" t="n"/>
      <c r="CO65" s="80" t="n"/>
      <c r="CP65" s="80" t="n"/>
      <c r="CQ65" s="80" t="n"/>
      <c r="CR65" s="80" t="n"/>
      <c r="CS65" s="80" t="n"/>
      <c r="CT65" s="80" t="n"/>
      <c r="CU65" s="80" t="n"/>
      <c r="CV65" s="80" t="n"/>
      <c r="CW65" s="80" t="n"/>
      <c r="CX65" s="80" t="n"/>
      <c r="CY65" s="80" t="n"/>
      <c r="CZ65" s="80" t="n"/>
      <c r="DA65" s="80" t="n"/>
      <c r="DB65" s="80" t="n"/>
      <c r="DC65" s="80" t="n"/>
      <c r="DD65" s="80" t="n"/>
      <c r="DE65" s="80" t="n"/>
      <c r="DF65" s="80" t="n"/>
      <c r="DG65" s="80" t="n"/>
      <c r="DH65" s="80" t="n"/>
      <c r="DI65" s="80" t="n"/>
      <c r="DJ65" s="80" t="n"/>
      <c r="DK65" s="80" t="n"/>
      <c r="DL65" s="80" t="n"/>
      <c r="DM65" s="80" t="n"/>
      <c r="DN65" s="80" t="n"/>
      <c r="DO65" s="80" t="n"/>
      <c r="DP65" s="80" t="n"/>
      <c r="DQ65" s="80" t="n"/>
      <c r="DR65" s="80" t="n"/>
      <c r="DS65" s="80" t="n"/>
      <c r="DT65" s="80" t="n"/>
      <c r="DU65" s="80" t="n"/>
      <c r="DV65" s="80" t="n"/>
      <c r="DW65" s="80" t="n"/>
      <c r="DX65" s="80" t="n"/>
      <c r="DY65" s="80" t="n"/>
      <c r="DZ65" s="80" t="n"/>
      <c r="EA65" s="80" t="n"/>
      <c r="EB65" s="80" t="n"/>
      <c r="EC65" s="80" t="n"/>
      <c r="ED65" s="80" t="n"/>
      <c r="EE65" s="80" t="n"/>
      <c r="EF65" s="80" t="n"/>
      <c r="EG65" s="80" t="n"/>
      <c r="EH65" s="80" t="n"/>
      <c r="EI65" s="80" t="n"/>
      <c r="EJ65" s="80" t="n"/>
      <c r="EK65" s="80" t="n"/>
      <c r="EL65" s="80" t="n"/>
      <c r="EM65" s="80" t="n"/>
      <c r="EN65" s="80" t="n"/>
      <c r="EO65" s="80" t="n"/>
      <c r="EP65" s="80" t="n"/>
      <c r="EQ65" s="80" t="n"/>
      <c r="ER65" s="81" t="n"/>
      <c r="ES65" s="89" t="n"/>
      <c r="EU65" s="81" t="n"/>
      <c r="EV65" s="89" t="n"/>
      <c r="EX65" s="81" t="n"/>
      <c r="EY65" s="89" t="n"/>
      <c r="FA65" s="81" t="n"/>
      <c r="FB65" s="89" t="n"/>
      <c r="FD65" s="81" t="n"/>
      <c r="FE65" s="89" t="n"/>
      <c r="FG65" s="81" t="n"/>
      <c r="FH65" s="89" t="n"/>
      <c r="FJ65" s="81" t="n"/>
      <c r="FK65" s="89" t="n"/>
      <c r="FM65" s="81" t="n"/>
    </row>
    <row customHeight="1" ht="12" r="66" spans="1:201">
      <c r="A66" s="35" t="n">
        <v>43373</v>
      </c>
      <c r="B66" s="89" t="s">
        <v>166</v>
      </c>
      <c r="C66" s="89" t="s">
        <v>159</v>
      </c>
      <c r="D66" s="31" t="n">
        <v>6.91</v>
      </c>
      <c r="E66" s="81" t="n">
        <v>6.32</v>
      </c>
      <c r="F66" s="25" t="n">
        <v>263</v>
      </c>
      <c r="G66" s="80" t="n">
        <v>498</v>
      </c>
      <c r="H66" s="80" t="n">
        <v>173</v>
      </c>
      <c r="I66" s="80" t="n">
        <v>416</v>
      </c>
      <c r="J66" s="80" t="n">
        <v>4</v>
      </c>
      <c r="K66" s="80" t="n">
        <v>11</v>
      </c>
      <c r="L66" s="25" t="n">
        <v>0</v>
      </c>
      <c r="M66" s="80" t="n">
        <v>0</v>
      </c>
      <c r="N66" s="80" t="n">
        <v>2</v>
      </c>
      <c r="O66" s="80" t="n">
        <v>1</v>
      </c>
      <c r="P66" s="80" t="n">
        <v>2</v>
      </c>
      <c r="Q66" s="80" t="n">
        <v>2</v>
      </c>
      <c r="R66" s="16" t="n">
        <v>4</v>
      </c>
      <c r="S66" s="16" t="n">
        <v>3</v>
      </c>
      <c r="T66" s="16" t="n">
        <v>7</v>
      </c>
      <c r="U66" s="25" t="n">
        <v>2</v>
      </c>
      <c r="V66" s="80" t="n">
        <v>0</v>
      </c>
      <c r="W66" s="16" t="n">
        <v>2</v>
      </c>
      <c r="X66" s="25" t="n">
        <v>30</v>
      </c>
      <c r="Y66" s="80" t="n">
        <v>10</v>
      </c>
      <c r="Z66" s="27">
        <f>IF(U66="","",LOOKUP(U66-V66,{-9E+307,0,1},{2,"x",1}))</f>
        <v/>
      </c>
      <c r="AA66" s="14">
        <f>IF(U66="","",U66&amp;"-"&amp;V66)</f>
        <v/>
      </c>
      <c r="AB66" s="63" t="n"/>
      <c r="AW66" s="80" t="n"/>
      <c r="AX66" s="80" t="n"/>
      <c r="AY66" s="80" t="n"/>
      <c r="AZ66" s="80" t="n"/>
      <c r="BA66" s="80" t="n"/>
      <c r="BB66" s="80" t="n"/>
      <c r="BC66" s="80" t="n"/>
      <c r="BD66" s="80" t="n"/>
      <c r="BE66" s="80" t="n"/>
      <c r="BF66" s="80" t="n"/>
      <c r="BG66" s="80" t="n"/>
      <c r="BH66" s="80" t="n"/>
      <c r="BI66" s="80" t="n"/>
      <c r="BJ66" s="80" t="n"/>
      <c r="BK66" s="80" t="n"/>
      <c r="BL66" s="80" t="n"/>
      <c r="BM66" s="80" t="n"/>
      <c r="BN66" s="80" t="n"/>
      <c r="BO66" s="80" t="n"/>
      <c r="BT66" s="80" t="n"/>
      <c r="BU66" s="80" t="n"/>
      <c r="BV66" s="80" t="n"/>
      <c r="BW66" s="80" t="n"/>
      <c r="BX66" s="80" t="n"/>
      <c r="BY66" s="80" t="n"/>
      <c r="BZ66" s="80" t="n"/>
      <c r="CA66" s="80" t="n"/>
      <c r="CB66" s="80" t="n"/>
      <c r="CC66" s="80" t="n"/>
      <c r="CD66" s="80" t="n"/>
      <c r="CE66" s="80" t="n"/>
      <c r="CF66" s="80" t="n"/>
      <c r="CG66" s="80" t="n"/>
      <c r="CH66" s="80" t="n"/>
      <c r="CI66" s="80" t="n"/>
      <c r="CJ66" s="80" t="n"/>
      <c r="CK66" s="80" t="n"/>
      <c r="CL66" s="80" t="n"/>
      <c r="CM66" s="80" t="n"/>
      <c r="CN66" s="80" t="n"/>
      <c r="CO66" s="80" t="n"/>
      <c r="CP66" s="80" t="n"/>
      <c r="CQ66" s="80" t="n"/>
      <c r="CR66" s="80" t="n"/>
      <c r="CS66" s="80" t="n"/>
      <c r="CT66" s="80" t="n"/>
      <c r="CU66" s="80" t="n"/>
      <c r="CV66" s="80" t="n"/>
      <c r="CW66" s="80" t="n"/>
      <c r="CX66" s="80" t="n"/>
      <c r="CY66" s="80" t="n"/>
      <c r="CZ66" s="80" t="n"/>
      <c r="DA66" s="80" t="n"/>
      <c r="DB66" s="80" t="n"/>
      <c r="DC66" s="80" t="n"/>
      <c r="DD66" s="80" t="n"/>
      <c r="DE66" s="80" t="n"/>
      <c r="DF66" s="80" t="n"/>
      <c r="DG66" s="80" t="n"/>
      <c r="DH66" s="80" t="n"/>
      <c r="DI66" s="80" t="n"/>
      <c r="DJ66" s="80" t="n"/>
      <c r="DK66" s="80" t="n"/>
      <c r="DL66" s="80" t="n"/>
      <c r="DM66" s="80" t="n"/>
      <c r="DN66" s="80" t="n"/>
      <c r="DO66" s="80" t="n"/>
      <c r="DP66" s="80" t="n"/>
      <c r="DQ66" s="80" t="n"/>
      <c r="DR66" s="80" t="n"/>
      <c r="DS66" s="80" t="n"/>
      <c r="DT66" s="80" t="n"/>
      <c r="DU66" s="80" t="n"/>
      <c r="DV66" s="80" t="n"/>
      <c r="DW66" s="80" t="n"/>
      <c r="DX66" s="80" t="n"/>
      <c r="DY66" s="80" t="n"/>
      <c r="DZ66" s="80" t="n"/>
      <c r="EA66" s="80" t="n"/>
      <c r="EB66" s="80" t="n"/>
      <c r="EC66" s="80" t="n"/>
      <c r="ED66" s="80" t="n"/>
      <c r="EE66" s="80" t="n"/>
      <c r="EF66" s="80" t="n"/>
      <c r="EG66" s="80" t="n"/>
      <c r="EH66" s="80" t="n"/>
      <c r="EI66" s="80" t="n"/>
      <c r="EJ66" s="80" t="n"/>
      <c r="EK66" s="80" t="n"/>
      <c r="EL66" s="80" t="n"/>
      <c r="EM66" s="80" t="n"/>
      <c r="EN66" s="80" t="n"/>
      <c r="EO66" s="80" t="n"/>
      <c r="EP66" s="80" t="n"/>
      <c r="EQ66" s="80" t="n"/>
      <c r="ER66" s="81" t="n"/>
      <c r="ES66" s="89" t="n"/>
      <c r="EU66" s="81" t="n"/>
      <c r="EV66" s="89" t="n"/>
      <c r="EX66" s="81" t="n"/>
      <c r="EY66" s="89" t="n"/>
      <c r="FA66" s="81" t="n"/>
      <c r="FB66" s="89" t="n"/>
      <c r="FD66" s="81" t="n"/>
      <c r="FE66" s="89" t="n"/>
      <c r="FG66" s="81" t="n"/>
      <c r="FH66" s="89" t="n"/>
      <c r="FJ66" s="81" t="n"/>
      <c r="FK66" s="89" t="n"/>
      <c r="FM66" s="81" t="n"/>
    </row>
    <row customHeight="1" ht="12" r="67" spans="1:201">
      <c r="A67" s="35" t="n">
        <v>43373</v>
      </c>
      <c r="B67" s="89" t="s">
        <v>165</v>
      </c>
      <c r="C67" s="89" t="s">
        <v>167</v>
      </c>
      <c r="D67" s="31" t="n">
        <v>6.33</v>
      </c>
      <c r="E67" s="81" t="n">
        <v>6.93</v>
      </c>
      <c r="F67" s="25" t="n">
        <v>413</v>
      </c>
      <c r="G67" s="80" t="n">
        <v>444</v>
      </c>
      <c r="H67" s="80" t="n">
        <v>325</v>
      </c>
      <c r="I67" s="80" t="n">
        <v>352</v>
      </c>
      <c r="J67" s="80" t="n">
        <v>11</v>
      </c>
      <c r="K67" s="80" t="n">
        <v>9</v>
      </c>
      <c r="L67" s="25" t="n">
        <v>0</v>
      </c>
      <c r="M67" s="80" t="n">
        <v>0</v>
      </c>
      <c r="N67" s="80" t="n">
        <v>2</v>
      </c>
      <c r="O67" s="80" t="n">
        <v>4</v>
      </c>
      <c r="P67" s="80" t="n">
        <v>2</v>
      </c>
      <c r="Q67" s="80" t="n">
        <v>0</v>
      </c>
      <c r="R67" s="16" t="n">
        <v>4</v>
      </c>
      <c r="S67" s="16" t="n">
        <v>4</v>
      </c>
      <c r="T67" s="16" t="n">
        <v>8</v>
      </c>
      <c r="U67" s="25" t="n">
        <v>1</v>
      </c>
      <c r="V67" s="80" t="n">
        <v>2</v>
      </c>
      <c r="W67" s="16" t="n">
        <v>3</v>
      </c>
      <c r="X67" s="25" t="n">
        <v>10</v>
      </c>
      <c r="Y67" s="80" t="n">
        <v>28</v>
      </c>
      <c r="Z67" s="27">
        <f>IF(U67="","",LOOKUP(U67-V67,{-9E+307,0,1},{2,"x",1}))</f>
        <v/>
      </c>
      <c r="AA67" s="14">
        <f>IF(U67="","",U67&amp;"-"&amp;V67)</f>
        <v/>
      </c>
      <c r="AB67" s="63" t="n"/>
      <c r="AW67" s="80" t="n"/>
      <c r="AX67" s="80" t="n"/>
      <c r="AY67" s="80" t="n"/>
      <c r="AZ67" s="80" t="n"/>
      <c r="BA67" s="80" t="n"/>
      <c r="BB67" s="80" t="n"/>
      <c r="BC67" s="80" t="n"/>
      <c r="BD67" s="80" t="n"/>
      <c r="BE67" s="80" t="n"/>
      <c r="BF67" s="80" t="n"/>
      <c r="BG67" s="80" t="n"/>
      <c r="BH67" s="80" t="n"/>
      <c r="BI67" s="80" t="n"/>
      <c r="BJ67" s="80" t="n"/>
      <c r="BK67" s="80" t="n"/>
      <c r="BL67" s="80" t="n"/>
      <c r="BM67" s="80" t="n"/>
      <c r="BN67" s="80" t="n"/>
      <c r="BO67" s="80" t="n"/>
      <c r="BT67" s="80" t="n"/>
      <c r="BU67" s="80" t="n"/>
      <c r="BV67" s="80" t="n"/>
      <c r="BW67" s="80" t="n"/>
      <c r="BX67" s="80" t="n"/>
      <c r="BY67" s="80" t="n"/>
      <c r="BZ67" s="80" t="n"/>
      <c r="CA67" s="80" t="n"/>
      <c r="CB67" s="80" t="n"/>
      <c r="CC67" s="80" t="n"/>
      <c r="CD67" s="80" t="n"/>
      <c r="CE67" s="80" t="n"/>
      <c r="CF67" s="80" t="n"/>
      <c r="CG67" s="80" t="n"/>
      <c r="CH67" s="80" t="n"/>
      <c r="CI67" s="80" t="n"/>
      <c r="CJ67" s="80" t="n"/>
      <c r="CK67" s="80" t="n"/>
      <c r="CL67" s="80" t="n"/>
      <c r="CM67" s="80" t="n"/>
      <c r="CN67" s="80" t="n"/>
      <c r="CO67" s="80" t="n"/>
      <c r="CP67" s="80" t="n"/>
      <c r="CQ67" s="80" t="n"/>
      <c r="CR67" s="80" t="n"/>
      <c r="CS67" s="80" t="n"/>
      <c r="CT67" s="80" t="n"/>
      <c r="CU67" s="80" t="n"/>
      <c r="CV67" s="80" t="n"/>
      <c r="CW67" s="80" t="n"/>
      <c r="CX67" s="80" t="n"/>
      <c r="CY67" s="80" t="n"/>
      <c r="CZ67" s="80" t="n"/>
      <c r="DA67" s="80" t="n"/>
      <c r="DB67" s="80" t="n"/>
      <c r="DC67" s="80" t="n"/>
      <c r="DD67" s="80" t="n"/>
      <c r="DE67" s="80" t="n"/>
      <c r="DF67" s="80" t="n"/>
      <c r="DG67" s="80" t="n"/>
      <c r="DH67" s="80" t="n"/>
      <c r="DI67" s="80" t="n"/>
      <c r="DJ67" s="80" t="n"/>
      <c r="DK67" s="80" t="n"/>
      <c r="DL67" s="80" t="n"/>
      <c r="DM67" s="80" t="n"/>
      <c r="DN67" s="80" t="n"/>
      <c r="DO67" s="80" t="n"/>
      <c r="DP67" s="80" t="n"/>
      <c r="DQ67" s="80" t="n"/>
      <c r="DR67" s="80" t="n"/>
      <c r="DS67" s="80" t="n"/>
      <c r="DT67" s="80" t="n"/>
      <c r="DU67" s="80" t="n"/>
      <c r="DV67" s="80" t="n"/>
      <c r="DW67" s="80" t="n"/>
      <c r="DX67" s="80" t="n"/>
      <c r="DY67" s="80" t="n"/>
      <c r="DZ67" s="80" t="n"/>
      <c r="EA67" s="80" t="n"/>
      <c r="EB67" s="80" t="n"/>
      <c r="EC67" s="80" t="n"/>
      <c r="ED67" s="80" t="n"/>
      <c r="EE67" s="80" t="n"/>
      <c r="EF67" s="80" t="n"/>
      <c r="EG67" s="80" t="n"/>
      <c r="EH67" s="80" t="n"/>
      <c r="EI67" s="80" t="n"/>
      <c r="EJ67" s="80" t="n"/>
      <c r="EK67" s="80" t="n"/>
      <c r="EL67" s="80" t="n"/>
      <c r="EM67" s="80" t="n"/>
      <c r="EN67" s="80" t="n"/>
      <c r="EO67" s="80" t="n"/>
      <c r="EP67" s="80" t="n"/>
      <c r="EQ67" s="80" t="n"/>
      <c r="ER67" s="81" t="n"/>
      <c r="ES67" s="89" t="n"/>
      <c r="EU67" s="81" t="n"/>
      <c r="EV67" s="89" t="n"/>
      <c r="EX67" s="81" t="n"/>
      <c r="EY67" s="89" t="n"/>
      <c r="FA67" s="81" t="n"/>
      <c r="FB67" s="89" t="n"/>
      <c r="FD67" s="81" t="n"/>
      <c r="FE67" s="89" t="n"/>
      <c r="FG67" s="81" t="n"/>
      <c r="FH67" s="89" t="n"/>
      <c r="FJ67" s="81" t="n"/>
      <c r="FK67" s="89" t="n"/>
      <c r="FM67" s="81" t="n"/>
    </row>
    <row customHeight="1" ht="12" r="68" spans="1:201">
      <c r="A68" s="35" t="n">
        <v>43373</v>
      </c>
      <c r="B68" s="89" t="s">
        <v>160</v>
      </c>
      <c r="C68" s="89" t="s">
        <v>157</v>
      </c>
      <c r="D68" s="31" t="n">
        <v>6.94</v>
      </c>
      <c r="E68" s="81" t="n">
        <v>6.57</v>
      </c>
      <c r="F68" s="25" t="n">
        <v>297</v>
      </c>
      <c r="G68" s="80" t="n">
        <v>632</v>
      </c>
      <c r="H68" s="80" t="n">
        <v>213</v>
      </c>
      <c r="I68" s="80" t="n">
        <v>551</v>
      </c>
      <c r="J68" s="80" t="n">
        <v>10</v>
      </c>
      <c r="K68" s="80" t="n">
        <v>15</v>
      </c>
      <c r="L68" s="25" t="n">
        <v>0</v>
      </c>
      <c r="M68" s="80" t="n">
        <v>1</v>
      </c>
      <c r="N68" s="80" t="n">
        <v>2</v>
      </c>
      <c r="O68" s="80" t="n">
        <v>1</v>
      </c>
      <c r="P68" s="80" t="n">
        <v>1</v>
      </c>
      <c r="Q68" s="80" t="n">
        <v>0</v>
      </c>
      <c r="R68" s="16" t="n">
        <v>3</v>
      </c>
      <c r="S68" s="16" t="n">
        <v>2</v>
      </c>
      <c r="T68" s="16" t="n">
        <v>5</v>
      </c>
      <c r="U68" s="25" t="n">
        <v>1</v>
      </c>
      <c r="V68" s="80" t="n">
        <v>0</v>
      </c>
      <c r="W68" s="16" t="n">
        <v>1</v>
      </c>
      <c r="X68" s="25" t="n">
        <v>30</v>
      </c>
      <c r="Y68" s="80" t="n">
        <v>6</v>
      </c>
      <c r="Z68" s="27">
        <f>IF(U68="","",LOOKUP(U68-V68,{-9E+307,0,1},{2,"x",1}))</f>
        <v/>
      </c>
      <c r="AA68" s="14">
        <f>IF(U68="","",U68&amp;"-"&amp;V68)</f>
        <v/>
      </c>
      <c r="AB68" s="63" t="n"/>
      <c r="AW68" s="80" t="n"/>
      <c r="AX68" s="80" t="n"/>
      <c r="AY68" s="80" t="n"/>
      <c r="AZ68" s="80" t="n"/>
      <c r="BA68" s="80" t="n"/>
      <c r="BB68" s="80" t="n"/>
      <c r="BC68" s="80" t="n"/>
      <c r="BD68" s="80" t="n"/>
      <c r="BE68" s="80" t="n"/>
      <c r="BF68" s="80" t="n"/>
      <c r="BG68" s="80" t="n"/>
      <c r="BH68" s="80" t="n"/>
      <c r="BI68" s="80" t="n"/>
      <c r="BJ68" s="80" t="n"/>
      <c r="BK68" s="80" t="n"/>
      <c r="BL68" s="80" t="n"/>
      <c r="BM68" s="80" t="n"/>
      <c r="BN68" s="80" t="n"/>
      <c r="BO68" s="80" t="n"/>
      <c r="BT68" s="80" t="n"/>
      <c r="BU68" s="80" t="n"/>
      <c r="BV68" s="80" t="n"/>
      <c r="BW68" s="80" t="n"/>
      <c r="BX68" s="80" t="n"/>
      <c r="BY68" s="80" t="n"/>
      <c r="BZ68" s="80" t="n"/>
      <c r="CA68" s="80" t="n"/>
      <c r="CB68" s="80" t="n"/>
      <c r="CC68" s="80" t="n"/>
      <c r="CD68" s="80" t="n"/>
      <c r="CE68" s="80" t="n"/>
      <c r="CF68" s="80" t="n"/>
      <c r="CG68" s="80" t="n"/>
      <c r="CH68" s="80" t="n"/>
      <c r="CI68" s="80" t="n"/>
      <c r="CJ68" s="80" t="n"/>
      <c r="CK68" s="80" t="n"/>
      <c r="CL68" s="80" t="n"/>
      <c r="CM68" s="80" t="n"/>
      <c r="CN68" s="80" t="n"/>
      <c r="CO68" s="80" t="n"/>
      <c r="CP68" s="80" t="n"/>
      <c r="CQ68" s="80" t="n"/>
      <c r="CR68" s="80" t="n"/>
      <c r="CS68" s="80" t="n"/>
      <c r="CT68" s="80" t="n"/>
      <c r="CU68" s="80" t="n"/>
      <c r="CV68" s="80" t="n"/>
      <c r="CW68" s="80" t="n"/>
      <c r="CX68" s="80" t="n"/>
      <c r="CY68" s="80" t="n"/>
      <c r="CZ68" s="80" t="n"/>
      <c r="DA68" s="80" t="n"/>
      <c r="DB68" s="80" t="n"/>
      <c r="DC68" s="80" t="n"/>
      <c r="DD68" s="80" t="n"/>
      <c r="DE68" s="80" t="n"/>
      <c r="DF68" s="80" t="n"/>
      <c r="DG68" s="80" t="n"/>
      <c r="DH68" s="80" t="n"/>
      <c r="DI68" s="80" t="n"/>
      <c r="DJ68" s="80" t="n"/>
      <c r="DK68" s="80" t="n"/>
      <c r="DL68" s="80" t="n"/>
      <c r="DM68" s="80" t="n"/>
      <c r="DN68" s="80" t="n"/>
      <c r="DO68" s="80" t="n"/>
      <c r="DP68" s="80" t="n"/>
      <c r="DQ68" s="80" t="n"/>
      <c r="DR68" s="80" t="n"/>
      <c r="DS68" s="80" t="n"/>
      <c r="DT68" s="80" t="n"/>
      <c r="DU68" s="80" t="n"/>
      <c r="DV68" s="80" t="n"/>
      <c r="DW68" s="80" t="n"/>
      <c r="DX68" s="80" t="n"/>
      <c r="DY68" s="80" t="n"/>
      <c r="DZ68" s="80" t="n"/>
      <c r="EA68" s="80" t="n"/>
      <c r="EB68" s="80" t="n"/>
      <c r="EC68" s="80" t="n"/>
      <c r="ED68" s="80" t="n"/>
      <c r="EE68" s="80" t="n"/>
      <c r="EF68" s="80" t="n"/>
      <c r="EG68" s="80" t="n"/>
      <c r="EH68" s="80" t="n"/>
      <c r="EI68" s="80" t="n"/>
      <c r="EJ68" s="80" t="n"/>
      <c r="EK68" s="80" t="n"/>
      <c r="EL68" s="80" t="n"/>
      <c r="EM68" s="80" t="n"/>
      <c r="EN68" s="80" t="n"/>
      <c r="EO68" s="80" t="n"/>
      <c r="EP68" s="80" t="n"/>
      <c r="EQ68" s="80" t="n"/>
      <c r="ER68" s="81" t="n"/>
      <c r="ES68" s="89" t="n"/>
      <c r="EU68" s="81" t="n"/>
      <c r="EV68" s="89" t="n"/>
      <c r="EX68" s="81" t="n"/>
      <c r="EY68" s="89" t="n"/>
      <c r="FA68" s="81" t="n"/>
      <c r="FB68" s="89" t="n"/>
      <c r="FD68" s="81" t="n"/>
      <c r="FE68" s="89" t="n"/>
      <c r="FG68" s="81" t="n"/>
      <c r="FH68" s="89" t="n"/>
      <c r="FJ68" s="81" t="n"/>
      <c r="FK68" s="89" t="n"/>
      <c r="FM68" s="81" t="n"/>
    </row>
    <row customHeight="1" ht="12" r="69" spans="1:201">
      <c r="A69" s="35" t="n">
        <v>43373</v>
      </c>
      <c r="B69" s="89" t="s">
        <v>162</v>
      </c>
      <c r="C69" s="89" t="s">
        <v>153</v>
      </c>
      <c r="D69" s="31" t="n">
        <v>6.34</v>
      </c>
      <c r="E69" s="81" t="n">
        <v>7.04</v>
      </c>
      <c r="F69" s="25" t="n">
        <v>584</v>
      </c>
      <c r="G69" s="80" t="n">
        <v>398</v>
      </c>
      <c r="H69" s="80" t="n">
        <v>533</v>
      </c>
      <c r="I69" s="80" t="n">
        <v>331</v>
      </c>
      <c r="J69" s="80" t="n">
        <v>10</v>
      </c>
      <c r="K69" s="80" t="n">
        <v>8</v>
      </c>
      <c r="L69" s="25" t="n">
        <v>0</v>
      </c>
      <c r="M69" s="80" t="n">
        <v>0</v>
      </c>
      <c r="N69" s="80" t="n">
        <v>2</v>
      </c>
      <c r="O69" s="80" t="n">
        <v>3</v>
      </c>
      <c r="P69" s="80" t="n">
        <v>0</v>
      </c>
      <c r="Q69" s="80" t="n">
        <v>5</v>
      </c>
      <c r="R69" s="16" t="n">
        <v>2</v>
      </c>
      <c r="S69" s="16" t="n">
        <v>8</v>
      </c>
      <c r="T69" s="16" t="n">
        <v>10</v>
      </c>
      <c r="U69" s="25" t="n">
        <v>1</v>
      </c>
      <c r="V69" s="80" t="n">
        <v>4</v>
      </c>
      <c r="W69" s="16" t="n">
        <v>5</v>
      </c>
      <c r="X69" s="25" t="n">
        <v>14</v>
      </c>
      <c r="Y69" s="80" t="n">
        <v>28</v>
      </c>
      <c r="Z69" s="27">
        <f>IF(U69="","",LOOKUP(U69-V69,{-9E+307,0,1},{2,"x",1}))</f>
        <v/>
      </c>
      <c r="AA69" s="14">
        <f>IF(U69="","",U69&amp;"-"&amp;V69)</f>
        <v/>
      </c>
      <c r="AB69" s="63" t="n"/>
      <c r="BT69" s="80" t="n"/>
      <c r="BU69" s="80" t="n"/>
      <c r="BV69" s="80" t="n"/>
      <c r="BW69" s="80" t="n"/>
      <c r="BX69" s="80" t="n"/>
      <c r="BY69" s="80" t="n"/>
      <c r="BZ69" s="80" t="n"/>
      <c r="CA69" s="80" t="n"/>
      <c r="CB69" s="80" t="n"/>
      <c r="CC69" s="80" t="n"/>
      <c r="CD69" s="80" t="n"/>
      <c r="CE69" s="80" t="n"/>
      <c r="CF69" s="80" t="n"/>
      <c r="CG69" s="80" t="n"/>
      <c r="CH69" s="80" t="n"/>
      <c r="CI69" s="80" t="n"/>
      <c r="CJ69" s="80" t="n"/>
      <c r="CK69" s="80" t="n"/>
      <c r="CL69" s="80" t="n"/>
      <c r="CM69" s="80" t="n"/>
      <c r="CN69" s="80" t="n"/>
      <c r="CO69" s="80" t="n"/>
      <c r="CP69" s="80" t="n"/>
      <c r="CQ69" s="80" t="n"/>
      <c r="CR69" s="80" t="n"/>
      <c r="CS69" s="80" t="n"/>
      <c r="CT69" s="80" t="n"/>
      <c r="CU69" s="80" t="n"/>
      <c r="CV69" s="80" t="n"/>
      <c r="CW69" s="80" t="n"/>
      <c r="CX69" s="80" t="n"/>
      <c r="CY69" s="80" t="n"/>
      <c r="CZ69" s="80" t="n"/>
      <c r="DA69" s="80" t="n"/>
      <c r="DB69" s="80" t="n"/>
      <c r="DC69" s="80" t="n"/>
      <c r="DD69" s="80" t="n"/>
      <c r="DE69" s="80" t="n"/>
      <c r="DF69" s="80" t="n"/>
      <c r="DG69" s="80" t="n"/>
      <c r="DH69" s="80" t="n"/>
      <c r="DI69" s="80" t="n"/>
      <c r="DJ69" s="80" t="n"/>
      <c r="DK69" s="80" t="n"/>
      <c r="DL69" s="80" t="n"/>
      <c r="DM69" s="80" t="n"/>
      <c r="DN69" s="80" t="n"/>
      <c r="DO69" s="80" t="n"/>
      <c r="DP69" s="80" t="n"/>
      <c r="DQ69" s="80" t="n"/>
      <c r="DR69" s="80" t="n"/>
      <c r="DS69" s="80" t="n"/>
      <c r="DT69" s="80" t="n"/>
      <c r="DU69" s="80" t="n"/>
      <c r="DV69" s="80" t="n"/>
      <c r="DW69" s="80" t="n"/>
      <c r="DX69" s="80" t="n"/>
      <c r="DY69" s="80" t="n"/>
      <c r="DZ69" s="80" t="n"/>
      <c r="EA69" s="80" t="n"/>
      <c r="EB69" s="80" t="n"/>
      <c r="EC69" s="80" t="n"/>
      <c r="ED69" s="80" t="n"/>
      <c r="EE69" s="80" t="n"/>
      <c r="EF69" s="80" t="n"/>
      <c r="EG69" s="80" t="n"/>
      <c r="EH69" s="80" t="n"/>
      <c r="EI69" s="80" t="n"/>
      <c r="EJ69" s="80" t="n"/>
      <c r="EK69" s="80" t="n"/>
      <c r="EL69" s="80" t="n"/>
      <c r="EM69" s="80" t="n"/>
      <c r="EN69" s="80" t="n"/>
      <c r="EO69" s="80" t="n"/>
      <c r="EP69" s="80" t="n"/>
      <c r="EQ69" s="80" t="n"/>
      <c r="ER69" s="81" t="n"/>
      <c r="ES69" s="89" t="n"/>
      <c r="EU69" s="81" t="n"/>
      <c r="EV69" s="89" t="n"/>
      <c r="EX69" s="81" t="n"/>
      <c r="EY69" s="89" t="n"/>
      <c r="FA69" s="81" t="n"/>
      <c r="FB69" s="89" t="n"/>
      <c r="FD69" s="81" t="n"/>
      <c r="FE69" s="89" t="n"/>
      <c r="FG69" s="81" t="n"/>
      <c r="FH69" s="89" t="n"/>
      <c r="FJ69" s="81" t="n"/>
      <c r="FK69" s="89" t="n"/>
      <c r="FM69" s="81" t="n"/>
    </row>
    <row customHeight="1" ht="12" r="70" spans="1:201">
      <c r="A70" s="35" t="n">
        <v>43374</v>
      </c>
      <c r="B70" s="89" t="s">
        <v>168</v>
      </c>
      <c r="C70" s="89" t="s">
        <v>155</v>
      </c>
      <c r="D70" s="31" t="n">
        <v>6.82</v>
      </c>
      <c r="E70" s="81" t="n">
        <v>6.61</v>
      </c>
      <c r="F70" s="25" t="n">
        <v>392</v>
      </c>
      <c r="G70" s="80" t="n">
        <v>440</v>
      </c>
      <c r="H70" s="80" t="n">
        <v>299</v>
      </c>
      <c r="I70" s="80" t="n">
        <v>363</v>
      </c>
      <c r="J70" s="80" t="n">
        <v>11</v>
      </c>
      <c r="K70" s="80" t="n">
        <v>7</v>
      </c>
      <c r="L70" s="25" t="n">
        <v>0</v>
      </c>
      <c r="M70" s="80" t="n">
        <v>1</v>
      </c>
      <c r="N70" s="80" t="n">
        <v>8</v>
      </c>
      <c r="O70" s="80" t="n">
        <v>2</v>
      </c>
      <c r="P70" s="80" t="n">
        <v>1</v>
      </c>
      <c r="Q70" s="80" t="n">
        <v>1</v>
      </c>
      <c r="R70" s="16" t="n">
        <v>9</v>
      </c>
      <c r="S70" s="16" t="n">
        <v>4</v>
      </c>
      <c r="T70" s="16" t="n">
        <v>13</v>
      </c>
      <c r="U70" s="25" t="n">
        <v>2</v>
      </c>
      <c r="V70" s="80" t="n">
        <v>1</v>
      </c>
      <c r="W70" s="16" t="n">
        <v>3</v>
      </c>
      <c r="X70" s="25" t="n">
        <v>18</v>
      </c>
      <c r="Y70" s="80" t="n">
        <v>26</v>
      </c>
      <c r="Z70" s="27">
        <f>IF(U70="","",LOOKUP(U70-V70,{-9E+307,0,1},{2,"x",1}))</f>
        <v/>
      </c>
      <c r="AA70" s="14">
        <f>IF(U70="","",U70&amp;"-"&amp;V70)</f>
        <v/>
      </c>
      <c r="AB70" s="63" t="n"/>
      <c r="BT70" s="80" t="n"/>
      <c r="BU70" s="80" t="n"/>
      <c r="BV70" s="80" t="n"/>
      <c r="BW70" s="80" t="n"/>
      <c r="BX70" s="80" t="n"/>
      <c r="BY70" s="80" t="n"/>
      <c r="BZ70" s="80" t="n"/>
      <c r="CA70" s="80" t="n"/>
      <c r="CB70" s="80" t="n"/>
      <c r="CC70" s="80" t="n"/>
      <c r="CD70" s="80" t="n"/>
      <c r="CE70" s="80" t="n"/>
      <c r="CF70" s="80" t="n"/>
      <c r="CG70" s="80" t="n"/>
      <c r="CH70" s="80" t="n"/>
      <c r="CI70" s="80" t="n"/>
      <c r="CJ70" s="80" t="n"/>
      <c r="CK70" s="80" t="n"/>
      <c r="CL70" s="80" t="n"/>
      <c r="CM70" s="80" t="n"/>
      <c r="CN70" s="80" t="n"/>
      <c r="CO70" s="80" t="n"/>
      <c r="CP70" s="80" t="n"/>
      <c r="CQ70" s="80" t="n"/>
      <c r="CR70" s="80" t="n"/>
      <c r="CS70" s="80" t="n"/>
      <c r="CT70" s="80" t="n"/>
      <c r="CU70" s="80" t="n"/>
      <c r="CV70" s="80" t="n"/>
      <c r="CW70" s="80" t="n"/>
      <c r="CX70" s="80" t="n"/>
      <c r="CY70" s="80" t="n"/>
      <c r="CZ70" s="80" t="n"/>
      <c r="DA70" s="80" t="n"/>
      <c r="DB70" s="80" t="n"/>
      <c r="DC70" s="80" t="n"/>
      <c r="DD70" s="80" t="n"/>
      <c r="DE70" s="80" t="n"/>
      <c r="DF70" s="80" t="n"/>
      <c r="DG70" s="80" t="n"/>
      <c r="DH70" s="80" t="n"/>
      <c r="DI70" s="80" t="n"/>
      <c r="DJ70" s="80" t="n"/>
      <c r="DK70" s="80" t="n"/>
      <c r="DL70" s="80" t="n"/>
      <c r="DM70" s="80" t="n"/>
      <c r="DN70" s="80" t="n"/>
      <c r="DO70" s="80" t="n"/>
      <c r="DP70" s="80" t="n"/>
      <c r="DQ70" s="80" t="n"/>
      <c r="DR70" s="80" t="n"/>
      <c r="DS70" s="80" t="n"/>
      <c r="DT70" s="80" t="n"/>
      <c r="DU70" s="80" t="n"/>
      <c r="DV70" s="80" t="n"/>
      <c r="DW70" s="80" t="n"/>
      <c r="DX70" s="80" t="n"/>
      <c r="DY70" s="80" t="n"/>
      <c r="DZ70" s="80" t="n"/>
      <c r="EA70" s="80" t="n"/>
      <c r="EB70" s="80" t="n"/>
      <c r="EC70" s="80" t="n"/>
      <c r="ED70" s="80" t="n"/>
      <c r="EE70" s="80" t="n"/>
      <c r="EF70" s="80" t="n"/>
      <c r="EG70" s="80" t="n"/>
      <c r="EH70" s="80" t="n"/>
      <c r="EI70" s="80" t="n"/>
      <c r="EJ70" s="80" t="n"/>
      <c r="EK70" s="80" t="n"/>
      <c r="EL70" s="80" t="n"/>
      <c r="EM70" s="80" t="n"/>
      <c r="EN70" s="80" t="n"/>
      <c r="EO70" s="80" t="n"/>
      <c r="EP70" s="80" t="n"/>
      <c r="EQ70" s="80" t="n"/>
      <c r="ER70" s="81" t="n"/>
      <c r="ES70" s="89" t="n"/>
      <c r="EU70" s="81" t="n"/>
      <c r="EV70" s="89" t="n"/>
      <c r="EX70" s="81" t="n"/>
      <c r="EY70" s="89" t="n"/>
      <c r="FA70" s="81" t="n"/>
      <c r="FB70" s="89" t="n"/>
      <c r="FD70" s="81" t="n"/>
      <c r="FE70" s="89" t="n"/>
      <c r="FG70" s="81" t="n"/>
      <c r="FH70" s="89" t="n"/>
      <c r="FJ70" s="81" t="n"/>
      <c r="FK70" s="89" t="n"/>
      <c r="FM70" s="81" t="n"/>
    </row>
    <row customHeight="1" ht="12" r="71" spans="1:201">
      <c r="A71" s="35" t="n">
        <v>43378</v>
      </c>
      <c r="B71" s="89" t="s">
        <v>164</v>
      </c>
      <c r="C71" s="89" t="s">
        <v>165</v>
      </c>
      <c r="D71" s="31" t="n">
        <v>6.93</v>
      </c>
      <c r="E71" s="81" t="n">
        <v>6.53</v>
      </c>
      <c r="F71" s="25" t="n">
        <v>501</v>
      </c>
      <c r="G71" s="80" t="n">
        <v>288</v>
      </c>
      <c r="H71" s="80" t="n">
        <v>416</v>
      </c>
      <c r="I71" s="80" t="n">
        <v>202</v>
      </c>
      <c r="J71" s="80" t="n">
        <v>12</v>
      </c>
      <c r="K71" s="80" t="n">
        <v>10</v>
      </c>
      <c r="L71" s="25" t="n">
        <v>1</v>
      </c>
      <c r="M71" s="80" t="n">
        <v>1</v>
      </c>
      <c r="N71" s="80" t="n">
        <v>4</v>
      </c>
      <c r="O71" s="80" t="n">
        <v>3</v>
      </c>
      <c r="P71" s="80" t="n">
        <v>4</v>
      </c>
      <c r="Q71" s="80" t="n">
        <v>1</v>
      </c>
      <c r="R71" s="16" t="n">
        <v>9</v>
      </c>
      <c r="S71" s="16" t="n">
        <v>5</v>
      </c>
      <c r="T71" s="16" t="n">
        <v>14</v>
      </c>
      <c r="U71" s="25" t="n">
        <v>3</v>
      </c>
      <c r="V71" s="80" t="n">
        <v>2</v>
      </c>
      <c r="W71" s="16" t="n">
        <v>5</v>
      </c>
      <c r="X71" s="25" t="n">
        <v>16</v>
      </c>
      <c r="Y71" s="80" t="n">
        <v>12</v>
      </c>
      <c r="Z71" s="27">
        <f>IF(U71="","",LOOKUP(U71-V71,{-9E+307,0,1},{2,"x",1}))</f>
        <v/>
      </c>
      <c r="AA71" s="14">
        <f>IF(U71="","",U71&amp;"-"&amp;V71)</f>
        <v/>
      </c>
      <c r="AB71" s="63" t="n"/>
      <c r="BT71" s="80" t="n"/>
      <c r="BU71" s="80" t="n"/>
      <c r="BV71" s="80" t="n"/>
      <c r="BW71" s="80" t="n"/>
      <c r="BX71" s="80" t="n"/>
      <c r="BY71" s="80" t="n"/>
      <c r="BZ71" s="80" t="n"/>
      <c r="CA71" s="80" t="n"/>
      <c r="CB71" s="80" t="n"/>
      <c r="CC71" s="80" t="n"/>
      <c r="CD71" s="80" t="n"/>
      <c r="CE71" s="80" t="n"/>
      <c r="CF71" s="80" t="n"/>
      <c r="CG71" s="80" t="n"/>
      <c r="CH71" s="80" t="n"/>
      <c r="CI71" s="80" t="n"/>
      <c r="CJ71" s="80" t="n"/>
      <c r="CK71" s="80" t="n"/>
      <c r="CL71" s="80" t="n"/>
      <c r="CM71" s="80" t="n"/>
      <c r="CN71" s="80" t="n"/>
      <c r="CO71" s="80" t="n"/>
      <c r="CP71" s="80" t="n"/>
      <c r="CQ71" s="80" t="n"/>
      <c r="CR71" s="80" t="n"/>
      <c r="CS71" s="80" t="n"/>
      <c r="CT71" s="80" t="n"/>
      <c r="CU71" s="80" t="n"/>
      <c r="CV71" s="80" t="n"/>
      <c r="CW71" s="80" t="n"/>
      <c r="CX71" s="80" t="n"/>
      <c r="CY71" s="80" t="n"/>
      <c r="CZ71" s="80" t="n"/>
      <c r="DA71" s="80" t="n"/>
      <c r="DB71" s="80" t="n"/>
      <c r="DC71" s="80" t="n"/>
      <c r="DD71" s="80" t="n"/>
      <c r="DE71" s="80" t="n"/>
      <c r="DF71" s="80" t="n"/>
      <c r="DG71" s="80" t="n"/>
      <c r="DH71" s="80" t="n"/>
      <c r="DI71" s="80" t="n"/>
      <c r="DJ71" s="80" t="n"/>
      <c r="DK71" s="80" t="n"/>
      <c r="DL71" s="80" t="n"/>
      <c r="DM71" s="80" t="n"/>
      <c r="DN71" s="80" t="n"/>
      <c r="DO71" s="80" t="n"/>
      <c r="DP71" s="80" t="n"/>
      <c r="DQ71" s="80" t="n"/>
      <c r="DR71" s="80" t="n"/>
      <c r="DS71" s="80" t="n"/>
      <c r="DT71" s="80" t="n"/>
      <c r="DU71" s="80" t="n"/>
      <c r="DV71" s="80" t="n"/>
      <c r="DW71" s="80" t="n"/>
      <c r="DX71" s="80" t="n"/>
      <c r="DY71" s="80" t="n"/>
      <c r="DZ71" s="80" t="n"/>
      <c r="EA71" s="80" t="n"/>
      <c r="EB71" s="80" t="n"/>
      <c r="EC71" s="80" t="n"/>
      <c r="ED71" s="80" t="n"/>
      <c r="EE71" s="80" t="n"/>
      <c r="EF71" s="80" t="n"/>
      <c r="EG71" s="80" t="n"/>
      <c r="EH71" s="80" t="n"/>
      <c r="EI71" s="80" t="n"/>
      <c r="EJ71" s="80" t="n"/>
      <c r="EK71" s="80" t="n"/>
      <c r="EL71" s="80" t="n"/>
      <c r="EM71" s="80" t="n"/>
      <c r="EN71" s="80" t="n"/>
      <c r="EO71" s="80" t="n"/>
      <c r="EP71" s="80" t="n"/>
      <c r="EQ71" s="80" t="n"/>
      <c r="ER71" s="81" t="n"/>
      <c r="ES71" s="89" t="n"/>
      <c r="EU71" s="81" t="n"/>
      <c r="EV71" s="89" t="n"/>
      <c r="EX71" s="81" t="n"/>
      <c r="EY71" s="89" t="n"/>
      <c r="FA71" s="81" t="n"/>
      <c r="FB71" s="89" t="n"/>
      <c r="FD71" s="81" t="n"/>
      <c r="FE71" s="89" t="n"/>
      <c r="FG71" s="81" t="n"/>
      <c r="FH71" s="89" t="n"/>
      <c r="FJ71" s="81" t="n"/>
      <c r="FK71" s="89" t="n"/>
      <c r="FM71" s="81" t="n"/>
    </row>
    <row customHeight="1" ht="12" r="72" spans="1:201">
      <c r="A72" s="35" t="n">
        <v>43379</v>
      </c>
      <c r="B72" s="89" t="s">
        <v>158</v>
      </c>
      <c r="C72" s="89" t="s">
        <v>154</v>
      </c>
      <c r="D72" s="31" t="n">
        <v>7.13</v>
      </c>
      <c r="E72" s="81" t="n">
        <v>6.33</v>
      </c>
      <c r="F72" s="25" t="n">
        <v>431</v>
      </c>
      <c r="G72" s="80" t="n">
        <v>379</v>
      </c>
      <c r="H72" s="80" t="n">
        <v>351</v>
      </c>
      <c r="I72" s="80" t="n">
        <v>294</v>
      </c>
      <c r="J72" s="80" t="n">
        <v>8</v>
      </c>
      <c r="K72" s="80" t="n">
        <v>10</v>
      </c>
      <c r="L72" s="25" t="n">
        <v>2</v>
      </c>
      <c r="M72" s="80" t="n">
        <v>0</v>
      </c>
      <c r="N72" s="80" t="n">
        <v>2</v>
      </c>
      <c r="O72" s="80" t="n">
        <v>1</v>
      </c>
      <c r="P72" s="80" t="n">
        <v>1</v>
      </c>
      <c r="Q72" s="80" t="n">
        <v>3</v>
      </c>
      <c r="R72" s="16" t="n">
        <v>5</v>
      </c>
      <c r="S72" s="16" t="n">
        <v>4</v>
      </c>
      <c r="T72" s="16" t="n">
        <v>9</v>
      </c>
      <c r="U72" s="25" t="n">
        <v>2</v>
      </c>
      <c r="V72" s="80" t="n">
        <v>0</v>
      </c>
      <c r="W72" s="16" t="n">
        <v>2</v>
      </c>
      <c r="X72" s="25" t="n">
        <v>28</v>
      </c>
      <c r="Y72" s="80" t="n">
        <v>23</v>
      </c>
      <c r="Z72" s="27">
        <f>IF(U72="","",LOOKUP(U72-V72,{-9E+307,0,1},{2,"x",1}))</f>
        <v/>
      </c>
      <c r="AA72" s="14">
        <f>IF(U72="","",U72&amp;"-"&amp;V72)</f>
        <v/>
      </c>
      <c r="AB72" s="63" t="n"/>
      <c r="BT72" s="80" t="n"/>
      <c r="BU72" s="80" t="n"/>
      <c r="BV72" s="80" t="n"/>
      <c r="BW72" s="80" t="n"/>
      <c r="BX72" s="80" t="n"/>
      <c r="BY72" s="80" t="n"/>
      <c r="BZ72" s="80" t="n"/>
      <c r="CA72" s="80" t="n"/>
      <c r="CB72" s="80" t="n"/>
      <c r="CC72" s="80" t="n"/>
      <c r="CD72" s="80" t="n"/>
      <c r="CE72" s="80" t="n"/>
      <c r="CF72" s="80" t="n"/>
      <c r="CG72" s="80" t="n"/>
      <c r="CH72" s="80" t="n"/>
      <c r="CI72" s="80" t="n"/>
      <c r="CJ72" s="80" t="n"/>
      <c r="CK72" s="80" t="n"/>
      <c r="CL72" s="80" t="n"/>
      <c r="CM72" s="80" t="n"/>
      <c r="CN72" s="80" t="n"/>
      <c r="CO72" s="80" t="n"/>
      <c r="CP72" s="80" t="n"/>
      <c r="CQ72" s="80" t="n"/>
      <c r="CR72" s="80" t="n"/>
      <c r="CS72" s="80" t="n"/>
      <c r="CT72" s="80" t="n"/>
      <c r="CU72" s="80" t="n"/>
      <c r="CV72" s="80" t="n"/>
      <c r="CW72" s="80" t="n"/>
      <c r="CX72" s="80" t="n"/>
      <c r="CY72" s="80" t="n"/>
      <c r="CZ72" s="80" t="n"/>
      <c r="DA72" s="80" t="n"/>
      <c r="DB72" s="80" t="n"/>
      <c r="DC72" s="80" t="n"/>
      <c r="DD72" s="80" t="n"/>
      <c r="DE72" s="80" t="n"/>
      <c r="DF72" s="80" t="n"/>
      <c r="DG72" s="80" t="n"/>
      <c r="DH72" s="80" t="n"/>
      <c r="DI72" s="80" t="n"/>
      <c r="DJ72" s="80" t="n"/>
      <c r="DK72" s="80" t="n"/>
      <c r="DL72" s="80" t="n"/>
      <c r="DM72" s="80" t="n"/>
      <c r="DN72" s="80" t="n"/>
      <c r="DO72" s="80" t="n"/>
      <c r="DP72" s="80" t="n"/>
      <c r="DQ72" s="80" t="n"/>
      <c r="DR72" s="80" t="n"/>
      <c r="DS72" s="80" t="n"/>
      <c r="DT72" s="80" t="n"/>
      <c r="DU72" s="80" t="n"/>
      <c r="DV72" s="80" t="n"/>
      <c r="DW72" s="80" t="n"/>
      <c r="DX72" s="80" t="n"/>
      <c r="DY72" s="80" t="n"/>
      <c r="DZ72" s="80" t="n"/>
      <c r="EA72" s="80" t="n"/>
      <c r="EB72" s="80" t="n"/>
      <c r="EC72" s="80" t="n"/>
      <c r="ED72" s="80" t="n"/>
      <c r="EE72" s="80" t="n"/>
      <c r="EF72" s="80" t="n"/>
      <c r="EG72" s="80" t="n"/>
      <c r="EH72" s="80" t="n"/>
      <c r="EI72" s="80" t="n"/>
      <c r="EJ72" s="80" t="n"/>
      <c r="EK72" s="80" t="n"/>
      <c r="EL72" s="80" t="n"/>
      <c r="EM72" s="80" t="n"/>
      <c r="EN72" s="80" t="n"/>
      <c r="EO72" s="80" t="n"/>
      <c r="EP72" s="80" t="n"/>
      <c r="EQ72" s="80" t="n"/>
      <c r="ER72" s="81" t="n"/>
      <c r="ES72" s="89" t="n"/>
      <c r="EU72" s="81" t="n"/>
      <c r="EV72" s="89" t="n"/>
      <c r="EX72" s="81" t="n"/>
      <c r="EY72" s="89" t="n"/>
      <c r="FA72" s="81" t="n"/>
      <c r="FB72" s="89" t="n"/>
      <c r="FD72" s="81" t="n"/>
      <c r="FE72" s="89" t="n"/>
      <c r="FG72" s="81" t="n"/>
      <c r="FH72" s="89" t="n"/>
      <c r="FJ72" s="81" t="n"/>
      <c r="FK72" s="89" t="n"/>
      <c r="FM72" s="81" t="n"/>
    </row>
    <row customHeight="1" ht="12" r="73" spans="1:201">
      <c r="A73" s="35" t="n">
        <v>43379</v>
      </c>
      <c r="B73" s="89" t="s">
        <v>157</v>
      </c>
      <c r="C73" s="89" t="s">
        <v>156</v>
      </c>
      <c r="D73" s="31" t="n">
        <v>6.31</v>
      </c>
      <c r="E73" s="81" t="n">
        <v>6.95</v>
      </c>
      <c r="F73" s="25" t="n">
        <v>400</v>
      </c>
      <c r="G73" s="80" t="n">
        <v>519</v>
      </c>
      <c r="H73" s="80" t="n">
        <v>334</v>
      </c>
      <c r="I73" s="80" t="n">
        <v>441</v>
      </c>
      <c r="J73" s="80" t="n">
        <v>13</v>
      </c>
      <c r="K73" s="80" t="n">
        <v>8</v>
      </c>
      <c r="L73" s="25" t="n">
        <v>0</v>
      </c>
      <c r="M73" s="80" t="n">
        <v>0</v>
      </c>
      <c r="N73" s="80" t="n">
        <v>3</v>
      </c>
      <c r="O73" s="80" t="n">
        <v>2</v>
      </c>
      <c r="P73" s="80" t="n">
        <v>1</v>
      </c>
      <c r="Q73" s="80" t="n">
        <v>1</v>
      </c>
      <c r="R73" s="16" t="n">
        <v>4</v>
      </c>
      <c r="S73" s="16" t="n">
        <v>3</v>
      </c>
      <c r="T73" s="16" t="n">
        <v>7</v>
      </c>
      <c r="U73" s="25" t="n">
        <v>0</v>
      </c>
      <c r="V73" s="80" t="n">
        <v>2</v>
      </c>
      <c r="W73" s="16" t="n">
        <v>2</v>
      </c>
      <c r="X73" s="25" t="n">
        <v>15</v>
      </c>
      <c r="Y73" s="80" t="n">
        <v>7</v>
      </c>
      <c r="Z73" s="27">
        <f>IF(U73="","",LOOKUP(U73-V73,{-9E+307,0,1},{2,"x",1}))</f>
        <v/>
      </c>
      <c r="AA73" s="14">
        <f>IF(U73="","",U73&amp;"-"&amp;V73)</f>
        <v/>
      </c>
      <c r="AB73" s="63" t="n"/>
      <c r="BT73" s="80" t="n"/>
      <c r="BU73" s="80" t="n"/>
      <c r="BV73" s="80" t="n"/>
      <c r="BW73" s="80" t="n"/>
      <c r="BX73" s="80" t="n"/>
      <c r="BY73" s="80" t="n"/>
      <c r="BZ73" s="80" t="n"/>
      <c r="CA73" s="80" t="n"/>
      <c r="CB73" s="80" t="n"/>
      <c r="CC73" s="80" t="n"/>
      <c r="CD73" s="80" t="n"/>
      <c r="CE73" s="80" t="n"/>
      <c r="CF73" s="80" t="n"/>
      <c r="CG73" s="80" t="n"/>
      <c r="CH73" s="80" t="n"/>
      <c r="CI73" s="80" t="n"/>
      <c r="CJ73" s="80" t="n"/>
      <c r="CK73" s="80" t="n"/>
      <c r="CL73" s="80" t="n"/>
      <c r="CM73" s="80" t="n"/>
      <c r="CN73" s="80" t="n"/>
      <c r="CO73" s="80" t="n"/>
      <c r="CP73" s="80" t="n"/>
      <c r="CQ73" s="80" t="n"/>
      <c r="CR73" s="80" t="n"/>
      <c r="CS73" s="80" t="n"/>
      <c r="CT73" s="80" t="n"/>
      <c r="CU73" s="80" t="n"/>
      <c r="CV73" s="80" t="n"/>
      <c r="CW73" s="80" t="n"/>
      <c r="CX73" s="80" t="n"/>
      <c r="CY73" s="80" t="n"/>
      <c r="CZ73" s="80" t="n"/>
      <c r="DA73" s="80" t="n"/>
      <c r="DB73" s="80" t="n"/>
      <c r="DC73" s="80" t="n"/>
      <c r="DD73" s="80" t="n"/>
      <c r="DE73" s="80" t="n"/>
      <c r="DF73" s="80" t="n"/>
      <c r="DG73" s="80" t="n"/>
      <c r="DH73" s="80" t="n"/>
      <c r="DI73" s="80" t="n"/>
      <c r="DJ73" s="80" t="n"/>
      <c r="DK73" s="80" t="n"/>
      <c r="DL73" s="80" t="n"/>
      <c r="DM73" s="80" t="n"/>
      <c r="DN73" s="80" t="n"/>
      <c r="DO73" s="80" t="n"/>
      <c r="DP73" s="80" t="n"/>
      <c r="DQ73" s="80" t="n"/>
      <c r="DR73" s="80" t="n"/>
      <c r="DS73" s="80" t="n"/>
      <c r="DT73" s="80" t="n"/>
      <c r="DU73" s="80" t="n"/>
      <c r="DV73" s="80" t="n"/>
      <c r="DW73" s="80" t="n"/>
      <c r="DX73" s="80" t="n"/>
      <c r="DY73" s="80" t="n"/>
      <c r="DZ73" s="80" t="n"/>
      <c r="EA73" s="80" t="n"/>
      <c r="EB73" s="80" t="n"/>
      <c r="EC73" s="80" t="n"/>
      <c r="ED73" s="80" t="n"/>
      <c r="EE73" s="80" t="n"/>
      <c r="EF73" s="80" t="n"/>
      <c r="EG73" s="80" t="n"/>
      <c r="EH73" s="80" t="n"/>
      <c r="EI73" s="80" t="n"/>
      <c r="EJ73" s="80" t="n"/>
      <c r="EK73" s="80" t="n"/>
      <c r="EL73" s="80" t="n"/>
      <c r="EM73" s="80" t="n"/>
      <c r="EN73" s="80" t="n"/>
      <c r="EO73" s="80" t="n"/>
      <c r="EP73" s="80" t="n"/>
      <c r="EQ73" s="80" t="n"/>
      <c r="ER73" s="81" t="n"/>
      <c r="ES73" s="89" t="n"/>
      <c r="EU73" s="81" t="n"/>
      <c r="EV73" s="89" t="n"/>
      <c r="EX73" s="81" t="n"/>
      <c r="EY73" s="89" t="n"/>
      <c r="FA73" s="81" t="n"/>
      <c r="FB73" s="89" t="n"/>
      <c r="FD73" s="81" t="n"/>
      <c r="FE73" s="89" t="n"/>
      <c r="FG73" s="81" t="n"/>
      <c r="FH73" s="89" t="n"/>
      <c r="FJ73" s="81" t="n"/>
      <c r="FK73" s="89" t="n"/>
      <c r="FM73" s="81" t="n"/>
    </row>
    <row customHeight="1" ht="12" r="74" spans="1:201">
      <c r="A74" s="35" t="n">
        <v>43379</v>
      </c>
      <c r="B74" s="89" t="s">
        <v>161</v>
      </c>
      <c r="C74" s="89" t="s">
        <v>150</v>
      </c>
      <c r="D74" s="31" t="n">
        <v>6.42</v>
      </c>
      <c r="E74" s="81" t="n">
        <v>7.28</v>
      </c>
      <c r="F74" s="25" t="n">
        <v>419</v>
      </c>
      <c r="G74" s="80" t="n">
        <v>626</v>
      </c>
      <c r="H74" s="80" t="n">
        <v>356</v>
      </c>
      <c r="I74" s="80" t="n">
        <v>561</v>
      </c>
      <c r="J74" s="80" t="n">
        <v>9</v>
      </c>
      <c r="K74" s="80" t="n">
        <v>17</v>
      </c>
      <c r="L74" s="25" t="n">
        <v>1</v>
      </c>
      <c r="M74" s="80" t="n">
        <v>1</v>
      </c>
      <c r="N74" s="80" t="n">
        <v>0</v>
      </c>
      <c r="O74" s="80" t="n">
        <v>5</v>
      </c>
      <c r="P74" s="80" t="n">
        <v>2</v>
      </c>
      <c r="Q74" s="80" t="n">
        <v>1</v>
      </c>
      <c r="R74" s="16" t="n">
        <v>3</v>
      </c>
      <c r="S74" s="16" t="n">
        <v>7</v>
      </c>
      <c r="T74" s="16" t="n">
        <v>10</v>
      </c>
      <c r="U74" s="25" t="n">
        <v>0</v>
      </c>
      <c r="V74" s="80" t="n">
        <v>2</v>
      </c>
      <c r="W74" s="16" t="n">
        <v>2</v>
      </c>
      <c r="X74" s="25" t="n">
        <v>25</v>
      </c>
      <c r="Y74" s="80" t="n">
        <v>7</v>
      </c>
      <c r="Z74" s="27">
        <f>IF(U74="","",LOOKUP(U74-V74,{-9E+307,0,1},{2,"x",1}))</f>
        <v/>
      </c>
      <c r="AA74" s="14">
        <f>IF(U74="","",U74&amp;"-"&amp;V74)</f>
        <v/>
      </c>
      <c r="AB74" s="63" t="n"/>
      <c r="BT74" s="80" t="n"/>
      <c r="BU74" s="80" t="n"/>
      <c r="BV74" s="80" t="n"/>
      <c r="BW74" s="80" t="n"/>
      <c r="BX74" s="80" t="n"/>
      <c r="BY74" s="80" t="n"/>
      <c r="BZ74" s="80" t="n"/>
      <c r="CA74" s="80" t="n"/>
      <c r="CB74" s="80" t="n"/>
      <c r="CC74" s="80" t="n"/>
      <c r="CD74" s="80" t="n"/>
      <c r="CE74" s="80" t="n"/>
      <c r="CF74" s="80" t="n"/>
      <c r="CG74" s="80" t="n"/>
      <c r="CH74" s="80" t="n"/>
      <c r="CI74" s="80" t="n"/>
      <c r="CJ74" s="80" t="n"/>
      <c r="CK74" s="80" t="n"/>
      <c r="CL74" s="80" t="n"/>
      <c r="CM74" s="80" t="n"/>
      <c r="CN74" s="80" t="n"/>
      <c r="CO74" s="80" t="n"/>
      <c r="CP74" s="80" t="n"/>
      <c r="CQ74" s="80" t="n"/>
      <c r="CR74" s="80" t="n"/>
      <c r="CS74" s="80" t="n"/>
      <c r="CT74" s="80" t="n"/>
      <c r="CU74" s="80" t="n"/>
      <c r="CV74" s="80" t="n"/>
      <c r="CW74" s="80" t="n"/>
      <c r="CX74" s="80" t="n"/>
      <c r="CY74" s="80" t="n"/>
      <c r="CZ74" s="80" t="n"/>
      <c r="DA74" s="80" t="n"/>
      <c r="DB74" s="80" t="n"/>
      <c r="DC74" s="80" t="n"/>
      <c r="DD74" s="80" t="n"/>
      <c r="DE74" s="80" t="n"/>
      <c r="DF74" s="80" t="n"/>
      <c r="DG74" s="80" t="n"/>
      <c r="DH74" s="80" t="n"/>
      <c r="DI74" s="80" t="n"/>
      <c r="DJ74" s="80" t="n"/>
      <c r="DK74" s="80" t="n"/>
      <c r="DL74" s="80" t="n"/>
      <c r="DM74" s="80" t="n"/>
      <c r="DN74" s="80" t="n"/>
      <c r="DO74" s="80" t="n"/>
      <c r="DP74" s="80" t="n"/>
      <c r="DQ74" s="80" t="n"/>
      <c r="DR74" s="80" t="n"/>
      <c r="DS74" s="80" t="n"/>
      <c r="DT74" s="80" t="n"/>
      <c r="DU74" s="80" t="n"/>
      <c r="DV74" s="80" t="n"/>
      <c r="DW74" s="80" t="n"/>
      <c r="DX74" s="80" t="n"/>
      <c r="DY74" s="80" t="n"/>
      <c r="DZ74" s="80" t="n"/>
      <c r="EA74" s="80" t="n"/>
      <c r="EB74" s="80" t="n"/>
      <c r="EC74" s="80" t="n"/>
      <c r="ED74" s="80" t="n"/>
      <c r="EE74" s="80" t="n"/>
      <c r="EF74" s="80" t="n"/>
      <c r="EG74" s="80" t="n"/>
      <c r="EH74" s="80" t="n"/>
      <c r="EI74" s="80" t="n"/>
      <c r="EJ74" s="80" t="n"/>
      <c r="EK74" s="80" t="n"/>
      <c r="EL74" s="80" t="n"/>
      <c r="EM74" s="80" t="n"/>
      <c r="EN74" s="80" t="n"/>
      <c r="EO74" s="80" t="n"/>
      <c r="EP74" s="80" t="n"/>
      <c r="EQ74" s="80" t="n"/>
      <c r="ER74" s="81" t="n"/>
      <c r="ES74" s="89" t="n"/>
      <c r="EU74" s="81" t="n"/>
      <c r="EV74" s="89" t="n"/>
      <c r="EX74" s="81" t="n"/>
      <c r="EY74" s="89" t="n"/>
      <c r="FA74" s="81" t="n"/>
      <c r="FB74" s="89" t="n"/>
      <c r="FD74" s="81" t="n"/>
      <c r="FE74" s="89" t="n"/>
      <c r="FG74" s="81" t="n"/>
      <c r="FH74" s="89" t="n"/>
      <c r="FJ74" s="81" t="n"/>
      <c r="FK74" s="89" t="n"/>
      <c r="FM74" s="81" t="n"/>
    </row>
    <row customHeight="1" ht="12" r="75" spans="1:201">
      <c r="A75" s="35" t="n">
        <v>43380</v>
      </c>
      <c r="B75" s="89" t="s">
        <v>153</v>
      </c>
      <c r="C75" s="89" t="s">
        <v>149</v>
      </c>
      <c r="D75" s="31" t="n">
        <v>7.2</v>
      </c>
      <c r="E75" s="81" t="n">
        <v>6.31</v>
      </c>
      <c r="F75" s="25" t="n">
        <v>746</v>
      </c>
      <c r="G75" s="80" t="n">
        <v>337</v>
      </c>
      <c r="H75" s="80" t="n">
        <v>679</v>
      </c>
      <c r="I75" s="80" t="n">
        <v>281</v>
      </c>
      <c r="J75" s="80" t="n">
        <v>16</v>
      </c>
      <c r="K75" s="80" t="n">
        <v>8</v>
      </c>
      <c r="L75" s="25" t="n">
        <v>0</v>
      </c>
      <c r="M75" s="80" t="n">
        <v>0</v>
      </c>
      <c r="N75" s="80" t="n">
        <v>4</v>
      </c>
      <c r="O75" s="80" t="n">
        <v>0</v>
      </c>
      <c r="P75" s="80" t="n">
        <v>2</v>
      </c>
      <c r="Q75" s="80" t="n">
        <v>1</v>
      </c>
      <c r="R75" s="16" t="n">
        <v>6</v>
      </c>
      <c r="S75" s="16" t="n">
        <v>1</v>
      </c>
      <c r="T75" s="16" t="n">
        <v>7</v>
      </c>
      <c r="U75" s="25" t="n">
        <v>3</v>
      </c>
      <c r="V75" s="80" t="n">
        <v>1</v>
      </c>
      <c r="W75" s="16" t="n">
        <v>4</v>
      </c>
      <c r="X75" s="25" t="n">
        <v>24</v>
      </c>
      <c r="Y75" s="80" t="n">
        <v>21</v>
      </c>
      <c r="Z75" s="27">
        <f>IF(U75="","",LOOKUP(U75-V75,{-9E+307,0,1},{2,"x",1}))</f>
        <v/>
      </c>
      <c r="AA75" s="14">
        <f>IF(U75="","",U75&amp;"-"&amp;V75)</f>
        <v/>
      </c>
      <c r="AB75" s="63" t="n"/>
      <c r="BT75" s="80" t="n"/>
      <c r="BU75" s="80" t="n"/>
      <c r="BV75" s="80" t="n"/>
      <c r="BW75" s="80" t="n"/>
      <c r="BX75" s="80" t="n"/>
      <c r="BY75" s="80" t="n"/>
      <c r="BZ75" s="80" t="n"/>
      <c r="CA75" s="80" t="n"/>
      <c r="CB75" s="80" t="n"/>
      <c r="CC75" s="80" t="n"/>
      <c r="CD75" s="80" t="n"/>
      <c r="CE75" s="80" t="n"/>
      <c r="CF75" s="80" t="n"/>
      <c r="CG75" s="80" t="n"/>
      <c r="CH75" s="80" t="n"/>
      <c r="CI75" s="80" t="n"/>
      <c r="CJ75" s="80" t="n"/>
      <c r="CK75" s="80" t="n"/>
      <c r="CL75" s="80" t="n"/>
      <c r="CM75" s="80" t="n"/>
      <c r="CN75" s="80" t="n"/>
      <c r="CO75" s="80" t="n"/>
      <c r="CP75" s="80" t="n"/>
      <c r="CQ75" s="80" t="n"/>
      <c r="CR75" s="80" t="n"/>
      <c r="CS75" s="80" t="n"/>
      <c r="CT75" s="80" t="n"/>
      <c r="CU75" s="80" t="n"/>
      <c r="CV75" s="80" t="n"/>
      <c r="CW75" s="80" t="n"/>
      <c r="CX75" s="80" t="n"/>
      <c r="CY75" s="80" t="n"/>
      <c r="CZ75" s="80" t="n"/>
      <c r="DA75" s="80" t="n"/>
      <c r="DB75" s="80" t="n"/>
      <c r="DC75" s="80" t="n"/>
      <c r="DD75" s="80" t="n"/>
      <c r="DE75" s="80" t="n"/>
      <c r="DF75" s="80" t="n"/>
      <c r="DG75" s="80" t="n"/>
      <c r="DH75" s="80" t="n"/>
      <c r="DI75" s="80" t="n"/>
      <c r="DJ75" s="80" t="n"/>
      <c r="DK75" s="80" t="n"/>
      <c r="DL75" s="80" t="n"/>
      <c r="DM75" s="80" t="n"/>
      <c r="DN75" s="80" t="n"/>
      <c r="DO75" s="80" t="n"/>
      <c r="DP75" s="80" t="n"/>
      <c r="DQ75" s="80" t="n"/>
      <c r="DR75" s="80" t="n"/>
      <c r="DS75" s="80" t="n"/>
      <c r="DT75" s="80" t="n"/>
      <c r="DU75" s="80" t="n"/>
      <c r="DV75" s="80" t="n"/>
      <c r="DW75" s="80" t="n"/>
      <c r="DX75" s="80" t="n"/>
      <c r="DY75" s="80" t="n"/>
      <c r="DZ75" s="80" t="n"/>
      <c r="EA75" s="80" t="n"/>
      <c r="EB75" s="80" t="n"/>
      <c r="EC75" s="80" t="n"/>
      <c r="ED75" s="80" t="n"/>
      <c r="EE75" s="80" t="n"/>
      <c r="EF75" s="80" t="n"/>
      <c r="EG75" s="80" t="n"/>
      <c r="EH75" s="80" t="n"/>
      <c r="EI75" s="80" t="n"/>
      <c r="EJ75" s="80" t="n"/>
      <c r="EK75" s="80" t="n"/>
      <c r="EL75" s="80" t="n"/>
      <c r="EM75" s="80" t="n"/>
      <c r="EN75" s="80" t="n"/>
      <c r="EO75" s="80" t="n"/>
      <c r="EP75" s="80" t="n"/>
      <c r="EQ75" s="80" t="n"/>
      <c r="ER75" s="81" t="n"/>
      <c r="ES75" s="89" t="n"/>
      <c r="EU75" s="81" t="n"/>
      <c r="EV75" s="89" t="n"/>
      <c r="EX75" s="81" t="n"/>
      <c r="EY75" s="89" t="n"/>
      <c r="FA75" s="81" t="n"/>
      <c r="FB75" s="89" t="n"/>
      <c r="FD75" s="81" t="n"/>
      <c r="FE75" s="89" t="n"/>
      <c r="FG75" s="81" t="n"/>
      <c r="FH75" s="89" t="n"/>
      <c r="FJ75" s="81" t="n"/>
      <c r="FK75" s="89" t="n"/>
      <c r="FM75" s="81" t="n"/>
    </row>
    <row customHeight="1" ht="12" r="76" spans="1:201">
      <c r="A76" s="35" t="n">
        <v>43380</v>
      </c>
      <c r="B76" s="89" t="s">
        <v>159</v>
      </c>
      <c r="C76" s="89" t="s">
        <v>168</v>
      </c>
      <c r="D76" s="31" t="n">
        <v>6.63</v>
      </c>
      <c r="E76" s="81" t="n">
        <v>7.11</v>
      </c>
      <c r="F76" s="25" t="n">
        <v>568</v>
      </c>
      <c r="G76" s="80" t="n">
        <v>432</v>
      </c>
      <c r="H76" s="80" t="n">
        <v>484</v>
      </c>
      <c r="I76" s="80" t="n">
        <v>339</v>
      </c>
      <c r="J76" s="80" t="n">
        <v>20</v>
      </c>
      <c r="K76" s="80" t="n">
        <v>8</v>
      </c>
      <c r="L76" s="25" t="n">
        <v>0</v>
      </c>
      <c r="M76" s="80" t="n">
        <v>0</v>
      </c>
      <c r="N76" s="80" t="n">
        <v>1</v>
      </c>
      <c r="O76" s="80" t="n">
        <v>3</v>
      </c>
      <c r="P76" s="80" t="n">
        <v>1</v>
      </c>
      <c r="Q76" s="80" t="n">
        <v>0</v>
      </c>
      <c r="R76" s="16" t="n">
        <v>2</v>
      </c>
      <c r="S76" s="16" t="n">
        <v>3</v>
      </c>
      <c r="T76" s="16" t="n">
        <v>5</v>
      </c>
      <c r="U76" s="25" t="n">
        <v>0</v>
      </c>
      <c r="V76" s="80" t="n">
        <v>1</v>
      </c>
      <c r="W76" s="16" t="n">
        <v>1</v>
      </c>
      <c r="X76" s="25" t="n">
        <v>10</v>
      </c>
      <c r="Y76" s="80" t="n">
        <v>33</v>
      </c>
      <c r="Z76" s="27">
        <f>IF(U76="","",LOOKUP(U76-V76,{-9E+307,0,1},{2,"x",1}))</f>
        <v/>
      </c>
      <c r="AA76" s="14">
        <f>IF(U76="","",U76&amp;"-"&amp;V76)</f>
        <v/>
      </c>
      <c r="AB76" s="63" t="n"/>
      <c r="BT76" s="80" t="n"/>
      <c r="BU76" s="80" t="n"/>
      <c r="BV76" s="80" t="n"/>
      <c r="BW76" s="80" t="n"/>
      <c r="BX76" s="80" t="n"/>
      <c r="BY76" s="80" t="n"/>
      <c r="BZ76" s="80" t="n"/>
      <c r="CA76" s="80" t="n"/>
      <c r="CB76" s="80" t="n"/>
      <c r="CC76" s="80" t="n"/>
      <c r="CD76" s="80" t="n"/>
      <c r="CE76" s="80" t="n"/>
      <c r="CF76" s="80" t="n"/>
      <c r="CG76" s="80" t="n"/>
      <c r="CH76" s="80" t="n"/>
      <c r="CI76" s="80" t="n"/>
      <c r="CJ76" s="80" t="n"/>
      <c r="CK76" s="80" t="n"/>
      <c r="CL76" s="80" t="n"/>
      <c r="CM76" s="80" t="n"/>
      <c r="CN76" s="80" t="n"/>
      <c r="CO76" s="80" t="n"/>
      <c r="CP76" s="80" t="n"/>
      <c r="CQ76" s="80" t="n"/>
      <c r="CR76" s="80" t="n"/>
      <c r="CS76" s="80" t="n"/>
      <c r="CT76" s="80" t="n"/>
      <c r="CU76" s="80" t="n"/>
      <c r="CV76" s="80" t="n"/>
      <c r="CW76" s="80" t="n"/>
      <c r="CX76" s="80" t="n"/>
      <c r="CY76" s="80" t="n"/>
      <c r="CZ76" s="80" t="n"/>
      <c r="DA76" s="80" t="n"/>
      <c r="DB76" s="80" t="n"/>
      <c r="DC76" s="80" t="n"/>
      <c r="DD76" s="80" t="n"/>
      <c r="DE76" s="80" t="n"/>
      <c r="DF76" s="80" t="n"/>
      <c r="DG76" s="80" t="n"/>
      <c r="DH76" s="80" t="n"/>
      <c r="DI76" s="80" t="n"/>
      <c r="DJ76" s="80" t="n"/>
      <c r="DK76" s="80" t="n"/>
      <c r="DL76" s="80" t="n"/>
      <c r="DM76" s="80" t="n"/>
      <c r="DN76" s="80" t="n"/>
      <c r="DO76" s="80" t="n"/>
      <c r="DP76" s="80" t="n"/>
      <c r="DQ76" s="80" t="n"/>
      <c r="DR76" s="80" t="n"/>
      <c r="DS76" s="80" t="n"/>
      <c r="DT76" s="80" t="n"/>
      <c r="DU76" s="80" t="n"/>
      <c r="DV76" s="80" t="n"/>
      <c r="DW76" s="80" t="n"/>
      <c r="DX76" s="80" t="n"/>
      <c r="DY76" s="80" t="n"/>
      <c r="DZ76" s="80" t="n"/>
      <c r="EA76" s="80" t="n"/>
      <c r="EB76" s="80" t="n"/>
      <c r="EC76" s="80" t="n"/>
      <c r="ED76" s="80" t="n"/>
      <c r="EE76" s="80" t="n"/>
      <c r="EF76" s="80" t="n"/>
      <c r="EG76" s="80" t="n"/>
      <c r="EH76" s="80" t="n"/>
      <c r="EI76" s="80" t="n"/>
      <c r="EJ76" s="80" t="n"/>
      <c r="EK76" s="80" t="n"/>
      <c r="EL76" s="80" t="n"/>
      <c r="EM76" s="80" t="n"/>
      <c r="EN76" s="80" t="n"/>
      <c r="EO76" s="80" t="n"/>
      <c r="EP76" s="80" t="n"/>
      <c r="EQ76" s="80" t="n"/>
      <c r="ER76" s="81" t="n"/>
      <c r="ES76" s="89" t="n"/>
      <c r="EU76" s="81" t="n"/>
      <c r="EV76" s="89" t="n"/>
      <c r="EX76" s="81" t="n"/>
      <c r="EY76" s="89" t="n"/>
      <c r="FA76" s="81" t="n"/>
      <c r="FB76" s="89" t="n"/>
      <c r="FD76" s="81" t="n"/>
      <c r="FE76" s="89" t="n"/>
      <c r="FG76" s="81" t="n"/>
      <c r="FH76" s="89" t="n"/>
      <c r="FJ76" s="81" t="n"/>
      <c r="FK76" s="89" t="n"/>
      <c r="FM76" s="81" t="n"/>
    </row>
    <row customHeight="1" ht="12" r="77" spans="1:201">
      <c r="A77" s="35" t="n">
        <v>43380</v>
      </c>
      <c r="B77" s="89" t="s">
        <v>167</v>
      </c>
      <c r="C77" s="89" t="s">
        <v>160</v>
      </c>
      <c r="D77" s="31" t="n">
        <v>6.66</v>
      </c>
      <c r="E77" s="81" t="n">
        <v>7.09</v>
      </c>
      <c r="F77" s="25" t="n">
        <v>502</v>
      </c>
      <c r="G77" s="80" t="n">
        <v>342</v>
      </c>
      <c r="H77" s="80" t="n">
        <v>411</v>
      </c>
      <c r="I77" s="80" t="n">
        <v>239</v>
      </c>
      <c r="J77" s="80" t="n">
        <v>26</v>
      </c>
      <c r="K77" s="80" t="n">
        <v>7</v>
      </c>
      <c r="L77" s="25" t="n">
        <v>1</v>
      </c>
      <c r="M77" s="80" t="n">
        <v>2</v>
      </c>
      <c r="N77" s="80" t="n">
        <v>6</v>
      </c>
      <c r="O77" s="80" t="n">
        <v>2</v>
      </c>
      <c r="P77" s="80" t="n">
        <v>3</v>
      </c>
      <c r="Q77" s="80" t="n">
        <v>1</v>
      </c>
      <c r="R77" s="16" t="n">
        <v>10</v>
      </c>
      <c r="S77" s="16" t="n">
        <v>5</v>
      </c>
      <c r="T77" s="16" t="n">
        <v>15</v>
      </c>
      <c r="U77" s="25" t="n">
        <v>1</v>
      </c>
      <c r="V77" s="80" t="n">
        <v>3</v>
      </c>
      <c r="W77" s="16" t="n">
        <v>4</v>
      </c>
      <c r="X77" s="25" t="n">
        <v>11</v>
      </c>
      <c r="Y77" s="80" t="n">
        <v>47</v>
      </c>
      <c r="Z77" s="27">
        <f>IF(U77="","",LOOKUP(U77-V77,{-9E+307,0,1},{2,"x",1}))</f>
        <v/>
      </c>
      <c r="AA77" s="14">
        <f>IF(U77="","",U77&amp;"-"&amp;V77)</f>
        <v/>
      </c>
      <c r="AB77" s="63" t="n"/>
      <c r="EP77" s="89" t="n"/>
      <c r="ER77" s="81" t="n"/>
      <c r="ES77" s="89" t="n"/>
      <c r="EU77" s="81" t="n"/>
      <c r="EV77" s="89" t="n"/>
      <c r="EX77" s="81" t="n"/>
      <c r="EY77" s="89" t="n"/>
      <c r="FA77" s="81" t="n"/>
      <c r="FB77" s="89" t="n"/>
      <c r="FD77" s="81" t="n"/>
      <c r="FE77" s="89" t="n"/>
      <c r="FG77" s="81" t="n"/>
      <c r="FH77" s="89" t="n"/>
      <c r="FJ77" s="81" t="n"/>
      <c r="FK77" s="89" t="n"/>
      <c r="FM77" s="81" t="n"/>
    </row>
    <row r="78" spans="1:201">
      <c r="A78" s="35" t="n">
        <v>43380</v>
      </c>
      <c r="B78" s="89" t="s">
        <v>151</v>
      </c>
      <c r="C78" s="89" t="s">
        <v>166</v>
      </c>
      <c r="D78" s="31" t="n">
        <v>7.03</v>
      </c>
      <c r="E78" s="81" t="n">
        <v>6.54</v>
      </c>
      <c r="F78" s="25" t="n">
        <v>325</v>
      </c>
      <c r="G78" s="80" t="n">
        <v>499</v>
      </c>
      <c r="H78" s="80" t="n">
        <v>246</v>
      </c>
      <c r="I78" s="80" t="n">
        <v>397</v>
      </c>
      <c r="J78" s="80" t="n">
        <v>10</v>
      </c>
      <c r="K78" s="80" t="n">
        <v>13</v>
      </c>
      <c r="L78" s="25" t="n">
        <v>2</v>
      </c>
      <c r="M78" s="80" t="n">
        <v>0</v>
      </c>
      <c r="N78" s="80" t="n">
        <v>2</v>
      </c>
      <c r="O78" s="80" t="n">
        <v>4</v>
      </c>
      <c r="P78" s="80" t="n">
        <v>2</v>
      </c>
      <c r="Q78" s="80" t="n">
        <v>1</v>
      </c>
      <c r="R78" s="16" t="n">
        <v>6</v>
      </c>
      <c r="S78" s="16" t="n">
        <v>5</v>
      </c>
      <c r="T78" s="16" t="n">
        <v>11</v>
      </c>
      <c r="U78" s="25" t="n">
        <v>1</v>
      </c>
      <c r="V78" s="80" t="n">
        <v>0</v>
      </c>
      <c r="W78" s="16" t="n">
        <v>1</v>
      </c>
      <c r="X78" s="25" t="n">
        <v>42</v>
      </c>
      <c r="Y78" s="80" t="n">
        <v>15</v>
      </c>
      <c r="Z78" s="27">
        <f>IF(U78="","",LOOKUP(U78-V78,{-9E+307,0,1},{2,"x",1}))</f>
        <v/>
      </c>
      <c r="AA78" s="14">
        <f>IF(U78="","",U78&amp;"-"&amp;V78)</f>
        <v/>
      </c>
      <c r="AB78" s="63" t="n"/>
      <c r="EP78" s="89" t="n"/>
      <c r="ER78" s="81" t="n"/>
      <c r="ES78" s="89" t="n"/>
      <c r="EU78" s="81" t="n"/>
      <c r="EV78" s="89" t="n"/>
      <c r="EX78" s="81" t="n"/>
      <c r="EY78" s="89" t="n"/>
      <c r="FA78" s="81" t="n"/>
      <c r="FB78" s="89" t="n"/>
      <c r="FD78" s="81" t="n"/>
      <c r="FE78" s="89" t="n"/>
      <c r="FG78" s="81" t="n"/>
      <c r="FH78" s="89" t="n"/>
      <c r="FJ78" s="81" t="n"/>
      <c r="FK78" s="89" t="n"/>
      <c r="FM78" s="81" t="n"/>
    </row>
    <row customHeight="1" ht="12" r="79" spans="1:201">
      <c r="A79" s="35" t="n">
        <v>43380</v>
      </c>
      <c r="B79" s="89" t="s">
        <v>152</v>
      </c>
      <c r="C79" s="89" t="s">
        <v>162</v>
      </c>
      <c r="D79" s="31" t="n">
        <v>7.12</v>
      </c>
      <c r="E79" s="81" t="n">
        <v>6.18</v>
      </c>
      <c r="F79" s="25" t="n">
        <v>521</v>
      </c>
      <c r="G79" s="80" t="n">
        <v>637</v>
      </c>
      <c r="H79" s="80" t="n">
        <v>451</v>
      </c>
      <c r="I79" s="80" t="n">
        <v>560</v>
      </c>
      <c r="J79" s="80" t="n">
        <v>12</v>
      </c>
      <c r="K79" s="80" t="n">
        <v>11</v>
      </c>
      <c r="L79" s="25" t="n">
        <v>0</v>
      </c>
      <c r="M79" s="80" t="n">
        <v>0</v>
      </c>
      <c r="N79" s="80" t="n">
        <v>5</v>
      </c>
      <c r="O79" s="80" t="n">
        <v>3</v>
      </c>
      <c r="P79" s="80" t="n">
        <v>1</v>
      </c>
      <c r="Q79" s="80" t="n">
        <v>4</v>
      </c>
      <c r="R79" s="16" t="n">
        <v>6</v>
      </c>
      <c r="S79" s="16" t="n">
        <v>7</v>
      </c>
      <c r="T79" s="16" t="n">
        <v>13</v>
      </c>
      <c r="U79" s="25" t="n">
        <v>2</v>
      </c>
      <c r="V79" s="80" t="n">
        <v>0</v>
      </c>
      <c r="W79" s="16" t="n">
        <v>2</v>
      </c>
      <c r="X79" s="25" t="n">
        <v>17</v>
      </c>
      <c r="Y79" s="80" t="n">
        <v>10</v>
      </c>
      <c r="Z79" s="27">
        <f>IF(U79="","",LOOKUP(U79-V79,{-9E+307,0,1},{2,"x",1}))</f>
        <v/>
      </c>
      <c r="AA79" s="14">
        <f>IF(U79="","",U79&amp;"-"&amp;V79)</f>
        <v/>
      </c>
      <c r="AB79" s="63" t="n"/>
      <c r="EP79" s="89" t="n"/>
      <c r="ER79" s="81" t="n"/>
      <c r="ES79" s="89" t="n"/>
      <c r="EU79" s="81" t="n"/>
      <c r="EV79" s="89" t="n"/>
      <c r="EX79" s="81" t="n"/>
      <c r="EY79" s="89" t="n"/>
      <c r="FA79" s="81" t="n"/>
      <c r="FB79" s="89" t="n"/>
      <c r="FD79" s="81" t="n"/>
      <c r="FE79" s="89" t="n"/>
      <c r="FG79" s="81" t="n"/>
      <c r="FH79" s="89" t="n"/>
      <c r="FJ79" s="81" t="n"/>
      <c r="FK79" s="89" t="n"/>
      <c r="FM79" s="81" t="n"/>
    </row>
    <row customHeight="1" ht="12" r="80" spans="1:201">
      <c r="A80" s="35" t="n">
        <v>43380</v>
      </c>
      <c r="B80" s="89" t="s">
        <v>155</v>
      </c>
      <c r="C80" s="89" t="s">
        <v>163</v>
      </c>
      <c r="D80" s="31" t="n">
        <v>6.52</v>
      </c>
      <c r="E80" s="81" t="n">
        <v>6.76</v>
      </c>
      <c r="F80" s="25" t="n">
        <v>436</v>
      </c>
      <c r="G80" s="80" t="n">
        <v>411</v>
      </c>
      <c r="H80" s="80" t="n">
        <v>379</v>
      </c>
      <c r="I80" s="80" t="n">
        <v>344</v>
      </c>
      <c r="J80" s="80" t="n">
        <v>11</v>
      </c>
      <c r="K80" s="80" t="n">
        <v>9</v>
      </c>
      <c r="L80" s="25" t="n">
        <v>2</v>
      </c>
      <c r="M80" s="80" t="n">
        <v>1</v>
      </c>
      <c r="N80" s="80" t="n">
        <v>1</v>
      </c>
      <c r="O80" s="80" t="n">
        <v>2</v>
      </c>
      <c r="P80" s="80" t="n">
        <v>2</v>
      </c>
      <c r="Q80" s="80" t="n">
        <v>0</v>
      </c>
      <c r="R80" s="16" t="n">
        <v>5</v>
      </c>
      <c r="S80" s="16" t="n">
        <v>3</v>
      </c>
      <c r="T80" s="16" t="n">
        <v>8</v>
      </c>
      <c r="U80" s="25" t="n">
        <v>1</v>
      </c>
      <c r="V80" s="80" t="n">
        <v>2</v>
      </c>
      <c r="W80" s="16" t="n">
        <v>3</v>
      </c>
      <c r="X80" s="25" t="n">
        <v>25</v>
      </c>
      <c r="Y80" s="80" t="n">
        <v>19</v>
      </c>
      <c r="Z80" s="27">
        <f>IF(U80="","",LOOKUP(U80-V80,{-9E+307,0,1},{2,"x",1}))</f>
        <v/>
      </c>
      <c r="AA80" s="14">
        <f>IF(U80="","",U80&amp;"-"&amp;V80)</f>
        <v/>
      </c>
      <c r="AB80" s="63" t="n"/>
      <c r="EP80" s="89" t="n"/>
      <c r="ER80" s="81" t="n"/>
      <c r="ES80" s="89" t="n"/>
      <c r="EU80" s="81" t="n"/>
      <c r="EV80" s="89" t="n"/>
      <c r="EX80" s="81" t="n"/>
      <c r="EY80" s="89" t="n"/>
      <c r="FA80" s="81" t="n"/>
      <c r="FB80" s="89" t="n"/>
      <c r="FD80" s="81" t="n"/>
      <c r="FE80" s="89" t="n"/>
      <c r="FG80" s="81" t="n"/>
      <c r="FH80" s="89" t="n"/>
      <c r="FJ80" s="81" t="n"/>
      <c r="FK80" s="89" t="n"/>
      <c r="FM80" s="81" t="n"/>
    </row>
    <row customHeight="1" ht="12" r="81" spans="1:201">
      <c r="A81" s="35" t="n">
        <v>43393</v>
      </c>
      <c r="B81" s="89" t="s">
        <v>156</v>
      </c>
      <c r="C81" s="89" t="s">
        <v>155</v>
      </c>
      <c r="D81" s="31" t="n">
        <v>6.37</v>
      </c>
      <c r="E81" s="81" t="n">
        <v>7.1</v>
      </c>
      <c r="F81" s="25" t="n">
        <v>553</v>
      </c>
      <c r="G81" s="80" t="n">
        <v>324</v>
      </c>
      <c r="H81" s="80" t="n">
        <v>471</v>
      </c>
      <c r="I81" s="80" t="n">
        <v>232</v>
      </c>
      <c r="J81" s="80" t="n">
        <v>17</v>
      </c>
      <c r="K81" s="80" t="n">
        <v>5</v>
      </c>
      <c r="L81" s="25" t="n">
        <v>0</v>
      </c>
      <c r="M81" s="80" t="n">
        <v>1</v>
      </c>
      <c r="N81" s="80" t="n">
        <v>5</v>
      </c>
      <c r="O81" s="80" t="n">
        <v>4</v>
      </c>
      <c r="P81" s="80" t="n">
        <v>3</v>
      </c>
      <c r="Q81" s="80" t="n">
        <v>0</v>
      </c>
      <c r="R81" s="16" t="n">
        <v>8</v>
      </c>
      <c r="S81" s="16" t="n">
        <v>5</v>
      </c>
      <c r="T81" s="16" t="n">
        <v>13</v>
      </c>
      <c r="U81" s="25" t="n">
        <v>0</v>
      </c>
      <c r="V81" s="80" t="n">
        <v>2</v>
      </c>
      <c r="W81" s="16" t="n">
        <v>2</v>
      </c>
      <c r="X81" s="25" t="n">
        <v>14</v>
      </c>
      <c r="Y81" s="80" t="n">
        <v>26</v>
      </c>
      <c r="Z81" s="27">
        <f>IF(U81="","",LOOKUP(U81-V81,{-9E+307,0,1},{2,"x",1}))</f>
        <v/>
      </c>
      <c r="AA81" s="14">
        <f>IF(U81="","",U81&amp;"-"&amp;V81)</f>
        <v/>
      </c>
      <c r="AB81" s="63" t="n"/>
      <c r="EP81" s="89" t="n"/>
      <c r="ER81" s="81" t="n"/>
      <c r="ES81" s="89" t="n"/>
      <c r="EU81" s="81" t="n"/>
      <c r="EV81" s="89" t="n"/>
      <c r="EX81" s="81" t="n"/>
      <c r="EY81" s="89" t="n"/>
      <c r="FA81" s="81" t="n"/>
      <c r="FB81" s="89" t="n"/>
      <c r="FD81" s="81" t="n"/>
      <c r="FE81" s="89" t="n"/>
      <c r="FG81" s="81" t="n"/>
      <c r="FH81" s="89" t="n"/>
      <c r="FJ81" s="81" t="n"/>
      <c r="FK81" s="89" t="n"/>
      <c r="FM81" s="81" t="n"/>
    </row>
    <row customHeight="1" ht="12" r="82" spans="1:201">
      <c r="A82" s="35" t="n">
        <v>43393</v>
      </c>
      <c r="B82" s="89" t="s">
        <v>150</v>
      </c>
      <c r="C82" s="89" t="s">
        <v>167</v>
      </c>
      <c r="D82" s="31" t="n">
        <v>6.73</v>
      </c>
      <c r="E82" s="81" t="n">
        <v>6.7</v>
      </c>
      <c r="F82" s="25" t="n">
        <v>618</v>
      </c>
      <c r="G82" s="80" t="n">
        <v>354</v>
      </c>
      <c r="H82" s="80" t="n">
        <v>535</v>
      </c>
      <c r="I82" s="80" t="n">
        <v>264</v>
      </c>
      <c r="J82" s="80" t="n">
        <v>18</v>
      </c>
      <c r="K82" s="80" t="n">
        <v>6</v>
      </c>
      <c r="L82" s="25" t="n">
        <v>1</v>
      </c>
      <c r="M82" s="80" t="n">
        <v>1</v>
      </c>
      <c r="N82" s="80" t="n">
        <v>2</v>
      </c>
      <c r="O82" s="80" t="n">
        <v>0</v>
      </c>
      <c r="P82" s="80" t="n">
        <v>0</v>
      </c>
      <c r="Q82" s="80" t="n">
        <v>1</v>
      </c>
      <c r="R82" s="16" t="n">
        <v>3</v>
      </c>
      <c r="S82" s="16" t="n">
        <v>2</v>
      </c>
      <c r="T82" s="16" t="n">
        <v>5</v>
      </c>
      <c r="U82" s="25" t="n">
        <v>1</v>
      </c>
      <c r="V82" s="80" t="n">
        <v>1</v>
      </c>
      <c r="W82" s="16" t="n">
        <v>2</v>
      </c>
      <c r="X82" s="25" t="n">
        <v>11</v>
      </c>
      <c r="Y82" s="80" t="n">
        <v>36</v>
      </c>
      <c r="Z82" s="27">
        <f>IF(U82="","",LOOKUP(U82-V82,{-9E+307,0,1},{2,"x",1}))</f>
        <v/>
      </c>
      <c r="AA82" s="14">
        <f>IF(U82="","",U82&amp;"-"&amp;V82)</f>
        <v/>
      </c>
      <c r="AB82" s="63" t="n"/>
      <c r="EP82" s="89" t="n"/>
      <c r="ER82" s="81" t="n"/>
      <c r="ES82" s="89" t="n"/>
      <c r="EU82" s="81" t="n"/>
      <c r="EV82" s="89" t="n"/>
      <c r="EX82" s="81" t="n"/>
      <c r="EY82" s="89" t="n"/>
      <c r="FA82" s="81" t="n"/>
      <c r="FB82" s="89" t="n"/>
      <c r="FD82" s="81" t="n"/>
      <c r="FE82" s="89" t="n"/>
      <c r="FG82" s="81" t="n"/>
      <c r="FH82" s="89" t="n"/>
      <c r="FJ82" s="81" t="n"/>
      <c r="FK82" s="89" t="n"/>
      <c r="FM82" s="81" t="n"/>
    </row>
    <row customHeight="1" ht="12" r="83" spans="1:201">
      <c r="A83" s="35" t="n">
        <v>43393</v>
      </c>
      <c r="B83" s="89" t="s">
        <v>161</v>
      </c>
      <c r="C83" s="89" t="s">
        <v>152</v>
      </c>
      <c r="D83" s="31" t="n">
        <v>6.16</v>
      </c>
      <c r="E83" s="81" t="n">
        <v>7.21</v>
      </c>
      <c r="F83" s="25" t="n">
        <v>424</v>
      </c>
      <c r="G83" s="80" t="n">
        <v>655</v>
      </c>
      <c r="H83" s="80" t="n">
        <v>336</v>
      </c>
      <c r="I83" s="80" t="n">
        <v>557</v>
      </c>
      <c r="J83" s="80" t="n">
        <v>8</v>
      </c>
      <c r="K83" s="80" t="n">
        <v>11</v>
      </c>
      <c r="L83" s="25" t="n">
        <v>2</v>
      </c>
      <c r="M83" s="80" t="n">
        <v>0</v>
      </c>
      <c r="N83" s="80" t="n">
        <v>3</v>
      </c>
      <c r="O83" s="80" t="n">
        <v>2</v>
      </c>
      <c r="P83" s="80" t="n">
        <v>0</v>
      </c>
      <c r="Q83" s="80" t="n">
        <v>2</v>
      </c>
      <c r="R83" s="16" t="n">
        <v>5</v>
      </c>
      <c r="S83" s="16" t="n">
        <v>4</v>
      </c>
      <c r="T83" s="16" t="n">
        <v>9</v>
      </c>
      <c r="U83" s="25" t="n">
        <v>0</v>
      </c>
      <c r="V83" s="80" t="n">
        <v>3</v>
      </c>
      <c r="W83" s="16" t="n">
        <v>3</v>
      </c>
      <c r="X83" s="25" t="n">
        <v>15</v>
      </c>
      <c r="Y83" s="80" t="n">
        <v>10</v>
      </c>
      <c r="Z83" s="27">
        <f>IF(U83="","",LOOKUP(U83-V83,{-9E+307,0,1},{2,"x",1}))</f>
        <v/>
      </c>
      <c r="AA83" s="14">
        <f>IF(U83="","",U83&amp;"-"&amp;V83)</f>
        <v/>
      </c>
      <c r="AB83" s="63" t="n"/>
      <c r="EP83" s="89" t="n"/>
      <c r="ER83" s="81" t="n"/>
      <c r="ES83" s="89" t="n"/>
      <c r="EU83" s="81" t="n"/>
      <c r="EV83" s="89" t="n"/>
      <c r="EX83" s="81" t="n"/>
      <c r="EY83" s="89" t="n"/>
      <c r="FA83" s="81" t="n"/>
      <c r="FB83" s="89" t="n"/>
      <c r="FD83" s="81" t="n"/>
      <c r="FE83" s="89" t="n"/>
      <c r="FG83" s="81" t="n"/>
      <c r="FH83" s="89" t="n"/>
      <c r="FJ83" s="81" t="n"/>
      <c r="FK83" s="89" t="n"/>
      <c r="FM83" s="81" t="n"/>
    </row>
    <row customHeight="1" ht="12" r="84" spans="1:201">
      <c r="A84" s="35" t="n">
        <v>43394</v>
      </c>
      <c r="B84" s="89" t="s">
        <v>154</v>
      </c>
      <c r="C84" s="89" t="s">
        <v>164</v>
      </c>
      <c r="D84" s="31" t="n">
        <v>6.55</v>
      </c>
      <c r="E84" s="81" t="n">
        <v>6.65</v>
      </c>
      <c r="F84" s="25" t="n">
        <v>374</v>
      </c>
      <c r="G84" s="80" t="n">
        <v>425</v>
      </c>
      <c r="H84" s="80" t="n">
        <v>278</v>
      </c>
      <c r="I84" s="80" t="n">
        <v>341</v>
      </c>
      <c r="J84" s="80" t="n">
        <v>5</v>
      </c>
      <c r="K84" s="80" t="n">
        <v>7</v>
      </c>
      <c r="L84" s="25" t="n">
        <v>1</v>
      </c>
      <c r="M84" s="80" t="n">
        <v>0</v>
      </c>
      <c r="N84" s="80" t="n">
        <v>1</v>
      </c>
      <c r="O84" s="80" t="n">
        <v>2</v>
      </c>
      <c r="P84" s="80" t="n">
        <v>0</v>
      </c>
      <c r="Q84" s="80" t="n">
        <v>4</v>
      </c>
      <c r="R84" s="16" t="n">
        <v>2</v>
      </c>
      <c r="S84" s="16" t="n">
        <v>6</v>
      </c>
      <c r="T84" s="16" t="n">
        <v>8</v>
      </c>
      <c r="U84" s="25" t="n">
        <v>2</v>
      </c>
      <c r="V84" s="80" t="n">
        <v>2</v>
      </c>
      <c r="W84" s="16" t="n">
        <v>4</v>
      </c>
      <c r="X84" s="25" t="n">
        <v>14</v>
      </c>
      <c r="Y84" s="80" t="n">
        <v>17</v>
      </c>
      <c r="Z84" s="27">
        <f>IF(U84="","",LOOKUP(U84-V84,{-9E+307,0,1},{2,"x",1}))</f>
        <v/>
      </c>
      <c r="AA84" s="14">
        <f>IF(U84="","",U84&amp;"-"&amp;V84)</f>
        <v/>
      </c>
      <c r="AB84" s="63" t="n"/>
      <c r="EP84" s="89" t="n"/>
      <c r="ER84" s="81" t="n"/>
      <c r="ES84" s="89" t="n"/>
      <c r="EU84" s="81" t="n"/>
      <c r="EV84" s="89" t="n"/>
      <c r="EX84" s="81" t="n"/>
      <c r="EY84" s="89" t="n"/>
      <c r="FA84" s="81" t="n"/>
      <c r="FB84" s="89" t="n"/>
      <c r="FD84" s="81" t="n"/>
      <c r="FE84" s="89" t="n"/>
      <c r="FG84" s="81" t="n"/>
      <c r="FH84" s="89" t="n"/>
      <c r="FJ84" s="81" t="n"/>
      <c r="FK84" s="89" t="n"/>
      <c r="FM84" s="81" t="n"/>
    </row>
    <row customHeight="1" ht="12" r="85" spans="1:201">
      <c r="A85" s="35" t="n">
        <v>43394</v>
      </c>
      <c r="B85" s="89" t="s">
        <v>149</v>
      </c>
      <c r="C85" s="89" t="s">
        <v>159</v>
      </c>
      <c r="D85" s="31" t="n">
        <v>5.8</v>
      </c>
      <c r="E85" s="81" t="n">
        <v>7.22</v>
      </c>
      <c r="F85" s="25" t="n">
        <v>412</v>
      </c>
      <c r="G85" s="80" t="n">
        <v>660</v>
      </c>
      <c r="H85" s="80" t="n">
        <v>322</v>
      </c>
      <c r="I85" s="80" t="n">
        <v>581</v>
      </c>
      <c r="J85" s="80" t="n">
        <v>1</v>
      </c>
      <c r="K85" s="80" t="n">
        <v>14</v>
      </c>
      <c r="L85" s="25" t="n">
        <v>0</v>
      </c>
      <c r="M85" s="80" t="n">
        <v>1</v>
      </c>
      <c r="N85" s="80" t="n">
        <v>1</v>
      </c>
      <c r="O85" s="80" t="n">
        <v>3</v>
      </c>
      <c r="P85" s="80" t="n">
        <v>0</v>
      </c>
      <c r="Q85" s="80" t="n">
        <v>3</v>
      </c>
      <c r="R85" s="16" t="n">
        <v>1</v>
      </c>
      <c r="S85" s="16" t="n">
        <v>7</v>
      </c>
      <c r="T85" s="16" t="n">
        <v>8</v>
      </c>
      <c r="U85" s="25" t="n">
        <v>1</v>
      </c>
      <c r="V85" s="80" t="n">
        <v>5</v>
      </c>
      <c r="W85" s="16" t="n">
        <v>6</v>
      </c>
      <c r="X85" s="25" t="n">
        <v>11</v>
      </c>
      <c r="Y85" s="80" t="n">
        <v>8</v>
      </c>
      <c r="Z85" s="27">
        <f>IF(U85="","",LOOKUP(U85-V85,{-9E+307,0,1},{2,"x",1}))</f>
        <v/>
      </c>
      <c r="AA85" s="14">
        <f>IF(U85="","",U85&amp;"-"&amp;V85)</f>
        <v/>
      </c>
      <c r="AB85" s="63" t="n"/>
      <c r="EP85" s="89" t="n"/>
      <c r="ER85" s="81" t="n"/>
      <c r="ES85" s="89" t="n"/>
      <c r="EU85" s="81" t="n"/>
      <c r="EV85" s="89" t="n"/>
      <c r="EX85" s="81" t="n"/>
      <c r="EY85" s="89" t="n"/>
      <c r="FA85" s="81" t="n"/>
      <c r="FB85" s="89" t="n"/>
      <c r="FD85" s="81" t="n"/>
      <c r="FE85" s="89" t="n"/>
      <c r="FG85" s="81" t="n"/>
      <c r="FH85" s="89" t="n"/>
      <c r="FJ85" s="81" t="n"/>
      <c r="FK85" s="89" t="n"/>
      <c r="FM85" s="81" t="n"/>
    </row>
    <row customHeight="1" ht="12" r="86" spans="1:201">
      <c r="A86" s="35" t="n">
        <v>43394</v>
      </c>
      <c r="B86" s="89" t="s">
        <v>166</v>
      </c>
      <c r="C86" s="89" t="s">
        <v>158</v>
      </c>
      <c r="D86" s="31" t="n">
        <v>6.65</v>
      </c>
      <c r="E86" s="81" t="n">
        <v>6.69</v>
      </c>
      <c r="F86" s="25" t="n">
        <v>477</v>
      </c>
      <c r="G86" s="80" t="n">
        <v>356</v>
      </c>
      <c r="H86" s="80" t="n">
        <v>380</v>
      </c>
      <c r="I86" s="80" t="n">
        <v>249</v>
      </c>
      <c r="J86" s="80" t="n">
        <v>9</v>
      </c>
      <c r="K86" s="80" t="n">
        <v>7</v>
      </c>
      <c r="L86" s="25" t="n">
        <v>0</v>
      </c>
      <c r="M86" s="80" t="n">
        <v>1</v>
      </c>
      <c r="N86" s="80" t="n">
        <v>2</v>
      </c>
      <c r="O86" s="80" t="n">
        <v>2</v>
      </c>
      <c r="P86" s="80" t="n">
        <v>0</v>
      </c>
      <c r="Q86" s="80" t="n">
        <v>1</v>
      </c>
      <c r="R86" s="16" t="n">
        <v>2</v>
      </c>
      <c r="S86" s="16" t="n">
        <v>4</v>
      </c>
      <c r="T86" s="16" t="n">
        <v>6</v>
      </c>
      <c r="U86" s="10" t="n">
        <v>1</v>
      </c>
      <c r="V86" s="89" t="n">
        <v>1</v>
      </c>
      <c r="W86" s="16" t="n">
        <v>2</v>
      </c>
      <c r="X86" s="25" t="n">
        <v>32</v>
      </c>
      <c r="Y86" s="80" t="n">
        <v>25</v>
      </c>
      <c r="Z86" s="27">
        <f>IF(U86="","",LOOKUP(U86-V86,{-9E+307,0,1},{2,"x",1}))</f>
        <v/>
      </c>
      <c r="AA86" s="14">
        <f>IF(U86="","",U86&amp;"-"&amp;V86)</f>
        <v/>
      </c>
      <c r="AB86" s="63" t="n"/>
      <c r="EP86" s="89" t="n"/>
      <c r="ER86" s="81" t="n"/>
      <c r="ES86" s="89" t="n"/>
      <c r="EU86" s="81" t="n"/>
      <c r="EV86" s="89" t="n"/>
      <c r="EX86" s="81" t="n"/>
      <c r="EY86" s="89" t="n"/>
      <c r="FA86" s="81" t="n"/>
      <c r="FB86" s="89" t="n"/>
      <c r="FD86" s="81" t="n"/>
      <c r="FE86" s="89" t="n"/>
      <c r="FG86" s="81" t="n"/>
      <c r="FH86" s="89" t="n"/>
      <c r="FJ86" s="81" t="n"/>
      <c r="FK86" s="89" t="n"/>
      <c r="FM86" s="81" t="n"/>
    </row>
    <row customHeight="1" ht="12" r="87" spans="1:201">
      <c r="A87" s="35" t="n">
        <v>43394</v>
      </c>
      <c r="B87" s="89" t="s">
        <v>165</v>
      </c>
      <c r="C87" s="89" t="s">
        <v>157</v>
      </c>
      <c r="D87" s="31" t="n">
        <v>6.67</v>
      </c>
      <c r="E87" s="81" t="n">
        <v>6.95</v>
      </c>
      <c r="F87" s="25" t="n">
        <v>301</v>
      </c>
      <c r="G87" s="80" t="n">
        <v>463</v>
      </c>
      <c r="H87" s="80" t="n">
        <v>229</v>
      </c>
      <c r="I87" s="80" t="n">
        <v>394</v>
      </c>
      <c r="J87" s="80" t="n">
        <v>4</v>
      </c>
      <c r="K87" s="80" t="n">
        <v>17</v>
      </c>
      <c r="L87" s="25" t="n">
        <v>0</v>
      </c>
      <c r="M87" s="80" t="n">
        <v>2</v>
      </c>
      <c r="N87" s="80" t="n">
        <v>3</v>
      </c>
      <c r="O87" s="80" t="n">
        <v>6</v>
      </c>
      <c r="P87" s="80" t="n">
        <v>1</v>
      </c>
      <c r="Q87" s="80" t="n">
        <v>2</v>
      </c>
      <c r="R87" s="16" t="n">
        <v>4</v>
      </c>
      <c r="S87" s="16" t="n">
        <v>10</v>
      </c>
      <c r="T87" s="16" t="n">
        <v>14</v>
      </c>
      <c r="U87" s="10" t="n">
        <v>3</v>
      </c>
      <c r="V87" s="89" t="n">
        <v>3</v>
      </c>
      <c r="W87" s="16" t="n">
        <v>6</v>
      </c>
      <c r="X87" s="25" t="n">
        <v>24</v>
      </c>
      <c r="Y87" s="80" t="n">
        <v>14</v>
      </c>
      <c r="Z87" s="27">
        <f>IF(U87="","",LOOKUP(U87-V87,{-9E+307,0,1},{2,"x",1}))</f>
        <v/>
      </c>
      <c r="AA87" s="14">
        <f>IF(U87="","",U87&amp;"-"&amp;V87)</f>
        <v/>
      </c>
      <c r="AB87" s="63" t="n"/>
      <c r="EP87" s="89" t="n"/>
      <c r="ER87" s="81" t="n"/>
      <c r="ES87" s="89" t="n"/>
      <c r="EU87" s="81" t="n"/>
      <c r="EV87" s="89" t="n"/>
      <c r="EX87" s="81" t="n"/>
      <c r="EY87" s="89" t="n"/>
      <c r="FA87" s="81" t="n"/>
      <c r="FB87" s="89" t="n"/>
      <c r="FD87" s="81" t="n"/>
      <c r="FE87" s="89" t="n"/>
      <c r="FG87" s="81" t="n"/>
      <c r="FH87" s="89" t="n"/>
      <c r="FJ87" s="81" t="n"/>
      <c r="FK87" s="89" t="n"/>
      <c r="FM87" s="81" t="n"/>
    </row>
    <row customHeight="1" ht="12" r="88" spans="1:201">
      <c r="A88" s="35" t="n">
        <v>43394</v>
      </c>
      <c r="B88" s="89" t="s">
        <v>163</v>
      </c>
      <c r="C88" s="89" t="s">
        <v>153</v>
      </c>
      <c r="D88" s="31" t="n">
        <v>6.89</v>
      </c>
      <c r="E88" s="81" t="n">
        <v>6.56</v>
      </c>
      <c r="F88" s="25" t="n">
        <v>562</v>
      </c>
      <c r="G88" s="80" t="n">
        <v>430</v>
      </c>
      <c r="H88" s="80" t="n">
        <v>497</v>
      </c>
      <c r="I88" s="80" t="n">
        <v>360</v>
      </c>
      <c r="J88" s="80" t="n">
        <v>12</v>
      </c>
      <c r="K88" s="80" t="n">
        <v>10</v>
      </c>
      <c r="L88" s="25" t="n">
        <v>0</v>
      </c>
      <c r="M88" s="80" t="n">
        <v>0</v>
      </c>
      <c r="N88" s="80" t="n">
        <v>3</v>
      </c>
      <c r="O88" s="80" t="n">
        <v>1</v>
      </c>
      <c r="P88" s="80" t="n">
        <v>1</v>
      </c>
      <c r="Q88" s="80" t="n">
        <v>0</v>
      </c>
      <c r="R88" s="16" t="n">
        <v>4</v>
      </c>
      <c r="S88" s="16" t="n">
        <v>1</v>
      </c>
      <c r="T88" s="16" t="n">
        <v>5</v>
      </c>
      <c r="U88" s="10" t="n">
        <v>1</v>
      </c>
      <c r="V88" s="89" t="n">
        <v>0</v>
      </c>
      <c r="W88" s="16" t="n">
        <v>1</v>
      </c>
      <c r="X88" s="25" t="n">
        <v>16</v>
      </c>
      <c r="Y88" s="80" t="n">
        <v>29</v>
      </c>
      <c r="Z88" s="27">
        <f>IF(U88="","",LOOKUP(U88-V88,{-9E+307,0,1},{2,"x",1}))</f>
        <v/>
      </c>
      <c r="AA88" s="14">
        <f>IF(U88="","",U88&amp;"-"&amp;V88)</f>
        <v/>
      </c>
      <c r="AB88" s="63" t="n"/>
      <c r="EP88" s="89" t="n"/>
      <c r="ER88" s="81" t="n"/>
      <c r="ES88" s="89" t="n"/>
      <c r="EU88" s="81" t="n"/>
      <c r="EV88" s="89" t="n"/>
      <c r="EX88" s="81" t="n"/>
      <c r="EY88" s="89" t="n"/>
      <c r="FA88" s="81" t="n"/>
      <c r="FB88" s="89" t="n"/>
      <c r="FD88" s="81" t="n"/>
      <c r="FE88" s="89" t="n"/>
      <c r="FG88" s="81" t="n"/>
      <c r="FH88" s="89" t="n"/>
      <c r="FJ88" s="81" t="n"/>
      <c r="FK88" s="89" t="n"/>
      <c r="FM88" s="81" t="n"/>
    </row>
    <row customHeight="1" ht="12" r="89" spans="1:201">
      <c r="A89" s="35" t="n">
        <v>43394</v>
      </c>
      <c r="B89" s="89" t="s">
        <v>160</v>
      </c>
      <c r="C89" s="89" t="s">
        <v>151</v>
      </c>
      <c r="D89" s="31" t="n">
        <v>6.34</v>
      </c>
      <c r="E89" s="81" t="n">
        <v>7.16</v>
      </c>
      <c r="F89" s="25" t="n">
        <v>307</v>
      </c>
      <c r="G89" s="80" t="n">
        <v>577</v>
      </c>
      <c r="H89" s="80" t="n">
        <v>218</v>
      </c>
      <c r="I89" s="80" t="n">
        <v>478</v>
      </c>
      <c r="J89" s="80" t="n">
        <v>2</v>
      </c>
      <c r="K89" s="80" t="n">
        <v>16</v>
      </c>
      <c r="L89" s="25" t="n">
        <v>0</v>
      </c>
      <c r="M89" s="80" t="n">
        <v>0</v>
      </c>
      <c r="N89" s="80" t="n">
        <v>1</v>
      </c>
      <c r="O89" s="80" t="n">
        <v>5</v>
      </c>
      <c r="P89" s="80" t="n">
        <v>0</v>
      </c>
      <c r="Q89" s="80" t="n">
        <v>4</v>
      </c>
      <c r="R89" s="16" t="n">
        <v>1</v>
      </c>
      <c r="S89" s="16" t="n">
        <v>9</v>
      </c>
      <c r="T89" s="16" t="n">
        <v>10</v>
      </c>
      <c r="U89" s="10" t="n">
        <v>0</v>
      </c>
      <c r="V89" s="89" t="n">
        <v>2</v>
      </c>
      <c r="W89" s="16" t="n">
        <v>2</v>
      </c>
      <c r="X89" s="25" t="n">
        <v>24</v>
      </c>
      <c r="Y89" s="80" t="n">
        <v>15</v>
      </c>
      <c r="Z89" s="27">
        <f>IF(U89="","",LOOKUP(U89-V89,{-9E+307,0,1},{2,"x",1}))</f>
        <v/>
      </c>
      <c r="AA89" s="14">
        <f>IF(U89="","",U89&amp;"-"&amp;V89)</f>
        <v/>
      </c>
      <c r="AB89" s="63" t="n"/>
      <c r="EP89" s="89" t="n"/>
      <c r="ER89" s="81" t="n"/>
      <c r="ES89" s="89" t="n"/>
      <c r="EU89" s="81" t="n"/>
      <c r="EV89" s="89" t="n"/>
      <c r="EX89" s="81" t="n"/>
      <c r="EY89" s="89" t="n"/>
      <c r="FA89" s="81" t="n"/>
      <c r="FB89" s="89" t="n"/>
      <c r="FD89" s="81" t="n"/>
      <c r="FE89" s="89" t="n"/>
      <c r="FG89" s="81" t="n"/>
      <c r="FH89" s="89" t="n"/>
      <c r="FJ89" s="81" t="n"/>
      <c r="FK89" s="89" t="n"/>
      <c r="FM89" s="81" t="n"/>
    </row>
    <row r="90" spans="1:201">
      <c r="A90" s="35" t="n">
        <v>43395</v>
      </c>
      <c r="B90" s="89" t="s">
        <v>168</v>
      </c>
      <c r="C90" s="89" t="s">
        <v>162</v>
      </c>
      <c r="D90" s="31" t="n">
        <v>6.81</v>
      </c>
      <c r="E90" s="81" t="n">
        <v>6.63</v>
      </c>
      <c r="F90" s="25" t="n">
        <v>496</v>
      </c>
      <c r="G90" s="80" t="n">
        <v>428</v>
      </c>
      <c r="H90" s="80" t="n">
        <v>418</v>
      </c>
      <c r="I90" s="80" t="n">
        <v>340</v>
      </c>
      <c r="J90" s="80" t="n">
        <v>6</v>
      </c>
      <c r="K90" s="80" t="n">
        <v>8</v>
      </c>
      <c r="L90" s="25" t="n">
        <v>0</v>
      </c>
      <c r="M90" s="80" t="n">
        <v>0</v>
      </c>
      <c r="N90" s="80" t="n">
        <v>1</v>
      </c>
      <c r="O90" s="80" t="n">
        <v>0</v>
      </c>
      <c r="P90" s="80" t="n">
        <v>0</v>
      </c>
      <c r="Q90" s="80" t="n">
        <v>0</v>
      </c>
      <c r="R90" s="16" t="n">
        <v>1</v>
      </c>
      <c r="S90" s="16" t="n">
        <v>0</v>
      </c>
      <c r="T90" s="16" t="n">
        <v>1</v>
      </c>
      <c r="U90" s="10" t="n">
        <v>0</v>
      </c>
      <c r="V90" s="89" t="n">
        <v>0</v>
      </c>
      <c r="W90" s="16" t="n">
        <v>0</v>
      </c>
      <c r="X90" s="25" t="n">
        <v>15</v>
      </c>
      <c r="Y90" s="80" t="n">
        <v>13</v>
      </c>
      <c r="Z90" s="27">
        <f>IF(U90="","",LOOKUP(U90-V90,{-9E+307,0,1},{2,"x",1}))</f>
        <v/>
      </c>
      <c r="AA90" s="14">
        <f>IF(U90="","",U90&amp;"-"&amp;V90)</f>
        <v/>
      </c>
      <c r="AB90" s="63" t="n"/>
      <c r="EP90" s="89" t="n"/>
      <c r="ER90" s="81" t="n"/>
      <c r="ES90" s="89" t="n"/>
      <c r="EU90" s="81" t="n"/>
      <c r="EV90" s="89" t="n"/>
      <c r="EX90" s="81" t="n"/>
      <c r="EY90" s="89" t="n"/>
      <c r="FA90" s="81" t="n"/>
      <c r="FB90" s="89" t="n"/>
      <c r="FD90" s="81" t="n"/>
      <c r="FE90" s="89" t="n"/>
      <c r="FG90" s="81" t="n"/>
      <c r="FH90" s="89" t="n"/>
      <c r="FJ90" s="81" t="n"/>
      <c r="FK90" s="89" t="n"/>
      <c r="FM90" s="81" t="n"/>
    </row>
    <row customHeight="1" ht="12" r="91" spans="1:201">
      <c r="A91" s="35" t="n">
        <v>43400</v>
      </c>
      <c r="B91" s="89" t="s">
        <v>159</v>
      </c>
      <c r="C91" s="89" t="s">
        <v>160</v>
      </c>
      <c r="D91" s="31" t="n">
        <v>7.59</v>
      </c>
      <c r="E91" s="81" t="n">
        <v>6.3</v>
      </c>
      <c r="F91" s="25" t="n">
        <v>623</v>
      </c>
      <c r="G91" s="80" t="n">
        <v>305</v>
      </c>
      <c r="H91" s="80" t="n">
        <v>530</v>
      </c>
      <c r="I91" s="80" t="n">
        <v>213</v>
      </c>
      <c r="J91" s="80" t="n">
        <v>27</v>
      </c>
      <c r="K91" s="80" t="n">
        <v>7</v>
      </c>
      <c r="L91" s="25" t="n">
        <v>2</v>
      </c>
      <c r="M91" s="80" t="n">
        <v>0</v>
      </c>
      <c r="N91" s="80" t="n">
        <v>5</v>
      </c>
      <c r="O91" s="80" t="n">
        <v>1</v>
      </c>
      <c r="P91" s="80" t="n">
        <v>5</v>
      </c>
      <c r="Q91" s="80" t="n">
        <v>1</v>
      </c>
      <c r="R91" s="16" t="n">
        <v>12</v>
      </c>
      <c r="S91" s="16" t="n">
        <v>2</v>
      </c>
      <c r="T91" s="16" t="n">
        <v>14</v>
      </c>
      <c r="U91" s="10" t="n">
        <v>3</v>
      </c>
      <c r="V91" s="89" t="n">
        <v>0</v>
      </c>
      <c r="W91" s="16" t="n">
        <v>3</v>
      </c>
      <c r="X91" s="25" t="n">
        <v>17</v>
      </c>
      <c r="Y91" s="80" t="n">
        <v>26</v>
      </c>
      <c r="Z91" s="27">
        <f>IF(U91="","",LOOKUP(U91-V91,{-9E+307,0,1},{2,"x",1}))</f>
        <v/>
      </c>
      <c r="AA91" s="14">
        <f>IF(U91="","",U91&amp;"-"&amp;V91)</f>
        <v/>
      </c>
      <c r="AB91" s="63" t="n"/>
      <c r="EP91" s="89" t="n"/>
      <c r="ER91" s="81" t="n"/>
      <c r="ES91" s="89" t="n"/>
      <c r="EU91" s="81" t="n"/>
      <c r="EV91" s="89" t="n"/>
      <c r="EX91" s="81" t="n"/>
      <c r="EY91" s="89" t="n"/>
      <c r="FA91" s="81" t="n"/>
      <c r="FB91" s="89" t="n"/>
      <c r="FD91" s="81" t="n"/>
      <c r="FE91" s="89" t="n"/>
      <c r="FG91" s="81" t="n"/>
      <c r="FH91" s="89" t="n"/>
      <c r="FJ91" s="81" t="n"/>
      <c r="FK91" s="89" t="n"/>
      <c r="FM91" s="81" t="n"/>
    </row>
    <row customHeight="1" ht="12" r="92" spans="1:201">
      <c r="A92" s="35" t="n">
        <v>43400</v>
      </c>
      <c r="B92" s="89" t="s">
        <v>157</v>
      </c>
      <c r="C92" s="89" t="s">
        <v>150</v>
      </c>
      <c r="D92" s="31" t="n">
        <v>6.45</v>
      </c>
      <c r="E92" s="81" t="n">
        <v>7.01</v>
      </c>
      <c r="F92" s="25" t="n">
        <v>411</v>
      </c>
      <c r="G92" s="80" t="n">
        <v>543</v>
      </c>
      <c r="H92" s="80" t="n">
        <v>344</v>
      </c>
      <c r="I92" s="80" t="n">
        <v>491</v>
      </c>
      <c r="J92" s="80" t="n">
        <v>8</v>
      </c>
      <c r="K92" s="80" t="n">
        <v>17</v>
      </c>
      <c r="L92" s="25" t="n">
        <v>0</v>
      </c>
      <c r="M92" s="80" t="n">
        <v>1</v>
      </c>
      <c r="N92" s="80" t="n">
        <v>1</v>
      </c>
      <c r="O92" s="80" t="n">
        <v>5</v>
      </c>
      <c r="P92" s="80" t="n">
        <v>1</v>
      </c>
      <c r="Q92" s="80" t="n">
        <v>1</v>
      </c>
      <c r="R92" s="16" t="n">
        <v>2</v>
      </c>
      <c r="S92" s="16" t="n">
        <v>7</v>
      </c>
      <c r="T92" s="16" t="n">
        <v>9</v>
      </c>
      <c r="U92" s="10" t="n">
        <v>1</v>
      </c>
      <c r="V92" s="89" t="n">
        <v>2</v>
      </c>
      <c r="W92" s="16" t="n">
        <v>3</v>
      </c>
      <c r="X92" s="25" t="n">
        <v>20</v>
      </c>
      <c r="Y92" s="80" t="n">
        <v>20</v>
      </c>
      <c r="Z92" s="27">
        <f>IF(U92="","",LOOKUP(U92-V92,{-9E+307,0,1},{2,"x",1}))</f>
        <v/>
      </c>
      <c r="AA92" s="14">
        <f>IF(U92="","",U92&amp;"-"&amp;V92)</f>
        <v/>
      </c>
      <c r="AB92" s="63" t="n"/>
      <c r="EP92" s="89" t="n"/>
      <c r="ER92" s="81" t="n"/>
      <c r="ES92" s="89" t="n"/>
      <c r="EU92" s="81" t="n"/>
      <c r="EV92" s="89" t="n"/>
      <c r="EX92" s="81" t="n"/>
      <c r="EY92" s="89" t="n"/>
      <c r="FA92" s="81" t="n"/>
      <c r="FB92" s="89" t="n"/>
      <c r="FD92" s="81" t="n"/>
      <c r="FE92" s="89" t="n"/>
      <c r="FG92" s="81" t="n"/>
      <c r="FH92" s="89" t="n"/>
      <c r="FJ92" s="81" t="n"/>
      <c r="FK92" s="89" t="n"/>
      <c r="FM92" s="81" t="n"/>
    </row>
    <row customHeight="1" ht="12" r="93" spans="1:201">
      <c r="A93" s="35" t="n">
        <v>43400</v>
      </c>
      <c r="B93" s="89" t="s">
        <v>164</v>
      </c>
      <c r="C93" s="89" t="s">
        <v>166</v>
      </c>
      <c r="D93" s="31" t="n">
        <v>6.74</v>
      </c>
      <c r="E93" s="81" t="n">
        <v>6.73</v>
      </c>
      <c r="F93" s="25" t="n">
        <v>370</v>
      </c>
      <c r="G93" s="80" t="n">
        <v>311</v>
      </c>
      <c r="H93" s="80" t="n">
        <v>279</v>
      </c>
      <c r="I93" s="80" t="n">
        <v>215</v>
      </c>
      <c r="J93" s="80" t="n">
        <v>19</v>
      </c>
      <c r="K93" s="80" t="n">
        <v>7</v>
      </c>
      <c r="L93" s="25" t="n">
        <v>0</v>
      </c>
      <c r="M93" s="80" t="n">
        <v>0</v>
      </c>
      <c r="N93" s="80" t="n">
        <v>1</v>
      </c>
      <c r="O93" s="80" t="n">
        <v>3</v>
      </c>
      <c r="P93" s="80" t="n">
        <v>1</v>
      </c>
      <c r="Q93" s="80" t="n">
        <v>2</v>
      </c>
      <c r="R93" s="16" t="n">
        <v>2</v>
      </c>
      <c r="S93" s="16" t="n">
        <v>5</v>
      </c>
      <c r="T93" s="16" t="n">
        <v>7</v>
      </c>
      <c r="U93" s="10" t="n">
        <v>1</v>
      </c>
      <c r="V93" s="89" t="n">
        <v>1</v>
      </c>
      <c r="W93" s="16" t="n">
        <v>2</v>
      </c>
      <c r="X93" s="25" t="n">
        <v>17</v>
      </c>
      <c r="Y93" s="80" t="n">
        <v>36</v>
      </c>
      <c r="Z93" s="27">
        <f>IF(U93="","",LOOKUP(U93-V93,{-9E+307,0,1},{2,"x",1}))</f>
        <v/>
      </c>
      <c r="AA93" s="14">
        <f>IF(U93="","",U93&amp;"-"&amp;V93)</f>
        <v/>
      </c>
      <c r="AB93" s="63" t="n"/>
      <c r="EP93" s="89" t="n"/>
      <c r="ER93" s="81" t="n"/>
      <c r="ES93" s="89" t="n"/>
      <c r="EU93" s="81" t="n"/>
      <c r="EV93" s="89" t="n"/>
      <c r="EX93" s="81" t="n"/>
      <c r="EY93" s="89" t="n"/>
      <c r="FA93" s="81" t="n"/>
      <c r="FB93" s="89" t="n"/>
      <c r="FD93" s="81" t="n"/>
      <c r="FE93" s="89" t="n"/>
      <c r="FG93" s="81" t="n"/>
      <c r="FH93" s="89" t="n"/>
      <c r="FJ93" s="81" t="n"/>
      <c r="FK93" s="89" t="n"/>
      <c r="FM93" s="81" t="n"/>
    </row>
    <row customHeight="1" ht="12" r="94" spans="1:201">
      <c r="A94" s="35" t="n">
        <v>43401</v>
      </c>
      <c r="B94" s="89" t="s">
        <v>153</v>
      </c>
      <c r="C94" s="89" t="s">
        <v>168</v>
      </c>
      <c r="D94" s="31" t="n">
        <v>6.92</v>
      </c>
      <c r="E94" s="81" t="n">
        <v>6.56</v>
      </c>
      <c r="F94" s="25" t="n">
        <v>510</v>
      </c>
      <c r="G94" s="80" t="n">
        <v>611</v>
      </c>
      <c r="H94" s="80" t="n">
        <v>443</v>
      </c>
      <c r="I94" s="80" t="n">
        <v>541</v>
      </c>
      <c r="J94" s="80" t="n">
        <v>12</v>
      </c>
      <c r="K94" s="80" t="n">
        <v>7</v>
      </c>
      <c r="L94" s="25" t="n">
        <v>1</v>
      </c>
      <c r="M94" s="80" t="n">
        <v>0</v>
      </c>
      <c r="N94" s="80" t="n">
        <v>2</v>
      </c>
      <c r="O94" s="80" t="n">
        <v>2</v>
      </c>
      <c r="P94" s="80" t="n">
        <v>3</v>
      </c>
      <c r="Q94" s="80" t="n">
        <v>0</v>
      </c>
      <c r="R94" s="16" t="n">
        <v>6</v>
      </c>
      <c r="S94" s="16" t="n">
        <v>2</v>
      </c>
      <c r="T94" s="16" t="n">
        <v>8</v>
      </c>
      <c r="U94" s="10" t="n">
        <v>3</v>
      </c>
      <c r="V94" s="89" t="n">
        <v>2</v>
      </c>
      <c r="W94" s="16" t="n">
        <v>5</v>
      </c>
      <c r="X94" s="25" t="n">
        <v>15</v>
      </c>
      <c r="Y94" s="80" t="n">
        <v>15</v>
      </c>
      <c r="Z94" s="27">
        <f>IF(U94="","",LOOKUP(U94-V94,{-9E+307,0,1},{2,"x",1}))</f>
        <v/>
      </c>
      <c r="AA94" s="14">
        <f>IF(U94="","",U94&amp;"-"&amp;V94)</f>
        <v/>
      </c>
      <c r="AB94" s="63" t="n"/>
      <c r="EP94" s="89" t="n"/>
      <c r="ER94" s="81" t="n"/>
      <c r="ES94" s="89" t="n"/>
      <c r="EU94" s="81" t="n"/>
      <c r="EV94" s="89" t="n"/>
      <c r="EX94" s="81" t="n"/>
      <c r="EY94" s="89" t="n"/>
      <c r="FA94" s="81" t="n"/>
      <c r="FB94" s="89" t="n"/>
      <c r="FD94" s="81" t="n"/>
      <c r="FE94" s="89" t="n"/>
      <c r="FG94" s="81" t="n"/>
      <c r="FH94" s="89" t="n"/>
      <c r="FJ94" s="81" t="n"/>
      <c r="FK94" s="89" t="n"/>
      <c r="FM94" s="81" t="n"/>
    </row>
    <row customHeight="1" ht="12" r="95" spans="1:201">
      <c r="A95" s="35" t="n">
        <v>43401</v>
      </c>
      <c r="B95" s="89" t="s">
        <v>158</v>
      </c>
      <c r="C95" s="89" t="s">
        <v>149</v>
      </c>
      <c r="D95" s="31" t="n">
        <v>6.77</v>
      </c>
      <c r="E95" s="81" t="n">
        <v>6.44</v>
      </c>
      <c r="F95" s="25" t="n">
        <v>471</v>
      </c>
      <c r="G95" s="80" t="n">
        <v>503</v>
      </c>
      <c r="H95" s="80" t="n">
        <v>385</v>
      </c>
      <c r="I95" s="80" t="n">
        <v>423</v>
      </c>
      <c r="J95" s="80" t="n">
        <v>10</v>
      </c>
      <c r="K95" s="80" t="n">
        <v>9</v>
      </c>
      <c r="L95" s="25" t="n">
        <v>1</v>
      </c>
      <c r="M95" s="80" t="n">
        <v>0</v>
      </c>
      <c r="N95" s="80" t="n">
        <v>1</v>
      </c>
      <c r="O95" s="80" t="n">
        <v>2</v>
      </c>
      <c r="P95" s="80" t="n">
        <v>1</v>
      </c>
      <c r="Q95" s="80" t="n">
        <v>1</v>
      </c>
      <c r="R95" s="16" t="n">
        <v>3</v>
      </c>
      <c r="S95" s="16" t="n">
        <v>3</v>
      </c>
      <c r="T95" s="16" t="n">
        <v>6</v>
      </c>
      <c r="U95" s="10" t="n">
        <v>2</v>
      </c>
      <c r="V95" s="89" t="n">
        <v>1</v>
      </c>
      <c r="W95" s="16" t="n">
        <v>3</v>
      </c>
      <c r="X95" s="25" t="n">
        <v>14</v>
      </c>
      <c r="Y95" s="80" t="n">
        <v>15</v>
      </c>
      <c r="Z95" s="27">
        <f>IF(U95="","",LOOKUP(U95-V95,{-9E+307,0,1},{2,"x",1}))</f>
        <v/>
      </c>
      <c r="AA95" s="14">
        <f>IF(U95="","",U95&amp;"-"&amp;V95)</f>
        <v/>
      </c>
      <c r="AB95" s="63" t="n"/>
      <c r="EP95" s="89" t="n"/>
      <c r="ER95" s="81" t="n"/>
      <c r="ES95" s="89" t="n"/>
      <c r="EU95" s="81" t="n"/>
      <c r="EV95" s="89" t="n"/>
      <c r="EX95" s="81" t="n"/>
      <c r="EY95" s="89" t="n"/>
      <c r="FA95" s="81" t="n"/>
      <c r="FB95" s="89" t="n"/>
      <c r="FD95" s="81" t="n"/>
      <c r="FE95" s="89" t="n"/>
      <c r="FG95" s="81" t="n"/>
      <c r="FH95" s="89" t="n"/>
      <c r="FJ95" s="81" t="n"/>
      <c r="FK95" s="89" t="n"/>
      <c r="FM95" s="81" t="n"/>
    </row>
    <row customHeight="1" ht="12" r="96" spans="1:201">
      <c r="A96" s="35" t="n">
        <v>43401</v>
      </c>
      <c r="B96" s="89" t="s">
        <v>167</v>
      </c>
      <c r="C96" s="89" t="s">
        <v>161</v>
      </c>
      <c r="D96" s="31" t="n">
        <v>6.7</v>
      </c>
      <c r="E96" s="81" t="n">
        <v>6.64</v>
      </c>
      <c r="F96" s="25" t="n">
        <v>267</v>
      </c>
      <c r="G96" s="80" t="n">
        <v>482</v>
      </c>
      <c r="H96" s="80" t="n">
        <v>177</v>
      </c>
      <c r="I96" s="80" t="n">
        <v>391</v>
      </c>
      <c r="J96" s="80" t="n">
        <v>9</v>
      </c>
      <c r="K96" s="80" t="n">
        <v>12</v>
      </c>
      <c r="L96" s="25" t="n">
        <v>0</v>
      </c>
      <c r="M96" s="80" t="n">
        <v>0</v>
      </c>
      <c r="N96" s="80" t="n">
        <v>3</v>
      </c>
      <c r="O96" s="80" t="n">
        <v>2</v>
      </c>
      <c r="P96" s="80" t="n">
        <v>2</v>
      </c>
      <c r="Q96" s="80" t="n">
        <v>2</v>
      </c>
      <c r="R96" s="16" t="n">
        <v>5</v>
      </c>
      <c r="S96" s="16" t="n">
        <v>4</v>
      </c>
      <c r="T96" s="16" t="n">
        <v>9</v>
      </c>
      <c r="U96" s="10" t="n">
        <v>2</v>
      </c>
      <c r="V96" s="89" t="n">
        <v>2</v>
      </c>
      <c r="W96" s="16" t="n">
        <v>4</v>
      </c>
      <c r="X96" s="25" t="n">
        <v>21</v>
      </c>
      <c r="Y96" s="80" t="n">
        <v>20</v>
      </c>
      <c r="Z96" s="27">
        <f>IF(U96="","",LOOKUP(U96-V96,{-9E+307,0,1},{2,"x",1}))</f>
        <v/>
      </c>
      <c r="AA96" s="14">
        <f>IF(U96="","",U96&amp;"-"&amp;V96)</f>
        <v/>
      </c>
      <c r="AB96" s="63" t="n"/>
      <c r="EP96" s="89" t="n"/>
      <c r="ER96" s="81" t="n"/>
      <c r="ES96" s="89" t="n"/>
      <c r="EU96" s="81" t="n"/>
      <c r="EV96" s="89" t="n"/>
      <c r="EX96" s="81" t="n"/>
      <c r="EY96" s="89" t="n"/>
      <c r="FA96" s="81" t="n"/>
      <c r="FB96" s="89" t="n"/>
      <c r="FD96" s="81" t="n"/>
      <c r="FE96" s="89" t="n"/>
      <c r="FG96" s="81" t="n"/>
      <c r="FH96" s="89" t="n"/>
      <c r="FJ96" s="81" t="n"/>
      <c r="FK96" s="89" t="n"/>
      <c r="FM96" s="81" t="n"/>
    </row>
    <row customHeight="1" ht="12" r="97" spans="1:201">
      <c r="A97" s="35" t="n">
        <v>43401</v>
      </c>
      <c r="B97" s="89" t="s">
        <v>152</v>
      </c>
      <c r="C97" s="89" t="s">
        <v>156</v>
      </c>
      <c r="D97" s="31" t="n">
        <v>6.75</v>
      </c>
      <c r="E97" s="81" t="n">
        <v>6.86</v>
      </c>
      <c r="F97" s="25" t="n">
        <v>655</v>
      </c>
      <c r="G97" s="80" t="n">
        <v>412</v>
      </c>
      <c r="H97" s="80" t="n">
        <v>585</v>
      </c>
      <c r="I97" s="80" t="n">
        <v>323</v>
      </c>
      <c r="J97" s="80" t="n">
        <v>26</v>
      </c>
      <c r="K97" s="80" t="n">
        <v>6</v>
      </c>
      <c r="L97" s="25" t="n">
        <v>2</v>
      </c>
      <c r="M97" s="80" t="n">
        <v>0</v>
      </c>
      <c r="N97" s="80" t="n">
        <v>1</v>
      </c>
      <c r="O97" s="80" t="n">
        <v>2</v>
      </c>
      <c r="P97" s="80" t="n">
        <v>2</v>
      </c>
      <c r="Q97" s="80" t="n">
        <v>2</v>
      </c>
      <c r="R97" s="16" t="n">
        <v>5</v>
      </c>
      <c r="S97" s="16" t="n">
        <v>4</v>
      </c>
      <c r="T97" s="16" t="n">
        <v>9</v>
      </c>
      <c r="U97" s="10" t="n">
        <v>1</v>
      </c>
      <c r="V97" s="89" t="n">
        <v>1</v>
      </c>
      <c r="W97" s="16" t="n">
        <v>2</v>
      </c>
      <c r="X97" s="25" t="n">
        <v>2</v>
      </c>
      <c r="Y97" s="80" t="n">
        <v>41</v>
      </c>
      <c r="Z97" s="27">
        <f>IF(U97="","",LOOKUP(U97-V97,{-9E+307,0,1},{2,"x",1}))</f>
        <v/>
      </c>
      <c r="AA97" s="14">
        <f>IF(U97="","",U97&amp;"-"&amp;V97)</f>
        <v/>
      </c>
      <c r="AB97" s="63" t="n"/>
      <c r="EP97" s="89" t="n"/>
      <c r="ER97" s="81" t="n"/>
      <c r="ES97" s="89" t="n"/>
      <c r="EU97" s="81" t="n"/>
      <c r="EV97" s="89" t="n"/>
      <c r="EX97" s="81" t="n"/>
      <c r="EY97" s="89" t="n"/>
      <c r="FA97" s="81" t="n"/>
      <c r="FB97" s="89" t="n"/>
      <c r="FD97" s="81" t="n"/>
      <c r="FE97" s="89" t="n"/>
      <c r="FG97" s="81" t="n"/>
      <c r="FH97" s="89" t="n"/>
      <c r="FJ97" s="81" t="n"/>
      <c r="FK97" s="89" t="n"/>
      <c r="FM97" s="81" t="n"/>
    </row>
    <row customHeight="1" ht="12" r="98" spans="1:201">
      <c r="A98" s="35" t="n">
        <v>43401</v>
      </c>
      <c r="B98" s="89" t="s">
        <v>162</v>
      </c>
      <c r="C98" s="89" t="s">
        <v>154</v>
      </c>
      <c r="D98" s="31" t="n">
        <v>6.66</v>
      </c>
      <c r="E98" s="81" t="n">
        <v>6.93</v>
      </c>
      <c r="F98" s="25" t="n">
        <v>606</v>
      </c>
      <c r="G98" s="80" t="n">
        <v>206</v>
      </c>
      <c r="H98" s="80" t="n">
        <v>528</v>
      </c>
      <c r="I98" s="80" t="n">
        <v>146</v>
      </c>
      <c r="J98" s="80" t="n">
        <v>11</v>
      </c>
      <c r="K98" s="80" t="n">
        <v>11</v>
      </c>
      <c r="L98" s="25" t="n">
        <v>1</v>
      </c>
      <c r="M98" s="80" t="n">
        <v>1</v>
      </c>
      <c r="N98" s="80" t="n">
        <v>3</v>
      </c>
      <c r="O98" s="80" t="n">
        <v>2</v>
      </c>
      <c r="P98" s="80" t="n">
        <v>2</v>
      </c>
      <c r="Q98" s="80" t="n">
        <v>2</v>
      </c>
      <c r="R98" s="16" t="n">
        <v>6</v>
      </c>
      <c r="S98" s="16" t="n">
        <v>5</v>
      </c>
      <c r="T98" s="16" t="n">
        <v>11</v>
      </c>
      <c r="U98" s="10" t="n">
        <v>2</v>
      </c>
      <c r="V98" s="89" t="n">
        <v>2</v>
      </c>
      <c r="W98" s="16" t="n">
        <v>4</v>
      </c>
      <c r="X98" s="25" t="n">
        <v>7</v>
      </c>
      <c r="Y98" s="80" t="n">
        <v>41</v>
      </c>
      <c r="Z98" s="27">
        <f>IF(U98="","",LOOKUP(U98-V98,{-9E+307,0,1},{2,"x",1}))</f>
        <v/>
      </c>
      <c r="AA98" s="14">
        <f>IF(U98="","",U98&amp;"-"&amp;V98)</f>
        <v/>
      </c>
      <c r="AB98" s="63" t="n"/>
      <c r="EP98" s="89" t="n"/>
      <c r="ER98" s="81" t="n"/>
      <c r="ES98" s="89" t="n"/>
      <c r="EU98" s="81" t="n"/>
      <c r="EV98" s="89" t="n"/>
      <c r="EX98" s="81" t="n"/>
      <c r="EY98" s="89" t="n"/>
      <c r="FA98" s="81" t="n"/>
      <c r="FB98" s="89" t="n"/>
      <c r="FD98" s="81" t="n"/>
      <c r="FE98" s="89" t="n"/>
      <c r="FG98" s="81" t="n"/>
      <c r="FH98" s="89" t="n"/>
      <c r="FJ98" s="81" t="n"/>
      <c r="FK98" s="89" t="n"/>
      <c r="FM98" s="81" t="n"/>
    </row>
    <row customHeight="1" ht="12" r="99" spans="1:201">
      <c r="A99" s="35" t="n">
        <v>43401</v>
      </c>
      <c r="B99" s="89" t="s">
        <v>155</v>
      </c>
      <c r="C99" s="89" t="s">
        <v>165</v>
      </c>
      <c r="D99" s="31" t="n">
        <v>6.11</v>
      </c>
      <c r="E99" s="81" t="n">
        <v>7.33</v>
      </c>
      <c r="F99" s="25" t="n">
        <v>536</v>
      </c>
      <c r="G99" s="80" t="n">
        <v>323</v>
      </c>
      <c r="H99" s="80" t="n">
        <v>479</v>
      </c>
      <c r="I99" s="80" t="n">
        <v>254</v>
      </c>
      <c r="J99" s="80" t="n">
        <v>11</v>
      </c>
      <c r="K99" s="80" t="n">
        <v>7</v>
      </c>
      <c r="L99" s="25" t="n">
        <v>0</v>
      </c>
      <c r="M99" s="80" t="n">
        <v>1</v>
      </c>
      <c r="N99" s="80" t="n">
        <v>2</v>
      </c>
      <c r="O99" s="80" t="n">
        <v>2</v>
      </c>
      <c r="P99" s="80" t="n">
        <v>0</v>
      </c>
      <c r="Q99" s="80" t="n">
        <v>1</v>
      </c>
      <c r="R99" s="16" t="n">
        <v>2</v>
      </c>
      <c r="S99" s="16" t="n">
        <v>4</v>
      </c>
      <c r="T99" s="16" t="n">
        <v>6</v>
      </c>
      <c r="U99" s="10" t="n">
        <v>0</v>
      </c>
      <c r="V99" s="89" t="n">
        <v>3</v>
      </c>
      <c r="W99" s="16" t="n">
        <v>3</v>
      </c>
      <c r="X99" s="25" t="n">
        <v>9</v>
      </c>
      <c r="Y99" s="80" t="n">
        <v>36</v>
      </c>
      <c r="Z99" s="27">
        <f>IF(U99="","",LOOKUP(U99-V99,{-9E+307,0,1},{2,"x",1}))</f>
        <v/>
      </c>
      <c r="AA99" s="14">
        <f>IF(U99="","",U99&amp;"-"&amp;V99)</f>
        <v/>
      </c>
      <c r="AB99" s="63" t="n"/>
      <c r="EP99" s="89" t="n"/>
      <c r="ER99" s="81" t="n"/>
      <c r="ES99" s="89" t="n"/>
      <c r="EU99" s="81" t="n"/>
      <c r="EV99" s="89" t="n"/>
      <c r="EX99" s="81" t="n"/>
      <c r="EY99" s="89" t="n"/>
      <c r="FA99" s="81" t="n"/>
      <c r="FB99" s="89" t="n"/>
      <c r="FD99" s="81" t="n"/>
      <c r="FE99" s="89" t="n"/>
      <c r="FG99" s="81" t="n"/>
      <c r="FH99" s="89" t="n"/>
      <c r="FJ99" s="81" t="n"/>
      <c r="FK99" s="89" t="n"/>
      <c r="FM99" s="81" t="n"/>
    </row>
    <row customHeight="1" ht="12" r="100" spans="1:201">
      <c r="A100" s="35" t="n">
        <v>43402</v>
      </c>
      <c r="B100" s="89" t="s">
        <v>151</v>
      </c>
      <c r="C100" s="89" t="s">
        <v>163</v>
      </c>
      <c r="D100" s="31" t="n">
        <v>6.34</v>
      </c>
      <c r="E100" s="81" t="n">
        <v>7.24</v>
      </c>
      <c r="F100" s="25" t="n">
        <v>376</v>
      </c>
      <c r="G100" s="80" t="n">
        <v>619</v>
      </c>
      <c r="H100" s="80" t="n">
        <v>308</v>
      </c>
      <c r="I100" s="80" t="n">
        <v>538</v>
      </c>
      <c r="J100" s="80" t="n">
        <v>13</v>
      </c>
      <c r="K100" s="80" t="n">
        <v>13</v>
      </c>
      <c r="L100" s="25" t="n">
        <v>0</v>
      </c>
      <c r="M100" s="80" t="n">
        <v>0</v>
      </c>
      <c r="N100" s="80" t="n">
        <v>3</v>
      </c>
      <c r="O100" s="80" t="n">
        <v>6</v>
      </c>
      <c r="P100" s="80" t="n">
        <v>1</v>
      </c>
      <c r="Q100" s="80" t="n">
        <v>1</v>
      </c>
      <c r="R100" s="16" t="n">
        <v>4</v>
      </c>
      <c r="S100" s="16" t="n">
        <v>7</v>
      </c>
      <c r="T100" s="16" t="n">
        <v>11</v>
      </c>
      <c r="U100" s="10" t="n">
        <v>0</v>
      </c>
      <c r="V100" s="89" t="n">
        <v>3</v>
      </c>
      <c r="W100" s="16" t="n">
        <v>3</v>
      </c>
      <c r="X100" s="25" t="n">
        <v>13</v>
      </c>
      <c r="Y100" s="80" t="n">
        <v>22</v>
      </c>
      <c r="Z100" s="27">
        <f>IF(U100="","",LOOKUP(U100-V100,{-9E+307,0,1},{2,"x",1}))</f>
        <v/>
      </c>
      <c r="AA100" s="14">
        <f>IF(U100="","",U100&amp;"-"&amp;V100)</f>
        <v/>
      </c>
      <c r="AB100" s="63" t="n"/>
      <c r="EP100" s="89" t="n"/>
      <c r="ER100" s="81" t="n"/>
      <c r="ES100" s="89" t="n"/>
      <c r="EU100" s="81" t="n"/>
      <c r="EV100" s="89" t="n"/>
      <c r="EX100" s="81" t="n"/>
      <c r="EY100" s="89" t="n"/>
      <c r="FA100" s="81" t="n"/>
      <c r="FB100" s="89" t="n"/>
      <c r="FD100" s="81" t="n"/>
      <c r="FE100" s="89" t="n"/>
      <c r="FG100" s="81" t="n"/>
      <c r="FH100" s="89" t="n"/>
      <c r="FJ100" s="81" t="n"/>
      <c r="FK100" s="89" t="n"/>
      <c r="FM100" s="81" t="n"/>
    </row>
    <row customHeight="1" ht="12" r="101" spans="1:201">
      <c r="A101" s="35" t="n">
        <v>43404</v>
      </c>
      <c r="B101" s="89" t="s">
        <v>153</v>
      </c>
      <c r="C101" s="89" t="s">
        <v>167</v>
      </c>
      <c r="D101" s="31" t="n">
        <v>6.85</v>
      </c>
      <c r="E101" s="81" t="n">
        <v>6.48</v>
      </c>
      <c r="F101" s="25" t="n">
        <v>551</v>
      </c>
      <c r="G101" s="80" t="n">
        <v>394</v>
      </c>
      <c r="H101" s="80" t="n">
        <v>490</v>
      </c>
      <c r="I101" s="80" t="n">
        <v>318</v>
      </c>
      <c r="J101" s="80" t="n">
        <v>21</v>
      </c>
      <c r="K101" s="80" t="n">
        <v>9</v>
      </c>
      <c r="L101" s="25" t="n">
        <v>0</v>
      </c>
      <c r="M101" s="80" t="n">
        <v>0</v>
      </c>
      <c r="N101" s="80" t="n">
        <v>3</v>
      </c>
      <c r="O101" s="80" t="n">
        <v>1</v>
      </c>
      <c r="P101" s="80" t="n">
        <v>6</v>
      </c>
      <c r="Q101" s="80" t="n">
        <v>1</v>
      </c>
      <c r="R101" s="16" t="n">
        <v>9</v>
      </c>
      <c r="S101" s="16" t="n">
        <v>2</v>
      </c>
      <c r="T101" s="16" t="n">
        <v>11</v>
      </c>
      <c r="U101" s="10" t="n">
        <v>2</v>
      </c>
      <c r="V101" s="89" t="n">
        <v>1</v>
      </c>
      <c r="W101" s="16" t="n">
        <v>3</v>
      </c>
      <c r="X101" s="25" t="n">
        <v>14</v>
      </c>
      <c r="Y101" s="80" t="n">
        <v>26</v>
      </c>
      <c r="Z101" s="27">
        <f>IF(U101="","",LOOKUP(U101-V101,{-9E+307,0,1},{2,"x",1}))</f>
        <v/>
      </c>
      <c r="AA101" s="14">
        <f>IF(U101="","",U101&amp;"-"&amp;V101)</f>
        <v/>
      </c>
      <c r="AB101" s="63" t="n"/>
      <c r="EP101" s="89" t="n"/>
      <c r="ER101" s="81" t="n"/>
      <c r="ES101" s="89" t="n"/>
      <c r="EU101" s="81" t="n"/>
      <c r="EV101" s="89" t="n"/>
      <c r="EX101" s="81" t="n"/>
      <c r="EY101" s="89" t="n"/>
      <c r="FA101" s="81" t="n"/>
      <c r="FB101" s="89" t="n"/>
      <c r="FD101" s="81" t="n"/>
      <c r="FE101" s="89" t="n"/>
      <c r="FG101" s="81" t="n"/>
      <c r="FH101" s="89" t="n"/>
      <c r="FJ101" s="81" t="n"/>
      <c r="FK101" s="89" t="n"/>
      <c r="FM101" s="81" t="n"/>
    </row>
    <row customHeight="1" ht="12" r="102" spans="1:201">
      <c r="A102" s="35" t="n">
        <v>43406</v>
      </c>
      <c r="B102" s="89" t="s">
        <v>152</v>
      </c>
      <c r="C102" s="89" t="s">
        <v>157</v>
      </c>
      <c r="D102" s="31" t="n">
        <v>7.51</v>
      </c>
      <c r="E102" s="81" t="n">
        <v>6.09</v>
      </c>
      <c r="F102" s="25" t="n">
        <v>560</v>
      </c>
      <c r="G102" s="80" t="n">
        <v>586</v>
      </c>
      <c r="H102" s="80" t="n">
        <v>494</v>
      </c>
      <c r="I102" s="80" t="n">
        <v>511</v>
      </c>
      <c r="J102" s="80" t="n">
        <v>20</v>
      </c>
      <c r="K102" s="80" t="n">
        <v>7</v>
      </c>
      <c r="L102" s="25" t="n">
        <v>1</v>
      </c>
      <c r="M102" s="80" t="n">
        <v>0</v>
      </c>
      <c r="N102" s="80" t="n">
        <v>4</v>
      </c>
      <c r="O102" s="80" t="n">
        <v>2</v>
      </c>
      <c r="P102" s="80" t="n">
        <v>8</v>
      </c>
      <c r="Q102" s="80" t="n">
        <v>2</v>
      </c>
      <c r="R102" s="16" t="n">
        <v>13</v>
      </c>
      <c r="S102" s="16" t="n">
        <v>4</v>
      </c>
      <c r="T102" s="16" t="n">
        <v>17</v>
      </c>
      <c r="U102" s="10" t="n">
        <v>5</v>
      </c>
      <c r="V102" s="89" t="n">
        <v>1</v>
      </c>
      <c r="W102" s="16" t="n">
        <v>6</v>
      </c>
      <c r="X102" s="25" t="n">
        <v>30</v>
      </c>
      <c r="Y102" s="80" t="n">
        <v>9</v>
      </c>
      <c r="Z102" s="27">
        <f>IF(U102="","",LOOKUP(U102-V102,{-9E+307,0,1},{2,"x",1}))</f>
        <v/>
      </c>
      <c r="AA102" s="19">
        <f>IF(U102="","",U102&amp;"-"&amp;V102)</f>
        <v/>
      </c>
      <c r="EP102" s="89" t="n"/>
      <c r="ER102" s="81" t="n"/>
      <c r="ES102" s="89" t="n"/>
      <c r="EU102" s="81" t="n"/>
      <c r="EV102" s="89" t="n"/>
      <c r="EX102" s="81" t="n"/>
      <c r="EY102" s="89" t="n"/>
      <c r="FA102" s="81" t="n"/>
      <c r="FB102" s="89" t="n"/>
      <c r="FD102" s="81" t="n"/>
      <c r="FE102" s="89" t="n"/>
      <c r="FG102" s="81" t="n"/>
      <c r="FH102" s="89" t="n"/>
      <c r="FJ102" s="81" t="n"/>
      <c r="FK102" s="89" t="n"/>
      <c r="FM102" s="81" t="n"/>
    </row>
    <row customHeight="1" ht="12" r="103" spans="1:201">
      <c r="A103" s="35" t="n">
        <v>43407</v>
      </c>
      <c r="B103" s="89" t="s">
        <v>166</v>
      </c>
      <c r="C103" s="89" t="s">
        <v>156</v>
      </c>
      <c r="D103" s="31" t="n">
        <v>6.75</v>
      </c>
      <c r="E103" s="81" t="n">
        <v>6.54</v>
      </c>
      <c r="F103" s="25" t="n">
        <v>285</v>
      </c>
      <c r="G103" s="80" t="n">
        <v>464</v>
      </c>
      <c r="H103" s="80" t="n">
        <v>191</v>
      </c>
      <c r="I103" s="80" t="n">
        <v>375</v>
      </c>
      <c r="J103" s="80" t="n">
        <v>10</v>
      </c>
      <c r="K103" s="80" t="n">
        <v>13</v>
      </c>
      <c r="L103" s="25" t="n">
        <v>0</v>
      </c>
      <c r="M103" s="80" t="n">
        <v>0</v>
      </c>
      <c r="N103" s="80" t="n">
        <v>2</v>
      </c>
      <c r="O103" s="80" t="n">
        <v>1</v>
      </c>
      <c r="P103" s="80" t="n">
        <v>1</v>
      </c>
      <c r="Q103" s="80" t="n">
        <v>3</v>
      </c>
      <c r="R103" s="16" t="n">
        <v>3</v>
      </c>
      <c r="S103" s="16" t="n">
        <v>4</v>
      </c>
      <c r="T103" s="16" t="n">
        <v>7</v>
      </c>
      <c r="U103" s="10" t="n">
        <v>1</v>
      </c>
      <c r="V103" s="89" t="n">
        <v>1</v>
      </c>
      <c r="W103" s="16" t="n">
        <v>2</v>
      </c>
      <c r="X103" s="25" t="n">
        <v>32</v>
      </c>
      <c r="Y103" s="80" t="n">
        <v>11</v>
      </c>
      <c r="Z103" s="27">
        <f>IF(U103="","",LOOKUP(U103-V103,{-9E+307,0,1},{2,"x",1}))</f>
        <v/>
      </c>
      <c r="AA103" s="19">
        <f>IF(U103="","",U103&amp;"-"&amp;V103)</f>
        <v/>
      </c>
      <c r="EP103" s="89" t="n"/>
      <c r="ER103" s="81" t="n"/>
      <c r="ES103" s="89" t="n"/>
      <c r="EU103" s="81" t="n"/>
      <c r="EV103" s="89" t="n"/>
      <c r="EX103" s="81" t="n"/>
      <c r="EY103" s="89" t="n"/>
      <c r="FA103" s="81" t="n"/>
      <c r="FB103" s="89" t="n"/>
      <c r="FD103" s="81" t="n"/>
      <c r="FE103" s="89" t="n"/>
      <c r="FG103" s="81" t="n"/>
      <c r="FH103" s="89" t="n"/>
      <c r="FJ103" s="81" t="n"/>
      <c r="FK103" s="89" t="n"/>
      <c r="FM103" s="81" t="n"/>
    </row>
    <row customHeight="1" ht="12" r="104" spans="1:201">
      <c r="A104" s="35" t="n">
        <v>43407</v>
      </c>
      <c r="B104" s="89" t="s">
        <v>163</v>
      </c>
      <c r="C104" s="89" t="s">
        <v>167</v>
      </c>
      <c r="D104" s="31" t="n">
        <v>7.56</v>
      </c>
      <c r="E104" s="81" t="n">
        <v>6.1</v>
      </c>
      <c r="F104" s="25" t="n">
        <v>569</v>
      </c>
      <c r="G104" s="80" t="n">
        <v>335</v>
      </c>
      <c r="H104" s="80" t="n">
        <v>496</v>
      </c>
      <c r="I104" s="80" t="n">
        <v>255</v>
      </c>
      <c r="J104" s="80" t="n">
        <v>15</v>
      </c>
      <c r="K104" s="80" t="n">
        <v>7</v>
      </c>
      <c r="L104" s="25" t="n">
        <v>2</v>
      </c>
      <c r="M104" s="80" t="n">
        <v>0</v>
      </c>
      <c r="N104" s="80" t="n">
        <v>6</v>
      </c>
      <c r="O104" s="80" t="n">
        <v>2</v>
      </c>
      <c r="P104" s="80" t="n">
        <v>1</v>
      </c>
      <c r="Q104" s="80" t="n">
        <v>0</v>
      </c>
      <c r="R104" s="16" t="n">
        <v>9</v>
      </c>
      <c r="S104" s="16" t="n">
        <v>2</v>
      </c>
      <c r="T104" s="16" t="n">
        <v>11</v>
      </c>
      <c r="U104" s="10" t="n">
        <v>5</v>
      </c>
      <c r="V104" s="89" t="n">
        <v>0</v>
      </c>
      <c r="W104" s="16" t="n">
        <v>5</v>
      </c>
      <c r="X104" s="25" t="n">
        <v>11</v>
      </c>
      <c r="Y104" s="80" t="n">
        <v>21</v>
      </c>
      <c r="Z104" s="27">
        <f>IF(U104="","",LOOKUP(U104-V104,{-9E+307,0,1},{2,"x",1}))</f>
        <v/>
      </c>
      <c r="AA104" s="19">
        <f>IF(U104="","",U104&amp;"-"&amp;V104)</f>
        <v/>
      </c>
      <c r="EP104" s="89" t="n"/>
      <c r="ER104" s="81" t="n"/>
      <c r="ES104" s="89" t="n"/>
      <c r="EU104" s="81" t="n"/>
      <c r="EV104" s="89" t="n"/>
      <c r="EX104" s="81" t="n"/>
      <c r="EY104" s="89" t="n"/>
      <c r="FA104" s="81" t="n"/>
      <c r="FB104" s="89" t="n"/>
      <c r="FD104" s="81" t="n"/>
      <c r="FE104" s="89" t="n"/>
      <c r="FG104" s="81" t="n"/>
      <c r="FH104" s="89" t="n"/>
      <c r="FJ104" s="81" t="n"/>
      <c r="FK104" s="89" t="n"/>
      <c r="FM104" s="81" t="n"/>
    </row>
    <row customHeight="1" ht="12" r="105" spans="1:201">
      <c r="A105" s="35" t="n">
        <v>43407</v>
      </c>
      <c r="B105" s="89" t="s">
        <v>150</v>
      </c>
      <c r="C105" s="89" t="s">
        <v>158</v>
      </c>
      <c r="D105" s="31" t="n">
        <v>7.06</v>
      </c>
      <c r="E105" s="81" t="n">
        <v>6.24</v>
      </c>
      <c r="F105" s="25" t="n">
        <v>543</v>
      </c>
      <c r="G105" s="80" t="n">
        <v>476</v>
      </c>
      <c r="H105" s="80" t="n">
        <v>487</v>
      </c>
      <c r="I105" s="80" t="n">
        <v>399</v>
      </c>
      <c r="J105" s="80" t="n">
        <v>13</v>
      </c>
      <c r="K105" s="80" t="n">
        <v>4</v>
      </c>
      <c r="L105" s="25" t="n">
        <v>0</v>
      </c>
      <c r="M105" s="80" t="n">
        <v>1</v>
      </c>
      <c r="N105" s="80" t="n">
        <v>2</v>
      </c>
      <c r="O105" s="80" t="n">
        <v>1</v>
      </c>
      <c r="P105" s="80" t="n">
        <v>1</v>
      </c>
      <c r="Q105" s="80" t="n">
        <v>0</v>
      </c>
      <c r="R105" s="16" t="n">
        <v>3</v>
      </c>
      <c r="S105" s="16" t="n">
        <v>2</v>
      </c>
      <c r="T105" s="16" t="n">
        <v>5</v>
      </c>
      <c r="U105" s="10" t="n">
        <v>3</v>
      </c>
      <c r="V105" s="89" t="n">
        <v>1</v>
      </c>
      <c r="W105" s="16" t="n">
        <v>4</v>
      </c>
      <c r="X105" s="25" t="n">
        <v>14</v>
      </c>
      <c r="Y105" s="80" t="n">
        <v>23</v>
      </c>
      <c r="Z105" s="27">
        <f>IF(U105="","",LOOKUP(U105-V105,{-9E+307,0,1},{2,"x",1}))</f>
        <v/>
      </c>
      <c r="AA105" s="19">
        <f>IF(U105="","",U105&amp;"-"&amp;V105)</f>
        <v/>
      </c>
      <c r="EP105" s="89" t="n"/>
      <c r="ER105" s="81" t="n"/>
      <c r="ES105" s="89" t="n"/>
      <c r="EU105" s="81" t="n"/>
      <c r="EV105" s="89" t="n"/>
      <c r="EX105" s="81" t="n"/>
      <c r="EY105" s="89" t="n"/>
      <c r="FA105" s="81" t="n"/>
      <c r="FB105" s="89" t="n"/>
      <c r="FD105" s="81" t="n"/>
      <c r="FE105" s="89" t="n"/>
      <c r="FG105" s="81" t="n"/>
      <c r="FH105" s="89" t="n"/>
      <c r="FJ105" s="81" t="n"/>
      <c r="FK105" s="89" t="n"/>
      <c r="FM105" s="81" t="n"/>
    </row>
    <row customHeight="1" ht="12" r="106" spans="1:201">
      <c r="A106" s="35" t="n">
        <v>43408</v>
      </c>
      <c r="B106" s="89" t="s">
        <v>154</v>
      </c>
      <c r="C106" s="89" t="s">
        <v>159</v>
      </c>
      <c r="D106" s="31" t="n">
        <v>6.61</v>
      </c>
      <c r="E106" s="81" t="n">
        <v>6.87</v>
      </c>
      <c r="F106" s="25" t="n">
        <v>319</v>
      </c>
      <c r="G106" s="80" t="n">
        <v>658</v>
      </c>
      <c r="H106" s="80" t="n">
        <v>231</v>
      </c>
      <c r="I106" s="80" t="n">
        <v>573</v>
      </c>
      <c r="J106" s="80" t="n">
        <v>9</v>
      </c>
      <c r="K106" s="80" t="n">
        <v>18</v>
      </c>
      <c r="L106" s="25" t="n">
        <v>1</v>
      </c>
      <c r="M106" s="80" t="n">
        <v>0</v>
      </c>
      <c r="N106" s="80" t="n">
        <v>3</v>
      </c>
      <c r="O106" s="80" t="n">
        <v>3</v>
      </c>
      <c r="P106" s="80" t="n">
        <v>0</v>
      </c>
      <c r="Q106" s="80" t="n">
        <v>2</v>
      </c>
      <c r="R106" s="16" t="n">
        <v>4</v>
      </c>
      <c r="S106" s="16" t="n">
        <v>5</v>
      </c>
      <c r="T106" s="16" t="n">
        <v>9</v>
      </c>
      <c r="U106" s="10" t="n">
        <v>1</v>
      </c>
      <c r="V106" s="89" t="n">
        <v>2</v>
      </c>
      <c r="W106" s="16" t="n">
        <v>3</v>
      </c>
      <c r="X106" s="25" t="n">
        <v>27</v>
      </c>
      <c r="Y106" s="80" t="n">
        <v>20</v>
      </c>
      <c r="Z106" s="27">
        <f>IF(U106="","",LOOKUP(U106-V106,{-9E+307,0,1},{2,"x",1}))</f>
        <v/>
      </c>
      <c r="AA106" s="19">
        <f>IF(U106="","",U106&amp;"-"&amp;V106)</f>
        <v/>
      </c>
      <c r="EP106" s="89" t="n"/>
      <c r="ER106" s="81" t="n"/>
      <c r="ES106" s="89" t="n"/>
      <c r="EU106" s="81" t="n"/>
      <c r="EV106" s="89" t="n"/>
      <c r="EX106" s="81" t="n"/>
      <c r="EY106" s="89" t="n"/>
      <c r="FA106" s="81" t="n"/>
      <c r="FB106" s="89" t="n"/>
      <c r="FD106" s="81" t="n"/>
      <c r="FE106" s="89" t="n"/>
      <c r="FG106" s="81" t="n"/>
      <c r="FH106" s="89" t="n"/>
      <c r="FJ106" s="81" t="n"/>
      <c r="FK106" s="89" t="n"/>
      <c r="FM106" s="81" t="n"/>
    </row>
    <row customHeight="1" ht="12" r="107" spans="1:201">
      <c r="A107" s="35" t="n">
        <v>43408</v>
      </c>
      <c r="B107" s="89" t="s">
        <v>149</v>
      </c>
      <c r="C107" s="89" t="s">
        <v>162</v>
      </c>
      <c r="D107" s="31" t="n">
        <v>6.15</v>
      </c>
      <c r="E107" s="81" t="n">
        <v>6.96</v>
      </c>
      <c r="F107" s="25" t="n">
        <v>510</v>
      </c>
      <c r="G107" s="80" t="n">
        <v>386</v>
      </c>
      <c r="H107" s="80" t="n">
        <v>428</v>
      </c>
      <c r="I107" s="80" t="n">
        <v>305</v>
      </c>
      <c r="J107" s="80" t="n">
        <v>4</v>
      </c>
      <c r="K107" s="80" t="n">
        <v>6</v>
      </c>
      <c r="L107" s="25" t="n">
        <v>0</v>
      </c>
      <c r="M107" s="80" t="n">
        <v>0</v>
      </c>
      <c r="N107" s="80" t="n">
        <v>0</v>
      </c>
      <c r="O107" s="80" t="n">
        <v>3</v>
      </c>
      <c r="P107" s="80" t="n">
        <v>0</v>
      </c>
      <c r="Q107" s="80" t="n">
        <v>1</v>
      </c>
      <c r="R107" s="16" t="n">
        <v>0</v>
      </c>
      <c r="S107" s="16" t="n">
        <v>4</v>
      </c>
      <c r="T107" s="16" t="n">
        <v>4</v>
      </c>
      <c r="U107" s="10" t="n">
        <v>0</v>
      </c>
      <c r="V107" s="89" t="n">
        <v>2</v>
      </c>
      <c r="W107" s="16" t="n">
        <v>2</v>
      </c>
      <c r="X107" s="25" t="n">
        <v>8</v>
      </c>
      <c r="Y107" s="80" t="n">
        <v>21</v>
      </c>
      <c r="Z107" s="27">
        <f>IF(U107="","",LOOKUP(U107-V107,{-9E+307,0,1},{2,"x",1}))</f>
        <v/>
      </c>
      <c r="AA107" s="19">
        <f>IF(U107="","",U107&amp;"-"&amp;V107)</f>
        <v/>
      </c>
      <c r="EP107" s="89" t="n"/>
      <c r="ER107" s="81" t="n"/>
      <c r="ES107" s="89" t="n"/>
      <c r="EU107" s="81" t="n"/>
      <c r="EV107" s="89" t="n"/>
      <c r="EX107" s="81" t="n"/>
      <c r="EY107" s="89" t="n"/>
      <c r="FA107" s="81" t="n"/>
      <c r="FB107" s="89" t="n"/>
      <c r="FD107" s="81" t="n"/>
      <c r="FE107" s="89" t="n"/>
      <c r="FG107" s="81" t="n"/>
      <c r="FH107" s="89" t="n"/>
      <c r="FJ107" s="81" t="n"/>
      <c r="FK107" s="89" t="n"/>
      <c r="FM107" s="81" t="n"/>
    </row>
    <row customHeight="1" ht="12" r="108" spans="1:201">
      <c r="A108" s="35" t="n">
        <v>43408</v>
      </c>
      <c r="B108" s="89" t="s">
        <v>151</v>
      </c>
      <c r="C108" s="89" t="s">
        <v>155</v>
      </c>
      <c r="D108" s="31" t="n">
        <v>7.16</v>
      </c>
      <c r="E108" s="81" t="n">
        <v>6.18</v>
      </c>
      <c r="F108" s="25" t="n">
        <v>518</v>
      </c>
      <c r="G108" s="80" t="n">
        <v>574</v>
      </c>
      <c r="H108" s="80" t="n">
        <v>449</v>
      </c>
      <c r="I108" s="80" t="n">
        <v>512</v>
      </c>
      <c r="J108" s="80" t="n">
        <v>17</v>
      </c>
      <c r="K108" s="80" t="n">
        <v>4</v>
      </c>
      <c r="L108" s="25" t="n">
        <v>0</v>
      </c>
      <c r="M108" s="80" t="n">
        <v>1</v>
      </c>
      <c r="N108" s="80" t="n">
        <v>7</v>
      </c>
      <c r="O108" s="80" t="n">
        <v>1</v>
      </c>
      <c r="P108" s="80" t="n">
        <v>3</v>
      </c>
      <c r="Q108" s="80" t="n">
        <v>0</v>
      </c>
      <c r="R108" s="16" t="n">
        <v>10</v>
      </c>
      <c r="S108" s="16" t="n">
        <v>2</v>
      </c>
      <c r="T108" s="16" t="n">
        <v>12</v>
      </c>
      <c r="U108" s="10" t="n">
        <v>4</v>
      </c>
      <c r="V108" s="89" t="n">
        <v>1</v>
      </c>
      <c r="W108" s="16" t="n">
        <v>5</v>
      </c>
      <c r="X108" s="25" t="n">
        <v>15</v>
      </c>
      <c r="Y108" s="80" t="n">
        <v>26</v>
      </c>
      <c r="Z108" s="27">
        <f>IF(U108="","",LOOKUP(U108-V108,{-9E+307,0,1},{2,"x",1}))</f>
        <v/>
      </c>
      <c r="AA108" s="19">
        <f>IF(U108="","",U108&amp;"-"&amp;V108)</f>
        <v/>
      </c>
      <c r="EP108" s="89" t="n"/>
      <c r="ER108" s="81" t="n"/>
      <c r="ES108" s="89" t="n"/>
      <c r="EU108" s="81" t="n"/>
      <c r="EV108" s="89" t="n"/>
      <c r="EX108" s="81" t="n"/>
      <c r="EY108" s="89" t="n"/>
      <c r="FA108" s="81" t="n"/>
      <c r="FB108" s="89" t="n"/>
      <c r="FD108" s="81" t="n"/>
      <c r="FE108" s="89" t="n"/>
      <c r="FG108" s="81" t="n"/>
      <c r="FH108" s="89" t="n"/>
      <c r="FJ108" s="81" t="n"/>
      <c r="FK108" s="89" t="n"/>
      <c r="FM108" s="81" t="n"/>
    </row>
    <row customHeight="1" ht="12" r="109" spans="1:201">
      <c r="A109" s="35" t="n">
        <v>43408</v>
      </c>
      <c r="B109" s="89" t="s">
        <v>160</v>
      </c>
      <c r="C109" s="89" t="s">
        <v>165</v>
      </c>
      <c r="D109" s="31" t="n">
        <v>6.69</v>
      </c>
      <c r="E109" s="81" t="n">
        <v>6.58</v>
      </c>
      <c r="F109" s="25" t="n">
        <v>383</v>
      </c>
      <c r="G109" s="80" t="n">
        <v>488</v>
      </c>
      <c r="H109" s="80" t="n">
        <v>293</v>
      </c>
      <c r="I109" s="80" t="n">
        <v>412</v>
      </c>
      <c r="J109" s="80" t="n">
        <v>8</v>
      </c>
      <c r="K109" s="80" t="n">
        <v>9</v>
      </c>
      <c r="L109" s="25" t="n">
        <v>0</v>
      </c>
      <c r="M109" s="80" t="n">
        <v>0</v>
      </c>
      <c r="N109" s="80" t="n">
        <v>0</v>
      </c>
      <c r="O109" s="80" t="n">
        <v>1</v>
      </c>
      <c r="P109" s="80" t="n">
        <v>1</v>
      </c>
      <c r="Q109" s="80" t="n">
        <v>0</v>
      </c>
      <c r="R109" s="16" t="n">
        <v>1</v>
      </c>
      <c r="S109" s="16" t="n">
        <v>1</v>
      </c>
      <c r="T109" s="16" t="n">
        <v>2</v>
      </c>
      <c r="U109" s="10" t="n">
        <v>0</v>
      </c>
      <c r="V109" s="89" t="n">
        <v>0</v>
      </c>
      <c r="W109" s="16" t="n">
        <v>0</v>
      </c>
      <c r="X109" s="25" t="n">
        <v>28</v>
      </c>
      <c r="Y109" s="80" t="n">
        <v>17</v>
      </c>
      <c r="Z109" s="27">
        <f>IF(U109="","",LOOKUP(U109-V109,{-9E+307,0,1},{2,"x",1}))</f>
        <v/>
      </c>
      <c r="AA109" s="19">
        <f>IF(U109="","",U109&amp;"-"&amp;V109)</f>
        <v/>
      </c>
      <c r="EP109" s="89" t="n"/>
      <c r="ER109" s="81" t="n"/>
      <c r="ES109" s="89" t="n"/>
      <c r="EU109" s="81" t="n"/>
      <c r="EV109" s="89" t="n"/>
      <c r="EX109" s="81" t="n"/>
      <c r="EY109" s="89" t="n"/>
      <c r="FA109" s="81" t="n"/>
      <c r="FB109" s="89" t="n"/>
      <c r="FD109" s="81" t="n"/>
      <c r="FE109" s="89" t="n"/>
      <c r="FG109" s="81" t="n"/>
      <c r="FH109" s="89" t="n"/>
      <c r="FJ109" s="81" t="n"/>
      <c r="FK109" s="89" t="n"/>
      <c r="FM109" s="81" t="n"/>
    </row>
    <row r="110" spans="1:201">
      <c r="A110" s="35" t="n">
        <v>43408</v>
      </c>
      <c r="B110" s="89" t="s">
        <v>168</v>
      </c>
      <c r="C110" s="89" t="s">
        <v>164</v>
      </c>
      <c r="D110" s="31" t="n">
        <v>6.32</v>
      </c>
      <c r="E110" s="81" t="n">
        <v>7.32</v>
      </c>
      <c r="F110" s="25" t="n">
        <v>430</v>
      </c>
      <c r="G110" s="80" t="n">
        <v>409</v>
      </c>
      <c r="H110" s="80" t="n">
        <v>318</v>
      </c>
      <c r="I110" s="80" t="n">
        <v>296</v>
      </c>
      <c r="J110" s="80" t="n">
        <v>10</v>
      </c>
      <c r="K110" s="80" t="n">
        <v>14</v>
      </c>
      <c r="L110" s="25" t="n">
        <v>1</v>
      </c>
      <c r="M110" s="80" t="n">
        <v>1</v>
      </c>
      <c r="N110" s="80" t="n">
        <v>3</v>
      </c>
      <c r="O110" s="80" t="n">
        <v>5</v>
      </c>
      <c r="P110" s="80" t="n">
        <v>1</v>
      </c>
      <c r="Q110" s="80" t="n">
        <v>1</v>
      </c>
      <c r="R110" s="16" t="n">
        <v>5</v>
      </c>
      <c r="S110" s="16" t="n">
        <v>7</v>
      </c>
      <c r="T110" s="16" t="n">
        <v>12</v>
      </c>
      <c r="U110" s="10" t="n">
        <v>1</v>
      </c>
      <c r="V110" s="89" t="n">
        <v>4</v>
      </c>
      <c r="W110" s="16" t="n">
        <v>5</v>
      </c>
      <c r="X110" s="25" t="n">
        <v>15</v>
      </c>
      <c r="Y110" s="80" t="n">
        <v>10</v>
      </c>
      <c r="Z110" s="27">
        <f>IF(U110="","",LOOKUP(U110-V110,{-9E+307,0,1},{2,"x",1}))</f>
        <v/>
      </c>
      <c r="AA110" s="19">
        <f>IF(U110="","",U110&amp;"-"&amp;V110)</f>
        <v/>
      </c>
      <c r="EP110" s="89" t="n"/>
      <c r="ER110" s="81" t="n"/>
      <c r="ES110" s="89" t="n"/>
      <c r="EU110" s="81" t="n"/>
      <c r="EV110" s="89" t="n"/>
      <c r="EX110" s="81" t="n"/>
      <c r="EY110" s="89" t="n"/>
      <c r="FA110" s="81" t="n"/>
      <c r="FB110" s="89" t="n"/>
      <c r="FD110" s="81" t="n"/>
      <c r="FE110" s="89" t="n"/>
      <c r="FG110" s="81" t="n"/>
      <c r="FH110" s="89" t="n"/>
      <c r="FJ110" s="81" t="n"/>
      <c r="FK110" s="89" t="n"/>
      <c r="FM110" s="81" t="n"/>
    </row>
    <row customHeight="1" ht="12" r="111" spans="1:201">
      <c r="A111" s="35" t="n">
        <v>43408</v>
      </c>
      <c r="B111" s="89" t="s">
        <v>161</v>
      </c>
      <c r="C111" s="89" t="s">
        <v>153</v>
      </c>
      <c r="D111" s="31" t="n">
        <v>6.59</v>
      </c>
      <c r="E111" s="81" t="n">
        <v>7.02</v>
      </c>
      <c r="F111" s="25" t="n">
        <v>356</v>
      </c>
      <c r="G111" s="80" t="n">
        <v>436</v>
      </c>
      <c r="H111" s="80" t="n">
        <v>280</v>
      </c>
      <c r="I111" s="80" t="n">
        <v>355</v>
      </c>
      <c r="J111" s="80" t="n">
        <v>10</v>
      </c>
      <c r="K111" s="80" t="n">
        <v>14</v>
      </c>
      <c r="L111" s="25" t="n">
        <v>0</v>
      </c>
      <c r="M111" s="80" t="n">
        <v>0</v>
      </c>
      <c r="N111" s="80" t="n">
        <v>1</v>
      </c>
      <c r="O111" s="80" t="n">
        <v>3</v>
      </c>
      <c r="P111" s="80" t="n">
        <v>2</v>
      </c>
      <c r="Q111" s="80" t="n">
        <v>4</v>
      </c>
      <c r="R111" s="16" t="n">
        <v>3</v>
      </c>
      <c r="S111" s="16" t="n">
        <v>7</v>
      </c>
      <c r="T111" s="16" t="n">
        <v>10</v>
      </c>
      <c r="U111" s="10" t="n">
        <v>0</v>
      </c>
      <c r="V111" s="89" t="n">
        <v>1</v>
      </c>
      <c r="W111" s="16" t="n">
        <v>1</v>
      </c>
      <c r="X111" s="25" t="n">
        <v>20</v>
      </c>
      <c r="Y111" s="80" t="n">
        <v>18</v>
      </c>
      <c r="Z111" s="27">
        <f>IF(U111="","",LOOKUP(U111-V111,{-9E+307,0,1},{2,"x",1}))</f>
        <v/>
      </c>
      <c r="AA111" s="19">
        <f>IF(U111="","",U111&amp;"-"&amp;V111)</f>
        <v/>
      </c>
      <c r="EP111" s="89" t="n"/>
      <c r="ER111" s="81" t="n"/>
      <c r="ES111" s="89" t="n"/>
      <c r="EU111" s="81" t="n"/>
      <c r="EV111" s="89" t="n"/>
      <c r="EX111" s="81" t="n"/>
      <c r="EY111" s="89" t="n"/>
      <c r="FA111" s="81" t="n"/>
      <c r="FB111" s="89" t="n"/>
      <c r="FD111" s="81" t="n"/>
      <c r="FE111" s="89" t="n"/>
      <c r="FG111" s="81" t="n"/>
      <c r="FH111" s="89" t="n"/>
      <c r="FJ111" s="81" t="n"/>
      <c r="FK111" s="89" t="n"/>
      <c r="FM111" s="81" t="n"/>
    </row>
    <row customHeight="1" ht="12" r="112" spans="1:201">
      <c r="A112" s="35" t="n">
        <v>43413</v>
      </c>
      <c r="B112" s="89" t="s">
        <v>165</v>
      </c>
      <c r="C112" s="89" t="s">
        <v>166</v>
      </c>
      <c r="D112" s="31" t="n">
        <v>6.72</v>
      </c>
      <c r="E112" s="81" t="n">
        <v>6.9</v>
      </c>
      <c r="F112" s="25" t="n">
        <v>378</v>
      </c>
      <c r="G112" s="80" t="n">
        <v>530</v>
      </c>
      <c r="H112" s="80" t="n">
        <v>292</v>
      </c>
      <c r="I112" s="80" t="n">
        <v>453</v>
      </c>
      <c r="J112" s="80" t="n">
        <v>9</v>
      </c>
      <c r="K112" s="80" t="n">
        <v>21</v>
      </c>
      <c r="L112" s="25" t="n">
        <v>0</v>
      </c>
      <c r="M112" s="80" t="n">
        <v>1</v>
      </c>
      <c r="N112" s="80" t="n">
        <v>2</v>
      </c>
      <c r="O112" s="80" t="n">
        <v>6</v>
      </c>
      <c r="P112" s="80" t="n">
        <v>1</v>
      </c>
      <c r="Q112" s="80" t="n">
        <v>1</v>
      </c>
      <c r="R112" s="16" t="n">
        <v>3</v>
      </c>
      <c r="S112" s="16" t="n">
        <v>8</v>
      </c>
      <c r="T112" s="16" t="n">
        <v>11</v>
      </c>
      <c r="U112" s="10" t="n">
        <v>1</v>
      </c>
      <c r="V112" s="89" t="n">
        <v>1</v>
      </c>
      <c r="W112" s="16" t="n">
        <v>2</v>
      </c>
      <c r="X112" s="25" t="n">
        <v>20</v>
      </c>
      <c r="Y112" s="80" t="n">
        <v>28</v>
      </c>
      <c r="Z112" s="27">
        <f>IF(U112="","",LOOKUP(U112-V112,{-9E+307,0,1},{2,"x",1}))</f>
        <v/>
      </c>
      <c r="AA112" s="14">
        <f>IF(U112="","",U112&amp;"-"&amp;V112)</f>
        <v/>
      </c>
      <c r="AB112" s="63" t="n"/>
      <c r="EP112" s="89" t="n"/>
      <c r="ER112" s="81" t="n"/>
      <c r="ES112" s="89" t="n"/>
      <c r="EU112" s="81" t="n"/>
      <c r="EV112" s="89" t="n"/>
      <c r="EX112" s="81" t="n"/>
      <c r="EY112" s="89" t="n"/>
      <c r="FA112" s="81" t="n"/>
      <c r="FB112" s="89" t="n"/>
      <c r="FD112" s="81" t="n"/>
      <c r="FE112" s="89" t="n"/>
      <c r="FG112" s="81" t="n"/>
      <c r="FH112" s="89" t="n"/>
      <c r="FJ112" s="81" t="n"/>
      <c r="FK112" s="89" t="n"/>
      <c r="FM112" s="81" t="n"/>
    </row>
    <row customHeight="1" ht="12" r="113" spans="1:201">
      <c r="A113" s="35" t="n">
        <v>43414</v>
      </c>
      <c r="B113" s="89" t="s">
        <v>167</v>
      </c>
      <c r="C113" s="89" t="s">
        <v>152</v>
      </c>
      <c r="D113" s="31" t="n">
        <v>6.64</v>
      </c>
      <c r="E113" s="81" t="n">
        <v>6.85</v>
      </c>
      <c r="F113" s="25" t="n">
        <v>301</v>
      </c>
      <c r="G113" s="80" t="n">
        <v>625</v>
      </c>
      <c r="H113" s="80" t="n">
        <v>194</v>
      </c>
      <c r="I113" s="80" t="n">
        <v>499</v>
      </c>
      <c r="J113" s="80" t="n">
        <v>8</v>
      </c>
      <c r="K113" s="80" t="n">
        <v>20</v>
      </c>
      <c r="L113" s="25" t="n">
        <v>0</v>
      </c>
      <c r="M113" s="80" t="n">
        <v>1</v>
      </c>
      <c r="N113" s="80" t="n">
        <v>3</v>
      </c>
      <c r="O113" s="80" t="n">
        <v>1</v>
      </c>
      <c r="P113" s="80" t="n">
        <v>0</v>
      </c>
      <c r="Q113" s="80" t="n">
        <v>2</v>
      </c>
      <c r="R113" s="16" t="n">
        <v>3</v>
      </c>
      <c r="S113" s="16" t="n">
        <v>4</v>
      </c>
      <c r="T113" s="16" t="n">
        <v>7</v>
      </c>
      <c r="U113" s="10" t="n">
        <v>1</v>
      </c>
      <c r="V113" s="89" t="n">
        <v>2</v>
      </c>
      <c r="W113" s="16" t="n">
        <v>3</v>
      </c>
      <c r="X113" s="25" t="n">
        <v>28</v>
      </c>
      <c r="Y113" s="80" t="n">
        <v>25</v>
      </c>
      <c r="Z113" s="27">
        <f>IF(U113="","",LOOKUP(U113-V113,{-9E+307,0,1},{2,"x",1}))</f>
        <v/>
      </c>
      <c r="AA113" s="14">
        <f>IF(U113="","",U113&amp;"-"&amp;V113)</f>
        <v/>
      </c>
      <c r="AB113" s="63" t="n"/>
      <c r="EP113" s="89" t="n"/>
      <c r="ER113" s="81" t="n"/>
      <c r="ES113" s="89" t="n"/>
      <c r="EU113" s="81" t="n"/>
      <c r="EV113" s="89" t="n"/>
      <c r="EX113" s="81" t="n"/>
      <c r="EY113" s="89" t="n"/>
      <c r="FA113" s="81" t="n"/>
      <c r="FB113" s="89" t="n"/>
      <c r="FD113" s="81" t="n"/>
      <c r="FE113" s="89" t="n"/>
      <c r="FG113" s="81" t="n"/>
      <c r="FH113" s="89" t="n"/>
      <c r="FJ113" s="81" t="n"/>
      <c r="FK113" s="89" t="n"/>
      <c r="FM113" s="81" t="n"/>
    </row>
    <row customHeight="1" ht="12" r="114" spans="1:201">
      <c r="A114" s="35" t="n">
        <v>43414</v>
      </c>
      <c r="B114" s="89" t="s">
        <v>155</v>
      </c>
      <c r="C114" s="89" t="s">
        <v>158</v>
      </c>
      <c r="D114" s="31" t="n">
        <v>6.67</v>
      </c>
      <c r="E114" s="81" t="n">
        <v>6.64</v>
      </c>
      <c r="F114" s="25" t="n">
        <v>445</v>
      </c>
      <c r="G114" s="80" t="n">
        <v>483</v>
      </c>
      <c r="H114" s="80" t="n">
        <v>371</v>
      </c>
      <c r="I114" s="80" t="n">
        <v>409</v>
      </c>
      <c r="J114" s="80" t="n">
        <v>9</v>
      </c>
      <c r="K114" s="80" t="n">
        <v>11</v>
      </c>
      <c r="L114" s="25" t="n">
        <v>0</v>
      </c>
      <c r="M114" s="80" t="n">
        <v>0</v>
      </c>
      <c r="N114" s="80" t="n">
        <v>3</v>
      </c>
      <c r="O114" s="80" t="n">
        <v>2</v>
      </c>
      <c r="P114" s="80" t="n">
        <v>0</v>
      </c>
      <c r="Q114" s="80" t="n">
        <v>1</v>
      </c>
      <c r="R114" s="16" t="n">
        <v>3</v>
      </c>
      <c r="S114" s="16" t="n">
        <v>3</v>
      </c>
      <c r="T114" s="16" t="n">
        <v>6</v>
      </c>
      <c r="U114" s="10" t="n">
        <v>2</v>
      </c>
      <c r="V114" s="89" t="n">
        <v>2</v>
      </c>
      <c r="W114" s="16" t="n">
        <v>4</v>
      </c>
      <c r="X114" s="25" t="n">
        <v>25</v>
      </c>
      <c r="Y114" s="80" t="n">
        <v>13</v>
      </c>
      <c r="Z114" s="27">
        <f>IF(U114="","",LOOKUP(U114-V114,{-9E+307,0,1},{2,"x",1}))</f>
        <v/>
      </c>
      <c r="AA114" s="14">
        <f>IF(U114="","",U114&amp;"-"&amp;V114)</f>
        <v/>
      </c>
      <c r="AB114" s="63" t="n"/>
      <c r="EP114" s="89" t="n"/>
      <c r="ER114" s="81" t="n"/>
      <c r="ES114" s="89" t="n"/>
      <c r="EU114" s="81" t="n"/>
      <c r="EV114" s="89" t="n"/>
      <c r="EX114" s="81" t="n"/>
      <c r="EY114" s="89" t="n"/>
      <c r="FA114" s="81" t="n"/>
      <c r="FB114" s="89" t="n"/>
      <c r="FD114" s="81" t="n"/>
      <c r="FE114" s="89" t="n"/>
      <c r="FG114" s="81" t="n"/>
      <c r="FH114" s="89" t="n"/>
      <c r="FJ114" s="81" t="n"/>
      <c r="FK114" s="89" t="n"/>
      <c r="FM114" s="81" t="n"/>
    </row>
    <row customHeight="1" ht="12" r="115" spans="1:201">
      <c r="A115" s="35" t="n">
        <v>43414</v>
      </c>
      <c r="B115" s="89" t="s">
        <v>164</v>
      </c>
      <c r="C115" s="89" t="s">
        <v>160</v>
      </c>
      <c r="D115" s="31" t="n">
        <v>6.41</v>
      </c>
      <c r="E115" s="81" t="n">
        <v>6.89</v>
      </c>
      <c r="F115" s="25" t="n">
        <v>499</v>
      </c>
      <c r="G115" s="80" t="n">
        <v>259</v>
      </c>
      <c r="H115" s="80" t="n">
        <v>415</v>
      </c>
      <c r="I115" s="80" t="n">
        <v>159</v>
      </c>
      <c r="J115" s="80" t="n">
        <v>12</v>
      </c>
      <c r="K115" s="80" t="n">
        <v>10</v>
      </c>
      <c r="L115" s="25" t="n">
        <v>0</v>
      </c>
      <c r="M115" s="80" t="n">
        <v>1</v>
      </c>
      <c r="N115" s="80" t="n">
        <v>3</v>
      </c>
      <c r="O115" s="80" t="n">
        <v>3</v>
      </c>
      <c r="P115" s="80" t="n">
        <v>1</v>
      </c>
      <c r="Q115" s="80" t="n">
        <v>1</v>
      </c>
      <c r="R115" s="16" t="n">
        <v>4</v>
      </c>
      <c r="S115" s="16" t="n">
        <v>5</v>
      </c>
      <c r="T115" s="16" t="n">
        <v>9</v>
      </c>
      <c r="U115" s="10" t="n">
        <v>1</v>
      </c>
      <c r="V115" s="89" t="n">
        <v>2</v>
      </c>
      <c r="W115" s="16" t="n">
        <v>3</v>
      </c>
      <c r="X115" s="25" t="n">
        <v>8</v>
      </c>
      <c r="Y115" s="80" t="n">
        <v>26</v>
      </c>
      <c r="Z115" s="27">
        <f>IF(U115="","",LOOKUP(U115-V115,{-9E+307,0,1},{2,"x",1}))</f>
        <v/>
      </c>
      <c r="AA115" s="14">
        <f>IF(U115="","",U115&amp;"-"&amp;V115)</f>
        <v/>
      </c>
      <c r="AB115" s="63" t="n"/>
      <c r="EP115" s="89" t="n"/>
      <c r="ER115" s="81" t="n"/>
      <c r="ES115" s="89" t="n"/>
      <c r="EU115" s="81" t="n"/>
      <c r="EV115" s="89" t="n"/>
      <c r="EX115" s="81" t="n"/>
      <c r="EY115" s="89" t="n"/>
      <c r="FA115" s="81" t="n"/>
      <c r="FB115" s="89" t="n"/>
      <c r="FD115" s="81" t="n"/>
      <c r="FE115" s="89" t="n"/>
      <c r="FG115" s="81" t="n"/>
      <c r="FH115" s="89" t="n"/>
      <c r="FJ115" s="81" t="n"/>
      <c r="FK115" s="89" t="n"/>
      <c r="FM115" s="81" t="n"/>
    </row>
    <row customHeight="1" ht="12" r="116" spans="1:201">
      <c r="A116" s="35" t="n">
        <v>43415</v>
      </c>
      <c r="B116" s="89" t="s">
        <v>153</v>
      </c>
      <c r="C116" s="89" t="s">
        <v>150</v>
      </c>
      <c r="D116" s="31" t="n">
        <v>6.18</v>
      </c>
      <c r="E116" s="81" t="n">
        <v>7.22</v>
      </c>
      <c r="F116" s="25" t="n">
        <v>404</v>
      </c>
      <c r="G116" s="80" t="n">
        <v>590</v>
      </c>
      <c r="H116" s="80" t="n">
        <v>345</v>
      </c>
      <c r="I116" s="80" t="n">
        <v>521</v>
      </c>
      <c r="J116" s="80" t="n">
        <v>3</v>
      </c>
      <c r="K116" s="80" t="n">
        <v>10</v>
      </c>
      <c r="L116" s="25" t="n">
        <v>0</v>
      </c>
      <c r="M116" s="80" t="n">
        <v>0</v>
      </c>
      <c r="N116" s="80" t="n">
        <v>1</v>
      </c>
      <c r="O116" s="80" t="n">
        <v>5</v>
      </c>
      <c r="P116" s="80" t="n">
        <v>1</v>
      </c>
      <c r="Q116" s="80" t="n">
        <v>1</v>
      </c>
      <c r="R116" s="16" t="n">
        <v>2</v>
      </c>
      <c r="S116" s="16" t="n">
        <v>6</v>
      </c>
      <c r="T116" s="16" t="n">
        <v>8</v>
      </c>
      <c r="U116" s="10" t="n">
        <v>0</v>
      </c>
      <c r="V116" s="89" t="n">
        <v>2</v>
      </c>
      <c r="W116" s="16" t="n">
        <v>2</v>
      </c>
      <c r="X116" s="25" t="n">
        <v>26</v>
      </c>
      <c r="Y116" s="80" t="n">
        <v>11</v>
      </c>
      <c r="Z116" s="27">
        <f>IF(U116="","",LOOKUP(U116-V116,{-9E+307,0,1},{2,"x",1}))</f>
        <v/>
      </c>
      <c r="AA116" s="14">
        <f>IF(U116="","",U116&amp;"-"&amp;V116)</f>
        <v/>
      </c>
      <c r="AB116" s="63" t="n"/>
      <c r="EP116" s="89" t="n"/>
      <c r="ER116" s="81" t="n"/>
      <c r="ES116" s="89" t="n"/>
      <c r="EU116" s="81" t="n"/>
      <c r="EV116" s="89" t="n"/>
      <c r="EX116" s="81" t="n"/>
      <c r="EY116" s="89" t="n"/>
      <c r="FA116" s="81" t="n"/>
      <c r="FB116" s="89" t="n"/>
      <c r="FD116" s="81" t="n"/>
      <c r="FE116" s="89" t="n"/>
      <c r="FG116" s="81" t="n"/>
      <c r="FH116" s="89" t="n"/>
      <c r="FJ116" s="81" t="n"/>
      <c r="FK116" s="89" t="n"/>
      <c r="FM116" s="81" t="n"/>
    </row>
    <row customHeight="1" ht="12" r="117" spans="1:201">
      <c r="A117" s="35" t="n">
        <v>43415</v>
      </c>
      <c r="B117" s="89" t="s">
        <v>156</v>
      </c>
      <c r="C117" s="89" t="s">
        <v>168</v>
      </c>
      <c r="D117" s="31" t="n">
        <v>7.2</v>
      </c>
      <c r="E117" s="81" t="n">
        <v>6.21</v>
      </c>
      <c r="F117" s="25" t="n">
        <v>439</v>
      </c>
      <c r="G117" s="80" t="n">
        <v>459</v>
      </c>
      <c r="H117" s="80" t="n">
        <v>353</v>
      </c>
      <c r="I117" s="80" t="n">
        <v>376</v>
      </c>
      <c r="J117" s="80" t="n">
        <v>12</v>
      </c>
      <c r="K117" s="80" t="n">
        <v>6</v>
      </c>
      <c r="L117" s="25" t="n">
        <v>3</v>
      </c>
      <c r="M117" s="80" t="n">
        <v>1</v>
      </c>
      <c r="N117" s="80" t="n">
        <v>1</v>
      </c>
      <c r="O117" s="80" t="n">
        <v>1</v>
      </c>
      <c r="P117" s="80" t="n">
        <v>1</v>
      </c>
      <c r="Q117" s="80" t="n">
        <v>1</v>
      </c>
      <c r="R117" s="16" t="n">
        <v>5</v>
      </c>
      <c r="S117" s="16" t="n">
        <v>3</v>
      </c>
      <c r="T117" s="16" t="n">
        <v>8</v>
      </c>
      <c r="U117" s="10" t="n">
        <v>4</v>
      </c>
      <c r="V117" s="89" t="n">
        <v>1</v>
      </c>
      <c r="W117" s="16" t="n">
        <v>5</v>
      </c>
      <c r="X117" s="25" t="n">
        <v>17</v>
      </c>
      <c r="Y117" s="80" t="n">
        <v>24</v>
      </c>
      <c r="Z117" s="27">
        <f>IF(U117="","",LOOKUP(U117-V117,{-9E+307,0,1},{2,"x",1}))</f>
        <v/>
      </c>
      <c r="AA117" s="14">
        <f>IF(U117="","",U117&amp;"-"&amp;V117)</f>
        <v/>
      </c>
      <c r="AB117" s="63" t="n"/>
      <c r="EP117" s="89" t="n"/>
      <c r="ER117" s="81" t="n"/>
      <c r="ES117" s="89" t="n"/>
      <c r="EU117" s="81" t="n"/>
      <c r="EV117" s="89" t="n"/>
      <c r="EX117" s="81" t="n"/>
      <c r="EY117" s="89" t="n"/>
      <c r="FA117" s="81" t="n"/>
      <c r="FB117" s="89" t="n"/>
      <c r="FD117" s="81" t="n"/>
      <c r="FE117" s="89" t="n"/>
      <c r="FG117" s="81" t="n"/>
      <c r="FH117" s="89" t="n"/>
      <c r="FJ117" s="81" t="n"/>
      <c r="FK117" s="89" t="n"/>
      <c r="FM117" s="81" t="n"/>
    </row>
    <row customHeight="1" ht="12" r="118" spans="1:201">
      <c r="A118" s="35" t="n">
        <v>43415</v>
      </c>
      <c r="B118" s="89" t="s">
        <v>159</v>
      </c>
      <c r="C118" s="89" t="s">
        <v>163</v>
      </c>
      <c r="D118" s="31" t="n">
        <v>7.39</v>
      </c>
      <c r="E118" s="81" t="n">
        <v>6.1</v>
      </c>
      <c r="F118" s="25" t="n">
        <v>449</v>
      </c>
      <c r="G118" s="80" t="n">
        <v>460</v>
      </c>
      <c r="H118" s="80" t="n">
        <v>380</v>
      </c>
      <c r="I118" s="80" t="n">
        <v>380</v>
      </c>
      <c r="J118" s="80" t="n">
        <v>18</v>
      </c>
      <c r="K118" s="80" t="n">
        <v>6</v>
      </c>
      <c r="L118" s="25" t="n">
        <v>3</v>
      </c>
      <c r="M118" s="80" t="n">
        <v>0</v>
      </c>
      <c r="N118" s="80" t="n">
        <v>4</v>
      </c>
      <c r="O118" s="80" t="n">
        <v>1</v>
      </c>
      <c r="P118" s="80" t="n">
        <v>2</v>
      </c>
      <c r="Q118" s="80" t="n">
        <v>0</v>
      </c>
      <c r="R118" s="16" t="n">
        <v>9</v>
      </c>
      <c r="S118" s="16" t="n">
        <v>1</v>
      </c>
      <c r="T118" s="16" t="n">
        <v>10</v>
      </c>
      <c r="U118" s="10" t="n">
        <v>4</v>
      </c>
      <c r="V118" s="89" t="n">
        <v>1</v>
      </c>
      <c r="W118" s="16" t="n">
        <v>5</v>
      </c>
      <c r="X118" s="25" t="n">
        <v>23</v>
      </c>
      <c r="Y118" s="80" t="n">
        <v>21</v>
      </c>
      <c r="Z118" s="27">
        <f>IF(U118="","",LOOKUP(U118-V118,{-9E+307,0,1},{2,"x",1}))</f>
        <v/>
      </c>
      <c r="AA118" s="14">
        <f>IF(U118="","",U118&amp;"-"&amp;V118)</f>
        <v/>
      </c>
      <c r="AB118" s="63" t="n"/>
      <c r="EP118" s="89" t="n"/>
      <c r="ER118" s="81" t="n"/>
      <c r="ES118" s="89" t="n"/>
      <c r="EU118" s="81" t="n"/>
      <c r="EV118" s="89" t="n"/>
      <c r="EX118" s="81" t="n"/>
      <c r="EY118" s="89" t="n"/>
      <c r="FA118" s="81" t="n"/>
      <c r="FB118" s="89" t="n"/>
      <c r="FD118" s="81" t="n"/>
      <c r="FE118" s="89" t="n"/>
      <c r="FG118" s="81" t="n"/>
      <c r="FH118" s="89" t="n"/>
      <c r="FJ118" s="81" t="n"/>
      <c r="FK118" s="89" t="n"/>
      <c r="FM118" s="81" t="n"/>
    </row>
    <row customHeight="1" ht="12" r="119" spans="1:201">
      <c r="A119" s="35" t="n">
        <v>43415</v>
      </c>
      <c r="B119" s="89" t="s">
        <v>149</v>
      </c>
      <c r="C119" s="89" t="s">
        <v>154</v>
      </c>
      <c r="D119" s="31" t="n">
        <v>6.78</v>
      </c>
      <c r="E119" s="81" t="n">
        <v>6.49</v>
      </c>
      <c r="F119" s="25" t="n">
        <v>388</v>
      </c>
      <c r="G119" s="80" t="n">
        <v>392</v>
      </c>
      <c r="H119" s="80" t="n">
        <v>316</v>
      </c>
      <c r="I119" s="80" t="n">
        <v>317</v>
      </c>
      <c r="J119" s="80" t="n">
        <v>16</v>
      </c>
      <c r="K119" s="80" t="n">
        <v>7</v>
      </c>
      <c r="L119" s="25" t="n">
        <v>1</v>
      </c>
      <c r="M119" s="80" t="n">
        <v>1</v>
      </c>
      <c r="N119" s="80" t="n">
        <v>3</v>
      </c>
      <c r="O119" s="80" t="n">
        <v>3</v>
      </c>
      <c r="P119" s="80" t="n">
        <v>2</v>
      </c>
      <c r="Q119" s="80" t="n">
        <v>1</v>
      </c>
      <c r="R119" s="16" t="n">
        <v>6</v>
      </c>
      <c r="S119" s="16" t="n">
        <v>5</v>
      </c>
      <c r="T119" s="16" t="n">
        <v>11</v>
      </c>
      <c r="U119" s="10" t="n">
        <v>2</v>
      </c>
      <c r="V119" s="89" t="n">
        <v>2</v>
      </c>
      <c r="W119" s="16" t="n">
        <v>4</v>
      </c>
      <c r="X119" s="25" t="n">
        <v>24</v>
      </c>
      <c r="Y119" s="80" t="n">
        <v>17</v>
      </c>
      <c r="Z119" s="27">
        <f>IF(U119="","",LOOKUP(U119-V119,{-9E+307,0,1},{2,"x",1}))</f>
        <v/>
      </c>
      <c r="AA119" s="14">
        <f>IF(U119="","",U119&amp;"-"&amp;V119)</f>
        <v/>
      </c>
      <c r="AB119" s="63" t="n"/>
      <c r="EP119" s="89" t="n"/>
      <c r="ER119" s="81" t="n"/>
      <c r="ES119" s="89" t="n"/>
      <c r="EU119" s="81" t="n"/>
      <c r="EV119" s="89" t="n"/>
      <c r="EX119" s="81" t="n"/>
      <c r="EY119" s="89" t="n"/>
      <c r="FA119" s="81" t="n"/>
      <c r="FB119" s="89" t="n"/>
      <c r="FD119" s="81" t="n"/>
      <c r="FE119" s="89" t="n"/>
      <c r="FG119" s="81" t="n"/>
      <c r="FH119" s="89" t="n"/>
      <c r="FJ119" s="81" t="n"/>
      <c r="FK119" s="89" t="n"/>
      <c r="FM119" s="81" t="n"/>
    </row>
    <row customHeight="1" ht="12" r="120" spans="1:201">
      <c r="A120" s="35" t="n">
        <v>43415</v>
      </c>
      <c r="B120" s="89" t="s">
        <v>157</v>
      </c>
      <c r="C120" s="89" t="s">
        <v>161</v>
      </c>
      <c r="D120" s="31" t="n">
        <v>7.12</v>
      </c>
      <c r="E120" s="81" t="n">
        <v>6.75</v>
      </c>
      <c r="F120" s="25" t="n">
        <v>319</v>
      </c>
      <c r="G120" s="80" t="n">
        <v>470</v>
      </c>
      <c r="H120" s="80" t="n">
        <v>213</v>
      </c>
      <c r="I120" s="80" t="n">
        <v>378</v>
      </c>
      <c r="J120" s="80" t="n">
        <v>11</v>
      </c>
      <c r="K120" s="80" t="n">
        <v>22</v>
      </c>
      <c r="L120" s="25" t="n">
        <v>1</v>
      </c>
      <c r="M120" s="80" t="n">
        <v>2</v>
      </c>
      <c r="N120" s="80" t="n">
        <v>2</v>
      </c>
      <c r="O120" s="80" t="n">
        <v>3</v>
      </c>
      <c r="P120" s="80" t="n">
        <v>2</v>
      </c>
      <c r="Q120" s="80" t="n">
        <v>4</v>
      </c>
      <c r="R120" s="16" t="n">
        <v>5</v>
      </c>
      <c r="S120" s="16" t="n">
        <v>9</v>
      </c>
      <c r="T120" s="16" t="n">
        <v>14</v>
      </c>
      <c r="U120" s="10" t="n">
        <v>2</v>
      </c>
      <c r="V120" s="89" t="n">
        <v>1</v>
      </c>
      <c r="W120" s="16" t="n">
        <v>3</v>
      </c>
      <c r="X120" s="25" t="n">
        <v>30</v>
      </c>
      <c r="Y120" s="80" t="n">
        <v>11</v>
      </c>
      <c r="Z120" s="27">
        <f>IF(U120="","",LOOKUP(U120-V120,{-9E+307,0,1},{2,"x",1}))</f>
        <v/>
      </c>
      <c r="AA120" s="14">
        <f>IF(U120="","",U120&amp;"-"&amp;V120)</f>
        <v/>
      </c>
      <c r="AB120" s="63" t="n"/>
      <c r="EP120" s="89" t="n"/>
      <c r="ER120" s="81" t="n"/>
      <c r="ES120" s="89" t="n"/>
      <c r="EU120" s="81" t="n"/>
      <c r="EV120" s="89" t="n"/>
      <c r="EX120" s="81" t="n"/>
      <c r="EY120" s="89" t="n"/>
      <c r="FA120" s="81" t="n"/>
      <c r="FB120" s="89" t="n"/>
      <c r="FD120" s="81" t="n"/>
      <c r="FE120" s="89" t="n"/>
      <c r="FG120" s="81" t="n"/>
      <c r="FH120" s="89" t="n"/>
      <c r="FJ120" s="81" t="n"/>
      <c r="FK120" s="89" t="n"/>
      <c r="FM120" s="81" t="n"/>
    </row>
    <row customHeight="1" ht="12" r="121" spans="1:201">
      <c r="A121" s="35" t="n">
        <v>43415</v>
      </c>
      <c r="B121" s="89" t="s">
        <v>162</v>
      </c>
      <c r="C121" s="89" t="s">
        <v>151</v>
      </c>
      <c r="D121" s="31" t="n">
        <v>6.57</v>
      </c>
      <c r="E121" s="81" t="n">
        <v>6.71</v>
      </c>
      <c r="F121" s="25" t="n">
        <v>547</v>
      </c>
      <c r="G121" s="80" t="n">
        <v>374</v>
      </c>
      <c r="H121" s="80" t="n">
        <v>483</v>
      </c>
      <c r="I121" s="80" t="n">
        <v>303</v>
      </c>
      <c r="J121" s="80" t="n">
        <v>9</v>
      </c>
      <c r="K121" s="80" t="n">
        <v>12</v>
      </c>
      <c r="L121" s="25" t="n">
        <v>1</v>
      </c>
      <c r="M121" s="80" t="n">
        <v>1</v>
      </c>
      <c r="N121" s="80" t="n">
        <v>0</v>
      </c>
      <c r="O121" s="80" t="n">
        <v>1</v>
      </c>
      <c r="P121" s="80" t="n">
        <v>3</v>
      </c>
      <c r="Q121" s="80" t="n">
        <v>0</v>
      </c>
      <c r="R121" s="16" t="n">
        <v>4</v>
      </c>
      <c r="S121" s="16" t="n">
        <v>2</v>
      </c>
      <c r="T121" s="16" t="n">
        <v>6</v>
      </c>
      <c r="U121" s="10" t="n">
        <v>1</v>
      </c>
      <c r="V121" s="89" t="n">
        <v>1</v>
      </c>
      <c r="W121" s="16" t="n">
        <v>2</v>
      </c>
      <c r="X121" s="25" t="n">
        <v>19</v>
      </c>
      <c r="Y121" s="80" t="n">
        <v>23</v>
      </c>
      <c r="Z121" s="27">
        <f>IF(U121="","",LOOKUP(U121-V121,{-9E+307,0,1},{2,"x",1}))</f>
        <v/>
      </c>
      <c r="AA121" s="14">
        <f>IF(U121="","",U121&amp;"-"&amp;V121)</f>
        <v/>
      </c>
      <c r="AB121" s="63" t="n"/>
      <c r="EP121" s="89" t="n"/>
      <c r="ER121" s="81" t="n"/>
      <c r="ES121" s="89" t="n"/>
      <c r="EU121" s="81" t="n"/>
      <c r="EV121" s="89" t="n"/>
      <c r="EX121" s="81" t="n"/>
      <c r="EY121" s="89" t="n"/>
      <c r="FA121" s="81" t="n"/>
      <c r="FB121" s="89" t="n"/>
      <c r="FD121" s="81" t="n"/>
      <c r="FE121" s="89" t="n"/>
      <c r="FG121" s="81" t="n"/>
      <c r="FH121" s="89" t="n"/>
      <c r="FJ121" s="81" t="n"/>
      <c r="FK121" s="89" t="n"/>
      <c r="FM121" s="81" t="n"/>
    </row>
    <row customHeight="1" ht="12" r="122" spans="1:201">
      <c r="A122" s="35" t="n">
        <v>43428</v>
      </c>
      <c r="B122" s="89" t="s">
        <v>163</v>
      </c>
      <c r="C122" s="89" t="s">
        <v>165</v>
      </c>
      <c r="D122" s="31" t="n">
        <v>7.42</v>
      </c>
      <c r="E122" s="81" t="n">
        <v>6.24</v>
      </c>
      <c r="F122" s="25" t="n">
        <v>833</v>
      </c>
      <c r="G122" s="80" t="n">
        <v>321</v>
      </c>
      <c r="H122" s="80" t="n">
        <v>776</v>
      </c>
      <c r="I122" s="80" t="n">
        <v>243</v>
      </c>
      <c r="J122" s="80" t="n">
        <v>28</v>
      </c>
      <c r="K122" s="80" t="n">
        <v>4</v>
      </c>
      <c r="L122" s="25" t="n">
        <v>0</v>
      </c>
      <c r="M122" s="80" t="n">
        <v>0</v>
      </c>
      <c r="N122" s="80" t="n">
        <v>8</v>
      </c>
      <c r="O122" s="80" t="n">
        <v>1</v>
      </c>
      <c r="P122" s="80" t="n">
        <v>5</v>
      </c>
      <c r="Q122" s="80" t="n">
        <v>3</v>
      </c>
      <c r="R122" s="16" t="n">
        <v>13</v>
      </c>
      <c r="S122" s="16" t="n">
        <v>4</v>
      </c>
      <c r="T122" s="16" t="n">
        <v>17</v>
      </c>
      <c r="U122" s="10" t="n">
        <v>3</v>
      </c>
      <c r="V122" s="89" t="n">
        <v>0</v>
      </c>
      <c r="W122" s="16" t="n">
        <v>3</v>
      </c>
      <c r="X122" s="25" t="n">
        <v>12</v>
      </c>
      <c r="Y122" s="80" t="n">
        <v>19</v>
      </c>
      <c r="Z122" s="27">
        <f>IF(U122="","",LOOKUP(U122-V122,{-9E+307,0,1},{2,"x",1}))</f>
        <v/>
      </c>
      <c r="AA122" s="14">
        <f>IF(U122="","",U122&amp;"-"&amp;V122)</f>
        <v/>
      </c>
      <c r="AB122" s="63" t="n"/>
      <c r="EP122" s="89" t="n"/>
      <c r="ER122" s="81" t="n"/>
      <c r="ES122" s="89" t="n"/>
      <c r="EU122" s="81" t="n"/>
      <c r="EV122" s="89" t="n"/>
      <c r="EX122" s="81" t="n"/>
      <c r="EY122" s="89" t="n"/>
      <c r="FA122" s="81" t="n"/>
      <c r="FB122" s="89" t="n"/>
      <c r="FD122" s="81" t="n"/>
      <c r="FE122" s="89" t="n"/>
      <c r="FG122" s="81" t="n"/>
      <c r="FH122" s="89" t="n"/>
      <c r="FJ122" s="81" t="n"/>
      <c r="FK122" s="89" t="n"/>
      <c r="FM122" s="81" t="n"/>
    </row>
    <row customHeight="1" ht="12" r="123" spans="1:201">
      <c r="A123" s="35" t="n">
        <v>43428</v>
      </c>
      <c r="B123" s="89" t="s">
        <v>150</v>
      </c>
      <c r="C123" s="89" t="s">
        <v>155</v>
      </c>
      <c r="D123" s="31" t="n">
        <v>7.06</v>
      </c>
      <c r="E123" s="81" t="n">
        <v>6.32</v>
      </c>
      <c r="F123" s="25" t="n">
        <v>444</v>
      </c>
      <c r="G123" s="80" t="n">
        <v>544</v>
      </c>
      <c r="H123" s="80" t="n">
        <v>392</v>
      </c>
      <c r="I123" s="80" t="n">
        <v>491</v>
      </c>
      <c r="J123" s="80" t="n">
        <v>12</v>
      </c>
      <c r="K123" s="80" t="n">
        <v>8</v>
      </c>
      <c r="L123" s="25" t="n">
        <v>0</v>
      </c>
      <c r="M123" s="80" t="n">
        <v>0</v>
      </c>
      <c r="N123" s="80" t="n">
        <v>3</v>
      </c>
      <c r="O123" s="80" t="n">
        <v>0</v>
      </c>
      <c r="P123" s="80" t="n">
        <v>4</v>
      </c>
      <c r="Q123" s="80" t="n">
        <v>1</v>
      </c>
      <c r="R123" s="16" t="n">
        <v>7</v>
      </c>
      <c r="S123" s="16" t="n">
        <v>1</v>
      </c>
      <c r="T123" s="16" t="n">
        <v>8</v>
      </c>
      <c r="U123" s="10" t="n">
        <v>2</v>
      </c>
      <c r="V123" s="89" t="n">
        <v>0</v>
      </c>
      <c r="W123" s="16" t="n">
        <v>2</v>
      </c>
      <c r="X123" s="25" t="n">
        <v>7</v>
      </c>
      <c r="Y123" s="80" t="n">
        <v>15</v>
      </c>
      <c r="Z123" s="27">
        <f>IF(U123="","",LOOKUP(U123-V123,{-9E+307,0,1},{2,"x",1}))</f>
        <v/>
      </c>
      <c r="AA123" s="14">
        <f>IF(U123="","",U123&amp;"-"&amp;V123)</f>
        <v/>
      </c>
      <c r="AB123" s="63" t="n"/>
      <c r="EP123" s="89" t="n"/>
      <c r="ER123" s="81" t="n"/>
      <c r="ES123" s="89" t="n"/>
      <c r="EU123" s="81" t="n"/>
      <c r="EV123" s="89" t="n"/>
      <c r="EX123" s="81" t="n"/>
      <c r="EY123" s="89" t="n"/>
      <c r="FA123" s="81" t="n"/>
      <c r="FB123" s="89" t="n"/>
      <c r="FD123" s="81" t="n"/>
      <c r="FE123" s="89" t="n"/>
      <c r="FG123" s="81" t="n"/>
      <c r="FH123" s="89" t="n"/>
      <c r="FJ123" s="81" t="n"/>
      <c r="FK123" s="89" t="n"/>
      <c r="FM123" s="81" t="n"/>
    </row>
    <row customHeight="1" ht="12" r="124" spans="1:201">
      <c r="A124" s="35" t="n">
        <v>43428</v>
      </c>
      <c r="B124" s="89" t="s">
        <v>161</v>
      </c>
      <c r="C124" s="89" t="s">
        <v>156</v>
      </c>
      <c r="D124" s="31" t="n">
        <v>7.07</v>
      </c>
      <c r="E124" s="81" t="n">
        <v>6.67</v>
      </c>
      <c r="F124" s="25" t="n">
        <v>198</v>
      </c>
      <c r="G124" s="80" t="n">
        <v>593</v>
      </c>
      <c r="H124" s="80" t="n">
        <v>117</v>
      </c>
      <c r="I124" s="80" t="n">
        <v>521</v>
      </c>
      <c r="J124" s="80" t="n">
        <v>8</v>
      </c>
      <c r="K124" s="80" t="n">
        <v>22</v>
      </c>
      <c r="L124" s="25" t="n">
        <v>0</v>
      </c>
      <c r="M124" s="80" t="n">
        <v>0</v>
      </c>
      <c r="N124" s="80" t="n">
        <v>2</v>
      </c>
      <c r="O124" s="80" t="n">
        <v>4</v>
      </c>
      <c r="P124" s="80" t="n">
        <v>0</v>
      </c>
      <c r="Q124" s="80" t="n">
        <v>5</v>
      </c>
      <c r="R124" s="16" t="n">
        <v>2</v>
      </c>
      <c r="S124" s="16" t="n">
        <v>9</v>
      </c>
      <c r="T124" s="16" t="n">
        <v>11</v>
      </c>
      <c r="U124" s="10" t="n">
        <v>1</v>
      </c>
      <c r="V124" s="89" t="n">
        <v>0</v>
      </c>
      <c r="W124" s="16" t="n">
        <v>1</v>
      </c>
      <c r="X124" s="25" t="n">
        <v>36</v>
      </c>
      <c r="Y124" s="80" t="n">
        <v>8</v>
      </c>
      <c r="Z124" s="27">
        <f>IF(U124="","",LOOKUP(U124-V124,{-9E+307,0,1},{2,"x",1}))</f>
        <v/>
      </c>
      <c r="AA124" s="14">
        <f>IF(U124="","",U124&amp;"-"&amp;V124)</f>
        <v/>
      </c>
      <c r="AB124" s="63" t="n"/>
      <c r="EP124" s="89" t="n"/>
      <c r="ER124" s="81" t="n"/>
      <c r="ES124" s="89" t="n"/>
      <c r="EU124" s="81" t="n"/>
      <c r="EV124" s="89" t="n"/>
      <c r="EX124" s="81" t="n"/>
      <c r="EY124" s="89" t="n"/>
      <c r="FA124" s="81" t="n"/>
      <c r="FB124" s="89" t="n"/>
      <c r="FD124" s="81" t="n"/>
      <c r="FE124" s="89" t="n"/>
      <c r="FG124" s="81" t="n"/>
      <c r="FH124" s="89" t="n"/>
      <c r="FJ124" s="81" t="n"/>
      <c r="FK124" s="89" t="n"/>
      <c r="FM124" s="81" t="n"/>
    </row>
    <row customHeight="1" ht="12" r="125" spans="1:201">
      <c r="A125" s="35" t="n">
        <v>43429</v>
      </c>
      <c r="B125" s="89" t="s">
        <v>154</v>
      </c>
      <c r="C125" s="89" t="s">
        <v>166</v>
      </c>
      <c r="D125" s="31" t="n">
        <v>6.78</v>
      </c>
      <c r="E125" s="81" t="n">
        <v>7.09</v>
      </c>
      <c r="F125" s="25" t="n">
        <v>322</v>
      </c>
      <c r="G125" s="80" t="n">
        <v>435</v>
      </c>
      <c r="H125" s="80" t="n">
        <v>229</v>
      </c>
      <c r="I125" s="80" t="n">
        <v>342</v>
      </c>
      <c r="J125" s="80" t="n">
        <v>5</v>
      </c>
      <c r="K125" s="80" t="n">
        <v>14</v>
      </c>
      <c r="L125" s="25" t="n">
        <v>0</v>
      </c>
      <c r="M125" s="80" t="n">
        <v>0</v>
      </c>
      <c r="N125" s="80" t="n">
        <v>2</v>
      </c>
      <c r="O125" s="80" t="n">
        <v>4</v>
      </c>
      <c r="P125" s="80" t="n">
        <v>1</v>
      </c>
      <c r="Q125" s="80" t="n">
        <v>2</v>
      </c>
      <c r="R125" s="16" t="n">
        <v>3</v>
      </c>
      <c r="S125" s="16" t="n">
        <v>6</v>
      </c>
      <c r="T125" s="16" t="n">
        <v>9</v>
      </c>
      <c r="U125" s="10" t="n">
        <v>0</v>
      </c>
      <c r="V125" s="89" t="n">
        <v>0</v>
      </c>
      <c r="W125" s="16" t="n">
        <v>0</v>
      </c>
      <c r="X125" s="25" t="n">
        <v>18</v>
      </c>
      <c r="Y125" s="80" t="n">
        <v>30</v>
      </c>
      <c r="Z125" s="27">
        <f>IF(U125="","",LOOKUP(U125-V125,{-9E+307,0,1},{2,"x",1}))</f>
        <v/>
      </c>
      <c r="AA125" s="14">
        <f>IF(U125="","",U125&amp;"-"&amp;V125)</f>
        <v/>
      </c>
      <c r="AB125" s="63" t="n"/>
      <c r="EP125" s="89" t="n"/>
      <c r="ER125" s="81" t="n"/>
      <c r="ES125" s="89" t="n"/>
      <c r="EU125" s="81" t="n"/>
      <c r="EV125" s="89" t="n"/>
      <c r="EX125" s="81" t="n"/>
      <c r="EY125" s="89" t="n"/>
      <c r="FA125" s="81" t="n"/>
      <c r="FB125" s="89" t="n"/>
      <c r="FD125" s="81" t="n"/>
      <c r="FE125" s="89" t="n"/>
      <c r="FG125" s="81" t="n"/>
      <c r="FH125" s="89" t="n"/>
      <c r="FJ125" s="81" t="n"/>
      <c r="FK125" s="89" t="n"/>
      <c r="FM125" s="81" t="n"/>
    </row>
    <row customHeight="1" ht="12" r="126" spans="1:201">
      <c r="A126" s="35" t="n">
        <v>43429</v>
      </c>
      <c r="B126" s="89" t="s">
        <v>157</v>
      </c>
      <c r="C126" s="89" t="s">
        <v>159</v>
      </c>
      <c r="D126" s="31" t="n">
        <v>6.74</v>
      </c>
      <c r="E126" s="81" t="n">
        <v>6.47</v>
      </c>
      <c r="F126" s="25" t="n">
        <v>372</v>
      </c>
      <c r="G126" s="80" t="n">
        <v>553</v>
      </c>
      <c r="H126" s="80" t="n">
        <v>294</v>
      </c>
      <c r="I126" s="80" t="n">
        <v>469</v>
      </c>
      <c r="J126" s="80" t="n">
        <v>12</v>
      </c>
      <c r="K126" s="80" t="n">
        <v>9</v>
      </c>
      <c r="L126" s="25" t="n">
        <v>1</v>
      </c>
      <c r="M126" s="80" t="n">
        <v>0</v>
      </c>
      <c r="N126" s="80" t="n">
        <v>4</v>
      </c>
      <c r="O126" s="80" t="n">
        <v>2</v>
      </c>
      <c r="P126" s="80" t="n">
        <v>2</v>
      </c>
      <c r="Q126" s="80" t="n">
        <v>3</v>
      </c>
      <c r="R126" s="16" t="n">
        <v>7</v>
      </c>
      <c r="S126" s="16" t="n">
        <v>5</v>
      </c>
      <c r="T126" s="16" t="n">
        <v>12</v>
      </c>
      <c r="U126" s="10" t="n">
        <v>3</v>
      </c>
      <c r="V126" s="89" t="n">
        <v>2</v>
      </c>
      <c r="W126" s="16" t="n">
        <v>5</v>
      </c>
      <c r="X126" s="25" t="n">
        <v>16</v>
      </c>
      <c r="Y126" s="80" t="n">
        <v>19</v>
      </c>
      <c r="Z126" s="27">
        <f>IF(U126="","",LOOKUP(U126-V126,{-9E+307,0,1},{2,"x",1}))</f>
        <v/>
      </c>
      <c r="AA126" s="14">
        <f>IF(U126="","",U126&amp;"-"&amp;V126)</f>
        <v/>
      </c>
      <c r="AB126" s="63" t="n"/>
      <c r="EP126" s="89" t="n"/>
      <c r="ER126" s="81" t="n"/>
      <c r="ES126" s="89" t="n"/>
      <c r="EU126" s="81" t="n"/>
      <c r="EV126" s="89" t="n"/>
      <c r="EX126" s="81" t="n"/>
      <c r="EY126" s="89" t="n"/>
      <c r="FA126" s="81" t="n"/>
      <c r="FB126" s="89" t="n"/>
      <c r="FD126" s="81" t="n"/>
      <c r="FE126" s="89" t="n"/>
      <c r="FG126" s="81" t="n"/>
      <c r="FH126" s="89" t="n"/>
      <c r="FJ126" s="81" t="n"/>
      <c r="FK126" s="89" t="n"/>
      <c r="FM126" s="81" t="n"/>
    </row>
    <row customHeight="1" ht="12" r="127" spans="1:201">
      <c r="A127" s="35" t="n">
        <v>43429</v>
      </c>
      <c r="B127" s="89" t="s">
        <v>167</v>
      </c>
      <c r="C127" s="89" t="s">
        <v>168</v>
      </c>
      <c r="D127" s="31" t="n">
        <v>6.64</v>
      </c>
      <c r="E127" s="81" t="n">
        <v>6.7</v>
      </c>
      <c r="F127" s="25" t="n">
        <v>321</v>
      </c>
      <c r="G127" s="80" t="n">
        <v>498</v>
      </c>
      <c r="H127" s="80" t="n">
        <v>232</v>
      </c>
      <c r="I127" s="80" t="n">
        <v>409</v>
      </c>
      <c r="J127" s="80" t="n">
        <v>12</v>
      </c>
      <c r="K127" s="80" t="n">
        <v>5</v>
      </c>
      <c r="L127" s="25" t="n">
        <v>0</v>
      </c>
      <c r="M127" s="80" t="n">
        <v>1</v>
      </c>
      <c r="N127" s="80" t="n">
        <v>4</v>
      </c>
      <c r="O127" s="80" t="n">
        <v>1</v>
      </c>
      <c r="P127" s="80" t="n">
        <v>0</v>
      </c>
      <c r="Q127" s="80" t="n">
        <v>0</v>
      </c>
      <c r="R127" s="16" t="n">
        <v>4</v>
      </c>
      <c r="S127" s="16" t="n">
        <v>2</v>
      </c>
      <c r="T127" s="16" t="n">
        <v>6</v>
      </c>
      <c r="U127" s="10" t="n">
        <v>1</v>
      </c>
      <c r="V127" s="89" t="n">
        <v>1</v>
      </c>
      <c r="W127" s="16" t="n">
        <v>2</v>
      </c>
      <c r="X127" s="25" t="n">
        <v>20</v>
      </c>
      <c r="Y127" s="80" t="n">
        <v>41</v>
      </c>
      <c r="Z127" s="27">
        <f>IF(U127="","",LOOKUP(U127-V127,{-9E+307,0,1},{2,"x",1}))</f>
        <v/>
      </c>
      <c r="AA127" s="14">
        <f>IF(U127="","",U127&amp;"-"&amp;V127)</f>
        <v/>
      </c>
      <c r="AB127" s="63" t="n"/>
      <c r="EP127" s="89" t="n"/>
      <c r="ER127" s="81" t="n"/>
      <c r="ES127" s="89" t="n"/>
      <c r="EU127" s="81" t="n"/>
      <c r="EV127" s="89" t="n"/>
      <c r="EX127" s="81" t="n"/>
      <c r="EY127" s="89" t="n"/>
      <c r="FA127" s="81" t="n"/>
      <c r="FB127" s="89" t="n"/>
      <c r="FD127" s="81" t="n"/>
      <c r="FE127" s="89" t="n"/>
      <c r="FG127" s="81" t="n"/>
      <c r="FH127" s="89" t="n"/>
      <c r="FJ127" s="81" t="n"/>
      <c r="FK127" s="89" t="n"/>
      <c r="FM127" s="81" t="n"/>
    </row>
    <row customHeight="1" ht="12" r="128" spans="1:201">
      <c r="A128" s="35" t="n">
        <v>43429</v>
      </c>
      <c r="B128" s="89" t="s">
        <v>151</v>
      </c>
      <c r="C128" s="89" t="s">
        <v>153</v>
      </c>
      <c r="D128" s="31" t="n">
        <v>6.81</v>
      </c>
      <c r="E128" s="81" t="n">
        <v>6.93</v>
      </c>
      <c r="F128" s="25" t="n">
        <v>548</v>
      </c>
      <c r="G128" s="80" t="n">
        <v>462</v>
      </c>
      <c r="H128" s="80" t="n">
        <v>466</v>
      </c>
      <c r="I128" s="80" t="n">
        <v>386</v>
      </c>
      <c r="J128" s="80" t="n">
        <v>16</v>
      </c>
      <c r="K128" s="80" t="n">
        <v>9</v>
      </c>
      <c r="L128" s="25" t="n">
        <v>0</v>
      </c>
      <c r="M128" s="80" t="n">
        <v>0</v>
      </c>
      <c r="N128" s="80" t="n">
        <v>4</v>
      </c>
      <c r="O128" s="80" t="n">
        <v>2</v>
      </c>
      <c r="P128" s="80" t="n">
        <v>1</v>
      </c>
      <c r="Q128" s="80" t="n">
        <v>1</v>
      </c>
      <c r="R128" s="16" t="n">
        <v>5</v>
      </c>
      <c r="S128" s="16" t="n">
        <v>3</v>
      </c>
      <c r="T128" s="16" t="n">
        <v>8</v>
      </c>
      <c r="U128" s="10" t="n">
        <v>1</v>
      </c>
      <c r="V128" s="89" t="n">
        <v>1</v>
      </c>
      <c r="W128" s="16" t="n">
        <v>2</v>
      </c>
      <c r="X128" s="25" t="n">
        <v>15</v>
      </c>
      <c r="Y128" s="80" t="n">
        <v>27</v>
      </c>
      <c r="Z128" s="27">
        <f>IF(U128="","",LOOKUP(U128-V128,{-9E+307,0,1},{2,"x",1}))</f>
        <v/>
      </c>
      <c r="AA128" s="14">
        <f>IF(U128="","",U128&amp;"-"&amp;V128)</f>
        <v/>
      </c>
      <c r="AB128" s="63" t="n"/>
      <c r="EP128" s="89" t="n"/>
      <c r="ER128" s="81" t="n"/>
      <c r="ES128" s="89" t="n"/>
      <c r="EU128" s="81" t="n"/>
      <c r="EV128" s="89" t="n"/>
      <c r="EX128" s="81" t="n"/>
      <c r="EY128" s="89" t="n"/>
      <c r="FA128" s="81" t="n"/>
      <c r="FB128" s="89" t="n"/>
      <c r="FD128" s="81" t="n"/>
      <c r="FE128" s="89" t="n"/>
      <c r="FG128" s="81" t="n"/>
      <c r="FH128" s="89" t="n"/>
      <c r="FJ128" s="81" t="n"/>
      <c r="FK128" s="89" t="n"/>
      <c r="FM128" s="81" t="n"/>
    </row>
    <row r="129" spans="1:201">
      <c r="A129" s="35" t="n">
        <v>43429</v>
      </c>
      <c r="B129" s="89" t="s">
        <v>152</v>
      </c>
      <c r="C129" s="89" t="s">
        <v>149</v>
      </c>
      <c r="D129" s="31" t="n">
        <v>7.01</v>
      </c>
      <c r="E129" s="81" t="n">
        <v>6.93</v>
      </c>
      <c r="F129" s="25" t="n">
        <v>666</v>
      </c>
      <c r="G129" s="80" t="n">
        <v>298</v>
      </c>
      <c r="H129" s="80" t="n">
        <v>586</v>
      </c>
      <c r="I129" s="80" t="n">
        <v>223</v>
      </c>
      <c r="J129" s="80" t="n">
        <v>18</v>
      </c>
      <c r="K129" s="80" t="n">
        <v>4</v>
      </c>
      <c r="L129" s="25" t="n">
        <v>0</v>
      </c>
      <c r="M129" s="80" t="n">
        <v>0</v>
      </c>
      <c r="N129" s="80" t="n">
        <v>4</v>
      </c>
      <c r="O129" s="80" t="n">
        <v>2</v>
      </c>
      <c r="P129" s="80" t="n">
        <v>4</v>
      </c>
      <c r="Q129" s="80" t="n">
        <v>0</v>
      </c>
      <c r="R129" s="16" t="n">
        <v>8</v>
      </c>
      <c r="S129" s="16" t="n">
        <v>2</v>
      </c>
      <c r="T129" s="16" t="n">
        <v>10</v>
      </c>
      <c r="U129" s="10" t="n">
        <v>0</v>
      </c>
      <c r="V129" s="89" t="n">
        <v>0</v>
      </c>
      <c r="W129" s="16" t="n">
        <v>0</v>
      </c>
      <c r="X129" s="25" t="n">
        <v>16</v>
      </c>
      <c r="Y129" s="80" t="n">
        <v>46</v>
      </c>
      <c r="Z129" s="27">
        <f>IF(U129="","",LOOKUP(U129-V129,{-9E+307,0,1},{2,"x",1}))</f>
        <v/>
      </c>
      <c r="AA129" s="14">
        <f>IF(U129="","",U129&amp;"-"&amp;V129)</f>
        <v/>
      </c>
      <c r="AB129" s="63" t="n"/>
      <c r="EP129" s="89" t="n"/>
      <c r="ER129" s="81" t="n"/>
      <c r="ES129" s="89" t="n"/>
      <c r="EU129" s="81" t="n"/>
      <c r="EV129" s="89" t="n"/>
      <c r="EX129" s="81" t="n"/>
      <c r="EY129" s="89" t="n"/>
      <c r="FA129" s="81" t="n"/>
      <c r="FB129" s="89" t="n"/>
      <c r="FD129" s="81" t="n"/>
      <c r="FE129" s="89" t="n"/>
      <c r="FG129" s="81" t="n"/>
      <c r="FH129" s="89" t="n"/>
      <c r="FJ129" s="81" t="n"/>
      <c r="FK129" s="89" t="n"/>
      <c r="FM129" s="81" t="n"/>
    </row>
    <row customHeight="1" ht="12" r="130" spans="1:201">
      <c r="A130" s="35" t="n">
        <v>43429</v>
      </c>
      <c r="B130" s="89" t="s">
        <v>160</v>
      </c>
      <c r="C130" s="89" t="s">
        <v>162</v>
      </c>
      <c r="D130" s="31" t="n">
        <v>6.77</v>
      </c>
      <c r="E130" s="81" t="n">
        <v>6.37</v>
      </c>
      <c r="F130" s="25" t="n">
        <v>206</v>
      </c>
      <c r="G130" s="80" t="n">
        <v>613</v>
      </c>
      <c r="H130" s="80" t="n">
        <v>154</v>
      </c>
      <c r="I130" s="80" t="n">
        <v>540</v>
      </c>
      <c r="J130" s="80" t="n">
        <v>9</v>
      </c>
      <c r="K130" s="80" t="n">
        <v>12</v>
      </c>
      <c r="L130" s="25" t="n">
        <v>3</v>
      </c>
      <c r="M130" s="80" t="n">
        <v>0</v>
      </c>
      <c r="N130" s="80" t="n">
        <v>2</v>
      </c>
      <c r="O130" s="80" t="n">
        <v>4</v>
      </c>
      <c r="P130" s="80" t="n">
        <v>0</v>
      </c>
      <c r="Q130" s="80" t="n">
        <v>2</v>
      </c>
      <c r="R130" s="16" t="n">
        <v>5</v>
      </c>
      <c r="S130" s="16" t="n">
        <v>6</v>
      </c>
      <c r="T130" s="16" t="n">
        <v>11</v>
      </c>
      <c r="U130" s="10" t="n">
        <v>2</v>
      </c>
      <c r="V130" s="89" t="n">
        <v>1</v>
      </c>
      <c r="W130" s="16" t="n">
        <v>3</v>
      </c>
      <c r="X130" s="25" t="n">
        <v>16</v>
      </c>
      <c r="Y130" s="80" t="n">
        <v>18</v>
      </c>
      <c r="Z130" s="27">
        <f>IF(U130="","",LOOKUP(U130-V130,{-9E+307,0,1},{2,"x",1}))</f>
        <v/>
      </c>
      <c r="AA130" s="14">
        <f>IF(U130="","",U130&amp;"-"&amp;V130)</f>
        <v/>
      </c>
      <c r="AB130" s="63" t="n"/>
      <c r="EP130" s="89" t="n"/>
      <c r="ER130" s="81" t="n"/>
      <c r="ES130" s="89" t="n"/>
      <c r="EU130" s="81" t="n"/>
      <c r="EV130" s="89" t="n"/>
      <c r="EX130" s="81" t="n"/>
      <c r="EY130" s="89" t="n"/>
      <c r="FA130" s="81" t="n"/>
      <c r="FB130" s="89" t="n"/>
      <c r="FD130" s="81" t="n"/>
      <c r="FE130" s="89" t="n"/>
      <c r="FG130" s="81" t="n"/>
      <c r="FH130" s="89" t="n"/>
      <c r="FJ130" s="81" t="n"/>
      <c r="FK130" s="89" t="n"/>
      <c r="FM130" s="81" t="n"/>
    </row>
    <row customHeight="1" ht="12" r="131" spans="1:201">
      <c r="A131" s="35" t="n">
        <v>43430</v>
      </c>
      <c r="B131" s="89" t="s">
        <v>158</v>
      </c>
      <c r="C131" s="89" t="s">
        <v>164</v>
      </c>
      <c r="D131" s="31" t="n">
        <v>6.67</v>
      </c>
      <c r="E131" s="81" t="n">
        <v>6.73</v>
      </c>
      <c r="F131" s="25" t="n">
        <v>473</v>
      </c>
      <c r="G131" s="80" t="n">
        <v>462</v>
      </c>
      <c r="H131" s="80" t="n">
        <v>363</v>
      </c>
      <c r="I131" s="80" t="n">
        <v>366</v>
      </c>
      <c r="J131" s="80" t="n">
        <v>3</v>
      </c>
      <c r="K131" s="80" t="n">
        <v>12</v>
      </c>
      <c r="L131" s="25" t="n">
        <v>0</v>
      </c>
      <c r="M131" s="80" t="n">
        <v>0</v>
      </c>
      <c r="N131" s="80" t="n">
        <v>0</v>
      </c>
      <c r="O131" s="80" t="n">
        <v>4</v>
      </c>
      <c r="P131" s="80" t="n">
        <v>0</v>
      </c>
      <c r="Q131" s="80" t="n">
        <v>1</v>
      </c>
      <c r="R131" s="16" t="n">
        <v>0</v>
      </c>
      <c r="S131" s="16" t="n">
        <v>5</v>
      </c>
      <c r="T131" s="16" t="n">
        <v>5</v>
      </c>
      <c r="U131" s="10" t="n">
        <v>0</v>
      </c>
      <c r="V131" s="89" t="n">
        <v>0</v>
      </c>
      <c r="W131" s="16" t="n">
        <v>0</v>
      </c>
      <c r="X131" s="25" t="n">
        <v>26</v>
      </c>
      <c r="Y131" s="80" t="n">
        <v>29</v>
      </c>
      <c r="Z131" s="27">
        <f>IF(U131="","",LOOKUP(U131-V131,{-9E+307,0,1},{2,"x",1}))</f>
        <v/>
      </c>
      <c r="AA131" s="14">
        <f>IF(U131="","",U131&amp;"-"&amp;V131)</f>
        <v/>
      </c>
      <c r="AB131" s="63" t="n"/>
      <c r="EP131" s="89" t="n"/>
      <c r="ER131" s="81" t="n"/>
      <c r="ES131" s="89" t="n"/>
      <c r="EU131" s="81" t="n"/>
      <c r="EV131" s="89" t="n"/>
      <c r="EX131" s="81" t="n"/>
      <c r="EY131" s="89" t="n"/>
      <c r="FA131" s="81" t="n"/>
      <c r="FB131" s="89" t="n"/>
      <c r="FD131" s="81" t="n"/>
      <c r="FE131" s="89" t="n"/>
      <c r="FG131" s="81" t="n"/>
      <c r="FH131" s="89" t="n"/>
      <c r="FJ131" s="81" t="n"/>
      <c r="FK131" s="89" t="n"/>
      <c r="FM131" s="81" t="n"/>
    </row>
    <row customHeight="1" ht="12" r="132" spans="1:201">
      <c r="A132" s="35" t="n">
        <v>43435</v>
      </c>
      <c r="B132" s="89" t="s">
        <v>166</v>
      </c>
      <c r="C132" s="89" t="s">
        <v>150</v>
      </c>
      <c r="D132" s="31" t="n">
        <v>6.09</v>
      </c>
      <c r="E132" s="81" t="n">
        <v>7.41</v>
      </c>
      <c r="F132" s="25" t="n">
        <v>359</v>
      </c>
      <c r="G132" s="80" t="n">
        <v>434</v>
      </c>
      <c r="H132" s="80" t="n">
        <v>265</v>
      </c>
      <c r="I132" s="80" t="n">
        <v>352</v>
      </c>
      <c r="J132" s="80" t="n">
        <v>12</v>
      </c>
      <c r="K132" s="80" t="n">
        <v>11</v>
      </c>
      <c r="L132" s="25" t="n">
        <v>0</v>
      </c>
      <c r="M132" s="80" t="n">
        <v>0</v>
      </c>
      <c r="N132" s="80" t="n">
        <v>2</v>
      </c>
      <c r="O132" s="80" t="n">
        <v>3</v>
      </c>
      <c r="P132" s="80" t="n">
        <v>3</v>
      </c>
      <c r="Q132" s="80" t="n">
        <v>3</v>
      </c>
      <c r="R132" s="16" t="n">
        <v>5</v>
      </c>
      <c r="S132" s="16" t="n">
        <v>6</v>
      </c>
      <c r="T132" s="16" t="n">
        <v>11</v>
      </c>
      <c r="U132" s="10" t="n">
        <v>0</v>
      </c>
      <c r="V132" s="89" t="n">
        <v>3</v>
      </c>
      <c r="W132" s="16" t="n">
        <v>3</v>
      </c>
      <c r="X132" s="25" t="n">
        <v>22</v>
      </c>
      <c r="Y132" s="80" t="n">
        <v>14</v>
      </c>
      <c r="Z132" s="27">
        <f>IF(U132="","",LOOKUP(U132-V132,{-9E+307,0,1},{2,"x",1}))</f>
        <v/>
      </c>
      <c r="AA132" s="14">
        <f>IF(U132="","",U132&amp;"-"&amp;V132)</f>
        <v/>
      </c>
      <c r="AB132" s="63" t="n"/>
      <c r="EP132" s="89" t="n"/>
      <c r="ER132" s="81" t="n"/>
      <c r="ES132" s="89" t="n"/>
      <c r="EU132" s="81" t="n"/>
      <c r="EV132" s="89" t="n"/>
      <c r="EX132" s="81" t="n"/>
      <c r="EY132" s="89" t="n"/>
      <c r="FA132" s="81" t="n"/>
      <c r="FB132" s="89" t="n"/>
      <c r="FD132" s="81" t="n"/>
      <c r="FE132" s="89" t="n"/>
      <c r="FG132" s="81" t="n"/>
      <c r="FH132" s="89" t="n"/>
      <c r="FJ132" s="81" t="n"/>
      <c r="FK132" s="89" t="n"/>
      <c r="FM132" s="81" t="n"/>
    </row>
    <row customHeight="1" ht="12" r="133" spans="1:201">
      <c r="A133" s="35" t="n">
        <v>43435</v>
      </c>
      <c r="B133" s="89" t="s">
        <v>168</v>
      </c>
      <c r="C133" s="89" t="s">
        <v>154</v>
      </c>
      <c r="D133" s="31" t="n">
        <v>7.16</v>
      </c>
      <c r="E133" s="81" t="n">
        <v>6.06</v>
      </c>
      <c r="F133" s="25" t="n">
        <v>424</v>
      </c>
      <c r="G133" s="80" t="n">
        <v>507</v>
      </c>
      <c r="H133" s="80" t="n">
        <v>347</v>
      </c>
      <c r="I133" s="80" t="n">
        <v>419</v>
      </c>
      <c r="J133" s="80" t="n">
        <v>8</v>
      </c>
      <c r="K133" s="80" t="n">
        <v>8</v>
      </c>
      <c r="L133" s="25" t="n">
        <v>0</v>
      </c>
      <c r="M133" s="80" t="n">
        <v>1</v>
      </c>
      <c r="N133" s="80" t="n">
        <v>4</v>
      </c>
      <c r="O133" s="80" t="n">
        <v>2</v>
      </c>
      <c r="P133" s="80" t="n">
        <v>2</v>
      </c>
      <c r="Q133" s="80" t="n">
        <v>0</v>
      </c>
      <c r="R133" s="16" t="n">
        <v>6</v>
      </c>
      <c r="S133" s="16" t="n">
        <v>3</v>
      </c>
      <c r="T133" s="16" t="n">
        <v>9</v>
      </c>
      <c r="U133" s="10" t="n">
        <v>4</v>
      </c>
      <c r="V133" s="89" t="n">
        <v>1</v>
      </c>
      <c r="W133" s="16" t="n">
        <v>5</v>
      </c>
      <c r="X133" s="25" t="n">
        <v>26</v>
      </c>
      <c r="Y133" s="80" t="n">
        <v>14</v>
      </c>
      <c r="Z133" s="27">
        <f>IF(U133="","",LOOKUP(U133-V133,{-9E+307,0,1},{2,"x",1}))</f>
        <v/>
      </c>
      <c r="AA133" s="14">
        <f>IF(U133="","",U133&amp;"-"&amp;V133)</f>
        <v/>
      </c>
      <c r="AB133" s="63" t="n"/>
      <c r="EP133" s="89" t="n"/>
      <c r="ER133" s="81" t="n"/>
      <c r="ES133" s="89" t="n"/>
      <c r="EU133" s="81" t="n"/>
      <c r="EV133" s="89" t="n"/>
      <c r="EX133" s="81" t="n"/>
      <c r="EY133" s="89" t="n"/>
      <c r="FA133" s="81" t="n"/>
      <c r="FB133" s="89" t="n"/>
      <c r="FD133" s="81" t="n"/>
      <c r="FE133" s="89" t="n"/>
      <c r="FG133" s="81" t="n"/>
      <c r="FH133" s="89" t="n"/>
      <c r="FJ133" s="81" t="n"/>
      <c r="FK133" s="89" t="n"/>
      <c r="FM133" s="81" t="n"/>
    </row>
    <row customHeight="1" ht="12" r="134" spans="1:201">
      <c r="A134" s="35" t="n">
        <v>43435</v>
      </c>
      <c r="B134" s="89" t="s">
        <v>155</v>
      </c>
      <c r="C134" s="89" t="s">
        <v>157</v>
      </c>
      <c r="D134" s="31" t="n">
        <v>6.67</v>
      </c>
      <c r="E134" s="81" t="n">
        <v>6.67</v>
      </c>
      <c r="F134" s="25" t="n">
        <v>380</v>
      </c>
      <c r="G134" s="80" t="n">
        <v>374</v>
      </c>
      <c r="H134" s="80" t="n">
        <v>313</v>
      </c>
      <c r="I134" s="80" t="n">
        <v>293</v>
      </c>
      <c r="J134" s="80" t="n">
        <v>9</v>
      </c>
      <c r="K134" s="80" t="n">
        <v>11</v>
      </c>
      <c r="L134" s="25" t="n">
        <v>0</v>
      </c>
      <c r="M134" s="80" t="n">
        <v>1</v>
      </c>
      <c r="N134" s="80" t="n">
        <v>4</v>
      </c>
      <c r="O134" s="80" t="n">
        <v>2</v>
      </c>
      <c r="P134" s="80" t="n">
        <v>1</v>
      </c>
      <c r="Q134" s="80" t="n">
        <v>4</v>
      </c>
      <c r="R134" s="16" t="n">
        <v>5</v>
      </c>
      <c r="S134" s="16" t="n">
        <v>7</v>
      </c>
      <c r="T134" s="16" t="n">
        <v>12</v>
      </c>
      <c r="U134" s="10" t="n">
        <v>2</v>
      </c>
      <c r="V134" s="89" t="n">
        <v>2</v>
      </c>
      <c r="W134" s="16" t="n">
        <v>4</v>
      </c>
      <c r="X134" s="25" t="n">
        <v>21</v>
      </c>
      <c r="Y134" s="80" t="n">
        <v>19</v>
      </c>
      <c r="Z134" s="27">
        <f>IF(U134="","",LOOKUP(U134-V134,{-9E+307,0,1},{2,"x",1}))</f>
        <v/>
      </c>
      <c r="AA134" s="14">
        <f>IF(U134="","",U134&amp;"-"&amp;V134)</f>
        <v/>
      </c>
      <c r="AB134" s="63" t="n"/>
      <c r="EP134" s="89" t="n"/>
      <c r="ER134" s="81" t="n"/>
      <c r="ES134" s="89" t="n"/>
      <c r="EU134" s="81" t="n"/>
      <c r="EV134" s="89" t="n"/>
      <c r="EX134" s="81" t="n"/>
      <c r="EY134" s="89" t="n"/>
      <c r="FA134" s="81" t="n"/>
      <c r="FB134" s="89" t="n"/>
      <c r="FD134" s="81" t="n"/>
      <c r="FE134" s="89" t="n"/>
      <c r="FG134" s="81" t="n"/>
      <c r="FH134" s="89" t="n"/>
      <c r="FJ134" s="81" t="n"/>
      <c r="FK134" s="89" t="n"/>
      <c r="FM134" s="81" t="n"/>
    </row>
    <row customHeight="1" ht="12" r="135" spans="1:201">
      <c r="A135" s="35" t="n">
        <v>43436</v>
      </c>
      <c r="B135" s="89" t="s">
        <v>153</v>
      </c>
      <c r="C135" s="89" t="s">
        <v>160</v>
      </c>
      <c r="D135" s="31" t="n">
        <v>6.76</v>
      </c>
      <c r="E135" s="81" t="n">
        <v>6.57</v>
      </c>
      <c r="F135" s="25" t="n">
        <v>529</v>
      </c>
      <c r="G135" s="80" t="n">
        <v>319</v>
      </c>
      <c r="H135" s="80" t="n">
        <v>446</v>
      </c>
      <c r="I135" s="80" t="n">
        <v>242</v>
      </c>
      <c r="J135" s="80" t="n">
        <v>13</v>
      </c>
      <c r="K135" s="80" t="n">
        <v>6</v>
      </c>
      <c r="L135" s="25" t="n">
        <v>0</v>
      </c>
      <c r="M135" s="80" t="n">
        <v>1</v>
      </c>
      <c r="N135" s="80" t="n">
        <v>4</v>
      </c>
      <c r="O135" s="80" t="n">
        <v>0</v>
      </c>
      <c r="P135" s="80" t="n">
        <v>1</v>
      </c>
      <c r="Q135" s="80" t="n">
        <v>0</v>
      </c>
      <c r="R135" s="16" t="n">
        <v>5</v>
      </c>
      <c r="S135" s="16" t="n">
        <v>1</v>
      </c>
      <c r="T135" s="16" t="n">
        <v>6</v>
      </c>
      <c r="U135" s="10" t="n">
        <v>2</v>
      </c>
      <c r="V135" s="89" t="n">
        <v>1</v>
      </c>
      <c r="W135" s="16" t="n">
        <v>3</v>
      </c>
      <c r="X135" s="25" t="n">
        <v>13</v>
      </c>
      <c r="Y135" s="80" t="n">
        <v>25</v>
      </c>
      <c r="Z135" s="27">
        <f>IF(U135="","",LOOKUP(U135-V135,{-9E+307,0,1},{2,"x",1}))</f>
        <v/>
      </c>
      <c r="AA135" s="14">
        <f>IF(U135="","",U135&amp;"-"&amp;V135)</f>
        <v/>
      </c>
      <c r="AB135" s="63" t="n"/>
      <c r="EP135" s="89" t="n"/>
      <c r="ER135" s="81" t="n"/>
      <c r="ES135" s="89" t="n"/>
      <c r="EU135" s="81" t="n"/>
      <c r="EV135" s="89" t="n"/>
      <c r="EX135" s="81" t="n"/>
      <c r="EY135" s="89" t="n"/>
      <c r="FA135" s="81" t="n"/>
      <c r="FB135" s="89" t="n"/>
      <c r="FD135" s="81" t="n"/>
      <c r="FE135" s="89" t="n"/>
      <c r="FG135" s="81" t="n"/>
      <c r="FH135" s="89" t="n"/>
      <c r="FJ135" s="81" t="n"/>
      <c r="FK135" s="89" t="n"/>
      <c r="FM135" s="81" t="n"/>
    </row>
    <row customHeight="1" ht="12" r="136" spans="1:201">
      <c r="A136" s="35" t="n">
        <v>43436</v>
      </c>
      <c r="B136" s="89" t="s">
        <v>156</v>
      </c>
      <c r="C136" s="89" t="s">
        <v>163</v>
      </c>
      <c r="D136" s="31" t="n">
        <v>6.8</v>
      </c>
      <c r="E136" s="81" t="n">
        <v>6.62</v>
      </c>
      <c r="F136" s="25" t="n">
        <v>387</v>
      </c>
      <c r="G136" s="80" t="n">
        <v>477</v>
      </c>
      <c r="H136" s="80" t="n">
        <v>317</v>
      </c>
      <c r="I136" s="80" t="n">
        <v>397</v>
      </c>
      <c r="J136" s="80" t="n">
        <v>11</v>
      </c>
      <c r="K136" s="80" t="n">
        <v>14</v>
      </c>
      <c r="L136" s="25" t="n">
        <v>0</v>
      </c>
      <c r="M136" s="80" t="n">
        <v>1</v>
      </c>
      <c r="N136" s="80" t="n">
        <v>1</v>
      </c>
      <c r="O136" s="80" t="n">
        <v>3</v>
      </c>
      <c r="P136" s="80" t="n">
        <v>4</v>
      </c>
      <c r="Q136" s="80" t="n">
        <v>3</v>
      </c>
      <c r="R136" s="16" t="n">
        <v>5</v>
      </c>
      <c r="S136" s="16" t="n">
        <v>7</v>
      </c>
      <c r="T136" s="16" t="n">
        <v>12</v>
      </c>
      <c r="U136" s="10" t="n">
        <v>2</v>
      </c>
      <c r="V136" s="89" t="n">
        <v>2</v>
      </c>
      <c r="W136" s="16" t="n">
        <v>4</v>
      </c>
      <c r="X136" s="25" t="n">
        <v>12</v>
      </c>
      <c r="Y136" s="80" t="n">
        <v>20</v>
      </c>
      <c r="Z136" s="27">
        <f>IF(U136="","",LOOKUP(U136-V136,{-9E+307,0,1},{2,"x",1}))</f>
        <v/>
      </c>
      <c r="AA136" s="14">
        <f>IF(U136="","",U136&amp;"-"&amp;V136)</f>
        <v/>
      </c>
      <c r="AB136" s="63" t="n"/>
      <c r="EP136" s="89" t="n"/>
      <c r="ER136" s="81" t="n"/>
      <c r="ES136" s="89" t="n"/>
      <c r="EU136" s="81" t="n"/>
      <c r="EV136" s="89" t="n"/>
      <c r="EX136" s="81" t="n"/>
      <c r="EY136" s="89" t="n"/>
      <c r="FA136" s="81" t="n"/>
      <c r="FB136" s="89" t="n"/>
      <c r="FD136" s="81" t="n"/>
      <c r="FE136" s="89" t="n"/>
      <c r="FG136" s="81" t="n"/>
      <c r="FH136" s="89" t="n"/>
      <c r="FJ136" s="81" t="n"/>
      <c r="FK136" s="89" t="n"/>
      <c r="FM136" s="81" t="n"/>
    </row>
    <row customHeight="1" ht="12" r="137" spans="1:201">
      <c r="A137" s="35" t="n">
        <v>43436</v>
      </c>
      <c r="B137" s="89" t="s">
        <v>149</v>
      </c>
      <c r="C137" s="89" t="s">
        <v>151</v>
      </c>
      <c r="D137" s="31" t="n">
        <v>6.65</v>
      </c>
      <c r="E137" s="81" t="n">
        <v>6.78</v>
      </c>
      <c r="F137" s="25" t="n">
        <v>287</v>
      </c>
      <c r="G137" s="80" t="n">
        <v>675</v>
      </c>
      <c r="H137" s="80" t="n">
        <v>190</v>
      </c>
      <c r="I137" s="80" t="n">
        <v>563</v>
      </c>
      <c r="J137" s="80" t="n">
        <v>5</v>
      </c>
      <c r="K137" s="80" t="n">
        <v>13</v>
      </c>
      <c r="L137" s="25" t="n">
        <v>0</v>
      </c>
      <c r="M137" s="80" t="n">
        <v>0</v>
      </c>
      <c r="N137" s="80" t="n">
        <v>1</v>
      </c>
      <c r="O137" s="80" t="n">
        <v>4</v>
      </c>
      <c r="P137" s="80" t="n">
        <v>0</v>
      </c>
      <c r="Q137" s="80" t="n">
        <v>1</v>
      </c>
      <c r="R137" s="16" t="n">
        <v>1</v>
      </c>
      <c r="S137" s="16" t="n">
        <v>5</v>
      </c>
      <c r="T137" s="16" t="n">
        <v>6</v>
      </c>
      <c r="U137" s="10" t="n">
        <v>1</v>
      </c>
      <c r="V137" s="89" t="n">
        <v>1</v>
      </c>
      <c r="W137" s="16" t="n">
        <v>2</v>
      </c>
      <c r="X137" s="25" t="n">
        <v>40</v>
      </c>
      <c r="Y137" s="80" t="n">
        <v>14</v>
      </c>
      <c r="Z137" s="27">
        <f>IF(U137="","",LOOKUP(U137-V137,{-9E+307,0,1},{2,"x",1}))</f>
        <v/>
      </c>
      <c r="AA137" s="14">
        <f>IF(U137="","",U137&amp;"-"&amp;V137)</f>
        <v/>
      </c>
      <c r="AB137" s="63" t="n"/>
      <c r="EP137" s="89" t="n"/>
      <c r="ER137" s="81" t="n"/>
      <c r="ES137" s="89" t="n"/>
      <c r="EU137" s="81" t="n"/>
      <c r="EV137" s="89" t="n"/>
      <c r="EX137" s="81" t="n"/>
      <c r="EY137" s="89" t="n"/>
      <c r="FA137" s="81" t="n"/>
      <c r="FB137" s="89" t="n"/>
      <c r="FD137" s="81" t="n"/>
      <c r="FE137" s="89" t="n"/>
      <c r="FG137" s="81" t="n"/>
      <c r="FH137" s="89" t="n"/>
      <c r="FJ137" s="81" t="n"/>
      <c r="FK137" s="89" t="n"/>
      <c r="FM137" s="81" t="n"/>
    </row>
    <row customHeight="1" ht="12" r="138" spans="1:201">
      <c r="A138" s="35" t="n">
        <v>43436</v>
      </c>
      <c r="B138" s="89" t="s">
        <v>165</v>
      </c>
      <c r="C138" s="89" t="s">
        <v>158</v>
      </c>
      <c r="D138" s="31" t="n">
        <v>6.78</v>
      </c>
      <c r="E138" s="81" t="n">
        <v>6.72</v>
      </c>
      <c r="F138" s="25" t="n">
        <v>362</v>
      </c>
      <c r="G138" s="80" t="n">
        <v>595</v>
      </c>
      <c r="H138" s="80" t="n">
        <v>289</v>
      </c>
      <c r="I138" s="80" t="n">
        <v>513</v>
      </c>
      <c r="J138" s="80" t="n">
        <v>20</v>
      </c>
      <c r="K138" s="80" t="n">
        <v>14</v>
      </c>
      <c r="L138" s="25" t="n">
        <v>1</v>
      </c>
      <c r="M138" s="80" t="n">
        <v>1</v>
      </c>
      <c r="N138" s="80" t="n">
        <v>9</v>
      </c>
      <c r="O138" s="80" t="n">
        <v>2</v>
      </c>
      <c r="P138" s="80" t="n">
        <v>1</v>
      </c>
      <c r="Q138" s="80" t="n">
        <v>3</v>
      </c>
      <c r="R138" s="16" t="n">
        <v>11</v>
      </c>
      <c r="S138" s="16" t="n">
        <v>6</v>
      </c>
      <c r="T138" s="16" t="n">
        <v>17</v>
      </c>
      <c r="U138" s="10" t="n">
        <v>1</v>
      </c>
      <c r="V138" s="89" t="n">
        <v>1</v>
      </c>
      <c r="W138" s="16" t="n">
        <v>2</v>
      </c>
      <c r="X138" s="25" t="n">
        <v>16</v>
      </c>
      <c r="Y138" s="80" t="n">
        <v>13</v>
      </c>
      <c r="Z138" s="27">
        <f>IF(U138="","",LOOKUP(U138-V138,{-9E+307,0,1},{2,"x",1}))</f>
        <v/>
      </c>
      <c r="AA138" s="14">
        <f>IF(U138="","",U138&amp;"-"&amp;V138)</f>
        <v/>
      </c>
      <c r="AB138" s="63" t="n"/>
      <c r="EP138" s="89" t="n"/>
      <c r="ER138" s="81" t="n"/>
      <c r="ES138" s="89" t="n"/>
      <c r="EU138" s="81" t="n"/>
      <c r="EV138" s="89" t="n"/>
      <c r="EX138" s="81" t="n"/>
      <c r="EY138" s="89" t="n"/>
      <c r="FA138" s="81" t="n"/>
      <c r="FB138" s="89" t="n"/>
      <c r="FD138" s="81" t="n"/>
      <c r="FE138" s="89" t="n"/>
      <c r="FG138" s="81" t="n"/>
      <c r="FH138" s="89" t="n"/>
      <c r="FJ138" s="81" t="n"/>
      <c r="FK138" s="89" t="n"/>
      <c r="FM138" s="81" t="n"/>
    </row>
    <row customHeight="1" ht="12" r="139" spans="1:201">
      <c r="A139" s="35" t="n">
        <v>43436</v>
      </c>
      <c r="B139" s="89" t="s">
        <v>162</v>
      </c>
      <c r="C139" s="89" t="s">
        <v>161</v>
      </c>
      <c r="D139" s="31" t="n">
        <v>6.75</v>
      </c>
      <c r="E139" s="81" t="n">
        <v>6.92</v>
      </c>
      <c r="F139" s="25" t="n">
        <v>587</v>
      </c>
      <c r="G139" s="80" t="n">
        <v>315</v>
      </c>
      <c r="H139" s="80" t="n">
        <v>519</v>
      </c>
      <c r="I139" s="80" t="n">
        <v>237</v>
      </c>
      <c r="J139" s="80" t="n">
        <v>13</v>
      </c>
      <c r="K139" s="80" t="n">
        <v>2</v>
      </c>
      <c r="L139" s="25" t="n">
        <v>0</v>
      </c>
      <c r="M139" s="80" t="n">
        <v>0</v>
      </c>
      <c r="N139" s="80" t="n">
        <v>3</v>
      </c>
      <c r="O139" s="80" t="n">
        <v>0</v>
      </c>
      <c r="P139" s="80" t="n">
        <v>1</v>
      </c>
      <c r="Q139" s="80" t="n">
        <v>1</v>
      </c>
      <c r="R139" s="16" t="n">
        <v>4</v>
      </c>
      <c r="S139" s="16" t="n">
        <v>1</v>
      </c>
      <c r="T139" s="16" t="n">
        <v>5</v>
      </c>
      <c r="U139" s="10" t="n">
        <v>0</v>
      </c>
      <c r="V139" s="89" t="n">
        <v>0</v>
      </c>
      <c r="W139" s="16" t="n">
        <v>0</v>
      </c>
      <c r="X139" s="25" t="n">
        <v>16</v>
      </c>
      <c r="Y139" s="80" t="n">
        <v>33</v>
      </c>
      <c r="Z139" s="27">
        <f>IF(U139="","",LOOKUP(U139-V139,{-9E+307,0,1},{2,"x",1}))</f>
        <v/>
      </c>
      <c r="AA139" s="14">
        <f>IF(U139="","",U139&amp;"-"&amp;V139)</f>
        <v/>
      </c>
      <c r="AB139" s="63" t="n"/>
      <c r="EP139" s="89" t="n"/>
      <c r="ER139" s="81" t="n"/>
      <c r="ES139" s="89" t="n"/>
      <c r="EU139" s="81" t="n"/>
      <c r="EV139" s="89" t="n"/>
      <c r="EX139" s="81" t="n"/>
      <c r="EY139" s="89" t="n"/>
      <c r="FA139" s="81" t="n"/>
      <c r="FB139" s="89" t="n"/>
      <c r="FD139" s="81" t="n"/>
      <c r="FE139" s="89" t="n"/>
      <c r="FG139" s="81" t="n"/>
      <c r="FH139" s="89" t="n"/>
      <c r="FJ139" s="81" t="n"/>
      <c r="FK139" s="89" t="n"/>
      <c r="FM139" s="81" t="n"/>
    </row>
    <row customHeight="1" ht="12" r="140" spans="1:201">
      <c r="A140" s="35" t="n">
        <v>43436</v>
      </c>
      <c r="B140" s="89" t="s">
        <v>164</v>
      </c>
      <c r="C140" s="89" t="s">
        <v>167</v>
      </c>
      <c r="D140" s="31" t="n">
        <v>6.94</v>
      </c>
      <c r="E140" s="81" t="n">
        <v>6.38</v>
      </c>
      <c r="F140" s="25" t="n">
        <v>495</v>
      </c>
      <c r="G140" s="80" t="n">
        <v>248</v>
      </c>
      <c r="H140" s="80" t="n">
        <v>409</v>
      </c>
      <c r="I140" s="80" t="n">
        <v>135</v>
      </c>
      <c r="J140" s="80" t="n">
        <v>17</v>
      </c>
      <c r="K140" s="80" t="n">
        <v>5</v>
      </c>
      <c r="L140" s="25" t="n">
        <v>0</v>
      </c>
      <c r="M140" s="80" t="n">
        <v>1</v>
      </c>
      <c r="N140" s="80" t="n">
        <v>6</v>
      </c>
      <c r="O140" s="80" t="n">
        <v>0</v>
      </c>
      <c r="P140" s="80" t="n">
        <v>3</v>
      </c>
      <c r="Q140" s="80" t="n">
        <v>0</v>
      </c>
      <c r="R140" s="16" t="n">
        <v>9</v>
      </c>
      <c r="S140" s="16" t="n">
        <v>1</v>
      </c>
      <c r="T140" s="16" t="n">
        <v>10</v>
      </c>
      <c r="U140" s="10" t="n">
        <v>2</v>
      </c>
      <c r="V140" s="89" t="n">
        <v>1</v>
      </c>
      <c r="W140" s="16" t="n">
        <v>3</v>
      </c>
      <c r="X140" s="25" t="n">
        <v>15</v>
      </c>
      <c r="Y140" s="80" t="n">
        <v>27</v>
      </c>
      <c r="Z140" s="27">
        <f>IF(U140="","",LOOKUP(U140-V140,{-9E+307,0,1},{2,"x",1}))</f>
        <v/>
      </c>
      <c r="AA140" s="14">
        <f>IF(U140="","",U140&amp;"-"&amp;V140)</f>
        <v/>
      </c>
      <c r="AB140" s="63" t="n"/>
      <c r="EP140" s="89" t="n"/>
      <c r="ER140" s="81" t="n"/>
      <c r="ES140" s="89" t="n"/>
      <c r="EU140" s="81" t="n"/>
      <c r="EV140" s="89" t="n"/>
      <c r="EX140" s="81" t="n"/>
      <c r="EY140" s="89" t="n"/>
      <c r="FA140" s="81" t="n"/>
      <c r="FB140" s="89" t="n"/>
      <c r="FD140" s="81" t="n"/>
      <c r="FE140" s="89" t="n"/>
      <c r="FG140" s="81" t="n"/>
      <c r="FH140" s="89" t="n"/>
      <c r="FJ140" s="81" t="n"/>
      <c r="FK140" s="89" t="n"/>
      <c r="FM140" s="81" t="n"/>
    </row>
    <row customHeight="1" ht="12" r="141" spans="1:201">
      <c r="A141" s="35" t="n">
        <v>43437</v>
      </c>
      <c r="B141" s="89" t="s">
        <v>159</v>
      </c>
      <c r="C141" s="89" t="s">
        <v>152</v>
      </c>
      <c r="D141" s="31" t="n">
        <v>6.76</v>
      </c>
      <c r="E141" s="81" t="n">
        <v>6.86</v>
      </c>
      <c r="F141" s="25" t="n">
        <v>587</v>
      </c>
      <c r="G141" s="80" t="n">
        <v>485</v>
      </c>
      <c r="H141" s="80" t="n">
        <v>493</v>
      </c>
      <c r="I141" s="80" t="n">
        <v>383</v>
      </c>
      <c r="J141" s="80" t="n">
        <v>13</v>
      </c>
      <c r="K141" s="80" t="n">
        <v>9</v>
      </c>
      <c r="L141" s="25" t="n">
        <v>0</v>
      </c>
      <c r="M141" s="80" t="n">
        <v>1</v>
      </c>
      <c r="N141" s="80" t="n">
        <v>2</v>
      </c>
      <c r="O141" s="80" t="n">
        <v>3</v>
      </c>
      <c r="P141" s="80" t="n">
        <v>0</v>
      </c>
      <c r="Q141" s="80" t="n">
        <v>2</v>
      </c>
      <c r="R141" s="16" t="n">
        <v>2</v>
      </c>
      <c r="S141" s="16" t="n">
        <v>6</v>
      </c>
      <c r="T141" s="16" t="n">
        <v>8</v>
      </c>
      <c r="U141" s="10" t="n">
        <v>1</v>
      </c>
      <c r="V141" s="89" t="n">
        <v>2</v>
      </c>
      <c r="W141" s="16" t="n">
        <v>3</v>
      </c>
      <c r="X141" s="25" t="n">
        <v>14</v>
      </c>
      <c r="Y141" s="80" t="n">
        <v>34</v>
      </c>
      <c r="Z141" s="27">
        <f>IF(U141="","",LOOKUP(U141-V141,{-9E+307,0,1},{2,"x",1}))</f>
        <v/>
      </c>
      <c r="AA141" s="14">
        <f>IF(U141="","",U141&amp;"-"&amp;V141)</f>
        <v/>
      </c>
      <c r="AB141" s="63" t="n"/>
      <c r="EP141" s="89" t="n"/>
      <c r="ER141" s="81" t="n"/>
      <c r="ES141" s="89" t="n"/>
      <c r="EU141" s="81" t="n"/>
      <c r="EV141" s="89" t="n"/>
      <c r="EX141" s="81" t="n"/>
      <c r="EY141" s="89" t="n"/>
      <c r="FA141" s="81" t="n"/>
      <c r="FB141" s="89" t="n"/>
      <c r="FD141" s="81" t="n"/>
      <c r="FE141" s="89" t="n"/>
      <c r="FG141" s="81" t="n"/>
      <c r="FH141" s="89" t="n"/>
      <c r="FJ141" s="81" t="n"/>
      <c r="FK141" s="89" t="n"/>
      <c r="FM141" s="81" t="n"/>
    </row>
    <row customHeight="1" ht="12" r="142" spans="1:201">
      <c r="A142" s="35" t="n">
        <v>43441</v>
      </c>
      <c r="B142" s="89" t="s">
        <v>150</v>
      </c>
      <c r="C142" s="89" t="s">
        <v>163</v>
      </c>
      <c r="D142" s="31" t="n">
        <v>7.01</v>
      </c>
      <c r="E142" s="81" t="n">
        <v>6.4</v>
      </c>
      <c r="F142" s="25" t="n">
        <v>447</v>
      </c>
      <c r="G142" s="80" t="n">
        <v>460</v>
      </c>
      <c r="H142" s="80" t="n">
        <v>371</v>
      </c>
      <c r="I142" s="80" t="n">
        <v>397</v>
      </c>
      <c r="J142" s="80" t="n">
        <v>13</v>
      </c>
      <c r="K142" s="80" t="n">
        <v>8</v>
      </c>
      <c r="L142" s="25" t="n">
        <v>1</v>
      </c>
      <c r="M142" s="80" t="n">
        <v>0</v>
      </c>
      <c r="N142" s="80" t="n">
        <v>3</v>
      </c>
      <c r="O142" s="80" t="n">
        <v>0</v>
      </c>
      <c r="P142" s="80" t="n">
        <v>1</v>
      </c>
      <c r="Q142" s="80" t="n">
        <v>1</v>
      </c>
      <c r="R142" s="16" t="n">
        <v>5</v>
      </c>
      <c r="S142" s="16" t="n">
        <v>1</v>
      </c>
      <c r="T142" s="16" t="n">
        <v>6</v>
      </c>
      <c r="U142" s="10" t="n">
        <v>1</v>
      </c>
      <c r="V142" s="89" t="n">
        <v>0</v>
      </c>
      <c r="W142" s="16" t="n">
        <v>1</v>
      </c>
      <c r="X142" s="25" t="n">
        <v>18</v>
      </c>
      <c r="Y142" s="80" t="n">
        <v>25</v>
      </c>
      <c r="Z142" s="27">
        <f>IF(U142="","",LOOKUP(U142-V142,{-9E+307,0,1},{2,"x",1}))</f>
        <v/>
      </c>
      <c r="AA142" s="14">
        <f>IF(U142="","",U142&amp;"-"&amp;V142)</f>
        <v/>
      </c>
      <c r="AB142" s="63" t="n"/>
      <c r="EP142" s="89" t="n"/>
      <c r="ER142" s="81" t="n"/>
      <c r="ES142" s="89" t="n"/>
      <c r="EU142" s="81" t="n"/>
      <c r="EV142" s="89" t="n"/>
      <c r="EX142" s="81" t="n"/>
      <c r="EY142" s="89" t="n"/>
      <c r="FA142" s="81" t="n"/>
      <c r="FB142" s="89" t="n"/>
      <c r="FD142" s="81" t="n"/>
      <c r="FE142" s="89" t="n"/>
      <c r="FG142" s="81" t="n"/>
      <c r="FH142" s="89" t="n"/>
      <c r="FJ142" s="81" t="n"/>
      <c r="FK142" s="89" t="n"/>
      <c r="FM142" s="81" t="n"/>
    </row>
    <row customHeight="1" ht="12" r="143" spans="1:201">
      <c r="A143" s="35" t="n">
        <v>43442</v>
      </c>
      <c r="B143" s="89" t="s">
        <v>158</v>
      </c>
      <c r="C143" s="89" t="s">
        <v>156</v>
      </c>
      <c r="D143" s="31" t="n">
        <v>6.45</v>
      </c>
      <c r="E143" s="81" t="n">
        <v>6.91</v>
      </c>
      <c r="F143" s="25" t="n">
        <v>467</v>
      </c>
      <c r="G143" s="80" t="n">
        <v>377</v>
      </c>
      <c r="H143" s="80" t="n">
        <v>359</v>
      </c>
      <c r="I143" s="80" t="n">
        <v>291</v>
      </c>
      <c r="J143" s="80" t="n">
        <v>14</v>
      </c>
      <c r="K143" s="80" t="n">
        <v>17</v>
      </c>
      <c r="L143" s="25" t="n">
        <v>1</v>
      </c>
      <c r="M143" s="80" t="n">
        <v>0</v>
      </c>
      <c r="N143" s="80" t="n">
        <v>2</v>
      </c>
      <c r="O143" s="80" t="n">
        <v>3</v>
      </c>
      <c r="P143" s="80" t="n">
        <v>2</v>
      </c>
      <c r="Q143" s="80" t="n">
        <v>3</v>
      </c>
      <c r="R143" s="16" t="n">
        <v>5</v>
      </c>
      <c r="S143" s="16" t="n">
        <v>6</v>
      </c>
      <c r="T143" s="16" t="n">
        <v>11</v>
      </c>
      <c r="U143" s="10" t="n">
        <v>2</v>
      </c>
      <c r="V143" s="89" t="n">
        <v>2</v>
      </c>
      <c r="W143" s="16" t="n">
        <v>4</v>
      </c>
      <c r="X143" s="25" t="n">
        <v>20</v>
      </c>
      <c r="Y143" s="80" t="n">
        <v>23</v>
      </c>
      <c r="Z143" s="27">
        <f>IF(U143="","",LOOKUP(U143-V143,{-9E+307,0,1},{2,"x",1}))</f>
        <v/>
      </c>
      <c r="AA143" s="14">
        <f>IF(U143="","",U143&amp;"-"&amp;V143)</f>
        <v/>
      </c>
      <c r="AB143" s="63" t="n"/>
      <c r="EP143" s="89" t="n"/>
      <c r="ER143" s="81" t="n"/>
      <c r="ES143" s="89" t="n"/>
      <c r="EU143" s="81" t="n"/>
      <c r="EV143" s="89" t="n"/>
      <c r="EX143" s="81" t="n"/>
      <c r="EY143" s="89" t="n"/>
      <c r="FA143" s="81" t="n"/>
      <c r="FB143" s="89" t="n"/>
      <c r="FD143" s="81" t="n"/>
      <c r="FE143" s="89" t="n"/>
      <c r="FG143" s="81" t="n"/>
      <c r="FH143" s="89" t="n"/>
      <c r="FJ143" s="81" t="n"/>
      <c r="FK143" s="89" t="n"/>
      <c r="FM143" s="81" t="n"/>
    </row>
    <row customHeight="1" ht="12" r="144" spans="1:201">
      <c r="A144" s="35" t="n">
        <v>43442</v>
      </c>
      <c r="B144" s="89" t="s">
        <v>151</v>
      </c>
      <c r="C144" s="89" t="s">
        <v>168</v>
      </c>
      <c r="D144" s="31" t="n">
        <v>6.83</v>
      </c>
      <c r="E144" s="81" t="n">
        <v>6.73</v>
      </c>
      <c r="F144" s="25" t="n">
        <v>466</v>
      </c>
      <c r="G144" s="80" t="n">
        <v>428</v>
      </c>
      <c r="H144" s="80" t="n">
        <v>382</v>
      </c>
      <c r="I144" s="80" t="n">
        <v>321</v>
      </c>
      <c r="J144" s="80" t="n">
        <v>23</v>
      </c>
      <c r="K144" s="80" t="n">
        <v>2</v>
      </c>
      <c r="L144" s="25" t="n">
        <v>2</v>
      </c>
      <c r="M144" s="80" t="n">
        <v>0</v>
      </c>
      <c r="N144" s="80" t="n">
        <v>8</v>
      </c>
      <c r="O144" s="80" t="n">
        <v>2</v>
      </c>
      <c r="P144" s="80" t="n">
        <v>1</v>
      </c>
      <c r="Q144" s="80" t="n">
        <v>0</v>
      </c>
      <c r="R144" s="16" t="n">
        <v>11</v>
      </c>
      <c r="S144" s="16" t="n">
        <v>2</v>
      </c>
      <c r="T144" s="16" t="n">
        <v>13</v>
      </c>
      <c r="U144" s="10" t="n">
        <v>2</v>
      </c>
      <c r="V144" s="89" t="n">
        <v>2</v>
      </c>
      <c r="W144" s="16" t="n">
        <v>4</v>
      </c>
      <c r="X144" s="25" t="n">
        <v>14</v>
      </c>
      <c r="Y144" s="80" t="n">
        <v>36</v>
      </c>
      <c r="Z144" s="27">
        <f>IF(U144="","",LOOKUP(U144-V144,{-9E+307,0,1},{2,"x",1}))</f>
        <v/>
      </c>
      <c r="AA144" s="14">
        <f>IF(U144="","",U144&amp;"-"&amp;V144)</f>
        <v/>
      </c>
      <c r="AB144" s="63" t="n"/>
      <c r="EP144" s="89" t="n"/>
      <c r="ER144" s="81" t="n"/>
      <c r="ES144" s="89" t="n"/>
      <c r="EU144" s="81" t="n"/>
      <c r="EV144" s="89" t="n"/>
      <c r="EX144" s="81" t="n"/>
      <c r="EY144" s="89" t="n"/>
      <c r="FA144" s="81" t="n"/>
      <c r="FB144" s="89" t="n"/>
      <c r="FD144" s="81" t="n"/>
      <c r="FE144" s="89" t="n"/>
      <c r="FG144" s="81" t="n"/>
      <c r="FH144" s="89" t="n"/>
      <c r="FJ144" s="81" t="n"/>
      <c r="FK144" s="89" t="n"/>
      <c r="FM144" s="81" t="n"/>
    </row>
    <row customHeight="1" ht="12" r="145" spans="1:201">
      <c r="A145" s="35" t="n">
        <v>43442</v>
      </c>
      <c r="B145" s="89" t="s">
        <v>152</v>
      </c>
      <c r="C145" s="89" t="s">
        <v>165</v>
      </c>
      <c r="D145" s="31" t="n">
        <v>7.41</v>
      </c>
      <c r="E145" s="81" t="n">
        <v>6.19</v>
      </c>
      <c r="F145" s="25" t="n">
        <v>745</v>
      </c>
      <c r="G145" s="80" t="n">
        <v>359</v>
      </c>
      <c r="H145" s="80" t="n">
        <v>682</v>
      </c>
      <c r="I145" s="80" t="n">
        <v>292</v>
      </c>
      <c r="J145" s="80" t="n">
        <v>20</v>
      </c>
      <c r="K145" s="80" t="n">
        <v>6</v>
      </c>
      <c r="L145" s="25" t="n">
        <v>2</v>
      </c>
      <c r="M145" s="80" t="n">
        <v>0</v>
      </c>
      <c r="N145" s="80" t="n">
        <v>3</v>
      </c>
      <c r="O145" s="80" t="n">
        <v>1</v>
      </c>
      <c r="P145" s="80" t="n">
        <v>3</v>
      </c>
      <c r="Q145" s="80" t="n">
        <v>1</v>
      </c>
      <c r="R145" s="16" t="n">
        <v>8</v>
      </c>
      <c r="S145" s="16" t="n">
        <v>2</v>
      </c>
      <c r="T145" s="16" t="n">
        <v>10</v>
      </c>
      <c r="U145" s="10" t="n">
        <v>4</v>
      </c>
      <c r="V145" s="89" t="n">
        <v>0</v>
      </c>
      <c r="W145" s="16" t="n">
        <v>4</v>
      </c>
      <c r="X145" s="25" t="n">
        <v>11</v>
      </c>
      <c r="Y145" s="80" t="n">
        <v>26</v>
      </c>
      <c r="Z145" s="27">
        <f>IF(U145="","",LOOKUP(U145-V145,{-9E+307,0,1},{2,"x",1}))</f>
        <v/>
      </c>
      <c r="AA145" s="14">
        <f>IF(U145="","",U145&amp;"-"&amp;V145)</f>
        <v/>
      </c>
      <c r="AB145" s="63" t="n"/>
      <c r="EP145" s="89" t="n"/>
      <c r="ER145" s="81" t="n"/>
      <c r="ES145" s="89" t="n"/>
      <c r="EU145" s="81" t="n"/>
      <c r="EV145" s="89" t="n"/>
      <c r="EX145" s="81" t="n"/>
      <c r="EY145" s="89" t="n"/>
      <c r="FA145" s="81" t="n"/>
      <c r="FB145" s="89" t="n"/>
      <c r="FD145" s="81" t="n"/>
      <c r="FE145" s="89" t="n"/>
      <c r="FG145" s="81" t="n"/>
      <c r="FH145" s="89" t="n"/>
      <c r="FJ145" s="81" t="n"/>
      <c r="FK145" s="89" t="n"/>
      <c r="FM145" s="81" t="n"/>
    </row>
    <row customHeight="1" ht="12" r="146" spans="1:201">
      <c r="A146" s="35" t="n">
        <v>43443</v>
      </c>
      <c r="B146" s="89" t="s">
        <v>153</v>
      </c>
      <c r="C146" s="89" t="s">
        <v>164</v>
      </c>
      <c r="D146" s="31" t="n">
        <v>6.89</v>
      </c>
      <c r="E146" s="81" t="n">
        <v>6.92</v>
      </c>
      <c r="F146" s="25" t="n">
        <v>460</v>
      </c>
      <c r="G146" s="80" t="n">
        <v>352</v>
      </c>
      <c r="H146" s="80" t="n">
        <v>387</v>
      </c>
      <c r="I146" s="80" t="n">
        <v>270</v>
      </c>
      <c r="J146" s="80" t="n">
        <v>12</v>
      </c>
      <c r="K146" s="80" t="n">
        <v>12</v>
      </c>
      <c r="L146" s="25" t="n">
        <v>0</v>
      </c>
      <c r="M146" s="80" t="n">
        <v>0</v>
      </c>
      <c r="N146" s="80" t="n">
        <v>2</v>
      </c>
      <c r="O146" s="80" t="n">
        <v>2</v>
      </c>
      <c r="P146" s="80" t="n">
        <v>1</v>
      </c>
      <c r="Q146" s="80" t="n">
        <v>2</v>
      </c>
      <c r="R146" s="16" t="n">
        <v>3</v>
      </c>
      <c r="S146" s="16" t="n">
        <v>4</v>
      </c>
      <c r="T146" s="16" t="n">
        <v>7</v>
      </c>
      <c r="U146" s="10" t="n">
        <v>0</v>
      </c>
      <c r="V146" s="89" t="n">
        <v>0</v>
      </c>
      <c r="W146" s="16" t="n">
        <v>0</v>
      </c>
      <c r="X146" s="25" t="n">
        <v>16</v>
      </c>
      <c r="Y146" s="80" t="n">
        <v>37</v>
      </c>
      <c r="Z146" s="27">
        <f>IF(U146="","",LOOKUP(U146-V146,{-9E+307,0,1},{2,"x",1}))</f>
        <v/>
      </c>
      <c r="AA146" s="14">
        <f>IF(U146="","",U146&amp;"-"&amp;V146)</f>
        <v/>
      </c>
      <c r="AB146" s="63" t="n"/>
      <c r="EP146" s="89" t="n"/>
      <c r="ER146" s="81" t="n"/>
      <c r="ES146" s="89" t="n"/>
      <c r="EU146" s="81" t="n"/>
      <c r="EV146" s="89" t="n"/>
      <c r="EX146" s="81" t="n"/>
      <c r="EY146" s="89" t="n"/>
      <c r="FA146" s="81" t="n"/>
      <c r="FB146" s="89" t="n"/>
      <c r="FD146" s="81" t="n"/>
      <c r="FE146" s="89" t="n"/>
      <c r="FG146" s="81" t="n"/>
      <c r="FH146" s="89" t="n"/>
      <c r="FJ146" s="81" t="n"/>
      <c r="FK146" s="89" t="n"/>
      <c r="FM146" s="81" t="n"/>
    </row>
    <row customHeight="1" ht="12" r="147" spans="1:201">
      <c r="A147" s="35" t="n">
        <v>43443</v>
      </c>
      <c r="B147" s="89" t="s">
        <v>157</v>
      </c>
      <c r="C147" s="89" t="s">
        <v>154</v>
      </c>
      <c r="D147" s="31" t="n">
        <v>6.89</v>
      </c>
      <c r="E147" s="81" t="n">
        <v>6.89</v>
      </c>
      <c r="F147" s="25" t="n">
        <v>391</v>
      </c>
      <c r="G147" s="80" t="n">
        <v>547</v>
      </c>
      <c r="H147" s="80" t="n">
        <v>320</v>
      </c>
      <c r="I147" s="80" t="n">
        <v>475</v>
      </c>
      <c r="J147" s="80" t="n">
        <v>9</v>
      </c>
      <c r="K147" s="80" t="n">
        <v>18</v>
      </c>
      <c r="L147" s="25" t="n">
        <v>1</v>
      </c>
      <c r="M147" s="80" t="n">
        <v>2</v>
      </c>
      <c r="N147" s="80" t="n">
        <v>3</v>
      </c>
      <c r="O147" s="80" t="n">
        <v>5</v>
      </c>
      <c r="P147" s="80" t="n">
        <v>0</v>
      </c>
      <c r="Q147" s="80" t="n">
        <v>1</v>
      </c>
      <c r="R147" s="16" t="n">
        <v>4</v>
      </c>
      <c r="S147" s="16" t="n">
        <v>8</v>
      </c>
      <c r="T147" s="16" t="n">
        <v>12</v>
      </c>
      <c r="U147" s="10" t="n">
        <v>2</v>
      </c>
      <c r="V147" s="89" t="n">
        <v>1</v>
      </c>
      <c r="W147" s="16" t="n">
        <v>3</v>
      </c>
      <c r="X147" s="25" t="n">
        <v>22</v>
      </c>
      <c r="Y147" s="80" t="n">
        <v>23</v>
      </c>
      <c r="Z147" s="27">
        <f>IF(U147="","",LOOKUP(U147-V147,{-9E+307,0,1},{2,"x",1}))</f>
        <v/>
      </c>
      <c r="AA147" s="14">
        <f>IF(U147="","",U147&amp;"-"&amp;V147)</f>
        <v/>
      </c>
      <c r="AB147" s="63" t="n"/>
      <c r="EP147" s="89" t="n"/>
      <c r="ER147" s="81" t="n"/>
      <c r="ES147" s="89" t="n"/>
      <c r="EU147" s="81" t="n"/>
      <c r="EV147" s="89" t="n"/>
      <c r="EX147" s="81" t="n"/>
      <c r="EY147" s="89" t="n"/>
      <c r="FA147" s="81" t="n"/>
      <c r="FB147" s="89" t="n"/>
      <c r="FD147" s="81" t="n"/>
      <c r="FE147" s="89" t="n"/>
      <c r="FG147" s="81" t="n"/>
      <c r="FH147" s="89" t="n"/>
      <c r="FJ147" s="81" t="n"/>
      <c r="FK147" s="89" t="n"/>
      <c r="FM147" s="81" t="n"/>
    </row>
    <row customHeight="1" ht="12" r="148" spans="1:201">
      <c r="A148" s="35" t="n">
        <v>43443</v>
      </c>
      <c r="B148" s="89" t="s">
        <v>167</v>
      </c>
      <c r="C148" s="89" t="s">
        <v>155</v>
      </c>
      <c r="D148" s="31" t="n">
        <v>6.56</v>
      </c>
      <c r="E148" s="81" t="n">
        <v>6.65</v>
      </c>
      <c r="F148" s="25" t="n">
        <v>232</v>
      </c>
      <c r="G148" s="80" t="n">
        <v>605</v>
      </c>
      <c r="H148" s="80" t="n">
        <v>143</v>
      </c>
      <c r="I148" s="80" t="n">
        <v>533</v>
      </c>
      <c r="J148" s="80" t="n">
        <v>3</v>
      </c>
      <c r="K148" s="80" t="n">
        <v>17</v>
      </c>
      <c r="L148" s="25" t="n">
        <v>0</v>
      </c>
      <c r="M148" s="80" t="n">
        <v>1</v>
      </c>
      <c r="N148" s="80" t="n">
        <v>1</v>
      </c>
      <c r="O148" s="80" t="n">
        <v>1</v>
      </c>
      <c r="P148" s="80" t="n">
        <v>1</v>
      </c>
      <c r="Q148" s="80" t="n">
        <v>3</v>
      </c>
      <c r="R148" s="16" t="n">
        <v>2</v>
      </c>
      <c r="S148" s="16" t="n">
        <v>5</v>
      </c>
      <c r="T148" s="16" t="n">
        <v>7</v>
      </c>
      <c r="U148" s="10" t="n">
        <v>1</v>
      </c>
      <c r="V148" s="89" t="n">
        <v>1</v>
      </c>
      <c r="W148" s="16" t="n">
        <v>2</v>
      </c>
      <c r="X148" s="25" t="n">
        <v>33</v>
      </c>
      <c r="Y148" s="80" t="n">
        <v>15</v>
      </c>
      <c r="Z148" s="27">
        <f>IF(U148="","",LOOKUP(U148-V148,{-9E+307,0,1},{2,"x",1}))</f>
        <v/>
      </c>
      <c r="AA148" s="14">
        <f>IF(U148="","",U148&amp;"-"&amp;V148)</f>
        <v/>
      </c>
      <c r="AB148" s="63" t="n"/>
      <c r="EP148" s="89" t="n"/>
      <c r="ER148" s="81" t="n"/>
      <c r="ES148" s="89" t="n"/>
      <c r="EU148" s="81" t="n"/>
      <c r="EV148" s="89" t="n"/>
      <c r="EX148" s="81" t="n"/>
      <c r="EY148" s="89" t="n"/>
      <c r="FA148" s="81" t="n"/>
      <c r="FB148" s="89" t="n"/>
      <c r="FD148" s="81" t="n"/>
      <c r="FE148" s="89" t="n"/>
      <c r="FG148" s="81" t="n"/>
      <c r="FH148" s="89" t="n"/>
      <c r="FJ148" s="81" t="n"/>
      <c r="FK148" s="89" t="n"/>
      <c r="FM148" s="81" t="n"/>
    </row>
    <row customHeight="1" ht="12" r="149" spans="1:201">
      <c r="A149" s="35" t="n">
        <v>43443</v>
      </c>
      <c r="B149" s="89" t="s">
        <v>160</v>
      </c>
      <c r="C149" s="89" t="s">
        <v>149</v>
      </c>
      <c r="D149" s="31" t="n">
        <v>6.55</v>
      </c>
      <c r="E149" s="81" t="n">
        <v>6.7</v>
      </c>
      <c r="F149" s="25" t="n">
        <v>415</v>
      </c>
      <c r="G149" s="80" t="n">
        <v>387</v>
      </c>
      <c r="H149" s="80" t="n">
        <v>335</v>
      </c>
      <c r="I149" s="80" t="n">
        <v>296</v>
      </c>
      <c r="J149" s="80" t="n">
        <v>13</v>
      </c>
      <c r="K149" s="80" t="n">
        <v>13</v>
      </c>
      <c r="L149" s="25" t="n">
        <v>1</v>
      </c>
      <c r="M149" s="80" t="n">
        <v>1</v>
      </c>
      <c r="N149" s="80" t="n">
        <v>2</v>
      </c>
      <c r="O149" s="80" t="n">
        <v>0</v>
      </c>
      <c r="P149" s="80" t="n">
        <v>3</v>
      </c>
      <c r="Q149" s="80" t="n">
        <v>0</v>
      </c>
      <c r="R149" s="16" t="n">
        <v>6</v>
      </c>
      <c r="S149" s="16" t="n">
        <v>1</v>
      </c>
      <c r="T149" s="16" t="n">
        <v>7</v>
      </c>
      <c r="U149" s="10" t="n">
        <v>1</v>
      </c>
      <c r="V149" s="89" t="n">
        <v>1</v>
      </c>
      <c r="W149" s="16" t="n">
        <v>2</v>
      </c>
      <c r="X149" s="25" t="n">
        <v>16</v>
      </c>
      <c r="Y149" s="80" t="n">
        <v>33</v>
      </c>
      <c r="Z149" s="27">
        <f>IF(U149="","",LOOKUP(U149-V149,{-9E+307,0,1},{2,"x",1}))</f>
        <v/>
      </c>
      <c r="AA149" s="14">
        <f>IF(U149="","",U149&amp;"-"&amp;V149)</f>
        <v/>
      </c>
      <c r="AB149" s="63" t="n"/>
      <c r="EP149" s="89" t="n"/>
      <c r="ER149" s="81" t="n"/>
      <c r="ES149" s="89" t="n"/>
      <c r="EU149" s="81" t="n"/>
      <c r="EV149" s="89" t="n"/>
      <c r="EX149" s="81" t="n"/>
      <c r="EY149" s="89" t="n"/>
      <c r="FA149" s="81" t="n"/>
      <c r="FB149" s="89" t="n"/>
      <c r="FD149" s="81" t="n"/>
      <c r="FE149" s="89" t="n"/>
      <c r="FG149" s="81" t="n"/>
      <c r="FH149" s="89" t="n"/>
      <c r="FJ149" s="81" t="n"/>
      <c r="FK149" s="89" t="n"/>
      <c r="FM149" s="81" t="n"/>
    </row>
    <row customHeight="1" ht="12" r="150" spans="1:201">
      <c r="A150" s="35" t="n">
        <v>43443</v>
      </c>
      <c r="B150" s="89" t="s">
        <v>162</v>
      </c>
      <c r="C150" s="89" t="s">
        <v>166</v>
      </c>
      <c r="D150" s="31" t="n">
        <v>6.71</v>
      </c>
      <c r="E150" s="81" t="n">
        <v>6.59</v>
      </c>
      <c r="F150" s="25" t="n">
        <v>389</v>
      </c>
      <c r="G150" s="80" t="n">
        <v>319</v>
      </c>
      <c r="H150" s="80" t="n">
        <v>313</v>
      </c>
      <c r="I150" s="80" t="n">
        <v>249</v>
      </c>
      <c r="J150" s="80" t="n">
        <v>13</v>
      </c>
      <c r="K150" s="80" t="n">
        <v>12</v>
      </c>
      <c r="L150" s="25" t="n">
        <v>0</v>
      </c>
      <c r="M150" s="80" t="n">
        <v>1</v>
      </c>
      <c r="N150" s="80" t="n">
        <v>3</v>
      </c>
      <c r="O150" s="80" t="n">
        <v>4</v>
      </c>
      <c r="P150" s="80" t="n">
        <v>4</v>
      </c>
      <c r="Q150" s="80" t="n">
        <v>1</v>
      </c>
      <c r="R150" s="16" t="n">
        <v>7</v>
      </c>
      <c r="S150" s="16" t="n">
        <v>6</v>
      </c>
      <c r="T150" s="16" t="n">
        <v>13</v>
      </c>
      <c r="U150" s="10" t="n">
        <v>3</v>
      </c>
      <c r="V150" s="89" t="n">
        <v>3</v>
      </c>
      <c r="W150" s="16" t="n">
        <v>6</v>
      </c>
      <c r="X150" s="25" t="n">
        <v>25</v>
      </c>
      <c r="Y150" s="80" t="n">
        <v>23</v>
      </c>
      <c r="Z150" s="27">
        <f>IF(U150="","",LOOKUP(U150-V150,{-9E+307,0,1},{2,"x",1}))</f>
        <v/>
      </c>
      <c r="AA150" s="14">
        <f>IF(U150="","",U150&amp;"-"&amp;V150)</f>
        <v/>
      </c>
      <c r="AB150" s="63" t="n"/>
      <c r="EP150" s="89" t="n"/>
      <c r="ER150" s="81" t="n"/>
      <c r="ES150" s="89" t="n"/>
      <c r="EU150" s="81" t="n"/>
      <c r="EV150" s="89" t="n"/>
      <c r="EX150" s="81" t="n"/>
      <c r="EY150" s="89" t="n"/>
      <c r="FA150" s="81" t="n"/>
      <c r="FB150" s="89" t="n"/>
      <c r="FD150" s="81" t="n"/>
      <c r="FE150" s="89" t="n"/>
      <c r="FG150" s="81" t="n"/>
      <c r="FH150" s="89" t="n"/>
      <c r="FJ150" s="81" t="n"/>
      <c r="FK150" s="89" t="n"/>
      <c r="FM150" s="81" t="n"/>
    </row>
    <row customHeight="1" ht="12" r="151" spans="1:201">
      <c r="A151" s="35" t="n">
        <v>43443</v>
      </c>
      <c r="B151" s="89" t="s">
        <v>161</v>
      </c>
      <c r="C151" s="89" t="s">
        <v>159</v>
      </c>
      <c r="D151" s="31" t="n">
        <v>6.4</v>
      </c>
      <c r="E151" s="81" t="n">
        <v>7.1</v>
      </c>
      <c r="F151" s="25" t="n">
        <v>316</v>
      </c>
      <c r="G151" s="80" t="n">
        <v>708</v>
      </c>
      <c r="H151" s="80" t="n">
        <v>230</v>
      </c>
      <c r="I151" s="80" t="n">
        <v>621</v>
      </c>
      <c r="J151" s="80" t="n">
        <v>7</v>
      </c>
      <c r="K151" s="80" t="n">
        <v>15</v>
      </c>
      <c r="L151" s="25" t="n">
        <v>1</v>
      </c>
      <c r="M151" s="80" t="n">
        <v>1</v>
      </c>
      <c r="N151" s="80" t="n">
        <v>0</v>
      </c>
      <c r="O151" s="80" t="n">
        <v>3</v>
      </c>
      <c r="P151" s="80" t="n">
        <v>0</v>
      </c>
      <c r="Q151" s="80" t="n">
        <v>0</v>
      </c>
      <c r="R151" s="16" t="n">
        <v>1</v>
      </c>
      <c r="S151" s="16" t="n">
        <v>4</v>
      </c>
      <c r="T151" s="16" t="n">
        <v>5</v>
      </c>
      <c r="U151" s="10" t="n">
        <v>1</v>
      </c>
      <c r="V151" s="89" t="n">
        <v>3</v>
      </c>
      <c r="W151" s="16" t="n">
        <v>4</v>
      </c>
      <c r="X151" s="25" t="n">
        <v>22</v>
      </c>
      <c r="Y151" s="80" t="n">
        <v>8</v>
      </c>
      <c r="Z151" s="27">
        <f>IF(U151="","",LOOKUP(U151-V151,{-9E+307,0,1},{2,"x",1}))</f>
        <v/>
      </c>
      <c r="AA151" s="14">
        <f>IF(U151="","",U151&amp;"-"&amp;V151)</f>
        <v/>
      </c>
      <c r="AB151" s="63" t="n"/>
      <c r="EP151" s="89" t="n"/>
      <c r="ER151" s="81" t="n"/>
      <c r="ES151" s="89" t="n"/>
      <c r="EU151" s="81" t="n"/>
      <c r="EV151" s="89" t="n"/>
      <c r="EX151" s="81" t="n"/>
      <c r="EY151" s="89" t="n"/>
      <c r="FA151" s="81" t="n"/>
      <c r="FB151" s="89" t="n"/>
      <c r="FD151" s="81" t="n"/>
      <c r="FE151" s="89" t="n"/>
      <c r="FG151" s="81" t="n"/>
      <c r="FH151" s="89" t="n"/>
      <c r="FJ151" s="81" t="n"/>
      <c r="FK151" s="89" t="n"/>
      <c r="FM151" s="81" t="n"/>
    </row>
    <row customHeight="1" ht="12" r="152" spans="1:201">
      <c r="A152" s="35" t="n">
        <v>43449</v>
      </c>
      <c r="B152" s="89" t="s">
        <v>163</v>
      </c>
      <c r="C152" s="89" t="s">
        <v>161</v>
      </c>
      <c r="D152" s="31" t="n">
        <v>6.92</v>
      </c>
      <c r="E152" s="81" t="n">
        <v>6.52</v>
      </c>
      <c r="F152" s="25" t="n">
        <v>685</v>
      </c>
      <c r="G152" s="80" t="n">
        <v>389</v>
      </c>
      <c r="H152" s="80" t="n">
        <v>601</v>
      </c>
      <c r="I152" s="80" t="n">
        <v>309</v>
      </c>
      <c r="J152" s="80" t="n">
        <v>18</v>
      </c>
      <c r="K152" s="80" t="n">
        <v>7</v>
      </c>
      <c r="L152" s="25" t="n">
        <v>0</v>
      </c>
      <c r="M152" s="80" t="n">
        <v>0</v>
      </c>
      <c r="N152" s="80" t="n">
        <v>3</v>
      </c>
      <c r="O152" s="80" t="n">
        <v>0</v>
      </c>
      <c r="P152" s="80" t="n">
        <v>1</v>
      </c>
      <c r="Q152" s="80" t="n">
        <v>1</v>
      </c>
      <c r="R152" s="16" t="n">
        <v>4</v>
      </c>
      <c r="S152" s="16" t="n">
        <v>1</v>
      </c>
      <c r="T152" s="16" t="n">
        <v>5</v>
      </c>
      <c r="U152" s="10" t="n">
        <v>1</v>
      </c>
      <c r="V152" s="89" t="n">
        <v>0</v>
      </c>
      <c r="W152" s="16" t="n">
        <v>1</v>
      </c>
      <c r="X152" s="25" t="n">
        <v>6</v>
      </c>
      <c r="Y152" s="80" t="n">
        <v>33</v>
      </c>
      <c r="Z152" s="27">
        <f>IF(U152="","",LOOKUP(U152-V152,{-9E+307,0,1},{2,"x",1}))</f>
        <v/>
      </c>
      <c r="AA152" s="14">
        <f>IF(U152="","",U152&amp;"-"&amp;V152)</f>
        <v/>
      </c>
      <c r="AB152" s="63" t="n"/>
      <c r="EP152" s="89" t="n"/>
      <c r="ER152" s="81" t="n"/>
      <c r="ES152" s="89" t="n"/>
      <c r="EU152" s="81" t="n"/>
      <c r="EV152" s="89" t="n"/>
      <c r="EX152" s="81" t="n"/>
      <c r="EY152" s="89" t="n"/>
      <c r="FA152" s="81" t="n"/>
      <c r="FB152" s="89" t="n"/>
      <c r="FD152" s="81" t="n"/>
      <c r="FE152" s="89" t="n"/>
      <c r="FG152" s="81" t="n"/>
      <c r="FH152" s="89" t="n"/>
      <c r="FJ152" s="81" t="n"/>
      <c r="FK152" s="89" t="n"/>
      <c r="FM152" s="81" t="n"/>
    </row>
    <row customHeight="1" ht="12" r="153" spans="1:201">
      <c r="A153" s="35" t="n">
        <v>43449</v>
      </c>
      <c r="B153" s="89" t="s">
        <v>164</v>
      </c>
      <c r="C153" s="89" t="s">
        <v>150</v>
      </c>
      <c r="D153" s="31" t="n">
        <v>6.41</v>
      </c>
      <c r="E153" s="81" t="n">
        <v>7.07</v>
      </c>
      <c r="F153" s="25" t="n">
        <v>296</v>
      </c>
      <c r="G153" s="80" t="n">
        <v>417</v>
      </c>
      <c r="H153" s="80" t="n">
        <v>203</v>
      </c>
      <c r="I153" s="80" t="n">
        <v>316</v>
      </c>
      <c r="J153" s="80" t="n">
        <v>7</v>
      </c>
      <c r="K153" s="80" t="n">
        <v>9</v>
      </c>
      <c r="L153" s="25" t="n">
        <v>0</v>
      </c>
      <c r="M153" s="80" t="n">
        <v>0</v>
      </c>
      <c r="N153" s="80" t="n">
        <v>2</v>
      </c>
      <c r="O153" s="80" t="n">
        <v>4</v>
      </c>
      <c r="P153" s="80" t="n">
        <v>1</v>
      </c>
      <c r="Q153" s="80" t="n">
        <v>0</v>
      </c>
      <c r="R153" s="16" t="n">
        <v>3</v>
      </c>
      <c r="S153" s="16" t="n">
        <v>4</v>
      </c>
      <c r="T153" s="16" t="n">
        <v>7</v>
      </c>
      <c r="U153" s="10" t="n">
        <v>0</v>
      </c>
      <c r="V153" s="89" t="n">
        <v>1</v>
      </c>
      <c r="W153" s="16" t="n">
        <v>1</v>
      </c>
      <c r="X153" s="25" t="n">
        <v>17</v>
      </c>
      <c r="Y153" s="80" t="n">
        <v>24</v>
      </c>
      <c r="Z153" s="27">
        <f>IF(U153="","",LOOKUP(U153-V153,{-9E+307,0,1},{2,"x",1}))</f>
        <v/>
      </c>
      <c r="AA153" s="14">
        <f>IF(U153="","",U153&amp;"-"&amp;V153)</f>
        <v/>
      </c>
      <c r="AB153" s="63" t="n"/>
      <c r="EP153" s="89" t="n"/>
      <c r="ER153" s="81" t="n"/>
      <c r="ES153" s="89" t="n"/>
      <c r="EU153" s="81" t="n"/>
      <c r="EV153" s="89" t="n"/>
      <c r="EX153" s="81" t="n"/>
      <c r="EY153" s="89" t="n"/>
      <c r="FA153" s="81" t="n"/>
      <c r="FB153" s="89" t="n"/>
      <c r="FD153" s="81" t="n"/>
      <c r="FE153" s="89" t="n"/>
      <c r="FG153" s="81" t="n"/>
      <c r="FH153" s="89" t="n"/>
      <c r="FJ153" s="81" t="n"/>
      <c r="FK153" s="89" t="n"/>
      <c r="FM153" s="81" t="n"/>
    </row>
    <row customHeight="1" ht="12" r="154" spans="1:201">
      <c r="A154" s="35" t="n">
        <v>43450</v>
      </c>
      <c r="B154" s="89" t="s">
        <v>156</v>
      </c>
      <c r="C154" s="89" t="s">
        <v>167</v>
      </c>
      <c r="D154" s="31" t="n">
        <v>7.05</v>
      </c>
      <c r="E154" s="81" t="n">
        <v>6.6</v>
      </c>
      <c r="F154" s="25" t="n">
        <v>466</v>
      </c>
      <c r="G154" s="80" t="n">
        <v>386</v>
      </c>
      <c r="H154" s="80" t="n">
        <v>375</v>
      </c>
      <c r="I154" s="80" t="n">
        <v>287</v>
      </c>
      <c r="J154" s="80" t="n">
        <v>13</v>
      </c>
      <c r="K154" s="80" t="n">
        <v>12</v>
      </c>
      <c r="L154" s="25" t="n">
        <v>0</v>
      </c>
      <c r="M154" s="80" t="n">
        <v>2</v>
      </c>
      <c r="N154" s="80" t="n">
        <v>6</v>
      </c>
      <c r="O154" s="80" t="n">
        <v>5</v>
      </c>
      <c r="P154" s="80" t="n">
        <v>0</v>
      </c>
      <c r="Q154" s="80" t="n">
        <v>2</v>
      </c>
      <c r="R154" s="16" t="n">
        <v>6</v>
      </c>
      <c r="S154" s="16" t="n">
        <v>9</v>
      </c>
      <c r="T154" s="16" t="n">
        <v>15</v>
      </c>
      <c r="U154" s="10" t="n">
        <v>3</v>
      </c>
      <c r="V154" s="89" t="n">
        <v>2</v>
      </c>
      <c r="W154" s="16" t="n">
        <v>5</v>
      </c>
      <c r="X154" s="25" t="n">
        <v>20</v>
      </c>
      <c r="Y154" s="80" t="n">
        <v>17</v>
      </c>
      <c r="Z154" s="27">
        <f>IF(U154="","",LOOKUP(U154-V154,{-9E+307,0,1},{2,"x",1}))</f>
        <v/>
      </c>
      <c r="AA154" s="14">
        <f>IF(U154="","",U154&amp;"-"&amp;V154)</f>
        <v/>
      </c>
      <c r="AB154" s="63" t="n"/>
      <c r="EP154" s="89" t="n"/>
      <c r="ER154" s="81" t="n"/>
      <c r="ES154" s="89" t="n"/>
      <c r="EU154" s="81" t="n"/>
      <c r="EV154" s="89" t="n"/>
      <c r="EX154" s="81" t="n"/>
      <c r="EY154" s="89" t="n"/>
      <c r="FA154" s="81" t="n"/>
      <c r="FB154" s="89" t="n"/>
      <c r="FD154" s="81" t="n"/>
      <c r="FE154" s="89" t="n"/>
      <c r="FG154" s="81" t="n"/>
      <c r="FH154" s="89" t="n"/>
      <c r="FJ154" s="81" t="n"/>
      <c r="FK154" s="89" t="n"/>
      <c r="FM154" s="81" t="n"/>
    </row>
    <row customHeight="1" ht="12" r="155" spans="1:201">
      <c r="A155" s="35" t="n">
        <v>43450</v>
      </c>
      <c r="B155" s="89" t="s">
        <v>158</v>
      </c>
      <c r="C155" s="89" t="s">
        <v>152</v>
      </c>
      <c r="D155" s="31" t="n">
        <v>6.42</v>
      </c>
      <c r="E155" s="81" t="n">
        <v>7.06</v>
      </c>
      <c r="F155" s="25" t="n">
        <v>341</v>
      </c>
      <c r="G155" s="80" t="n">
        <v>545</v>
      </c>
      <c r="H155" s="80" t="n">
        <v>247</v>
      </c>
      <c r="I155" s="80" t="n">
        <v>452</v>
      </c>
      <c r="J155" s="80" t="n">
        <v>4</v>
      </c>
      <c r="K155" s="80" t="n">
        <v>16</v>
      </c>
      <c r="L155" s="25" t="n">
        <v>0</v>
      </c>
      <c r="M155" s="80" t="n">
        <v>0</v>
      </c>
      <c r="N155" s="80" t="n">
        <v>2</v>
      </c>
      <c r="O155" s="80" t="n">
        <v>2</v>
      </c>
      <c r="P155" s="80" t="n">
        <v>0</v>
      </c>
      <c r="Q155" s="80" t="n">
        <v>3</v>
      </c>
      <c r="R155" s="16" t="n">
        <v>2</v>
      </c>
      <c r="S155" s="16" t="n">
        <v>5</v>
      </c>
      <c r="T155" s="16" t="n">
        <v>7</v>
      </c>
      <c r="U155" s="10" t="n">
        <v>0</v>
      </c>
      <c r="V155" s="89" t="n">
        <v>1</v>
      </c>
      <c r="W155" s="16" t="n">
        <v>1</v>
      </c>
      <c r="X155" s="25" t="n">
        <v>32</v>
      </c>
      <c r="Y155" s="80" t="n">
        <v>14</v>
      </c>
      <c r="Z155" s="27">
        <f>IF(U155="","",LOOKUP(U155-V155,{-9E+307,0,1},{2,"x",1}))</f>
        <v/>
      </c>
      <c r="AA155" s="14">
        <f>IF(U155="","",U155&amp;"-"&amp;V155)</f>
        <v/>
      </c>
      <c r="AB155" s="63" t="n"/>
      <c r="EP155" s="89" t="n"/>
      <c r="ER155" s="81" t="n"/>
      <c r="ES155" s="89" t="n"/>
      <c r="EU155" s="81" t="n"/>
      <c r="EV155" s="89" t="n"/>
      <c r="EX155" s="81" t="n"/>
      <c r="EY155" s="89" t="n"/>
      <c r="FA155" s="81" t="n"/>
      <c r="FB155" s="89" t="n"/>
      <c r="FD155" s="81" t="n"/>
      <c r="FE155" s="89" t="n"/>
      <c r="FG155" s="81" t="n"/>
      <c r="FH155" s="89" t="n"/>
      <c r="FJ155" s="81" t="n"/>
      <c r="FK155" s="89" t="n"/>
      <c r="FM155" s="81" t="n"/>
    </row>
    <row customHeight="1" ht="12" r="156" spans="1:201">
      <c r="A156" s="35" t="n">
        <v>43450</v>
      </c>
      <c r="B156" s="89" t="s">
        <v>166</v>
      </c>
      <c r="C156" s="89" t="s">
        <v>157</v>
      </c>
      <c r="D156" s="31" t="n">
        <v>7.04</v>
      </c>
      <c r="E156" s="81" t="n">
        <v>6.37</v>
      </c>
      <c r="F156" s="25" t="n">
        <v>481</v>
      </c>
      <c r="G156" s="80" t="n">
        <v>316</v>
      </c>
      <c r="H156" s="80" t="n">
        <v>400</v>
      </c>
      <c r="I156" s="80" t="n">
        <v>235</v>
      </c>
      <c r="J156" s="80" t="n">
        <v>15</v>
      </c>
      <c r="K156" s="80" t="n">
        <v>8</v>
      </c>
      <c r="L156" s="25" t="n">
        <v>0</v>
      </c>
      <c r="M156" s="80" t="n">
        <v>1</v>
      </c>
      <c r="N156" s="80" t="n">
        <v>4</v>
      </c>
      <c r="O156" s="80" t="n">
        <v>2</v>
      </c>
      <c r="P156" s="80" t="n">
        <v>4</v>
      </c>
      <c r="Q156" s="80" t="n">
        <v>1</v>
      </c>
      <c r="R156" s="16" t="n">
        <v>8</v>
      </c>
      <c r="S156" s="16" t="n">
        <v>4</v>
      </c>
      <c r="T156" s="16" t="n">
        <v>12</v>
      </c>
      <c r="U156" s="10" t="n">
        <v>3</v>
      </c>
      <c r="V156" s="89" t="n">
        <v>1</v>
      </c>
      <c r="W156" s="16" t="n">
        <v>4</v>
      </c>
      <c r="X156" s="25" t="n">
        <v>14</v>
      </c>
      <c r="Y156" s="80" t="n">
        <v>26</v>
      </c>
      <c r="Z156" s="27">
        <f>IF(U156="","",LOOKUP(U156-V156,{-9E+307,0,1},{2,"x",1}))</f>
        <v/>
      </c>
      <c r="AA156" s="14">
        <f>IF(U156="","",U156&amp;"-"&amp;V156)</f>
        <v/>
      </c>
      <c r="AB156" s="63" t="n"/>
      <c r="EP156" s="89" t="n"/>
      <c r="ER156" s="81" t="n"/>
      <c r="ES156" s="89" t="n"/>
      <c r="EU156" s="81" t="n"/>
      <c r="EV156" s="89" t="n"/>
      <c r="EX156" s="81" t="n"/>
      <c r="EY156" s="89" t="n"/>
      <c r="FA156" s="81" t="n"/>
      <c r="FB156" s="89" t="n"/>
      <c r="FD156" s="81" t="n"/>
      <c r="FE156" s="89" t="n"/>
      <c r="FG156" s="81" t="n"/>
      <c r="FH156" s="89" t="n"/>
      <c r="FJ156" s="81" t="n"/>
      <c r="FK156" s="89" t="n"/>
      <c r="FM156" s="81" t="n"/>
    </row>
    <row customHeight="1" ht="12" r="157" spans="1:201">
      <c r="A157" s="35" t="n">
        <v>43450</v>
      </c>
      <c r="B157" s="89" t="s">
        <v>165</v>
      </c>
      <c r="C157" s="89" t="s">
        <v>162</v>
      </c>
      <c r="D157" s="31" t="n">
        <v>6.27</v>
      </c>
      <c r="E157" s="81" t="n">
        <v>7.06</v>
      </c>
      <c r="F157" s="25" t="n">
        <v>280</v>
      </c>
      <c r="G157" s="80" t="n">
        <v>556</v>
      </c>
      <c r="H157" s="80" t="n">
        <v>211</v>
      </c>
      <c r="I157" s="80" t="n">
        <v>488</v>
      </c>
      <c r="J157" s="80" t="n">
        <v>10</v>
      </c>
      <c r="K157" s="80" t="n">
        <v>17</v>
      </c>
      <c r="L157" s="25" t="n">
        <v>0</v>
      </c>
      <c r="M157" s="80" t="n">
        <v>0</v>
      </c>
      <c r="N157" s="80" t="n">
        <v>2</v>
      </c>
      <c r="O157" s="80" t="n">
        <v>1</v>
      </c>
      <c r="P157" s="80" t="n">
        <v>1</v>
      </c>
      <c r="Q157" s="80" t="n">
        <v>1</v>
      </c>
      <c r="R157" s="16" t="n">
        <v>3</v>
      </c>
      <c r="S157" s="16" t="n">
        <v>2</v>
      </c>
      <c r="T157" s="16" t="n">
        <v>5</v>
      </c>
      <c r="U157" s="10" t="n">
        <v>0</v>
      </c>
      <c r="V157" s="89" t="n">
        <v>2</v>
      </c>
      <c r="W157" s="16" t="n">
        <v>2</v>
      </c>
      <c r="X157" s="25" t="n">
        <v>26</v>
      </c>
      <c r="Y157" s="80" t="n">
        <v>25</v>
      </c>
      <c r="Z157" s="27">
        <f>IF(U157="","",LOOKUP(U157-V157,{-9E+307,0,1},{2,"x",1}))</f>
        <v/>
      </c>
      <c r="AA157" s="14">
        <f>IF(U157="","",U157&amp;"-"&amp;V157)</f>
        <v/>
      </c>
      <c r="AB157" s="63" t="n"/>
      <c r="EP157" s="89" t="n"/>
      <c r="ER157" s="81" t="n"/>
      <c r="ES157" s="89" t="n"/>
      <c r="EU157" s="81" t="n"/>
      <c r="EV157" s="89" t="n"/>
      <c r="EX157" s="81" t="n"/>
      <c r="EY157" s="89" t="n"/>
      <c r="FA157" s="81" t="n"/>
      <c r="FB157" s="89" t="n"/>
      <c r="FD157" s="81" t="n"/>
      <c r="FE157" s="89" t="n"/>
      <c r="FG157" s="81" t="n"/>
      <c r="FH157" s="89" t="n"/>
      <c r="FJ157" s="81" t="n"/>
      <c r="FK157" s="89" t="n"/>
      <c r="FM157" s="81" t="n"/>
    </row>
    <row customHeight="1" ht="12" r="158" spans="1:201">
      <c r="A158" s="35" t="n">
        <v>43450</v>
      </c>
      <c r="B158" s="89" t="s">
        <v>168</v>
      </c>
      <c r="C158" s="89" t="s">
        <v>160</v>
      </c>
      <c r="D158" s="31" t="n">
        <v>7.09</v>
      </c>
      <c r="E158" s="81" t="n">
        <v>6.29</v>
      </c>
      <c r="F158" s="25" t="n">
        <v>697</v>
      </c>
      <c r="G158" s="80" t="n">
        <v>278</v>
      </c>
      <c r="H158" s="80" t="n">
        <v>617</v>
      </c>
      <c r="I158" s="80" t="n">
        <v>192</v>
      </c>
      <c r="J158" s="80" t="n">
        <v>9</v>
      </c>
      <c r="K158" s="80" t="n">
        <v>2</v>
      </c>
      <c r="L158" s="25" t="n">
        <v>1</v>
      </c>
      <c r="M158" s="80" t="n">
        <v>0</v>
      </c>
      <c r="N158" s="80" t="n">
        <v>4</v>
      </c>
      <c r="O158" s="80" t="n">
        <v>0</v>
      </c>
      <c r="P158" s="80" t="n">
        <v>2</v>
      </c>
      <c r="Q158" s="80" t="n">
        <v>0</v>
      </c>
      <c r="R158" s="16" t="n">
        <v>7</v>
      </c>
      <c r="S158" s="16" t="n">
        <v>0</v>
      </c>
      <c r="T158" s="16" t="n">
        <v>7</v>
      </c>
      <c r="U158" s="10" t="n">
        <v>2</v>
      </c>
      <c r="V158" s="89" t="n">
        <v>0</v>
      </c>
      <c r="W158" s="16" t="n">
        <v>2</v>
      </c>
      <c r="X158" s="25" t="n">
        <v>21</v>
      </c>
      <c r="Y158" s="80" t="n">
        <v>28</v>
      </c>
      <c r="Z158" s="27">
        <f>IF(U158="","",LOOKUP(U158-V158,{-9E+307,0,1},{2,"x",1}))</f>
        <v/>
      </c>
      <c r="AA158" s="14">
        <f>IF(U158="","",U158&amp;"-"&amp;V158)</f>
        <v/>
      </c>
      <c r="AB158" s="63" t="n"/>
      <c r="EP158" s="89" t="n"/>
      <c r="ER158" s="81" t="n"/>
      <c r="ES158" s="89" t="n"/>
      <c r="EU158" s="81" t="n"/>
      <c r="EV158" s="89" t="n"/>
      <c r="EX158" s="81" t="n"/>
      <c r="EY158" s="89" t="n"/>
      <c r="FA158" s="81" t="n"/>
      <c r="FB158" s="89" t="n"/>
      <c r="FD158" s="81" t="n"/>
      <c r="FE158" s="89" t="n"/>
      <c r="FG158" s="81" t="n"/>
      <c r="FH158" s="89" t="n"/>
      <c r="FJ158" s="81" t="n"/>
      <c r="FK158" s="89" t="n"/>
      <c r="FM158" s="81" t="n"/>
    </row>
    <row customHeight="1" ht="12" r="159" spans="1:201">
      <c r="A159" s="35" t="n">
        <v>43450</v>
      </c>
      <c r="B159" s="89" t="s">
        <v>155</v>
      </c>
      <c r="C159" s="89" t="s">
        <v>149</v>
      </c>
      <c r="D159" s="31" t="n">
        <v>6.76</v>
      </c>
      <c r="E159" s="81" t="n">
        <v>6.83</v>
      </c>
      <c r="F159" s="25" t="n">
        <v>479</v>
      </c>
      <c r="G159" s="80" t="n">
        <v>344</v>
      </c>
      <c r="H159" s="80" t="n">
        <v>400</v>
      </c>
      <c r="I159" s="80" t="n">
        <v>262</v>
      </c>
      <c r="J159" s="80" t="n">
        <v>10</v>
      </c>
      <c r="K159" s="80" t="n">
        <v>6</v>
      </c>
      <c r="L159" s="25" t="n">
        <v>0</v>
      </c>
      <c r="M159" s="80" t="n">
        <v>1</v>
      </c>
      <c r="N159" s="80" t="n">
        <v>0</v>
      </c>
      <c r="O159" s="80" t="n">
        <v>3</v>
      </c>
      <c r="P159" s="80" t="n">
        <v>1</v>
      </c>
      <c r="Q159" s="80" t="n">
        <v>0</v>
      </c>
      <c r="R159" s="16" t="n">
        <v>1</v>
      </c>
      <c r="S159" s="16" t="n">
        <v>4</v>
      </c>
      <c r="T159" s="16" t="n">
        <v>5</v>
      </c>
      <c r="U159" s="10" t="n">
        <v>0</v>
      </c>
      <c r="V159" s="89" t="n">
        <v>0</v>
      </c>
      <c r="W159" s="16" t="n">
        <v>0</v>
      </c>
      <c r="X159" s="25" t="n">
        <v>17</v>
      </c>
      <c r="Y159" s="80" t="n">
        <v>24</v>
      </c>
      <c r="Z159" s="27">
        <f>IF(U159="","",LOOKUP(U159-V159,{-9E+307,0,1},{2,"x",1}))</f>
        <v/>
      </c>
      <c r="AA159" s="14">
        <f>IF(U159="","",U159&amp;"-"&amp;V159)</f>
        <v/>
      </c>
      <c r="AB159" s="63" t="n"/>
      <c r="EP159" s="89" t="n"/>
      <c r="ER159" s="81" t="n"/>
      <c r="ES159" s="89" t="n"/>
      <c r="EU159" s="81" t="n"/>
      <c r="EV159" s="89" t="n"/>
      <c r="EX159" s="81" t="n"/>
      <c r="EY159" s="89" t="n"/>
      <c r="FA159" s="81" t="n"/>
      <c r="FB159" s="89" t="n"/>
      <c r="FD159" s="81" t="n"/>
      <c r="FE159" s="89" t="n"/>
      <c r="FG159" s="81" t="n"/>
      <c r="FH159" s="89" t="n"/>
      <c r="FJ159" s="81" t="n"/>
      <c r="FK159" s="89" t="n"/>
      <c r="FM159" s="81" t="n"/>
    </row>
    <row customHeight="1" ht="12" r="160" spans="1:201">
      <c r="A160" s="35" t="n">
        <v>43451</v>
      </c>
      <c r="B160" s="89" t="s">
        <v>159</v>
      </c>
      <c r="C160" s="89" t="s">
        <v>151</v>
      </c>
      <c r="D160" s="31" t="n">
        <v>6.97</v>
      </c>
      <c r="E160" s="81" t="n">
        <v>6.47</v>
      </c>
      <c r="F160" s="25" t="n">
        <v>375</v>
      </c>
      <c r="G160" s="80" t="n">
        <v>466</v>
      </c>
      <c r="H160" s="80" t="n">
        <v>268</v>
      </c>
      <c r="I160" s="80" t="n">
        <v>363</v>
      </c>
      <c r="J160" s="80" t="n">
        <v>3</v>
      </c>
      <c r="K160" s="80" t="n">
        <v>12</v>
      </c>
      <c r="L160" s="25" t="n">
        <v>0</v>
      </c>
      <c r="M160" s="80" t="n">
        <v>0</v>
      </c>
      <c r="N160" s="80" t="n">
        <v>2</v>
      </c>
      <c r="O160" s="80" t="n">
        <v>2</v>
      </c>
      <c r="P160" s="80" t="n">
        <v>0</v>
      </c>
      <c r="Q160" s="80" t="n">
        <v>0</v>
      </c>
      <c r="R160" s="16" t="n">
        <v>2</v>
      </c>
      <c r="S160" s="16" t="n">
        <v>2</v>
      </c>
      <c r="T160" s="16" t="n">
        <v>4</v>
      </c>
      <c r="U160" s="10" t="n">
        <v>1</v>
      </c>
      <c r="V160" s="89" t="n">
        <v>0</v>
      </c>
      <c r="W160" s="16" t="n">
        <v>1</v>
      </c>
      <c r="X160" s="25" t="n">
        <v>37</v>
      </c>
      <c r="Y160" s="80" t="n">
        <v>24</v>
      </c>
      <c r="Z160" s="27">
        <f>IF(U160="","",LOOKUP(U160-V160,{-9E+307,0,1},{2,"x",1}))</f>
        <v/>
      </c>
      <c r="AA160" s="14">
        <f>IF(U160="","",U160&amp;"-"&amp;V160)</f>
        <v/>
      </c>
      <c r="AB160" s="63" t="n"/>
      <c r="EP160" s="89" t="n"/>
      <c r="ER160" s="81" t="n"/>
      <c r="ES160" s="89" t="n"/>
      <c r="EU160" s="81" t="n"/>
      <c r="EV160" s="89" t="n"/>
      <c r="EX160" s="81" t="n"/>
      <c r="EY160" s="89" t="n"/>
      <c r="FA160" s="81" t="n"/>
      <c r="FB160" s="89" t="n"/>
      <c r="FD160" s="81" t="n"/>
      <c r="FE160" s="89" t="n"/>
      <c r="FG160" s="81" t="n"/>
      <c r="FH160" s="89" t="n"/>
      <c r="FJ160" s="81" t="n"/>
      <c r="FK160" s="89" t="n"/>
      <c r="FM160" s="81" t="n"/>
    </row>
    <row r="161" spans="1:201">
      <c r="A161" s="35" t="n">
        <v>43452</v>
      </c>
      <c r="B161" s="89" t="s">
        <v>154</v>
      </c>
      <c r="C161" s="89" t="s">
        <v>153</v>
      </c>
      <c r="D161" s="31" t="n">
        <v>6.76</v>
      </c>
      <c r="E161" s="81" t="n">
        <v>6.77</v>
      </c>
      <c r="F161" s="25" t="n">
        <v>288</v>
      </c>
      <c r="G161" s="80" t="n">
        <v>730</v>
      </c>
      <c r="H161" s="80" t="n">
        <v>214</v>
      </c>
      <c r="I161" s="80" t="n">
        <v>647</v>
      </c>
      <c r="J161" s="80" t="n">
        <v>5</v>
      </c>
      <c r="K161" s="80" t="n">
        <v>15</v>
      </c>
      <c r="L161" s="25" t="n">
        <v>0</v>
      </c>
      <c r="M161" s="80" t="n">
        <v>0</v>
      </c>
      <c r="N161" s="80" t="n">
        <v>1</v>
      </c>
      <c r="O161" s="80" t="n">
        <v>0</v>
      </c>
      <c r="P161" s="80" t="n">
        <v>4</v>
      </c>
      <c r="Q161" s="80" t="n">
        <v>4</v>
      </c>
      <c r="R161" s="16" t="n">
        <v>5</v>
      </c>
      <c r="S161" s="16" t="n">
        <v>4</v>
      </c>
      <c r="T161" s="16" t="n">
        <v>9</v>
      </c>
      <c r="U161" s="10" t="n">
        <v>0</v>
      </c>
      <c r="V161" s="89" t="n">
        <v>0</v>
      </c>
      <c r="W161" s="16" t="n">
        <v>0</v>
      </c>
      <c r="X161" s="25" t="n">
        <v>18</v>
      </c>
      <c r="Y161" s="80" t="n">
        <v>13</v>
      </c>
      <c r="Z161" s="27">
        <f>IF(U161="","",LOOKUP(U161-V161,{-9E+307,0,1},{2,"x",1}))</f>
        <v/>
      </c>
      <c r="AA161" s="14">
        <f>IF(U161="","",U161&amp;"-"&amp;V161)</f>
        <v/>
      </c>
      <c r="AB161" s="63" t="n"/>
      <c r="EP161" s="89" t="n"/>
      <c r="ER161" s="81" t="n"/>
      <c r="ES161" s="89" t="n"/>
      <c r="EU161" s="81" t="n"/>
      <c r="EV161" s="89" t="n"/>
      <c r="EX161" s="81" t="n"/>
      <c r="EY161" s="89" t="n"/>
      <c r="FA161" s="81" t="n"/>
      <c r="FB161" s="89" t="n"/>
      <c r="FD161" s="81" t="n"/>
      <c r="FE161" s="89" t="n"/>
      <c r="FG161" s="81" t="n"/>
      <c r="FH161" s="89" t="n"/>
      <c r="FJ161" s="81" t="n"/>
      <c r="FK161" s="89" t="n"/>
      <c r="FM161" s="81" t="n"/>
    </row>
    <row customHeight="1" ht="12" r="162" spans="1:201">
      <c r="U162" s="10" t="n"/>
      <c r="V162" s="89" t="n"/>
      <c r="W162" s="16" t="n"/>
      <c r="X162" s="25" t="n"/>
      <c r="Y162" s="80" t="n"/>
      <c r="Z162" s="27">
        <f>IF(U162="","",LOOKUP(U162-V162,{-9E+307,0,1},{2,"x",1}))</f>
        <v/>
      </c>
      <c r="AA162" s="14">
        <f>IF(U162="","",U162&amp;"-"&amp;V162)</f>
        <v/>
      </c>
      <c r="AB162" s="63" t="n"/>
      <c r="EP162" s="89" t="n"/>
      <c r="ER162" s="81" t="n"/>
      <c r="ES162" s="89" t="n"/>
      <c r="EU162" s="81" t="n"/>
      <c r="EV162" s="89" t="n"/>
      <c r="EX162" s="81" t="n"/>
      <c r="EY162" s="89" t="n"/>
      <c r="FA162" s="81" t="n"/>
      <c r="FB162" s="89" t="n"/>
      <c r="FD162" s="81" t="n"/>
      <c r="FE162" s="89" t="n"/>
      <c r="FG162" s="81" t="n"/>
      <c r="FH162" s="89" t="n"/>
      <c r="FJ162" s="81" t="n"/>
      <c r="FK162" s="89" t="n"/>
      <c r="FM162" s="81" t="n"/>
    </row>
    <row customHeight="1" ht="12" r="163" spans="1:201">
      <c r="U163" s="10" t="n"/>
      <c r="V163" s="89" t="n"/>
      <c r="W163" s="16" t="n"/>
      <c r="X163" s="25" t="n"/>
      <c r="Y163" s="80" t="n"/>
      <c r="Z163" s="27">
        <f>IF(U163="","",LOOKUP(U163-V163,{-9E+307,0,1},{2,"x",1}))</f>
        <v/>
      </c>
      <c r="AA163" s="14">
        <f>IF(U163="","",U163&amp;"-"&amp;V163)</f>
        <v/>
      </c>
      <c r="AB163" s="63" t="n"/>
      <c r="EP163" s="89" t="n"/>
      <c r="ER163" s="81" t="n"/>
      <c r="ES163" s="89" t="n"/>
      <c r="EU163" s="81" t="n"/>
      <c r="EV163" s="89" t="n"/>
      <c r="EX163" s="81" t="n"/>
      <c r="EY163" s="89" t="n"/>
      <c r="FA163" s="81" t="n"/>
      <c r="FB163" s="89" t="n"/>
      <c r="FD163" s="81" t="n"/>
      <c r="FE163" s="89" t="n"/>
      <c r="FG163" s="81" t="n"/>
      <c r="FH163" s="89" t="n"/>
      <c r="FJ163" s="81" t="n"/>
      <c r="FK163" s="89" t="n"/>
      <c r="FM163" s="81" t="n"/>
    </row>
    <row customHeight="1" ht="12" r="164" spans="1:201">
      <c r="U164" s="10" t="n"/>
      <c r="V164" s="89" t="n"/>
      <c r="W164" s="16" t="n"/>
      <c r="X164" s="25" t="n"/>
      <c r="Y164" s="80" t="n"/>
      <c r="Z164" s="27">
        <f>IF(U164="","",LOOKUP(U164-V164,{-9E+307,0,1},{2,"x",1}))</f>
        <v/>
      </c>
      <c r="AA164" s="14">
        <f>IF(U164="","",U164&amp;"-"&amp;V164)</f>
        <v/>
      </c>
      <c r="AB164" s="63" t="n"/>
      <c r="EP164" s="89" t="n"/>
      <c r="ER164" s="81" t="n"/>
      <c r="ES164" s="89" t="n"/>
      <c r="EU164" s="81" t="n"/>
      <c r="EV164" s="89" t="n"/>
      <c r="EX164" s="81" t="n"/>
      <c r="EY164" s="89" t="n"/>
      <c r="FA164" s="81" t="n"/>
      <c r="FB164" s="89" t="n"/>
      <c r="FD164" s="81" t="n"/>
      <c r="FE164" s="89" t="n"/>
      <c r="FG164" s="81" t="n"/>
      <c r="FH164" s="89" t="n"/>
      <c r="FJ164" s="81" t="n"/>
      <c r="FK164" s="89" t="n"/>
      <c r="FM164" s="81" t="n"/>
    </row>
    <row customHeight="1" ht="12" r="165" spans="1:201">
      <c r="U165" s="10" t="n"/>
      <c r="V165" s="89" t="n"/>
      <c r="W165" s="16" t="n"/>
      <c r="X165" s="25" t="n"/>
      <c r="Y165" s="80" t="n"/>
      <c r="Z165" s="27">
        <f>IF(U165="","",LOOKUP(U165-V165,{-9E+307,0,1},{2,"x",1}))</f>
        <v/>
      </c>
      <c r="AA165" s="14">
        <f>IF(U165="","",U165&amp;"-"&amp;V165)</f>
        <v/>
      </c>
      <c r="AB165" s="63" t="n"/>
      <c r="EP165" s="89" t="n"/>
      <c r="ER165" s="81" t="n"/>
      <c r="ES165" s="89" t="n"/>
      <c r="EU165" s="81" t="n"/>
      <c r="EV165" s="89" t="n"/>
      <c r="EX165" s="81" t="n"/>
      <c r="EY165" s="89" t="n"/>
      <c r="FA165" s="81" t="n"/>
      <c r="FB165" s="89" t="n"/>
      <c r="FD165" s="81" t="n"/>
      <c r="FE165" s="89" t="n"/>
      <c r="FG165" s="81" t="n"/>
      <c r="FH165" s="89" t="n"/>
      <c r="FJ165" s="81" t="n"/>
      <c r="FK165" s="89" t="n"/>
      <c r="FM165" s="81" t="n"/>
    </row>
    <row customHeight="1" ht="12" r="166" spans="1:201">
      <c r="U166" s="10" t="n"/>
      <c r="V166" s="89" t="n"/>
      <c r="W166" s="16" t="n"/>
      <c r="X166" s="25" t="n"/>
      <c r="Y166" s="80" t="n"/>
      <c r="Z166" s="27">
        <f>IF(U166="","",LOOKUP(U166-V166,{-9E+307,0,1},{2,"x",1}))</f>
        <v/>
      </c>
      <c r="AA166" s="14">
        <f>IF(U166="","",U166&amp;"-"&amp;V166)</f>
        <v/>
      </c>
      <c r="AB166" s="63" t="n"/>
      <c r="EP166" s="89" t="n"/>
      <c r="ER166" s="81" t="n"/>
      <c r="ES166" s="89" t="n"/>
      <c r="EU166" s="81" t="n"/>
      <c r="EV166" s="89" t="n"/>
      <c r="EX166" s="81" t="n"/>
      <c r="EY166" s="89" t="n"/>
      <c r="FA166" s="81" t="n"/>
      <c r="FB166" s="89" t="n"/>
      <c r="FD166" s="81" t="n"/>
      <c r="FE166" s="89" t="n"/>
      <c r="FG166" s="81" t="n"/>
      <c r="FH166" s="89" t="n"/>
      <c r="FJ166" s="81" t="n"/>
      <c r="FK166" s="89" t="n"/>
      <c r="FM166" s="81" t="n"/>
    </row>
    <row customHeight="1" ht="12" r="167" spans="1:201">
      <c r="U167" s="10" t="n"/>
      <c r="V167" s="89" t="n"/>
      <c r="W167" s="16" t="n"/>
      <c r="X167" s="25" t="n"/>
      <c r="Y167" s="80" t="n"/>
      <c r="Z167" s="27">
        <f>IF(U167="","",LOOKUP(U167-V167,{-9E+307,0,1},{2,"x",1}))</f>
        <v/>
      </c>
      <c r="AA167" s="14">
        <f>IF(U167="","",U167&amp;"-"&amp;V167)</f>
        <v/>
      </c>
      <c r="AB167" s="63" t="n"/>
      <c r="EP167" s="89" t="n"/>
      <c r="ER167" s="81" t="n"/>
      <c r="ES167" s="89" t="n"/>
      <c r="EU167" s="81" t="n"/>
      <c r="EV167" s="89" t="n"/>
      <c r="EX167" s="81" t="n"/>
      <c r="EY167" s="89" t="n"/>
      <c r="FA167" s="81" t="n"/>
      <c r="FB167" s="89" t="n"/>
      <c r="FD167" s="81" t="n"/>
      <c r="FE167" s="89" t="n"/>
      <c r="FG167" s="81" t="n"/>
      <c r="FH167" s="89" t="n"/>
      <c r="FJ167" s="81" t="n"/>
      <c r="FK167" s="89" t="n"/>
      <c r="FM167" s="81" t="n"/>
    </row>
    <row customHeight="1" ht="12" r="168" spans="1:201">
      <c r="U168" s="10" t="n"/>
      <c r="V168" s="89" t="n"/>
      <c r="W168" s="16" t="n"/>
      <c r="X168" s="25" t="n"/>
      <c r="Y168" s="80" t="n"/>
      <c r="Z168" s="27">
        <f>IF(U168="","",LOOKUP(U168-V168,{-9E+307,0,1},{2,"x",1}))</f>
        <v/>
      </c>
      <c r="AA168" s="14">
        <f>IF(U168="","",U168&amp;"-"&amp;V168)</f>
        <v/>
      </c>
      <c r="AB168" s="63" t="n"/>
      <c r="EP168" s="89" t="n"/>
      <c r="ER168" s="81" t="n"/>
      <c r="ES168" s="89" t="n"/>
      <c r="EU168" s="81" t="n"/>
      <c r="EV168" s="89" t="n"/>
      <c r="EX168" s="81" t="n"/>
      <c r="EY168" s="89" t="n"/>
      <c r="FA168" s="81" t="n"/>
      <c r="FB168" s="89" t="n"/>
      <c r="FD168" s="81" t="n"/>
      <c r="FE168" s="89" t="n"/>
      <c r="FG168" s="81" t="n"/>
      <c r="FH168" s="89" t="n"/>
      <c r="FJ168" s="81" t="n"/>
      <c r="FK168" s="89" t="n"/>
      <c r="FM168" s="81" t="n"/>
    </row>
    <row customHeight="1" ht="12" r="169" spans="1:201">
      <c r="U169" s="10" t="n"/>
      <c r="V169" s="89" t="n"/>
      <c r="W169" s="16" t="n"/>
      <c r="X169" s="25" t="n"/>
      <c r="Y169" s="80" t="n"/>
      <c r="Z169" s="27">
        <f>IF(U169="","",LOOKUP(U169-V169,{-9E+307,0,1},{2,"x",1}))</f>
        <v/>
      </c>
      <c r="AA169" s="14">
        <f>IF(U169="","",U169&amp;"-"&amp;V169)</f>
        <v/>
      </c>
      <c r="AB169" s="63" t="n"/>
      <c r="EP169" s="89" t="n"/>
      <c r="ER169" s="81" t="n"/>
      <c r="ES169" s="89" t="n"/>
      <c r="EU169" s="81" t="n"/>
      <c r="EV169" s="89" t="n"/>
      <c r="EX169" s="81" t="n"/>
      <c r="EY169" s="89" t="n"/>
      <c r="FA169" s="81" t="n"/>
      <c r="FB169" s="89" t="n"/>
      <c r="FD169" s="81" t="n"/>
      <c r="FE169" s="89" t="n"/>
      <c r="FG169" s="81" t="n"/>
      <c r="FH169" s="89" t="n"/>
      <c r="FJ169" s="81" t="n"/>
      <c r="FK169" s="89" t="n"/>
      <c r="FM169" s="81" t="n"/>
    </row>
    <row customHeight="1" ht="12" r="170" spans="1:201">
      <c r="U170" s="10" t="n"/>
      <c r="V170" s="89" t="n"/>
      <c r="W170" s="16" t="n"/>
      <c r="X170" s="25" t="n"/>
      <c r="Y170" s="80" t="n"/>
      <c r="Z170" s="27">
        <f>IF(U170="","",LOOKUP(U170-V170,{-9E+307,0,1},{2,"x",1}))</f>
        <v/>
      </c>
      <c r="AA170" s="14">
        <f>IF(U170="","",U170&amp;"-"&amp;V170)</f>
        <v/>
      </c>
      <c r="AB170" s="63" t="n"/>
      <c r="EP170" s="89" t="n"/>
      <c r="ER170" s="81" t="n"/>
      <c r="ES170" s="89" t="n"/>
      <c r="EU170" s="81" t="n"/>
      <c r="EV170" s="89" t="n"/>
      <c r="EX170" s="81" t="n"/>
      <c r="EY170" s="89" t="n"/>
      <c r="FA170" s="81" t="n"/>
      <c r="FB170" s="89" t="n"/>
      <c r="FD170" s="81" t="n"/>
      <c r="FE170" s="89" t="n"/>
      <c r="FG170" s="81" t="n"/>
      <c r="FH170" s="89" t="n"/>
      <c r="FJ170" s="81" t="n"/>
      <c r="FK170" s="89" t="n"/>
      <c r="FM170" s="81" t="n"/>
    </row>
    <row r="171" spans="1:201">
      <c r="U171" s="10" t="n"/>
      <c r="V171" s="89" t="n"/>
      <c r="W171" s="16" t="n"/>
      <c r="X171" s="25" t="n"/>
      <c r="Y171" s="80" t="n"/>
      <c r="Z171" s="27">
        <f>IF(U171="","",LOOKUP(U171-V171,{-9E+307,0,1},{2,"x",1}))</f>
        <v/>
      </c>
      <c r="AA171" s="14">
        <f>IF(U171="","",U171&amp;"-"&amp;V171)</f>
        <v/>
      </c>
      <c r="AB171" s="63" t="n"/>
      <c r="EP171" s="89" t="n"/>
      <c r="ER171" s="81" t="n"/>
      <c r="ES171" s="89" t="n"/>
      <c r="EU171" s="81" t="n"/>
      <c r="EV171" s="89" t="n"/>
      <c r="EX171" s="81" t="n"/>
      <c r="EY171" s="89" t="n"/>
      <c r="FA171" s="81" t="n"/>
      <c r="FB171" s="89" t="n"/>
      <c r="FD171" s="81" t="n"/>
      <c r="FE171" s="89" t="n"/>
      <c r="FG171" s="81" t="n"/>
      <c r="FH171" s="89" t="n"/>
      <c r="FJ171" s="81" t="n"/>
      <c r="FK171" s="89" t="n"/>
      <c r="FM171" s="81" t="n"/>
    </row>
    <row customHeight="1" ht="12" r="172" spans="1:201">
      <c r="U172" s="10" t="n"/>
      <c r="V172" s="89" t="n"/>
      <c r="W172" s="16" t="n"/>
      <c r="X172" s="25" t="n"/>
      <c r="Y172" s="80" t="n"/>
      <c r="Z172" s="27">
        <f>IF(U172="","",LOOKUP(U172-V172,{-9E+307,0,1},{2,"x",1}))</f>
        <v/>
      </c>
      <c r="AA172" s="14">
        <f>IF(U172="","",U172&amp;"-"&amp;V172)</f>
        <v/>
      </c>
      <c r="AB172" s="63" t="n"/>
      <c r="EP172" s="89" t="n"/>
      <c r="ER172" s="81" t="n"/>
      <c r="ES172" s="89" t="n"/>
      <c r="EU172" s="81" t="n"/>
      <c r="EV172" s="89" t="n"/>
      <c r="EX172" s="81" t="n"/>
      <c r="EY172" s="89" t="n"/>
      <c r="FA172" s="81" t="n"/>
      <c r="FB172" s="89" t="n"/>
      <c r="FD172" s="81" t="n"/>
      <c r="FE172" s="89" t="n"/>
      <c r="FG172" s="81" t="n"/>
      <c r="FH172" s="89" t="n"/>
      <c r="FJ172" s="81" t="n"/>
      <c r="FK172" s="89" t="n"/>
      <c r="FM172" s="81" t="n"/>
    </row>
    <row customHeight="1" ht="12" r="173" spans="1:201">
      <c r="U173" s="10" t="n"/>
      <c r="V173" s="89" t="n"/>
      <c r="W173" s="16" t="n"/>
      <c r="X173" s="25" t="n"/>
      <c r="Y173" s="80" t="n"/>
      <c r="Z173" s="27">
        <f>IF(U173="","",LOOKUP(U173-V173,{-9E+307,0,1},{2,"x",1}))</f>
        <v/>
      </c>
      <c r="AA173" s="14">
        <f>IF(U173="","",U173&amp;"-"&amp;V173)</f>
        <v/>
      </c>
      <c r="AB173" s="63" t="n"/>
      <c r="EP173" s="89" t="n"/>
      <c r="ER173" s="81" t="n"/>
      <c r="ES173" s="89" t="n"/>
      <c r="EU173" s="81" t="n"/>
      <c r="EV173" s="89" t="n"/>
      <c r="EX173" s="81" t="n"/>
      <c r="EY173" s="89" t="n"/>
      <c r="FA173" s="81" t="n"/>
      <c r="FB173" s="89" t="n"/>
      <c r="FD173" s="81" t="n"/>
      <c r="FE173" s="89" t="n"/>
      <c r="FG173" s="81" t="n"/>
      <c r="FH173" s="89" t="n"/>
      <c r="FJ173" s="81" t="n"/>
      <c r="FK173" s="89" t="n"/>
      <c r="FM173" s="81" t="n"/>
    </row>
    <row customHeight="1" ht="12" r="174" spans="1:201">
      <c r="U174" s="10" t="n"/>
      <c r="V174" s="89" t="n"/>
      <c r="W174" s="16" t="n"/>
      <c r="X174" s="25" t="n"/>
      <c r="Y174" s="80" t="n"/>
      <c r="Z174" s="27">
        <f>IF(U174="","",LOOKUP(U174-V174,{-9E+307,0,1},{2,"x",1}))</f>
        <v/>
      </c>
      <c r="AA174" s="14">
        <f>IF(U174="","",U174&amp;"-"&amp;V174)</f>
        <v/>
      </c>
      <c r="AB174" s="63" t="n"/>
      <c r="EP174" s="89" t="n"/>
      <c r="ER174" s="81" t="n"/>
      <c r="ES174" s="89" t="n"/>
      <c r="EU174" s="81" t="n"/>
      <c r="EV174" s="89" t="n"/>
      <c r="EX174" s="81" t="n"/>
      <c r="EY174" s="89" t="n"/>
      <c r="FA174" s="81" t="n"/>
      <c r="FB174" s="89" t="n"/>
      <c r="FD174" s="81" t="n"/>
      <c r="FE174" s="89" t="n"/>
      <c r="FG174" s="81" t="n"/>
      <c r="FH174" s="89" t="n"/>
      <c r="FJ174" s="81" t="n"/>
      <c r="FK174" s="89" t="n"/>
      <c r="FM174" s="81" t="n"/>
    </row>
    <row customHeight="1" ht="12" r="175" spans="1:201">
      <c r="U175" s="10" t="n"/>
      <c r="V175" s="89" t="n"/>
      <c r="W175" s="16" t="n"/>
      <c r="X175" s="25" t="n"/>
      <c r="Y175" s="80" t="n"/>
      <c r="Z175" s="27">
        <f>IF(U175="","",LOOKUP(U175-V175,{-9E+307,0,1},{2,"x",1}))</f>
        <v/>
      </c>
      <c r="AA175" s="14">
        <f>IF(U175="","",U175&amp;"-"&amp;V175)</f>
        <v/>
      </c>
      <c r="AB175" s="63" t="n"/>
      <c r="EP175" s="89" t="n"/>
      <c r="ER175" s="81" t="n"/>
      <c r="ES175" s="89" t="n"/>
      <c r="EU175" s="81" t="n"/>
      <c r="EV175" s="89" t="n"/>
      <c r="EX175" s="81" t="n"/>
      <c r="EY175" s="89" t="n"/>
      <c r="FA175" s="81" t="n"/>
      <c r="FB175" s="89" t="n"/>
      <c r="FD175" s="81" t="n"/>
      <c r="FE175" s="89" t="n"/>
      <c r="FG175" s="81" t="n"/>
      <c r="FH175" s="89" t="n"/>
      <c r="FJ175" s="81" t="n"/>
      <c r="FK175" s="89" t="n"/>
      <c r="FM175" s="81" t="n"/>
    </row>
    <row customHeight="1" ht="12" r="176" spans="1:201">
      <c r="U176" s="10" t="n"/>
      <c r="V176" s="89" t="n"/>
      <c r="W176" s="16" t="n"/>
      <c r="X176" s="25" t="n"/>
      <c r="Y176" s="80" t="n"/>
      <c r="Z176" s="27">
        <f>IF(U176="","",LOOKUP(U176-V176,{-9E+307,0,1},{2,"x",1}))</f>
        <v/>
      </c>
      <c r="AA176" s="14">
        <f>IF(U176="","",U176&amp;"-"&amp;V176)</f>
        <v/>
      </c>
      <c r="AB176" s="63" t="n"/>
      <c r="EP176" s="89" t="n"/>
      <c r="ER176" s="81" t="n"/>
      <c r="ES176" s="89" t="n"/>
      <c r="EU176" s="81" t="n"/>
      <c r="EV176" s="89" t="n"/>
      <c r="EX176" s="81" t="n"/>
      <c r="EY176" s="89" t="n"/>
      <c r="FA176" s="81" t="n"/>
      <c r="FB176" s="89" t="n"/>
      <c r="FD176" s="81" t="n"/>
      <c r="FE176" s="89" t="n"/>
      <c r="FG176" s="81" t="n"/>
      <c r="FH176" s="89" t="n"/>
      <c r="FJ176" s="81" t="n"/>
      <c r="FK176" s="89" t="n"/>
      <c r="FM176" s="81" t="n"/>
    </row>
    <row customHeight="1" ht="12" r="177" spans="1:201">
      <c r="U177" s="10" t="n"/>
      <c r="V177" s="89" t="n"/>
      <c r="W177" s="16" t="n"/>
      <c r="X177" s="25" t="n"/>
      <c r="Y177" s="80" t="n"/>
      <c r="Z177" s="27">
        <f>IF(U177="","",LOOKUP(U177-V177,{-9E+307,0,1},{2,"x",1}))</f>
        <v/>
      </c>
      <c r="AA177" s="14">
        <f>IF(U177="","",U177&amp;"-"&amp;V177)</f>
        <v/>
      </c>
      <c r="AB177" s="63" t="n"/>
      <c r="EP177" s="89" t="n"/>
      <c r="ER177" s="81" t="n"/>
      <c r="ES177" s="89" t="n"/>
      <c r="EU177" s="81" t="n"/>
      <c r="EV177" s="89" t="n"/>
      <c r="EX177" s="81" t="n"/>
      <c r="EY177" s="89" t="n"/>
      <c r="FA177" s="81" t="n"/>
      <c r="FB177" s="89" t="n"/>
      <c r="FD177" s="81" t="n"/>
      <c r="FE177" s="89" t="n"/>
      <c r="FG177" s="81" t="n"/>
      <c r="FH177" s="89" t="n"/>
      <c r="FJ177" s="81" t="n"/>
      <c r="FK177" s="89" t="n"/>
      <c r="FM177" s="81" t="n"/>
    </row>
    <row customHeight="1" ht="12" r="178" spans="1:201">
      <c r="U178" s="10" t="n"/>
      <c r="V178" s="89" t="n"/>
      <c r="W178" s="16" t="n"/>
      <c r="X178" s="25" t="n"/>
      <c r="Y178" s="80" t="n"/>
      <c r="Z178" s="27">
        <f>IF(U178="","",LOOKUP(U178-V178,{-9E+307,0,1},{2,"x",1}))</f>
        <v/>
      </c>
      <c r="AA178" s="14">
        <f>IF(U178="","",U178&amp;"-"&amp;V178)</f>
        <v/>
      </c>
      <c r="AB178" s="63" t="n"/>
      <c r="EP178" s="89" t="n"/>
      <c r="ER178" s="81" t="n"/>
      <c r="ES178" s="89" t="n"/>
      <c r="EU178" s="81" t="n"/>
      <c r="EV178" s="89" t="n"/>
      <c r="EX178" s="81" t="n"/>
      <c r="EY178" s="89" t="n"/>
      <c r="FA178" s="81" t="n"/>
      <c r="FB178" s="89" t="n"/>
      <c r="FD178" s="81" t="n"/>
      <c r="FE178" s="89" t="n"/>
      <c r="FG178" s="81" t="n"/>
      <c r="FH178" s="89" t="n"/>
      <c r="FJ178" s="81" t="n"/>
      <c r="FK178" s="89" t="n"/>
      <c r="FM178" s="81" t="n"/>
    </row>
    <row customHeight="1" ht="12" r="179" spans="1:201">
      <c r="U179" s="10" t="n"/>
      <c r="V179" s="89" t="n"/>
      <c r="W179" s="16" t="n"/>
      <c r="X179" s="25" t="n"/>
      <c r="Y179" s="80" t="n"/>
      <c r="Z179" s="27">
        <f>IF(U179="","",LOOKUP(U179-V179,{-9E+307,0,1},{2,"x",1}))</f>
        <v/>
      </c>
      <c r="AA179" s="14">
        <f>IF(U179="","",U179&amp;"-"&amp;V179)</f>
        <v/>
      </c>
      <c r="AB179" s="63" t="n"/>
      <c r="EP179" s="89" t="n"/>
      <c r="ER179" s="81" t="n"/>
      <c r="ES179" s="89" t="n"/>
      <c r="EU179" s="81" t="n"/>
      <c r="EV179" s="89" t="n"/>
      <c r="EX179" s="81" t="n"/>
      <c r="EY179" s="89" t="n"/>
      <c r="FA179" s="81" t="n"/>
      <c r="FB179" s="89" t="n"/>
      <c r="FD179" s="81" t="n"/>
      <c r="FE179" s="89" t="n"/>
      <c r="FG179" s="81" t="n"/>
      <c r="FH179" s="89" t="n"/>
      <c r="FJ179" s="81" t="n"/>
      <c r="FK179" s="89" t="n"/>
      <c r="FM179" s="81" t="n"/>
    </row>
    <row customHeight="1" ht="12" r="180" spans="1:201">
      <c r="U180" s="10" t="n"/>
      <c r="V180" s="89" t="n"/>
      <c r="W180" s="16" t="n"/>
      <c r="X180" s="25" t="n"/>
      <c r="Y180" s="80" t="n"/>
      <c r="Z180" s="27">
        <f>IF(U180="","",LOOKUP(U180-V180,{-9E+307,0,1},{2,"x",1}))</f>
        <v/>
      </c>
      <c r="AA180" s="14">
        <f>IF(U180="","",U180&amp;"-"&amp;V180)</f>
        <v/>
      </c>
      <c r="AB180" s="63" t="n"/>
      <c r="EP180" s="89" t="n"/>
      <c r="ER180" s="81" t="n"/>
      <c r="ES180" s="89" t="n"/>
      <c r="EU180" s="81" t="n"/>
      <c r="EV180" s="89" t="n"/>
      <c r="EX180" s="81" t="n"/>
      <c r="EY180" s="89" t="n"/>
      <c r="FA180" s="81" t="n"/>
      <c r="FB180" s="89" t="n"/>
      <c r="FD180" s="81" t="n"/>
      <c r="FE180" s="89" t="n"/>
      <c r="FG180" s="81" t="n"/>
      <c r="FH180" s="89" t="n"/>
      <c r="FJ180" s="81" t="n"/>
      <c r="FK180" s="89" t="n"/>
      <c r="FM180" s="81" t="n"/>
    </row>
    <row customHeight="1" ht="12" r="181" spans="1:201">
      <c r="U181" s="10" t="n"/>
      <c r="V181" s="89" t="n"/>
      <c r="W181" s="16" t="n"/>
      <c r="X181" s="25" t="n"/>
      <c r="Y181" s="80" t="n"/>
      <c r="Z181" s="27">
        <f>IF(U181="","",LOOKUP(U181-V181,{-9E+307,0,1},{2,"x",1}))</f>
        <v/>
      </c>
      <c r="AA181" s="14">
        <f>IF(U181="","",U181&amp;"-"&amp;V181)</f>
        <v/>
      </c>
      <c r="AB181" s="63" t="n"/>
      <c r="EP181" s="89" t="n"/>
      <c r="ER181" s="81" t="n"/>
      <c r="ES181" s="89" t="n"/>
      <c r="EU181" s="81" t="n"/>
      <c r="EV181" s="89" t="n"/>
      <c r="EX181" s="81" t="n"/>
      <c r="EY181" s="89" t="n"/>
      <c r="FA181" s="81" t="n"/>
      <c r="FB181" s="89" t="n"/>
      <c r="FD181" s="81" t="n"/>
      <c r="FE181" s="89" t="n"/>
      <c r="FG181" s="81" t="n"/>
      <c r="FH181" s="89" t="n"/>
      <c r="FJ181" s="81" t="n"/>
      <c r="FK181" s="89" t="n"/>
      <c r="FM181" s="81" t="n"/>
    </row>
    <row customHeight="1" ht="12" r="182" spans="1:201">
      <c r="U182" s="10" t="n"/>
      <c r="V182" s="89" t="n"/>
      <c r="W182" s="16" t="n"/>
      <c r="X182" s="25" t="n"/>
      <c r="Y182" s="80" t="n"/>
      <c r="Z182" s="27">
        <f>IF(U182="","",LOOKUP(U182-V182,{-9E+307,0,1},{2,"x",1}))</f>
        <v/>
      </c>
      <c r="AA182" s="14">
        <f>IF(U182="","",U182&amp;"-"&amp;V182)</f>
        <v/>
      </c>
      <c r="AB182" s="63" t="n"/>
      <c r="EP182" s="89" t="n"/>
      <c r="ER182" s="81" t="n"/>
      <c r="ES182" s="89" t="n"/>
      <c r="EU182" s="81" t="n"/>
      <c r="EV182" s="89" t="n"/>
      <c r="EX182" s="81" t="n"/>
      <c r="EY182" s="89" t="n"/>
      <c r="FA182" s="81" t="n"/>
      <c r="FB182" s="89" t="n"/>
      <c r="FD182" s="81" t="n"/>
      <c r="FE182" s="89" t="n"/>
      <c r="FG182" s="81" t="n"/>
      <c r="FH182" s="89" t="n"/>
      <c r="FJ182" s="81" t="n"/>
      <c r="FK182" s="89" t="n"/>
      <c r="FM182" s="81" t="n"/>
    </row>
    <row customHeight="1" ht="12" r="183" spans="1:201">
      <c r="U183" s="10" t="n"/>
      <c r="V183" s="89" t="n"/>
      <c r="W183" s="16" t="n"/>
      <c r="X183" s="25" t="n"/>
      <c r="Y183" s="80" t="n"/>
      <c r="Z183" s="27">
        <f>IF(U183="","",LOOKUP(U183-V183,{-9E+307,0,1},{2,"x",1}))</f>
        <v/>
      </c>
      <c r="AA183" s="14">
        <f>IF(U183="","",U183&amp;"-"&amp;V183)</f>
        <v/>
      </c>
      <c r="AB183" s="63" t="n"/>
      <c r="EP183" s="89" t="n"/>
      <c r="ER183" s="81" t="n"/>
      <c r="ES183" s="89" t="n"/>
      <c r="EU183" s="81" t="n"/>
      <c r="EV183" s="89" t="n"/>
      <c r="EX183" s="81" t="n"/>
      <c r="EY183" s="89" t="n"/>
      <c r="FA183" s="81" t="n"/>
      <c r="FB183" s="89" t="n"/>
      <c r="FD183" s="81" t="n"/>
      <c r="FE183" s="89" t="n"/>
      <c r="FG183" s="81" t="n"/>
      <c r="FH183" s="89" t="n"/>
      <c r="FJ183" s="81" t="n"/>
      <c r="FK183" s="89" t="n"/>
      <c r="FM183" s="81" t="n"/>
    </row>
    <row customHeight="1" ht="12" r="184" spans="1:201">
      <c r="U184" s="10" t="n"/>
      <c r="V184" s="89" t="n"/>
      <c r="W184" s="16" t="n"/>
      <c r="X184" s="25" t="n"/>
      <c r="Y184" s="80" t="n"/>
      <c r="Z184" s="27">
        <f>IF(U184="","",LOOKUP(U184-V184,{-9E+307,0,1},{2,"x",1}))</f>
        <v/>
      </c>
      <c r="AA184" s="14">
        <f>IF(U184="","",U184&amp;"-"&amp;V184)</f>
        <v/>
      </c>
      <c r="AB184" s="63" t="n"/>
      <c r="EP184" s="89" t="n"/>
      <c r="ER184" s="81" t="n"/>
      <c r="ES184" s="89" t="n"/>
      <c r="EU184" s="81" t="n"/>
      <c r="EV184" s="89" t="n"/>
      <c r="EX184" s="81" t="n"/>
      <c r="EY184" s="89" t="n"/>
      <c r="FA184" s="81" t="n"/>
      <c r="FB184" s="89" t="n"/>
      <c r="FD184" s="81" t="n"/>
      <c r="FE184" s="89" t="n"/>
      <c r="FG184" s="81" t="n"/>
      <c r="FH184" s="89" t="n"/>
      <c r="FJ184" s="81" t="n"/>
      <c r="FK184" s="89" t="n"/>
      <c r="FM184" s="81" t="n"/>
    </row>
    <row customHeight="1" ht="12" r="185" spans="1:201">
      <c r="U185" s="10" t="n"/>
      <c r="V185" s="89" t="n"/>
      <c r="W185" s="16" t="n"/>
      <c r="X185" s="25" t="n"/>
      <c r="Y185" s="80" t="n"/>
      <c r="Z185" s="27">
        <f>IF(U185="","",LOOKUP(U185-V185,{-9E+307,0,1},{2,"x",1}))</f>
        <v/>
      </c>
      <c r="AA185" s="14">
        <f>IF(U185="","",U185&amp;"-"&amp;V185)</f>
        <v/>
      </c>
      <c r="AB185" s="63" t="n"/>
      <c r="EP185" s="89" t="n"/>
      <c r="ER185" s="81" t="n"/>
      <c r="ES185" s="89" t="n"/>
      <c r="EU185" s="81" t="n"/>
      <c r="EV185" s="89" t="n"/>
      <c r="EX185" s="81" t="n"/>
      <c r="EY185" s="89" t="n"/>
      <c r="FA185" s="81" t="n"/>
      <c r="FB185" s="89" t="n"/>
      <c r="FD185" s="81" t="n"/>
      <c r="FE185" s="89" t="n"/>
      <c r="FG185" s="81" t="n"/>
      <c r="FH185" s="89" t="n"/>
      <c r="FJ185" s="81" t="n"/>
      <c r="FK185" s="89" t="n"/>
      <c r="FM185" s="81" t="n"/>
    </row>
    <row customHeight="1" ht="12" r="186" spans="1:201">
      <c r="U186" s="10" t="n"/>
      <c r="V186" s="89" t="n"/>
      <c r="W186" s="16" t="n"/>
      <c r="X186" s="25" t="n"/>
      <c r="Y186" s="80" t="n"/>
      <c r="Z186" s="27">
        <f>IF(U186="","",LOOKUP(U186-V186,{-9E+307,0,1},{2,"x",1}))</f>
        <v/>
      </c>
      <c r="AA186" s="14">
        <f>IF(U186="","",U186&amp;"-"&amp;V186)</f>
        <v/>
      </c>
      <c r="AB186" s="63" t="n"/>
      <c r="EP186" s="89" t="n"/>
      <c r="ER186" s="81" t="n"/>
      <c r="ES186" s="89" t="n"/>
      <c r="EU186" s="81" t="n"/>
      <c r="EV186" s="89" t="n"/>
      <c r="EX186" s="81" t="n"/>
      <c r="EY186" s="89" t="n"/>
      <c r="FA186" s="81" t="n"/>
      <c r="FB186" s="89" t="n"/>
      <c r="FD186" s="81" t="n"/>
      <c r="FE186" s="89" t="n"/>
      <c r="FG186" s="81" t="n"/>
      <c r="FH186" s="89" t="n"/>
      <c r="FJ186" s="81" t="n"/>
      <c r="FK186" s="89" t="n"/>
      <c r="FM186" s="81" t="n"/>
    </row>
    <row customHeight="1" ht="12" r="187" spans="1:201">
      <c r="U187" s="10" t="n"/>
      <c r="V187" s="89" t="n"/>
      <c r="W187" s="16" t="n"/>
      <c r="X187" s="25" t="n"/>
      <c r="Y187" s="80" t="n"/>
      <c r="Z187" s="27">
        <f>IF(U187="","",LOOKUP(U187-V187,{-9E+307,0,1},{2,"x",1}))</f>
        <v/>
      </c>
      <c r="AA187" s="14">
        <f>IF(U187="","",U187&amp;"-"&amp;V187)</f>
        <v/>
      </c>
      <c r="AB187" s="63" t="n"/>
      <c r="EP187" s="89" t="n"/>
      <c r="ER187" s="81" t="n"/>
      <c r="ES187" s="89" t="n"/>
      <c r="EU187" s="81" t="n"/>
      <c r="EV187" s="89" t="n"/>
      <c r="EX187" s="81" t="n"/>
      <c r="EY187" s="89" t="n"/>
      <c r="FA187" s="81" t="n"/>
      <c r="FB187" s="89" t="n"/>
      <c r="FD187" s="81" t="n"/>
      <c r="FE187" s="89" t="n"/>
      <c r="FG187" s="81" t="n"/>
      <c r="FH187" s="89" t="n"/>
      <c r="FJ187" s="81" t="n"/>
      <c r="FK187" s="89" t="n"/>
      <c r="FM187" s="81" t="n"/>
    </row>
    <row customHeight="1" ht="12" r="188" spans="1:201">
      <c r="U188" s="10" t="n"/>
      <c r="V188" s="89" t="n"/>
      <c r="W188" s="16" t="n"/>
      <c r="X188" s="25" t="n"/>
      <c r="Y188" s="80" t="n"/>
      <c r="Z188" s="27">
        <f>IF(U188="","",LOOKUP(U188-V188,{-9E+307,0,1},{2,"x",1}))</f>
        <v/>
      </c>
      <c r="AA188" s="14">
        <f>IF(U188="","",U188&amp;"-"&amp;V188)</f>
        <v/>
      </c>
      <c r="AB188" s="63" t="n"/>
      <c r="EP188" s="89" t="n"/>
      <c r="ER188" s="81" t="n"/>
      <c r="ES188" s="89" t="n"/>
      <c r="EU188" s="81" t="n"/>
      <c r="EV188" s="89" t="n"/>
      <c r="EX188" s="81" t="n"/>
      <c r="EY188" s="89" t="n"/>
      <c r="FA188" s="81" t="n"/>
      <c r="FB188" s="89" t="n"/>
      <c r="FD188" s="81" t="n"/>
      <c r="FE188" s="89" t="n"/>
      <c r="FG188" s="81" t="n"/>
      <c r="FH188" s="89" t="n"/>
      <c r="FJ188" s="81" t="n"/>
      <c r="FK188" s="89" t="n"/>
      <c r="FM188" s="81" t="n"/>
    </row>
    <row customHeight="1" ht="12" r="189" spans="1:201">
      <c r="U189" s="10" t="n"/>
      <c r="V189" s="89" t="n"/>
      <c r="W189" s="16" t="n"/>
      <c r="X189" s="25" t="n"/>
      <c r="Y189" s="80" t="n"/>
      <c r="Z189" s="27">
        <f>IF(U189="","",LOOKUP(U189-V189,{-9E+307,0,1},{2,"x",1}))</f>
        <v/>
      </c>
      <c r="AA189" s="14">
        <f>IF(U189="","",U189&amp;"-"&amp;V189)</f>
        <v/>
      </c>
      <c r="AB189" s="63" t="n"/>
      <c r="EP189" s="89" t="n"/>
      <c r="ER189" s="81" t="n"/>
      <c r="ES189" s="89" t="n"/>
      <c r="EU189" s="81" t="n"/>
      <c r="EV189" s="89" t="n"/>
      <c r="EX189" s="81" t="n"/>
      <c r="EY189" s="89" t="n"/>
      <c r="FA189" s="81" t="n"/>
      <c r="FB189" s="89" t="n"/>
      <c r="FD189" s="81" t="n"/>
      <c r="FE189" s="89" t="n"/>
      <c r="FG189" s="81" t="n"/>
      <c r="FH189" s="89" t="n"/>
      <c r="FJ189" s="81" t="n"/>
      <c r="FK189" s="89" t="n"/>
      <c r="FM189" s="81" t="n"/>
    </row>
    <row customHeight="1" ht="12" r="190" spans="1:201">
      <c r="U190" s="10" t="n"/>
      <c r="V190" s="89" t="n"/>
      <c r="W190" s="16" t="n"/>
      <c r="X190" s="25" t="n"/>
      <c r="Y190" s="80" t="n"/>
      <c r="Z190" s="27">
        <f>IF(U190="","",LOOKUP(U190-V190,{-9E+307,0,1},{2,"x",1}))</f>
        <v/>
      </c>
      <c r="AA190" s="14">
        <f>IF(U190="","",U190&amp;"-"&amp;V190)</f>
        <v/>
      </c>
      <c r="AB190" s="63" t="n"/>
      <c r="EP190" s="89" t="n"/>
      <c r="ER190" s="81" t="n"/>
      <c r="ES190" s="89" t="n"/>
      <c r="EU190" s="81" t="n"/>
      <c r="EV190" s="89" t="n"/>
      <c r="EX190" s="81" t="n"/>
      <c r="EY190" s="89" t="n"/>
      <c r="FA190" s="81" t="n"/>
      <c r="FB190" s="89" t="n"/>
      <c r="FD190" s="81" t="n"/>
      <c r="FE190" s="89" t="n"/>
      <c r="FG190" s="81" t="n"/>
      <c r="FH190" s="89" t="n"/>
      <c r="FJ190" s="81" t="n"/>
      <c r="FK190" s="89" t="n"/>
      <c r="FM190" s="81" t="n"/>
    </row>
    <row customHeight="1" ht="12" r="191" spans="1:201">
      <c r="U191" s="10" t="n"/>
      <c r="V191" s="89" t="n"/>
      <c r="W191" s="16" t="n"/>
      <c r="X191" s="25" t="n"/>
      <c r="Y191" s="80" t="n"/>
      <c r="Z191" s="27">
        <f>IF(U191="","",LOOKUP(U191-V191,{-9E+307,0,1},{2,"x",1}))</f>
        <v/>
      </c>
      <c r="AA191" s="14">
        <f>IF(U191="","",U191&amp;"-"&amp;V191)</f>
        <v/>
      </c>
      <c r="AB191" s="63" t="n"/>
      <c r="EP191" s="89" t="n"/>
      <c r="ER191" s="81" t="n"/>
      <c r="ES191" s="89" t="n"/>
      <c r="EU191" s="81" t="n"/>
      <c r="EV191" s="89" t="n"/>
      <c r="EX191" s="81" t="n"/>
      <c r="EY191" s="89" t="n"/>
      <c r="FA191" s="81" t="n"/>
      <c r="FB191" s="89" t="n"/>
      <c r="FD191" s="81" t="n"/>
      <c r="FE191" s="89" t="n"/>
      <c r="FG191" s="81" t="n"/>
      <c r="FH191" s="89" t="n"/>
      <c r="FJ191" s="81" t="n"/>
      <c r="FK191" s="89" t="n"/>
      <c r="FM191" s="81" t="n"/>
    </row>
    <row customHeight="1" ht="12" r="192" spans="1:201">
      <c r="U192" s="10" t="n"/>
      <c r="V192" s="89" t="n"/>
      <c r="W192" s="16" t="n"/>
      <c r="X192" s="25" t="n"/>
      <c r="Y192" s="80" t="n"/>
      <c r="Z192" s="27">
        <f>IF(U192="","",LOOKUP(U192-V192,{-9E+307,0,1},{2,"x",1}))</f>
        <v/>
      </c>
      <c r="AA192" s="14">
        <f>IF(U192="","",U192&amp;"-"&amp;V192)</f>
        <v/>
      </c>
      <c r="AB192" s="63" t="n"/>
      <c r="EP192" s="89" t="n"/>
      <c r="ER192" s="81" t="n"/>
      <c r="ES192" s="89" t="n"/>
      <c r="EU192" s="81" t="n"/>
      <c r="EV192" s="89" t="n"/>
      <c r="EX192" s="81" t="n"/>
      <c r="EY192" s="89" t="n"/>
      <c r="FA192" s="81" t="n"/>
      <c r="FB192" s="89" t="n"/>
      <c r="FD192" s="81" t="n"/>
      <c r="FE192" s="89" t="n"/>
      <c r="FG192" s="81" t="n"/>
      <c r="FH192" s="89" t="n"/>
      <c r="FJ192" s="81" t="n"/>
      <c r="FK192" s="89" t="n"/>
      <c r="FM192" s="81" t="n"/>
    </row>
    <row customHeight="1" ht="12" r="193" spans="1:201">
      <c r="U193" s="10" t="n"/>
      <c r="V193" s="89" t="n"/>
      <c r="W193" s="16" t="n"/>
      <c r="X193" s="25" t="n"/>
      <c r="Y193" s="80" t="n"/>
      <c r="Z193" s="27">
        <f>IF(U193="","",LOOKUP(U193-V193,{-9E+307,0,1},{2,"x",1}))</f>
        <v/>
      </c>
      <c r="AA193" s="14">
        <f>IF(U193="","",U193&amp;"-"&amp;V193)</f>
        <v/>
      </c>
      <c r="AB193" s="63" t="n"/>
      <c r="EP193" s="89" t="n"/>
      <c r="ER193" s="81" t="n"/>
      <c r="ES193" s="89" t="n"/>
      <c r="EU193" s="81" t="n"/>
      <c r="EV193" s="89" t="n"/>
      <c r="EX193" s="81" t="n"/>
      <c r="EY193" s="89" t="n"/>
      <c r="FA193" s="81" t="n"/>
      <c r="FB193" s="89" t="n"/>
      <c r="FD193" s="81" t="n"/>
      <c r="FE193" s="89" t="n"/>
      <c r="FG193" s="81" t="n"/>
      <c r="FH193" s="89" t="n"/>
      <c r="FJ193" s="81" t="n"/>
      <c r="FK193" s="89" t="n"/>
      <c r="FM193" s="81" t="n"/>
    </row>
    <row customHeight="1" ht="12" r="194" spans="1:201">
      <c r="U194" s="10" t="n"/>
      <c r="V194" s="89" t="n"/>
      <c r="W194" s="16" t="n"/>
      <c r="X194" s="25" t="n"/>
      <c r="Y194" s="80" t="n"/>
      <c r="Z194" s="27">
        <f>IF(U194="","",LOOKUP(U194-V194,{-9E+307,0,1},{2,"x",1}))</f>
        <v/>
      </c>
      <c r="AA194" s="14">
        <f>IF(U194="","",U194&amp;"-"&amp;V194)</f>
        <v/>
      </c>
      <c r="AB194" s="63" t="n"/>
      <c r="EP194" s="89" t="n"/>
      <c r="ER194" s="81" t="n"/>
      <c r="ES194" s="89" t="n"/>
      <c r="EU194" s="81" t="n"/>
      <c r="EV194" s="89" t="n"/>
      <c r="EX194" s="81" t="n"/>
      <c r="EY194" s="89" t="n"/>
      <c r="FA194" s="81" t="n"/>
      <c r="FB194" s="89" t="n"/>
      <c r="FD194" s="81" t="n"/>
      <c r="FE194" s="89" t="n"/>
      <c r="FG194" s="81" t="n"/>
      <c r="FH194" s="89" t="n"/>
      <c r="FJ194" s="81" t="n"/>
      <c r="FK194" s="89" t="n"/>
      <c r="FM194" s="81" t="n"/>
    </row>
    <row customHeight="1" ht="12" r="195" spans="1:201">
      <c r="U195" s="10" t="n"/>
      <c r="V195" s="89" t="n"/>
      <c r="W195" s="16" t="n"/>
      <c r="X195" s="25" t="n"/>
      <c r="Y195" s="80" t="n"/>
      <c r="Z195" s="27">
        <f>IF(U195="","",LOOKUP(U195-V195,{-9E+307,0,1},{2,"x",1}))</f>
        <v/>
      </c>
      <c r="AA195" s="14">
        <f>IF(U195="","",U195&amp;"-"&amp;V195)</f>
        <v/>
      </c>
      <c r="AB195" s="63" t="n"/>
      <c r="EP195" s="89" t="n"/>
      <c r="ER195" s="81" t="n"/>
      <c r="ES195" s="89" t="n"/>
      <c r="EU195" s="81" t="n"/>
      <c r="EV195" s="89" t="n"/>
      <c r="EX195" s="81" t="n"/>
      <c r="EY195" s="89" t="n"/>
      <c r="FA195" s="81" t="n"/>
      <c r="FB195" s="89" t="n"/>
      <c r="FD195" s="81" t="n"/>
      <c r="FE195" s="89" t="n"/>
      <c r="FG195" s="81" t="n"/>
      <c r="FH195" s="89" t="n"/>
      <c r="FJ195" s="81" t="n"/>
      <c r="FK195" s="89" t="n"/>
      <c r="FM195" s="81" t="n"/>
    </row>
    <row customHeight="1" ht="12" r="196" spans="1:201">
      <c r="U196" s="10" t="n"/>
      <c r="V196" s="89" t="n"/>
      <c r="W196" s="16" t="n"/>
      <c r="X196" s="25" t="n"/>
      <c r="Y196" s="80" t="n"/>
      <c r="Z196" s="27">
        <f>IF(U196="","",LOOKUP(U196-V196,{-9E+307,0,1},{2,"x",1}))</f>
        <v/>
      </c>
      <c r="AA196" s="14">
        <f>IF(U196="","",U196&amp;"-"&amp;V196)</f>
        <v/>
      </c>
      <c r="AB196" s="63" t="n"/>
      <c r="EP196" s="89" t="n"/>
      <c r="ER196" s="81" t="n"/>
      <c r="ES196" s="89" t="n"/>
      <c r="EU196" s="81" t="n"/>
      <c r="EV196" s="89" t="n"/>
      <c r="EX196" s="81" t="n"/>
      <c r="EY196" s="89" t="n"/>
      <c r="FA196" s="81" t="n"/>
      <c r="FB196" s="89" t="n"/>
      <c r="FD196" s="81" t="n"/>
      <c r="FE196" s="89" t="n"/>
      <c r="FG196" s="81" t="n"/>
      <c r="FH196" s="89" t="n"/>
      <c r="FJ196" s="81" t="n"/>
      <c r="FK196" s="89" t="n"/>
      <c r="FM196" s="81" t="n"/>
    </row>
    <row customHeight="1" ht="12" r="197" spans="1:201">
      <c r="U197" s="10" t="n"/>
      <c r="V197" s="89" t="n"/>
      <c r="W197" s="16" t="n"/>
      <c r="X197" s="25" t="n"/>
      <c r="Y197" s="80" t="n"/>
      <c r="Z197" s="27">
        <f>IF(U197="","",LOOKUP(U197-V197,{-9E+307,0,1},{2,"x",1}))</f>
        <v/>
      </c>
      <c r="AA197" s="14">
        <f>IF(U197="","",U197&amp;"-"&amp;V197)</f>
        <v/>
      </c>
      <c r="AB197" s="63" t="n"/>
      <c r="EP197" s="89" t="n"/>
      <c r="ER197" s="81" t="n"/>
      <c r="ES197" s="89" t="n"/>
      <c r="EU197" s="81" t="n"/>
      <c r="EV197" s="89" t="n"/>
      <c r="EX197" s="81" t="n"/>
      <c r="EY197" s="89" t="n"/>
      <c r="FA197" s="81" t="n"/>
      <c r="FB197" s="89" t="n"/>
      <c r="FD197" s="81" t="n"/>
      <c r="FE197" s="89" t="n"/>
      <c r="FG197" s="81" t="n"/>
      <c r="FH197" s="89" t="n"/>
      <c r="FJ197" s="81" t="n"/>
      <c r="FK197" s="89" t="n"/>
      <c r="FM197" s="81" t="n"/>
    </row>
    <row customHeight="1" ht="12" r="198" spans="1:201">
      <c r="U198" s="10" t="n"/>
      <c r="V198" s="89" t="n"/>
      <c r="W198" s="16" t="n"/>
      <c r="X198" s="25" t="n"/>
      <c r="Y198" s="80" t="n"/>
      <c r="Z198" s="27">
        <f>IF(U198="","",LOOKUP(U198-V198,{-9E+307,0,1},{2,"x",1}))</f>
        <v/>
      </c>
      <c r="AA198" s="14">
        <f>IF(U198="","",U198&amp;"-"&amp;V198)</f>
        <v/>
      </c>
      <c r="AB198" s="63" t="n"/>
      <c r="EP198" s="89" t="n"/>
      <c r="ER198" s="81" t="n"/>
      <c r="ES198" s="89" t="n"/>
      <c r="EU198" s="81" t="n"/>
      <c r="EV198" s="89" t="n"/>
      <c r="EX198" s="81" t="n"/>
      <c r="EY198" s="89" t="n"/>
      <c r="FA198" s="81" t="n"/>
      <c r="FB198" s="89" t="n"/>
      <c r="FD198" s="81" t="n"/>
      <c r="FE198" s="89" t="n"/>
      <c r="FG198" s="81" t="n"/>
      <c r="FH198" s="89" t="n"/>
      <c r="FJ198" s="81" t="n"/>
      <c r="FK198" s="89" t="n"/>
      <c r="FM198" s="81" t="n"/>
    </row>
    <row customHeight="1" ht="12" r="199" spans="1:201">
      <c r="U199" s="10" t="n"/>
      <c r="V199" s="89" t="n"/>
      <c r="W199" s="16" t="n"/>
      <c r="X199" s="25" t="n"/>
      <c r="Y199" s="80" t="n"/>
      <c r="Z199" s="27">
        <f>IF(U199="","",LOOKUP(U199-V199,{-9E+307,0,1},{2,"x",1}))</f>
        <v/>
      </c>
      <c r="AA199" s="14">
        <f>IF(U199="","",U199&amp;"-"&amp;V199)</f>
        <v/>
      </c>
      <c r="AB199" s="63" t="n"/>
      <c r="EP199" s="89" t="n"/>
      <c r="ER199" s="81" t="n"/>
      <c r="ES199" s="89" t="n"/>
      <c r="EU199" s="81" t="n"/>
      <c r="EV199" s="89" t="n"/>
      <c r="EX199" s="81" t="n"/>
      <c r="EY199" s="89" t="n"/>
      <c r="FA199" s="81" t="n"/>
      <c r="FB199" s="89" t="n"/>
      <c r="FD199" s="81" t="n"/>
      <c r="FE199" s="89" t="n"/>
      <c r="FG199" s="81" t="n"/>
      <c r="FH199" s="89" t="n"/>
      <c r="FJ199" s="81" t="n"/>
      <c r="FK199" s="89" t="n"/>
      <c r="FM199" s="81" t="n"/>
    </row>
    <row customHeight="1" ht="12" r="200" spans="1:201">
      <c r="U200" s="10" t="n"/>
      <c r="V200" s="89" t="n"/>
      <c r="W200" s="16" t="n"/>
      <c r="X200" s="25" t="n"/>
      <c r="Y200" s="80" t="n"/>
      <c r="Z200" s="27">
        <f>IF(U200="","",LOOKUP(U200-V200,{-9E+307,0,1},{2,"x",1}))</f>
        <v/>
      </c>
      <c r="AA200" s="14">
        <f>IF(U200="","",U200&amp;"-"&amp;V200)</f>
        <v/>
      </c>
      <c r="AB200" s="63" t="n"/>
      <c r="EP200" s="89" t="n"/>
      <c r="ER200" s="81" t="n"/>
      <c r="ES200" s="89" t="n"/>
      <c r="EU200" s="81" t="n"/>
      <c r="EV200" s="89" t="n"/>
      <c r="EX200" s="81" t="n"/>
      <c r="EY200" s="89" t="n"/>
      <c r="FA200" s="81" t="n"/>
      <c r="FB200" s="89" t="n"/>
      <c r="FD200" s="81" t="n"/>
      <c r="FE200" s="89" t="n"/>
      <c r="FG200" s="81" t="n"/>
      <c r="FH200" s="89" t="n"/>
      <c r="FJ200" s="81" t="n"/>
      <c r="FK200" s="89" t="n"/>
      <c r="FM200" s="81" t="n"/>
    </row>
    <row r="201" spans="1:201">
      <c r="U201" s="10" t="n"/>
      <c r="V201" s="89" t="n"/>
      <c r="W201" s="16" t="n"/>
      <c r="X201" s="25" t="n"/>
      <c r="Y201" s="80" t="n"/>
      <c r="Z201" s="27">
        <f>IF(U201="","",LOOKUP(U201-V201,{-9E+307,0,1},{2,"x",1}))</f>
        <v/>
      </c>
      <c r="AA201" s="14">
        <f>IF(U201="","",U201&amp;"-"&amp;V201)</f>
        <v/>
      </c>
      <c r="AB201" s="63" t="n"/>
      <c r="EP201" s="89" t="n"/>
      <c r="ER201" s="81" t="n"/>
      <c r="ES201" s="89" t="n"/>
      <c r="EU201" s="81" t="n"/>
      <c r="EV201" s="89" t="n"/>
      <c r="EX201" s="81" t="n"/>
      <c r="EY201" s="89" t="n"/>
      <c r="FA201" s="81" t="n"/>
      <c r="FB201" s="89" t="n"/>
      <c r="FD201" s="81" t="n"/>
      <c r="FE201" s="89" t="n"/>
      <c r="FG201" s="81" t="n"/>
      <c r="FH201" s="89" t="n"/>
      <c r="FJ201" s="81" t="n"/>
      <c r="FK201" s="89" t="n"/>
      <c r="FM201" s="81" t="n"/>
    </row>
    <row customHeight="1" ht="12" r="202" spans="1:201">
      <c r="U202" s="10" t="n"/>
      <c r="V202" s="89" t="n"/>
      <c r="W202" s="16" t="n"/>
      <c r="X202" s="25" t="n"/>
      <c r="Y202" s="80" t="n"/>
      <c r="Z202" s="27">
        <f>IF(U202="","",LOOKUP(U202-V202,{-9E+307,0,1},{2,"x",1}))</f>
        <v/>
      </c>
      <c r="AA202" s="14">
        <f>IF(U202="","",U202&amp;"-"&amp;V202)</f>
        <v/>
      </c>
      <c r="AB202" s="63" t="n"/>
      <c r="EP202" s="89" t="n"/>
      <c r="ER202" s="81" t="n"/>
      <c r="ES202" s="89" t="n"/>
      <c r="EU202" s="81" t="n"/>
      <c r="EV202" s="89" t="n"/>
      <c r="EX202" s="81" t="n"/>
      <c r="EY202" s="89" t="n"/>
      <c r="FA202" s="81" t="n"/>
      <c r="FB202" s="89" t="n"/>
      <c r="FD202" s="81" t="n"/>
      <c r="FE202" s="89" t="n"/>
      <c r="FG202" s="81" t="n"/>
      <c r="FH202" s="89" t="n"/>
      <c r="FJ202" s="81" t="n"/>
      <c r="FK202" s="89" t="n"/>
      <c r="FM202" s="81" t="n"/>
    </row>
    <row customHeight="1" ht="12" r="203" spans="1:201">
      <c r="U203" s="10" t="n"/>
      <c r="V203" s="89" t="n"/>
      <c r="W203" s="16" t="n"/>
      <c r="X203" s="25" t="n"/>
      <c r="Y203" s="80" t="n"/>
      <c r="Z203" s="27">
        <f>IF(U203="","",LOOKUP(U203-V203,{-9E+307,0,1},{2,"x",1}))</f>
        <v/>
      </c>
      <c r="AA203" s="14">
        <f>IF(U203="","",U203&amp;"-"&amp;V203)</f>
        <v/>
      </c>
      <c r="AB203" s="63" t="n"/>
      <c r="EP203" s="89" t="n"/>
      <c r="ER203" s="81" t="n"/>
      <c r="ES203" s="89" t="n"/>
      <c r="EU203" s="81" t="n"/>
      <c r="EV203" s="89" t="n"/>
      <c r="EX203" s="81" t="n"/>
      <c r="EY203" s="89" t="n"/>
      <c r="FA203" s="81" t="n"/>
      <c r="FB203" s="89" t="n"/>
      <c r="FD203" s="81" t="n"/>
      <c r="FE203" s="89" t="n"/>
      <c r="FG203" s="81" t="n"/>
      <c r="FH203" s="89" t="n"/>
      <c r="FJ203" s="81" t="n"/>
      <c r="FK203" s="89" t="n"/>
      <c r="FM203" s="81" t="n"/>
    </row>
    <row customHeight="1" ht="12" r="204" spans="1:201">
      <c r="U204" s="10" t="n"/>
      <c r="V204" s="89" t="n"/>
      <c r="W204" s="16" t="n"/>
      <c r="X204" s="25" t="n"/>
      <c r="Y204" s="80" t="n"/>
      <c r="Z204" s="27">
        <f>IF(U204="","",LOOKUP(U204-V204,{-9E+307,0,1},{2,"x",1}))</f>
        <v/>
      </c>
      <c r="AA204" s="14">
        <f>IF(U204="","",U204&amp;"-"&amp;V204)</f>
        <v/>
      </c>
      <c r="AB204" s="63" t="n"/>
      <c r="EP204" s="89" t="n"/>
      <c r="ER204" s="81" t="n"/>
      <c r="ES204" s="89" t="n"/>
      <c r="EU204" s="81" t="n"/>
      <c r="EV204" s="89" t="n"/>
      <c r="EX204" s="81" t="n"/>
      <c r="EY204" s="89" t="n"/>
      <c r="FA204" s="81" t="n"/>
      <c r="FB204" s="89" t="n"/>
      <c r="FD204" s="81" t="n"/>
      <c r="FE204" s="89" t="n"/>
      <c r="FG204" s="81" t="n"/>
      <c r="FH204" s="89" t="n"/>
      <c r="FJ204" s="81" t="n"/>
      <c r="FK204" s="89" t="n"/>
      <c r="FM204" s="81" t="n"/>
    </row>
    <row customHeight="1" ht="12" r="205" spans="1:201">
      <c r="U205" s="10" t="n"/>
      <c r="V205" s="89" t="n"/>
      <c r="W205" s="16" t="n"/>
      <c r="X205" s="25" t="n"/>
      <c r="Y205" s="80" t="n"/>
      <c r="Z205" s="27">
        <f>IF(U205="","",LOOKUP(U205-V205,{-9E+307,0,1},{2,"x",1}))</f>
        <v/>
      </c>
      <c r="AA205" s="14">
        <f>IF(U205="","",U205&amp;"-"&amp;V205)</f>
        <v/>
      </c>
      <c r="AB205" s="63" t="n"/>
      <c r="EP205" s="89" t="n"/>
      <c r="ER205" s="81" t="n"/>
      <c r="ES205" s="89" t="n"/>
      <c r="EU205" s="81" t="n"/>
      <c r="EV205" s="89" t="n"/>
      <c r="EX205" s="81" t="n"/>
      <c r="EY205" s="89" t="n"/>
      <c r="FA205" s="81" t="n"/>
      <c r="FB205" s="89" t="n"/>
      <c r="FD205" s="81" t="n"/>
      <c r="FE205" s="89" t="n"/>
      <c r="FG205" s="81" t="n"/>
      <c r="FH205" s="89" t="n"/>
      <c r="FJ205" s="81" t="n"/>
      <c r="FK205" s="89" t="n"/>
      <c r="FM205" s="81" t="n"/>
    </row>
    <row customHeight="1" ht="12" r="206" spans="1:201">
      <c r="U206" s="10" t="n"/>
      <c r="V206" s="89" t="n"/>
      <c r="W206" s="16" t="n"/>
      <c r="X206" s="25" t="n"/>
      <c r="Y206" s="80" t="n"/>
      <c r="Z206" s="27">
        <f>IF(U206="","",LOOKUP(U206-V206,{-9E+307,0,1},{2,"x",1}))</f>
        <v/>
      </c>
      <c r="AA206" s="14">
        <f>IF(U206="","",U206&amp;"-"&amp;V206)</f>
        <v/>
      </c>
      <c r="AB206" s="63" t="n"/>
      <c r="EP206" s="89" t="n"/>
      <c r="ER206" s="81" t="n"/>
      <c r="ES206" s="89" t="n"/>
      <c r="EU206" s="81" t="n"/>
      <c r="EV206" s="89" t="n"/>
      <c r="EX206" s="81" t="n"/>
      <c r="EY206" s="89" t="n"/>
      <c r="FA206" s="81" t="n"/>
      <c r="FB206" s="89" t="n"/>
      <c r="FD206" s="81" t="n"/>
      <c r="FE206" s="89" t="n"/>
      <c r="FG206" s="81" t="n"/>
      <c r="FH206" s="89" t="n"/>
      <c r="FJ206" s="81" t="n"/>
      <c r="FK206" s="89" t="n"/>
      <c r="FM206" s="81" t="n"/>
    </row>
    <row customHeight="1" ht="12" r="207" spans="1:201">
      <c r="U207" s="10" t="n"/>
      <c r="V207" s="89" t="n"/>
      <c r="W207" s="16" t="n"/>
      <c r="X207" s="25" t="n"/>
      <c r="Y207" s="80" t="n"/>
      <c r="Z207" s="27">
        <f>IF(U207="","",LOOKUP(U207-V207,{-9E+307,0,1},{2,"x",1}))</f>
        <v/>
      </c>
      <c r="AA207" s="14">
        <f>IF(U207="","",U207&amp;"-"&amp;V207)</f>
        <v/>
      </c>
      <c r="AB207" s="63" t="n"/>
      <c r="EP207" s="89" t="n"/>
      <c r="ER207" s="81" t="n"/>
      <c r="ES207" s="89" t="n"/>
      <c r="EU207" s="81" t="n"/>
      <c r="EV207" s="89" t="n"/>
      <c r="EX207" s="81" t="n"/>
      <c r="EY207" s="89" t="n"/>
      <c r="FA207" s="81" t="n"/>
      <c r="FB207" s="89" t="n"/>
      <c r="FD207" s="81" t="n"/>
      <c r="FE207" s="89" t="n"/>
      <c r="FG207" s="81" t="n"/>
      <c r="FH207" s="89" t="n"/>
      <c r="FJ207" s="81" t="n"/>
      <c r="FK207" s="89" t="n"/>
      <c r="FM207" s="81" t="n"/>
    </row>
    <row customHeight="1" ht="12" r="208" spans="1:201">
      <c r="U208" s="10" t="n"/>
      <c r="V208" s="89" t="n"/>
      <c r="W208" s="16" t="n"/>
      <c r="X208" s="25" t="n"/>
      <c r="Y208" s="80" t="n"/>
      <c r="Z208" s="27">
        <f>IF(U208="","",LOOKUP(U208-V208,{-9E+307,0,1},{2,"x",1}))</f>
        <v/>
      </c>
      <c r="AA208" s="14">
        <f>IF(U208="","",U208&amp;"-"&amp;V208)</f>
        <v/>
      </c>
      <c r="AB208" s="63" t="n"/>
      <c r="EP208" s="89" t="n"/>
      <c r="ER208" s="81" t="n"/>
      <c r="ES208" s="89" t="n"/>
      <c r="EU208" s="81" t="n"/>
      <c r="EV208" s="89" t="n"/>
      <c r="EX208" s="81" t="n"/>
      <c r="EY208" s="89" t="n"/>
      <c r="FA208" s="81" t="n"/>
      <c r="FB208" s="89" t="n"/>
      <c r="FD208" s="81" t="n"/>
      <c r="FE208" s="89" t="n"/>
      <c r="FG208" s="81" t="n"/>
      <c r="FH208" s="89" t="n"/>
      <c r="FJ208" s="81" t="n"/>
      <c r="FK208" s="89" t="n"/>
      <c r="FM208" s="81" t="n"/>
    </row>
    <row customHeight="1" ht="12" r="209" spans="1:201">
      <c r="U209" s="10" t="n"/>
      <c r="V209" s="89" t="n"/>
      <c r="W209" s="16" t="n"/>
      <c r="X209" s="25" t="n"/>
      <c r="Y209" s="80" t="n"/>
      <c r="Z209" s="27">
        <f>IF(U209="","",LOOKUP(U209-V209,{-9E+307,0,1},{2,"x",1}))</f>
        <v/>
      </c>
      <c r="AA209" s="14">
        <f>IF(U209="","",U209&amp;"-"&amp;V209)</f>
        <v/>
      </c>
      <c r="AB209" s="63" t="n"/>
      <c r="EP209" s="89" t="n"/>
      <c r="ER209" s="81" t="n"/>
      <c r="ES209" s="89" t="n"/>
      <c r="EU209" s="81" t="n"/>
      <c r="EV209" s="89" t="n"/>
      <c r="EX209" s="81" t="n"/>
      <c r="EY209" s="89" t="n"/>
      <c r="FA209" s="81" t="n"/>
      <c r="FB209" s="89" t="n"/>
      <c r="FD209" s="81" t="n"/>
      <c r="FE209" s="89" t="n"/>
      <c r="FG209" s="81" t="n"/>
      <c r="FH209" s="89" t="n"/>
      <c r="FJ209" s="81" t="n"/>
      <c r="FK209" s="89" t="n"/>
      <c r="FM209" s="81" t="n"/>
    </row>
    <row r="210" spans="1:201">
      <c r="U210" s="10" t="n"/>
      <c r="V210" s="89" t="n"/>
      <c r="W210" s="16" t="n"/>
      <c r="X210" s="25" t="n"/>
      <c r="Y210" s="80" t="n"/>
      <c r="Z210" s="27">
        <f>IF(U210="","",LOOKUP(U210-V210,{-9E+307,0,1},{2,"x",1}))</f>
        <v/>
      </c>
      <c r="AA210" s="14">
        <f>IF(U210="","",U210&amp;"-"&amp;V210)</f>
        <v/>
      </c>
      <c r="AB210" s="63" t="n"/>
      <c r="EP210" s="89" t="n"/>
      <c r="ER210" s="81" t="n"/>
      <c r="ES210" s="89" t="n"/>
      <c r="EU210" s="81" t="n"/>
      <c r="EV210" s="89" t="n"/>
      <c r="EX210" s="81" t="n"/>
      <c r="EY210" s="89" t="n"/>
      <c r="FA210" s="81" t="n"/>
      <c r="FB210" s="89" t="n"/>
      <c r="FD210" s="81" t="n"/>
      <c r="FE210" s="89" t="n"/>
      <c r="FG210" s="81" t="n"/>
      <c r="FH210" s="89" t="n"/>
      <c r="FJ210" s="81" t="n"/>
      <c r="FK210" s="89" t="n"/>
      <c r="FM210" s="81" t="n"/>
    </row>
    <row customHeight="1" ht="12" r="211" spans="1:201">
      <c r="U211" s="10" t="n"/>
      <c r="V211" s="89" t="n"/>
      <c r="W211" s="16" t="n"/>
      <c r="X211" s="25" t="n"/>
      <c r="Y211" s="80" t="n"/>
      <c r="Z211" s="27">
        <f>IF(U211="","",LOOKUP(U211-V211,{-9E+307,0,1},{2,"x",1}))</f>
        <v/>
      </c>
      <c r="AA211" s="14">
        <f>IF(U211="","",U211&amp;"-"&amp;V211)</f>
        <v/>
      </c>
      <c r="AB211" s="63" t="n"/>
      <c r="EP211" s="89" t="n"/>
      <c r="ER211" s="81" t="n"/>
      <c r="ES211" s="89" t="n"/>
      <c r="EU211" s="81" t="n"/>
      <c r="EV211" s="89" t="n"/>
      <c r="EX211" s="81" t="n"/>
      <c r="EY211" s="89" t="n"/>
      <c r="FA211" s="81" t="n"/>
      <c r="FB211" s="89" t="n"/>
      <c r="FD211" s="81" t="n"/>
      <c r="FE211" s="89" t="n"/>
      <c r="FG211" s="81" t="n"/>
      <c r="FH211" s="89" t="n"/>
      <c r="FJ211" s="81" t="n"/>
      <c r="FK211" s="89" t="n"/>
      <c r="FM211" s="81" t="n"/>
    </row>
    <row customHeight="1" ht="12" r="212" spans="1:201">
      <c r="U212" s="10" t="n"/>
      <c r="V212" s="89" t="n"/>
      <c r="W212" s="16" t="n"/>
      <c r="X212" s="25" t="n"/>
      <c r="Y212" s="80" t="n"/>
      <c r="Z212" s="27">
        <f>IF(U212="","",LOOKUP(U212-V212,{-9E+307,0,1},{2,"x",1}))</f>
        <v/>
      </c>
      <c r="AA212" s="14">
        <f>IF(U212="","",U212&amp;"-"&amp;V212)</f>
        <v/>
      </c>
      <c r="AB212" s="63" t="n"/>
      <c r="EP212" s="89" t="n"/>
      <c r="ER212" s="81" t="n"/>
      <c r="ES212" s="89" t="n"/>
      <c r="EU212" s="81" t="n"/>
      <c r="EV212" s="89" t="n"/>
      <c r="EX212" s="81" t="n"/>
      <c r="EY212" s="89" t="n"/>
      <c r="FA212" s="81" t="n"/>
      <c r="FB212" s="89" t="n"/>
      <c r="FD212" s="81" t="n"/>
      <c r="FE212" s="89" t="n"/>
      <c r="FG212" s="81" t="n"/>
      <c r="FH212" s="89" t="n"/>
      <c r="FJ212" s="81" t="n"/>
      <c r="FK212" s="89" t="n"/>
      <c r="FM212" s="81" t="n"/>
    </row>
    <row customHeight="1" ht="12" r="213" spans="1:201">
      <c r="U213" s="10" t="n"/>
      <c r="V213" s="89" t="n"/>
      <c r="W213" s="16" t="n"/>
      <c r="X213" s="25" t="n"/>
      <c r="Y213" s="80" t="n"/>
      <c r="Z213" s="27">
        <f>IF(U213="","",LOOKUP(U213-V213,{-9E+307,0,1},{2,"x",1}))</f>
        <v/>
      </c>
      <c r="AA213" s="14">
        <f>IF(U213="","",U213&amp;"-"&amp;V213)</f>
        <v/>
      </c>
      <c r="AB213" s="63" t="n"/>
      <c r="EP213" s="89" t="n"/>
      <c r="ER213" s="81" t="n"/>
      <c r="ES213" s="89" t="n"/>
      <c r="EU213" s="81" t="n"/>
      <c r="EV213" s="89" t="n"/>
      <c r="EX213" s="81" t="n"/>
      <c r="EY213" s="89" t="n"/>
      <c r="FA213" s="81" t="n"/>
      <c r="FB213" s="89" t="n"/>
      <c r="FD213" s="81" t="n"/>
      <c r="FE213" s="89" t="n"/>
      <c r="FG213" s="81" t="n"/>
      <c r="FH213" s="89" t="n"/>
      <c r="FJ213" s="81" t="n"/>
      <c r="FK213" s="89" t="n"/>
      <c r="FM213" s="81" t="n"/>
    </row>
    <row customHeight="1" ht="12" r="214" spans="1:201">
      <c r="U214" s="10" t="n"/>
      <c r="V214" s="89" t="n"/>
      <c r="W214" s="16" t="n"/>
      <c r="X214" s="25" t="n"/>
      <c r="Y214" s="80" t="n"/>
      <c r="Z214" s="27">
        <f>IF(U214="","",LOOKUP(U214-V214,{-9E+307,0,1},{2,"x",1}))</f>
        <v/>
      </c>
      <c r="AA214" s="14">
        <f>IF(U214="","",U214&amp;"-"&amp;V214)</f>
        <v/>
      </c>
      <c r="AB214" s="63" t="n"/>
      <c r="EP214" s="89" t="n"/>
      <c r="ER214" s="81" t="n"/>
      <c r="ES214" s="89" t="n"/>
      <c r="EU214" s="81" t="n"/>
      <c r="EV214" s="89" t="n"/>
      <c r="EX214" s="81" t="n"/>
      <c r="EY214" s="89" t="n"/>
      <c r="FA214" s="81" t="n"/>
      <c r="FB214" s="89" t="n"/>
      <c r="FD214" s="81" t="n"/>
      <c r="FE214" s="89" t="n"/>
      <c r="FG214" s="81" t="n"/>
      <c r="FH214" s="89" t="n"/>
      <c r="FJ214" s="81" t="n"/>
      <c r="FK214" s="89" t="n"/>
      <c r="FM214" s="81" t="n"/>
    </row>
    <row customHeight="1" ht="12" r="215" spans="1:201">
      <c r="U215" s="10" t="n"/>
      <c r="V215" s="89" t="n"/>
      <c r="W215" s="16" t="n"/>
      <c r="X215" s="25" t="n"/>
      <c r="Y215" s="80" t="n"/>
      <c r="Z215" s="27">
        <f>IF(U215="","",LOOKUP(U215-V215,{-9E+307,0,1},{2,"x",1}))</f>
        <v/>
      </c>
      <c r="AA215" s="14">
        <f>IF(U215="","",U215&amp;"-"&amp;V215)</f>
        <v/>
      </c>
      <c r="AB215" s="63" t="n"/>
      <c r="EP215" s="89" t="n"/>
      <c r="ER215" s="81" t="n"/>
      <c r="ES215" s="89" t="n"/>
      <c r="EU215" s="81" t="n"/>
      <c r="EV215" s="89" t="n"/>
      <c r="EX215" s="81" t="n"/>
      <c r="EY215" s="89" t="n"/>
      <c r="FA215" s="81" t="n"/>
      <c r="FB215" s="89" t="n"/>
      <c r="FD215" s="81" t="n"/>
      <c r="FE215" s="89" t="n"/>
      <c r="FG215" s="81" t="n"/>
      <c r="FH215" s="89" t="n"/>
      <c r="FJ215" s="81" t="n"/>
      <c r="FK215" s="89" t="n"/>
      <c r="FM215" s="81" t="n"/>
    </row>
    <row customHeight="1" ht="12" r="216" spans="1:201">
      <c r="U216" s="10" t="n"/>
      <c r="V216" s="89" t="n"/>
      <c r="W216" s="16" t="n"/>
      <c r="X216" s="25" t="n"/>
      <c r="Y216" s="80" t="n"/>
      <c r="Z216" s="27">
        <f>IF(U216="","",LOOKUP(U216-V216,{-9E+307,0,1},{2,"x",1}))</f>
        <v/>
      </c>
      <c r="AA216" s="14">
        <f>IF(U216="","",U216&amp;"-"&amp;V216)</f>
        <v/>
      </c>
      <c r="AB216" s="63" t="n"/>
      <c r="EP216" s="89" t="n"/>
      <c r="ER216" s="81" t="n"/>
      <c r="ES216" s="89" t="n"/>
      <c r="EU216" s="81" t="n"/>
      <c r="EV216" s="89" t="n"/>
      <c r="EX216" s="81" t="n"/>
      <c r="EY216" s="89" t="n"/>
      <c r="FA216" s="81" t="n"/>
      <c r="FB216" s="89" t="n"/>
      <c r="FD216" s="81" t="n"/>
      <c r="FE216" s="89" t="n"/>
      <c r="FG216" s="81" t="n"/>
      <c r="FH216" s="89" t="n"/>
      <c r="FJ216" s="81" t="n"/>
      <c r="FK216" s="89" t="n"/>
      <c r="FM216" s="81" t="n"/>
    </row>
    <row customHeight="1" ht="12" r="217" spans="1:201">
      <c r="U217" s="10" t="n"/>
      <c r="V217" s="89" t="n"/>
      <c r="W217" s="16" t="n"/>
      <c r="X217" s="25" t="n"/>
      <c r="Y217" s="80" t="n"/>
      <c r="Z217" s="27">
        <f>IF(U217="","",LOOKUP(U217-V217,{-9E+307,0,1},{2,"x",1}))</f>
        <v/>
      </c>
      <c r="AA217" s="14">
        <f>IF(U217="","",U217&amp;"-"&amp;V217)</f>
        <v/>
      </c>
      <c r="AB217" s="63" t="n"/>
      <c r="EP217" s="89" t="n"/>
      <c r="ER217" s="81" t="n"/>
      <c r="ES217" s="89" t="n"/>
      <c r="EU217" s="81" t="n"/>
      <c r="EV217" s="89" t="n"/>
      <c r="EX217" s="81" t="n"/>
      <c r="EY217" s="89" t="n"/>
      <c r="FA217" s="81" t="n"/>
      <c r="FB217" s="89" t="n"/>
      <c r="FD217" s="81" t="n"/>
      <c r="FE217" s="89" t="n"/>
      <c r="FG217" s="81" t="n"/>
      <c r="FH217" s="89" t="n"/>
      <c r="FJ217" s="81" t="n"/>
      <c r="FK217" s="89" t="n"/>
      <c r="FM217" s="81" t="n"/>
    </row>
    <row customHeight="1" ht="12" r="218" spans="1:201">
      <c r="U218" s="10" t="n"/>
      <c r="V218" s="89" t="n"/>
      <c r="W218" s="16" t="n"/>
      <c r="X218" s="25" t="n"/>
      <c r="Y218" s="80" t="n"/>
      <c r="Z218" s="27">
        <f>IF(U218="","",LOOKUP(U218-V218,{-9E+307,0,1},{2,"x",1}))</f>
        <v/>
      </c>
      <c r="AA218" s="14">
        <f>IF(U218="","",U218&amp;"-"&amp;V218)</f>
        <v/>
      </c>
      <c r="AB218" s="63" t="n"/>
      <c r="EP218" s="89" t="n"/>
      <c r="ER218" s="81" t="n"/>
      <c r="ES218" s="89" t="n"/>
      <c r="EU218" s="81" t="n"/>
      <c r="EV218" s="89" t="n"/>
      <c r="EX218" s="81" t="n"/>
      <c r="EY218" s="89" t="n"/>
      <c r="FA218" s="81" t="n"/>
      <c r="FB218" s="89" t="n"/>
      <c r="FD218" s="81" t="n"/>
      <c r="FE218" s="89" t="n"/>
      <c r="FG218" s="81" t="n"/>
      <c r="FH218" s="89" t="n"/>
      <c r="FJ218" s="81" t="n"/>
      <c r="FK218" s="89" t="n"/>
      <c r="FM218" s="81" t="n"/>
    </row>
    <row customHeight="1" ht="12" r="219" spans="1:201">
      <c r="U219" s="10" t="n"/>
      <c r="V219" s="89" t="n"/>
      <c r="W219" s="16" t="n"/>
      <c r="X219" s="25" t="n"/>
      <c r="Y219" s="80" t="n"/>
      <c r="Z219" s="27">
        <f>IF(U219="","",LOOKUP(U219-V219,{-9E+307,0,1},{2,"x",1}))</f>
        <v/>
      </c>
      <c r="AA219" s="14">
        <f>IF(U219="","",U219&amp;"-"&amp;V219)</f>
        <v/>
      </c>
      <c r="AB219" s="63" t="n"/>
      <c r="EP219" s="89" t="n"/>
      <c r="ER219" s="81" t="n"/>
      <c r="ES219" s="89" t="n"/>
      <c r="EU219" s="81" t="n"/>
      <c r="EV219" s="89" t="n"/>
      <c r="EX219" s="81" t="n"/>
      <c r="EY219" s="89" t="n"/>
      <c r="FA219" s="81" t="n"/>
      <c r="FB219" s="89" t="n"/>
      <c r="FD219" s="81" t="n"/>
      <c r="FE219" s="89" t="n"/>
      <c r="FG219" s="81" t="n"/>
      <c r="FH219" s="89" t="n"/>
      <c r="FJ219" s="81" t="n"/>
      <c r="FK219" s="89" t="n"/>
      <c r="FM219" s="81" t="n"/>
    </row>
    <row customHeight="1" ht="12" r="220" spans="1:201">
      <c r="U220" s="10" t="n"/>
      <c r="V220" s="89" t="n"/>
      <c r="W220" s="16" t="n"/>
      <c r="X220" s="25" t="n"/>
      <c r="Y220" s="80" t="n"/>
      <c r="Z220" s="27">
        <f>IF(U220="","",LOOKUP(U220-V220,{-9E+307,0,1},{2,"x",1}))</f>
        <v/>
      </c>
      <c r="AA220" s="14">
        <f>IF(U220="","",U220&amp;"-"&amp;V220)</f>
        <v/>
      </c>
      <c r="AB220" s="63" t="n"/>
      <c r="EP220" s="89" t="n"/>
      <c r="ER220" s="81" t="n"/>
      <c r="ES220" s="89" t="n"/>
      <c r="EU220" s="81" t="n"/>
      <c r="EV220" s="89" t="n"/>
      <c r="EX220" s="81" t="n"/>
      <c r="EY220" s="89" t="n"/>
      <c r="FA220" s="81" t="n"/>
      <c r="FB220" s="89" t="n"/>
      <c r="FD220" s="81" t="n"/>
      <c r="FE220" s="89" t="n"/>
      <c r="FG220" s="81" t="n"/>
      <c r="FH220" s="89" t="n"/>
      <c r="FJ220" s="81" t="n"/>
      <c r="FK220" s="89" t="n"/>
      <c r="FM220" s="81" t="n"/>
    </row>
    <row customHeight="1" ht="12" r="221" spans="1:201">
      <c r="U221" s="10" t="n"/>
      <c r="V221" s="89" t="n"/>
      <c r="W221" s="16" t="n"/>
      <c r="X221" s="25" t="n"/>
      <c r="Y221" s="80" t="n"/>
      <c r="Z221" s="27">
        <f>IF(U221="","",LOOKUP(U221-V221,{-9E+307,0,1},{2,"x",1}))</f>
        <v/>
      </c>
      <c r="AA221" s="14">
        <f>IF(U221="","",U221&amp;"-"&amp;V221)</f>
        <v/>
      </c>
      <c r="AB221" s="63" t="n"/>
      <c r="EP221" s="89" t="n"/>
      <c r="ER221" s="81" t="n"/>
      <c r="ES221" s="89" t="n"/>
      <c r="EU221" s="81" t="n"/>
      <c r="EV221" s="89" t="n"/>
      <c r="EX221" s="81" t="n"/>
      <c r="EY221" s="89" t="n"/>
      <c r="FA221" s="81" t="n"/>
      <c r="FB221" s="89" t="n"/>
      <c r="FD221" s="81" t="n"/>
      <c r="FE221" s="89" t="n"/>
      <c r="FG221" s="81" t="n"/>
      <c r="FH221" s="89" t="n"/>
      <c r="FJ221" s="81" t="n"/>
      <c r="FK221" s="89" t="n"/>
      <c r="FM221" s="81" t="n"/>
    </row>
    <row customHeight="1" ht="12" r="222" spans="1:201">
      <c r="U222" s="10" t="n"/>
      <c r="V222" s="89" t="n"/>
      <c r="W222" s="16" t="n"/>
      <c r="X222" s="25" t="n"/>
      <c r="Y222" s="80" t="n"/>
      <c r="Z222" s="27">
        <f>IF(U222="","",LOOKUP(U222-V222,{-9E+307,0,1},{2,"x",1}))</f>
        <v/>
      </c>
      <c r="AA222" s="14">
        <f>IF(U222="","",U222&amp;"-"&amp;V222)</f>
        <v/>
      </c>
      <c r="AB222" s="63" t="n"/>
      <c r="EP222" s="89" t="n"/>
      <c r="ER222" s="81" t="n"/>
      <c r="ES222" s="89" t="n"/>
      <c r="EU222" s="81" t="n"/>
      <c r="EV222" s="89" t="n"/>
      <c r="EX222" s="81" t="n"/>
      <c r="EY222" s="89" t="n"/>
      <c r="FA222" s="81" t="n"/>
      <c r="FB222" s="89" t="n"/>
      <c r="FD222" s="81" t="n"/>
      <c r="FE222" s="89" t="n"/>
      <c r="FG222" s="81" t="n"/>
      <c r="FH222" s="89" t="n"/>
      <c r="FJ222" s="81" t="n"/>
      <c r="FK222" s="89" t="n"/>
      <c r="FM222" s="81" t="n"/>
    </row>
    <row customHeight="1" ht="12" r="223" spans="1:201">
      <c r="U223" s="10" t="n"/>
      <c r="V223" s="89" t="n"/>
      <c r="W223" s="16" t="n"/>
      <c r="X223" s="25" t="n"/>
      <c r="Y223" s="80" t="n"/>
      <c r="Z223" s="27">
        <f>IF(U223="","",LOOKUP(U223-V223,{-9E+307,0,1},{2,"x",1}))</f>
        <v/>
      </c>
      <c r="AA223" s="14">
        <f>IF(U223="","",U223&amp;"-"&amp;V223)</f>
        <v/>
      </c>
      <c r="AB223" s="63" t="n"/>
      <c r="EP223" s="89" t="n"/>
      <c r="ER223" s="81" t="n"/>
      <c r="ES223" s="89" t="n"/>
      <c r="EU223" s="81" t="n"/>
      <c r="EV223" s="89" t="n"/>
      <c r="EX223" s="81" t="n"/>
      <c r="EY223" s="89" t="n"/>
      <c r="FA223" s="81" t="n"/>
      <c r="FB223" s="89" t="n"/>
      <c r="FD223" s="81" t="n"/>
      <c r="FE223" s="89" t="n"/>
      <c r="FG223" s="81" t="n"/>
      <c r="FH223" s="89" t="n"/>
      <c r="FJ223" s="81" t="n"/>
      <c r="FK223" s="89" t="n"/>
      <c r="FM223" s="81" t="n"/>
    </row>
    <row customHeight="1" ht="12" r="224" spans="1:201">
      <c r="U224" s="10" t="n"/>
      <c r="V224" s="89" t="n"/>
      <c r="W224" s="16" t="n"/>
      <c r="X224" s="25" t="n"/>
      <c r="Y224" s="80" t="n"/>
      <c r="Z224" s="27">
        <f>IF(U224="","",LOOKUP(U224-V224,{-9E+307,0,1},{2,"x",1}))</f>
        <v/>
      </c>
      <c r="AA224" s="14">
        <f>IF(U224="","",U224&amp;"-"&amp;V224)</f>
        <v/>
      </c>
      <c r="AB224" s="63" t="n"/>
      <c r="EP224" s="89" t="n"/>
      <c r="ER224" s="81" t="n"/>
      <c r="ES224" s="89" t="n"/>
      <c r="EU224" s="81" t="n"/>
      <c r="EV224" s="89" t="n"/>
      <c r="EX224" s="81" t="n"/>
      <c r="EY224" s="89" t="n"/>
      <c r="FA224" s="81" t="n"/>
      <c r="FB224" s="89" t="n"/>
      <c r="FD224" s="81" t="n"/>
      <c r="FE224" s="89" t="n"/>
      <c r="FG224" s="81" t="n"/>
      <c r="FH224" s="89" t="n"/>
      <c r="FJ224" s="81" t="n"/>
      <c r="FK224" s="89" t="n"/>
      <c r="FM224" s="81" t="n"/>
    </row>
    <row customHeight="1" ht="12" r="225" spans="1:201">
      <c r="U225" s="10" t="n"/>
      <c r="V225" s="89" t="n"/>
      <c r="W225" s="16" t="n"/>
      <c r="X225" s="25" t="n"/>
      <c r="Y225" s="80" t="n"/>
      <c r="Z225" s="27">
        <f>IF(U225="","",LOOKUP(U225-V225,{-9E+307,0,1},{2,"x",1}))</f>
        <v/>
      </c>
      <c r="AA225" s="14">
        <f>IF(U225="","",U225&amp;"-"&amp;V225)</f>
        <v/>
      </c>
      <c r="AB225" s="63" t="n"/>
      <c r="EP225" s="89" t="n"/>
      <c r="ER225" s="81" t="n"/>
      <c r="ES225" s="89" t="n"/>
      <c r="EU225" s="81" t="n"/>
      <c r="EV225" s="89" t="n"/>
      <c r="EX225" s="81" t="n"/>
      <c r="EY225" s="89" t="n"/>
      <c r="FA225" s="81" t="n"/>
      <c r="FB225" s="89" t="n"/>
      <c r="FD225" s="81" t="n"/>
      <c r="FE225" s="89" t="n"/>
      <c r="FG225" s="81" t="n"/>
      <c r="FH225" s="89" t="n"/>
      <c r="FJ225" s="81" t="n"/>
      <c r="FK225" s="89" t="n"/>
      <c r="FM225" s="81" t="n"/>
    </row>
    <row customHeight="1" ht="12" r="226" spans="1:201">
      <c r="U226" s="10" t="n"/>
      <c r="V226" s="89" t="n"/>
      <c r="W226" s="16" t="n"/>
      <c r="X226" s="25" t="n"/>
      <c r="Y226" s="80" t="n"/>
      <c r="Z226" s="27">
        <f>IF(U226="","",LOOKUP(U226-V226,{-9E+307,0,1},{2,"x",1}))</f>
        <v/>
      </c>
      <c r="AA226" s="14">
        <f>IF(U226="","",U226&amp;"-"&amp;V226)</f>
        <v/>
      </c>
      <c r="AB226" s="63" t="n"/>
      <c r="EP226" s="89" t="n"/>
      <c r="ER226" s="81" t="n"/>
      <c r="ES226" s="89" t="n"/>
      <c r="EU226" s="81" t="n"/>
      <c r="EV226" s="89" t="n"/>
      <c r="EX226" s="81" t="n"/>
      <c r="EY226" s="89" t="n"/>
      <c r="FA226" s="81" t="n"/>
      <c r="FB226" s="89" t="n"/>
      <c r="FD226" s="81" t="n"/>
      <c r="FE226" s="89" t="n"/>
      <c r="FG226" s="81" t="n"/>
      <c r="FH226" s="89" t="n"/>
      <c r="FJ226" s="81" t="n"/>
      <c r="FK226" s="89" t="n"/>
      <c r="FM226" s="81" t="n"/>
    </row>
    <row customHeight="1" ht="12" r="227" spans="1:201">
      <c r="U227" s="10" t="n"/>
      <c r="V227" s="89" t="n"/>
      <c r="W227" s="16" t="n"/>
      <c r="X227" s="25" t="n"/>
      <c r="Y227" s="80" t="n"/>
      <c r="Z227" s="27">
        <f>IF(U227="","",LOOKUP(U227-V227,{-9E+307,0,1},{2,"x",1}))</f>
        <v/>
      </c>
      <c r="AA227" s="14">
        <f>IF(U227="","",U227&amp;"-"&amp;V227)</f>
        <v/>
      </c>
      <c r="AB227" s="63" t="n"/>
      <c r="EP227" s="89" t="n"/>
      <c r="ER227" s="81" t="n"/>
      <c r="ES227" s="89" t="n"/>
      <c r="EU227" s="81" t="n"/>
      <c r="EV227" s="89" t="n"/>
      <c r="EX227" s="81" t="n"/>
      <c r="EY227" s="89" t="n"/>
      <c r="FA227" s="81" t="n"/>
      <c r="FB227" s="89" t="n"/>
      <c r="FD227" s="81" t="n"/>
      <c r="FE227" s="89" t="n"/>
      <c r="FG227" s="81" t="n"/>
      <c r="FH227" s="89" t="n"/>
      <c r="FJ227" s="81" t="n"/>
      <c r="FK227" s="89" t="n"/>
      <c r="FM227" s="81" t="n"/>
    </row>
    <row customHeight="1" ht="12" r="228" spans="1:201">
      <c r="U228" s="10" t="n"/>
      <c r="V228" s="89" t="n"/>
      <c r="W228" s="16" t="n"/>
      <c r="X228" s="25" t="n"/>
      <c r="Y228" s="80" t="n"/>
      <c r="Z228" s="27">
        <f>IF(U228="","",LOOKUP(U228-V228,{-9E+307,0,1},{2,"x",1}))</f>
        <v/>
      </c>
      <c r="AA228" s="14">
        <f>IF(U228="","",U228&amp;"-"&amp;V228)</f>
        <v/>
      </c>
      <c r="AB228" s="63" t="n"/>
      <c r="EP228" s="89" t="n"/>
      <c r="ER228" s="81" t="n"/>
      <c r="ES228" s="89" t="n"/>
      <c r="EU228" s="81" t="n"/>
      <c r="EV228" s="89" t="n"/>
      <c r="EX228" s="81" t="n"/>
      <c r="EY228" s="89" t="n"/>
      <c r="FA228" s="81" t="n"/>
      <c r="FB228" s="89" t="n"/>
      <c r="FD228" s="81" t="n"/>
      <c r="FE228" s="89" t="n"/>
      <c r="FG228" s="81" t="n"/>
      <c r="FH228" s="89" t="n"/>
      <c r="FJ228" s="81" t="n"/>
      <c r="FK228" s="89" t="n"/>
      <c r="FM228" s="81" t="n"/>
    </row>
    <row r="229" spans="1:201">
      <c r="U229" s="10" t="n"/>
      <c r="V229" s="89" t="n"/>
      <c r="W229" s="16" t="n"/>
      <c r="X229" s="25" t="n"/>
      <c r="Y229" s="80" t="n"/>
      <c r="Z229" s="27">
        <f>IF(U229="","",LOOKUP(U229-V229,{-9E+307,0,1},{2,"x",1}))</f>
        <v/>
      </c>
      <c r="AA229" s="14">
        <f>IF(U229="","",U229&amp;"-"&amp;V229)</f>
        <v/>
      </c>
      <c r="AB229" s="63" t="n"/>
      <c r="EP229" s="89" t="n"/>
      <c r="ER229" s="81" t="n"/>
      <c r="ES229" s="89" t="n"/>
      <c r="EU229" s="81" t="n"/>
      <c r="EV229" s="89" t="n"/>
      <c r="EX229" s="81" t="n"/>
      <c r="EY229" s="89" t="n"/>
      <c r="FA229" s="81" t="n"/>
      <c r="FB229" s="89" t="n"/>
      <c r="FD229" s="81" t="n"/>
      <c r="FE229" s="89" t="n"/>
      <c r="FG229" s="81" t="n"/>
      <c r="FH229" s="89" t="n"/>
      <c r="FJ229" s="81" t="n"/>
      <c r="FK229" s="89" t="n"/>
      <c r="FM229" s="81" t="n"/>
    </row>
    <row customHeight="1" ht="12" r="230" spans="1:201">
      <c r="U230" s="10" t="n"/>
      <c r="V230" s="89" t="n"/>
      <c r="W230" s="16" t="n"/>
      <c r="X230" s="25" t="n"/>
      <c r="Y230" s="80" t="n"/>
      <c r="Z230" s="27">
        <f>IF(U230="","",LOOKUP(U230-V230,{-9E+307,0,1},{2,"x",1}))</f>
        <v/>
      </c>
      <c r="AA230" s="14">
        <f>IF(U230="","",U230&amp;"-"&amp;V230)</f>
        <v/>
      </c>
      <c r="AB230" s="63" t="n"/>
      <c r="EP230" s="89" t="n"/>
      <c r="ER230" s="81" t="n"/>
      <c r="ES230" s="89" t="n"/>
      <c r="EU230" s="81" t="n"/>
      <c r="EV230" s="89" t="n"/>
      <c r="EX230" s="81" t="n"/>
      <c r="EY230" s="89" t="n"/>
      <c r="FA230" s="81" t="n"/>
      <c r="FB230" s="89" t="n"/>
      <c r="FD230" s="81" t="n"/>
      <c r="FE230" s="89" t="n"/>
      <c r="FG230" s="81" t="n"/>
      <c r="FH230" s="89" t="n"/>
      <c r="FJ230" s="81" t="n"/>
      <c r="FK230" s="89" t="n"/>
      <c r="FM230" s="81" t="n"/>
    </row>
    <row customHeight="1" ht="12" r="231" spans="1:201">
      <c r="U231" s="10" t="n"/>
      <c r="V231" s="89" t="n"/>
      <c r="W231" s="16" t="n"/>
      <c r="X231" s="25" t="n"/>
      <c r="Y231" s="80" t="n"/>
      <c r="Z231" s="27">
        <f>IF(U231="","",LOOKUP(U231-V231,{-9E+307,0,1},{2,"x",1}))</f>
        <v/>
      </c>
      <c r="AA231" s="14">
        <f>IF(U231="","",U231&amp;"-"&amp;V231)</f>
        <v/>
      </c>
      <c r="AB231" s="63" t="n"/>
      <c r="EP231" s="89" t="n"/>
      <c r="ER231" s="81" t="n"/>
      <c r="ES231" s="89" t="n"/>
      <c r="EU231" s="81" t="n"/>
      <c r="EV231" s="89" t="n"/>
      <c r="EX231" s="81" t="n"/>
      <c r="EY231" s="89" t="n"/>
      <c r="FA231" s="81" t="n"/>
      <c r="FB231" s="89" t="n"/>
      <c r="FD231" s="81" t="n"/>
      <c r="FE231" s="89" t="n"/>
      <c r="FG231" s="81" t="n"/>
      <c r="FH231" s="89" t="n"/>
      <c r="FJ231" s="81" t="n"/>
      <c r="FK231" s="89" t="n"/>
      <c r="FM231" s="81" t="n"/>
    </row>
    <row customHeight="1" ht="12" r="232" spans="1:201">
      <c r="U232" s="10" t="n"/>
      <c r="V232" s="89" t="n"/>
      <c r="W232" s="16" t="n"/>
      <c r="X232" s="25" t="n"/>
      <c r="Y232" s="80" t="n"/>
      <c r="Z232" s="27">
        <f>IF(U232="","",LOOKUP(U232-V232,{-9E+307,0,1},{2,"x",1}))</f>
        <v/>
      </c>
      <c r="AA232" s="14">
        <f>IF(U232="","",U232&amp;"-"&amp;V232)</f>
        <v/>
      </c>
      <c r="AB232" s="63" t="n"/>
      <c r="EP232" s="89" t="n"/>
      <c r="ER232" s="81" t="n"/>
      <c r="ES232" s="89" t="n"/>
      <c r="EU232" s="81" t="n"/>
      <c r="EV232" s="89" t="n"/>
      <c r="EX232" s="81" t="n"/>
      <c r="EY232" s="89" t="n"/>
      <c r="FA232" s="81" t="n"/>
      <c r="FB232" s="89" t="n"/>
      <c r="FD232" s="81" t="n"/>
      <c r="FE232" s="89" t="n"/>
      <c r="FG232" s="81" t="n"/>
      <c r="FH232" s="89" t="n"/>
      <c r="FJ232" s="81" t="n"/>
      <c r="FK232" s="89" t="n"/>
      <c r="FM232" s="81" t="n"/>
    </row>
    <row customHeight="1" ht="12" r="233" spans="1:201">
      <c r="U233" s="10" t="n"/>
      <c r="V233" s="89" t="n"/>
      <c r="W233" s="16" t="n"/>
      <c r="X233" s="25" t="n"/>
      <c r="Y233" s="80" t="n"/>
      <c r="Z233" s="27">
        <f>IF(U233="","",LOOKUP(U233-V233,{-9E+307,0,1},{2,"x",1}))</f>
        <v/>
      </c>
      <c r="AA233" s="14">
        <f>IF(U233="","",U233&amp;"-"&amp;V233)</f>
        <v/>
      </c>
      <c r="AB233" s="63" t="n"/>
      <c r="EP233" s="89" t="n"/>
      <c r="ER233" s="81" t="n"/>
      <c r="ES233" s="89" t="n"/>
      <c r="EU233" s="81" t="n"/>
      <c r="EV233" s="89" t="n"/>
      <c r="EX233" s="81" t="n"/>
      <c r="EY233" s="89" t="n"/>
      <c r="FA233" s="81" t="n"/>
      <c r="FB233" s="89" t="n"/>
      <c r="FD233" s="81" t="n"/>
      <c r="FE233" s="89" t="n"/>
      <c r="FG233" s="81" t="n"/>
      <c r="FH233" s="89" t="n"/>
      <c r="FJ233" s="81" t="n"/>
      <c r="FK233" s="89" t="n"/>
      <c r="FM233" s="81" t="n"/>
    </row>
    <row customHeight="1" ht="12" r="234" spans="1:201">
      <c r="U234" s="10" t="n"/>
      <c r="V234" s="89" t="n"/>
      <c r="W234" s="16" t="n"/>
      <c r="X234" s="25" t="n"/>
      <c r="Y234" s="80" t="n"/>
      <c r="Z234" s="27">
        <f>IF(U234="","",LOOKUP(U234-V234,{-9E+307,0,1},{2,"x",1}))</f>
        <v/>
      </c>
      <c r="AA234" s="14">
        <f>IF(U234="","",U234&amp;"-"&amp;V234)</f>
        <v/>
      </c>
      <c r="AB234" s="63" t="n"/>
      <c r="EP234" s="89" t="n"/>
      <c r="ER234" s="81" t="n"/>
      <c r="ES234" s="89" t="n"/>
      <c r="EU234" s="81" t="n"/>
      <c r="EV234" s="89" t="n"/>
      <c r="EX234" s="81" t="n"/>
      <c r="EY234" s="89" t="n"/>
      <c r="FA234" s="81" t="n"/>
      <c r="FB234" s="89" t="n"/>
      <c r="FD234" s="81" t="n"/>
      <c r="FE234" s="89" t="n"/>
      <c r="FG234" s="81" t="n"/>
      <c r="FH234" s="89" t="n"/>
      <c r="FJ234" s="81" t="n"/>
      <c r="FK234" s="89" t="n"/>
      <c r="FM234" s="81" t="n"/>
    </row>
    <row customHeight="1" ht="12" r="235" spans="1:201">
      <c r="U235" s="10" t="n"/>
      <c r="V235" s="89" t="n"/>
      <c r="W235" s="16" t="n"/>
      <c r="X235" s="25" t="n"/>
      <c r="Y235" s="80" t="n"/>
      <c r="Z235" s="27">
        <f>IF(U235="","",LOOKUP(U235-V235,{-9E+307,0,1},{2,"x",1}))</f>
        <v/>
      </c>
      <c r="AA235" s="14">
        <f>IF(U235="","",U235&amp;"-"&amp;V235)</f>
        <v/>
      </c>
      <c r="AB235" s="63" t="n"/>
      <c r="EP235" s="89" t="n"/>
      <c r="ER235" s="81" t="n"/>
      <c r="ES235" s="89" t="n"/>
      <c r="EU235" s="81" t="n"/>
      <c r="EV235" s="89" t="n"/>
      <c r="EX235" s="81" t="n"/>
      <c r="EY235" s="89" t="n"/>
      <c r="FA235" s="81" t="n"/>
      <c r="FB235" s="89" t="n"/>
      <c r="FD235" s="81" t="n"/>
      <c r="FE235" s="89" t="n"/>
      <c r="FG235" s="81" t="n"/>
      <c r="FH235" s="89" t="n"/>
      <c r="FJ235" s="81" t="n"/>
      <c r="FK235" s="89" t="n"/>
      <c r="FM235" s="81" t="n"/>
    </row>
    <row customHeight="1" ht="12" r="236" spans="1:201">
      <c r="U236" s="10" t="n"/>
      <c r="V236" s="89" t="n"/>
      <c r="W236" s="16" t="n"/>
      <c r="X236" s="25" t="n"/>
      <c r="Y236" s="80" t="n"/>
      <c r="Z236" s="27">
        <f>IF(U236="","",LOOKUP(U236-V236,{-9E+307,0,1},{2,"x",1}))</f>
        <v/>
      </c>
      <c r="AA236" s="14">
        <f>IF(U236="","",U236&amp;"-"&amp;V236)</f>
        <v/>
      </c>
      <c r="AB236" s="63" t="n"/>
      <c r="EP236" s="89" t="n"/>
      <c r="ER236" s="81" t="n"/>
      <c r="ES236" s="89" t="n"/>
      <c r="EU236" s="81" t="n"/>
      <c r="EV236" s="89" t="n"/>
      <c r="EX236" s="81" t="n"/>
      <c r="EY236" s="89" t="n"/>
      <c r="FA236" s="81" t="n"/>
      <c r="FB236" s="89" t="n"/>
      <c r="FD236" s="81" t="n"/>
      <c r="FE236" s="89" t="n"/>
      <c r="FG236" s="81" t="n"/>
      <c r="FH236" s="89" t="n"/>
      <c r="FJ236" s="81" t="n"/>
      <c r="FK236" s="89" t="n"/>
      <c r="FM236" s="81" t="n"/>
    </row>
    <row customHeight="1" ht="12" r="237" spans="1:201">
      <c r="U237" s="10" t="n"/>
      <c r="V237" s="89" t="n"/>
      <c r="W237" s="16" t="n"/>
      <c r="X237" s="25" t="n"/>
      <c r="Y237" s="80" t="n"/>
      <c r="Z237" s="27">
        <f>IF(U237="","",LOOKUP(U237-V237,{-9E+307,0,1},{2,"x",1}))</f>
        <v/>
      </c>
      <c r="AA237" s="14">
        <f>IF(U237="","",U237&amp;"-"&amp;V237)</f>
        <v/>
      </c>
      <c r="AB237" s="63" t="n"/>
      <c r="EP237" s="89" t="n"/>
      <c r="ER237" s="81" t="n"/>
      <c r="ES237" s="89" t="n"/>
      <c r="EU237" s="81" t="n"/>
      <c r="EV237" s="89" t="n"/>
      <c r="EX237" s="81" t="n"/>
      <c r="EY237" s="89" t="n"/>
      <c r="FA237" s="81" t="n"/>
      <c r="FB237" s="89" t="n"/>
      <c r="FD237" s="81" t="n"/>
      <c r="FE237" s="89" t="n"/>
      <c r="FG237" s="81" t="n"/>
      <c r="FH237" s="89" t="n"/>
      <c r="FJ237" s="81" t="n"/>
      <c r="FK237" s="89" t="n"/>
      <c r="FM237" s="81" t="n"/>
    </row>
    <row customHeight="1" ht="12" r="238" spans="1:201">
      <c r="U238" s="10" t="n"/>
      <c r="V238" s="89" t="n"/>
      <c r="W238" s="16" t="n"/>
      <c r="X238" s="25" t="n"/>
      <c r="Y238" s="80" t="n"/>
      <c r="Z238" s="27">
        <f>IF(U238="","",LOOKUP(U238-V238,{-9E+307,0,1},{2,"x",1}))</f>
        <v/>
      </c>
      <c r="AA238" s="14">
        <f>IF(U238="","",U238&amp;"-"&amp;V238)</f>
        <v/>
      </c>
      <c r="AB238" s="63" t="n"/>
      <c r="EP238" s="89" t="n"/>
      <c r="ER238" s="81" t="n"/>
      <c r="ES238" s="89" t="n"/>
      <c r="EU238" s="81" t="n"/>
      <c r="EV238" s="89" t="n"/>
      <c r="EX238" s="81" t="n"/>
      <c r="EY238" s="89" t="n"/>
      <c r="FA238" s="81" t="n"/>
      <c r="FB238" s="89" t="n"/>
      <c r="FD238" s="81" t="n"/>
      <c r="FE238" s="89" t="n"/>
      <c r="FG238" s="81" t="n"/>
      <c r="FH238" s="89" t="n"/>
      <c r="FJ238" s="81" t="n"/>
      <c r="FK238" s="89" t="n"/>
      <c r="FM238" s="81" t="n"/>
    </row>
    <row customHeight="1" ht="12" r="239" spans="1:201">
      <c r="U239" s="10" t="n"/>
      <c r="V239" s="89" t="n"/>
      <c r="W239" s="16" t="n"/>
      <c r="X239" s="25" t="n"/>
      <c r="Y239" s="80" t="n"/>
      <c r="Z239" s="27">
        <f>IF(U239="","",LOOKUP(U239-V239,{-9E+307,0,1},{2,"x",1}))</f>
        <v/>
      </c>
      <c r="AA239" s="14">
        <f>IF(U239="","",U239&amp;"-"&amp;V239)</f>
        <v/>
      </c>
      <c r="AB239" s="63" t="n"/>
      <c r="EP239" s="89" t="n"/>
      <c r="ER239" s="81" t="n"/>
      <c r="ES239" s="89" t="n"/>
      <c r="EU239" s="81" t="n"/>
      <c r="EV239" s="89" t="n"/>
      <c r="EX239" s="81" t="n"/>
      <c r="EY239" s="89" t="n"/>
      <c r="FA239" s="81" t="n"/>
      <c r="FB239" s="89" t="n"/>
      <c r="FD239" s="81" t="n"/>
      <c r="FE239" s="89" t="n"/>
      <c r="FG239" s="81" t="n"/>
      <c r="FH239" s="89" t="n"/>
      <c r="FJ239" s="81" t="n"/>
      <c r="FK239" s="89" t="n"/>
      <c r="FM239" s="81" t="n"/>
    </row>
    <row customHeight="1" ht="12" r="240" spans="1:201">
      <c r="U240" s="10" t="n"/>
      <c r="V240" s="89" t="n"/>
      <c r="W240" s="16" t="n"/>
      <c r="X240" s="25" t="n"/>
      <c r="Y240" s="80" t="n"/>
      <c r="Z240" s="27">
        <f>IF(U240="","",LOOKUP(U240-V240,{-9E+307,0,1},{2,"x",1}))</f>
        <v/>
      </c>
      <c r="AA240" s="14">
        <f>IF(U240="","",U240&amp;"-"&amp;V240)</f>
        <v/>
      </c>
      <c r="AB240" s="63" t="n"/>
      <c r="EP240" s="89" t="n"/>
      <c r="ER240" s="81" t="n"/>
      <c r="ES240" s="89" t="n"/>
      <c r="EU240" s="81" t="n"/>
      <c r="EV240" s="89" t="n"/>
      <c r="EX240" s="81" t="n"/>
      <c r="EY240" s="89" t="n"/>
      <c r="FA240" s="81" t="n"/>
      <c r="FB240" s="89" t="n"/>
      <c r="FD240" s="81" t="n"/>
      <c r="FE240" s="89" t="n"/>
      <c r="FG240" s="81" t="n"/>
      <c r="FH240" s="89" t="n"/>
      <c r="FJ240" s="81" t="n"/>
      <c r="FK240" s="89" t="n"/>
      <c r="FM240" s="81" t="n"/>
    </row>
    <row customHeight="1" ht="12" r="241" spans="1:201">
      <c r="U241" s="10" t="n"/>
      <c r="V241" s="89" t="n"/>
      <c r="W241" s="16" t="n"/>
      <c r="X241" s="25" t="n"/>
      <c r="Y241" s="80" t="n"/>
      <c r="Z241" s="27">
        <f>IF(U241="","",LOOKUP(U241-V241,{-9E+307,0,1},{2,"x",1}))</f>
        <v/>
      </c>
      <c r="AA241" s="14">
        <f>IF(U241="","",U241&amp;"-"&amp;V241)</f>
        <v/>
      </c>
      <c r="AB241" s="63" t="n"/>
      <c r="EP241" s="89" t="n"/>
      <c r="ER241" s="81" t="n"/>
      <c r="ES241" s="89" t="n"/>
      <c r="EU241" s="81" t="n"/>
      <c r="EV241" s="89" t="n"/>
      <c r="EX241" s="81" t="n"/>
      <c r="EY241" s="89" t="n"/>
      <c r="FA241" s="81" t="n"/>
      <c r="FB241" s="89" t="n"/>
      <c r="FD241" s="81" t="n"/>
      <c r="FE241" s="89" t="n"/>
      <c r="FG241" s="81" t="n"/>
      <c r="FH241" s="89" t="n"/>
      <c r="FJ241" s="81" t="n"/>
      <c r="FK241" s="89" t="n"/>
      <c r="FM241" s="81" t="n"/>
    </row>
    <row customHeight="1" ht="12" r="242" spans="1:201">
      <c r="U242" s="10" t="n"/>
      <c r="V242" s="89" t="n"/>
      <c r="W242" s="16" t="n"/>
      <c r="X242" s="25" t="n"/>
      <c r="Y242" s="80" t="n"/>
      <c r="Z242" s="27">
        <f>IF(U242="","",LOOKUP(U242-V242,{-9E+307,0,1},{2,"x",1}))</f>
        <v/>
      </c>
      <c r="AA242" s="14">
        <f>IF(U242="","",U242&amp;"-"&amp;V242)</f>
        <v/>
      </c>
      <c r="AB242" s="63" t="n"/>
      <c r="EP242" s="89" t="n"/>
      <c r="ER242" s="81" t="n"/>
      <c r="ES242" s="89" t="n"/>
      <c r="EU242" s="81" t="n"/>
      <c r="EV242" s="89" t="n"/>
      <c r="EX242" s="81" t="n"/>
      <c r="EY242" s="89" t="n"/>
      <c r="FA242" s="81" t="n"/>
      <c r="FB242" s="89" t="n"/>
      <c r="FD242" s="81" t="n"/>
      <c r="FE242" s="89" t="n"/>
      <c r="FG242" s="81" t="n"/>
      <c r="FH242" s="89" t="n"/>
      <c r="FJ242" s="81" t="n"/>
      <c r="FK242" s="89" t="n"/>
      <c r="FM242" s="81" t="n"/>
    </row>
    <row r="243" spans="1:201">
      <c r="U243" s="10" t="n"/>
      <c r="V243" s="89" t="n"/>
      <c r="W243" s="16" t="n"/>
      <c r="X243" s="25" t="n"/>
      <c r="Y243" s="80" t="n"/>
      <c r="Z243" s="27">
        <f>IF(U243="","",LOOKUP(U243-V243,{-9E+307,0,1},{2,"x",1}))</f>
        <v/>
      </c>
      <c r="AA243" s="14">
        <f>IF(U243="","",U243&amp;"-"&amp;V243)</f>
        <v/>
      </c>
      <c r="AB243" s="63" t="n"/>
      <c r="EP243" s="89" t="n"/>
      <c r="ER243" s="81" t="n"/>
      <c r="ES243" s="89" t="n"/>
      <c r="EU243" s="81" t="n"/>
      <c r="EV243" s="89" t="n"/>
      <c r="EX243" s="81" t="n"/>
      <c r="EY243" s="89" t="n"/>
      <c r="FA243" s="81" t="n"/>
      <c r="FB243" s="89" t="n"/>
      <c r="FD243" s="81" t="n"/>
      <c r="FE243" s="89" t="n"/>
      <c r="FG243" s="81" t="n"/>
      <c r="FH243" s="89" t="n"/>
      <c r="FJ243" s="81" t="n"/>
      <c r="FK243" s="89" t="n"/>
      <c r="FM243" s="81" t="n"/>
    </row>
    <row customHeight="1" ht="12" r="244" spans="1:201">
      <c r="U244" s="10" t="n"/>
      <c r="V244" s="89" t="n"/>
      <c r="W244" s="16" t="n"/>
      <c r="X244" s="25" t="n"/>
      <c r="Y244" s="80" t="n"/>
      <c r="Z244" s="27">
        <f>IF(U244="","",LOOKUP(U244-V244,{-9E+307,0,1},{2,"x",1}))</f>
        <v/>
      </c>
      <c r="AA244" s="14">
        <f>IF(U244="","",U244&amp;"-"&amp;V244)</f>
        <v/>
      </c>
      <c r="AB244" s="63" t="n"/>
      <c r="EP244" s="89" t="n"/>
      <c r="ER244" s="81" t="n"/>
      <c r="ES244" s="89" t="n"/>
      <c r="EU244" s="81" t="n"/>
      <c r="EV244" s="89" t="n"/>
      <c r="EX244" s="81" t="n"/>
      <c r="EY244" s="89" t="n"/>
      <c r="FA244" s="81" t="n"/>
      <c r="FB244" s="89" t="n"/>
      <c r="FD244" s="81" t="n"/>
      <c r="FE244" s="89" t="n"/>
      <c r="FG244" s="81" t="n"/>
      <c r="FH244" s="89" t="n"/>
      <c r="FJ244" s="81" t="n"/>
      <c r="FK244" s="89" t="n"/>
      <c r="FM244" s="81" t="n"/>
    </row>
    <row customHeight="1" ht="12" r="245" spans="1:201">
      <c r="U245" s="10" t="n"/>
      <c r="V245" s="89" t="n"/>
      <c r="W245" s="16" t="n"/>
      <c r="X245" s="25" t="n"/>
      <c r="Y245" s="80" t="n"/>
      <c r="Z245" s="27">
        <f>IF(U245="","",LOOKUP(U245-V245,{-9E+307,0,1},{2,"x",1}))</f>
        <v/>
      </c>
      <c r="AA245" s="14">
        <f>IF(U245="","",U245&amp;"-"&amp;V245)</f>
        <v/>
      </c>
      <c r="AB245" s="63" t="n"/>
      <c r="EP245" s="89" t="n"/>
      <c r="ER245" s="81" t="n"/>
      <c r="ES245" s="89" t="n"/>
      <c r="EU245" s="81" t="n"/>
      <c r="EV245" s="89" t="n"/>
      <c r="EX245" s="81" t="n"/>
      <c r="EY245" s="89" t="n"/>
      <c r="FA245" s="81" t="n"/>
      <c r="FB245" s="89" t="n"/>
      <c r="FD245" s="81" t="n"/>
      <c r="FE245" s="89" t="n"/>
      <c r="FG245" s="81" t="n"/>
      <c r="FH245" s="89" t="n"/>
      <c r="FJ245" s="81" t="n"/>
      <c r="FK245" s="89" t="n"/>
      <c r="FM245" s="81" t="n"/>
    </row>
    <row customHeight="1" ht="12" r="246" spans="1:201">
      <c r="U246" s="10" t="n"/>
      <c r="V246" s="89" t="n"/>
      <c r="W246" s="16" t="n"/>
      <c r="X246" s="25" t="n"/>
      <c r="Y246" s="80" t="n"/>
      <c r="Z246" s="27">
        <f>IF(U246="","",LOOKUP(U246-V246,{-9E+307,0,1},{2,"x",1}))</f>
        <v/>
      </c>
      <c r="AA246" s="14">
        <f>IF(U246="","",U246&amp;"-"&amp;V246)</f>
        <v/>
      </c>
      <c r="AB246" s="63" t="n"/>
      <c r="EP246" s="89" t="n"/>
      <c r="ER246" s="81" t="n"/>
      <c r="ES246" s="89" t="n"/>
      <c r="EU246" s="81" t="n"/>
      <c r="EV246" s="89" t="n"/>
      <c r="EX246" s="81" t="n"/>
      <c r="EY246" s="89" t="n"/>
      <c r="FA246" s="81" t="n"/>
      <c r="FB246" s="89" t="n"/>
      <c r="FD246" s="81" t="n"/>
      <c r="FE246" s="89" t="n"/>
      <c r="FG246" s="81" t="n"/>
      <c r="FH246" s="89" t="n"/>
      <c r="FJ246" s="81" t="n"/>
      <c r="FK246" s="89" t="n"/>
      <c r="FM246" s="81" t="n"/>
    </row>
    <row customHeight="1" ht="12" r="247" spans="1:201">
      <c r="U247" s="10" t="n"/>
      <c r="V247" s="89" t="n"/>
      <c r="W247" s="16" t="n"/>
      <c r="X247" s="25" t="n"/>
      <c r="Y247" s="80" t="n"/>
      <c r="Z247" s="27">
        <f>IF(U247="","",LOOKUP(U247-V247,{-9E+307,0,1},{2,"x",1}))</f>
        <v/>
      </c>
      <c r="AA247" s="14">
        <f>IF(U247="","",U247&amp;"-"&amp;V247)</f>
        <v/>
      </c>
      <c r="AB247" s="63" t="n"/>
      <c r="EP247" s="89" t="n"/>
      <c r="ER247" s="81" t="n"/>
      <c r="ES247" s="89" t="n"/>
      <c r="EU247" s="81" t="n"/>
      <c r="EV247" s="89" t="n"/>
      <c r="EX247" s="81" t="n"/>
      <c r="EY247" s="89" t="n"/>
      <c r="FA247" s="81" t="n"/>
      <c r="FB247" s="89" t="n"/>
      <c r="FD247" s="81" t="n"/>
      <c r="FE247" s="89" t="n"/>
      <c r="FG247" s="81" t="n"/>
      <c r="FH247" s="89" t="n"/>
      <c r="FJ247" s="81" t="n"/>
      <c r="FK247" s="89" t="n"/>
      <c r="FM247" s="81" t="n"/>
    </row>
    <row customHeight="1" ht="12" r="248" spans="1:201">
      <c r="U248" s="10" t="n"/>
      <c r="V248" s="89" t="n"/>
      <c r="W248" s="16" t="n"/>
      <c r="X248" s="25" t="n"/>
      <c r="Y248" s="80" t="n"/>
      <c r="Z248" s="27">
        <f>IF(U248="","",LOOKUP(U248-V248,{-9E+307,0,1},{2,"x",1}))</f>
        <v/>
      </c>
      <c r="AA248" s="14">
        <f>IF(U248="","",U248&amp;"-"&amp;V248)</f>
        <v/>
      </c>
      <c r="AB248" s="63" t="n"/>
      <c r="EP248" s="89" t="n"/>
      <c r="ER248" s="81" t="n"/>
      <c r="ES248" s="89" t="n"/>
      <c r="EU248" s="81" t="n"/>
      <c r="EV248" s="89" t="n"/>
      <c r="EX248" s="81" t="n"/>
      <c r="EY248" s="89" t="n"/>
      <c r="FA248" s="81" t="n"/>
      <c r="FB248" s="89" t="n"/>
      <c r="FD248" s="81" t="n"/>
      <c r="FE248" s="89" t="n"/>
      <c r="FG248" s="81" t="n"/>
      <c r="FH248" s="89" t="n"/>
      <c r="FJ248" s="81" t="n"/>
      <c r="FK248" s="89" t="n"/>
      <c r="FM248" s="81" t="n"/>
    </row>
    <row customHeight="1" ht="12" r="249" spans="1:201">
      <c r="U249" s="10" t="n"/>
      <c r="V249" s="89" t="n"/>
      <c r="W249" s="16" t="n"/>
      <c r="X249" s="25" t="n"/>
      <c r="Y249" s="80" t="n"/>
      <c r="Z249" s="27">
        <f>IF(U249="","",LOOKUP(U249-V249,{-9E+307,0,1},{2,"x",1}))</f>
        <v/>
      </c>
      <c r="AA249" s="14">
        <f>IF(U249="","",U249&amp;"-"&amp;V249)</f>
        <v/>
      </c>
      <c r="AB249" s="63" t="n"/>
      <c r="EP249" s="89" t="n"/>
      <c r="ER249" s="81" t="n"/>
      <c r="ES249" s="89" t="n"/>
      <c r="EU249" s="81" t="n"/>
      <c r="EV249" s="89" t="n"/>
      <c r="EX249" s="81" t="n"/>
      <c r="EY249" s="89" t="n"/>
      <c r="FA249" s="81" t="n"/>
      <c r="FB249" s="89" t="n"/>
      <c r="FD249" s="81" t="n"/>
      <c r="FE249" s="89" t="n"/>
      <c r="FG249" s="81" t="n"/>
      <c r="FH249" s="89" t="n"/>
      <c r="FJ249" s="81" t="n"/>
      <c r="FK249" s="89" t="n"/>
      <c r="FM249" s="81" t="n"/>
    </row>
    <row customHeight="1" ht="12" r="250" spans="1:201">
      <c r="U250" s="10" t="n"/>
      <c r="V250" s="89" t="n"/>
      <c r="W250" s="16" t="n"/>
      <c r="X250" s="25" t="n"/>
      <c r="Y250" s="80" t="n"/>
      <c r="Z250" s="27">
        <f>IF(U250="","",LOOKUP(U250-V250,{-9E+307,0,1},{2,"x",1}))</f>
        <v/>
      </c>
      <c r="AA250" s="14">
        <f>IF(U250="","",U250&amp;"-"&amp;V250)</f>
        <v/>
      </c>
      <c r="AB250" s="63" t="n"/>
      <c r="EP250" s="89" t="n"/>
      <c r="ER250" s="81" t="n"/>
      <c r="ES250" s="89" t="n"/>
      <c r="EU250" s="81" t="n"/>
      <c r="EV250" s="89" t="n"/>
      <c r="EX250" s="81" t="n"/>
      <c r="EY250" s="89" t="n"/>
      <c r="FA250" s="81" t="n"/>
      <c r="FB250" s="89" t="n"/>
      <c r="FD250" s="81" t="n"/>
      <c r="FE250" s="89" t="n"/>
      <c r="FG250" s="81" t="n"/>
      <c r="FH250" s="89" t="n"/>
      <c r="FJ250" s="81" t="n"/>
      <c r="FK250" s="89" t="n"/>
      <c r="FM250" s="81" t="n"/>
    </row>
    <row customHeight="1" ht="12" r="251" spans="1:201">
      <c r="U251" s="10" t="n"/>
      <c r="V251" s="89" t="n"/>
      <c r="W251" s="16" t="n"/>
      <c r="X251" s="25" t="n"/>
      <c r="Y251" s="80" t="n"/>
      <c r="Z251" s="27">
        <f>IF(U251="","",LOOKUP(U251-V251,{-9E+307,0,1},{2,"x",1}))</f>
        <v/>
      </c>
      <c r="AA251" s="14">
        <f>IF(U251="","",U251&amp;"-"&amp;V251)</f>
        <v/>
      </c>
      <c r="AB251" s="63" t="n"/>
      <c r="EP251" s="89" t="n"/>
      <c r="ER251" s="81" t="n"/>
      <c r="ES251" s="89" t="n"/>
      <c r="EU251" s="81" t="n"/>
      <c r="EV251" s="89" t="n"/>
      <c r="EX251" s="81" t="n"/>
      <c r="EY251" s="89" t="n"/>
      <c r="FA251" s="81" t="n"/>
      <c r="FB251" s="89" t="n"/>
      <c r="FD251" s="81" t="n"/>
      <c r="FE251" s="89" t="n"/>
      <c r="FG251" s="81" t="n"/>
      <c r="FH251" s="89" t="n"/>
      <c r="FJ251" s="81" t="n"/>
      <c r="FK251" s="89" t="n"/>
      <c r="FM251" s="81" t="n"/>
    </row>
    <row customHeight="1" ht="12" r="252" spans="1:201">
      <c r="U252" s="10" t="n"/>
      <c r="V252" s="89" t="n"/>
      <c r="W252" s="16" t="n"/>
      <c r="X252" s="25" t="n"/>
      <c r="Y252" s="80" t="n"/>
      <c r="Z252" s="27">
        <f>IF(U252="","",LOOKUP(U252-V252,{-9E+307,0,1},{2,"x",1}))</f>
        <v/>
      </c>
      <c r="AA252" s="14">
        <f>IF(U252="","",U252&amp;"-"&amp;V252)</f>
        <v/>
      </c>
      <c r="AB252" s="63" t="n"/>
      <c r="EP252" s="89" t="n"/>
      <c r="ER252" s="81" t="n"/>
      <c r="ES252" s="89" t="n"/>
      <c r="EU252" s="81" t="n"/>
      <c r="EV252" s="89" t="n"/>
      <c r="EX252" s="81" t="n"/>
      <c r="EY252" s="89" t="n"/>
      <c r="FA252" s="81" t="n"/>
      <c r="FB252" s="89" t="n"/>
      <c r="FD252" s="81" t="n"/>
      <c r="FE252" s="89" t="n"/>
      <c r="FG252" s="81" t="n"/>
      <c r="FH252" s="89" t="n"/>
      <c r="FJ252" s="81" t="n"/>
      <c r="FK252" s="89" t="n"/>
      <c r="FM252" s="81" t="n"/>
    </row>
    <row customHeight="1" ht="12" r="253" spans="1:201">
      <c r="U253" s="10" t="n"/>
      <c r="V253" s="89" t="n"/>
      <c r="W253" s="16" t="n"/>
      <c r="X253" s="25" t="n"/>
      <c r="Y253" s="80" t="n"/>
      <c r="Z253" s="27">
        <f>IF(U253="","",LOOKUP(U253-V253,{-9E+307,0,1},{2,"x",1}))</f>
        <v/>
      </c>
      <c r="AA253" s="14">
        <f>IF(U253="","",U253&amp;"-"&amp;V253)</f>
        <v/>
      </c>
      <c r="AB253" s="63" t="n"/>
      <c r="EP253" s="89" t="n"/>
      <c r="ER253" s="81" t="n"/>
      <c r="ES253" s="89" t="n"/>
      <c r="EU253" s="81" t="n"/>
      <c r="EV253" s="89" t="n"/>
      <c r="EX253" s="81" t="n"/>
      <c r="EY253" s="89" t="n"/>
      <c r="FA253" s="81" t="n"/>
      <c r="FB253" s="89" t="n"/>
      <c r="FD253" s="81" t="n"/>
      <c r="FE253" s="89" t="n"/>
      <c r="FG253" s="81" t="n"/>
      <c r="FH253" s="89" t="n"/>
      <c r="FJ253" s="81" t="n"/>
      <c r="FK253" s="89" t="n"/>
      <c r="FM253" s="81" t="n"/>
    </row>
    <row customHeight="1" ht="12" r="254" spans="1:201">
      <c r="U254" s="10" t="n"/>
      <c r="V254" s="89" t="n"/>
      <c r="W254" s="16" t="n"/>
      <c r="X254" s="25" t="n"/>
      <c r="Y254" s="80" t="n"/>
      <c r="Z254" s="27">
        <f>IF(U254="","",LOOKUP(U254-V254,{-9E+307,0,1},{2,"x",1}))</f>
        <v/>
      </c>
      <c r="AA254" s="14">
        <f>IF(U254="","",U254&amp;"-"&amp;V254)</f>
        <v/>
      </c>
      <c r="AB254" s="63" t="n"/>
      <c r="EP254" s="89" t="n"/>
      <c r="ER254" s="81" t="n"/>
      <c r="ES254" s="89" t="n"/>
      <c r="EU254" s="81" t="n"/>
      <c r="EV254" s="89" t="n"/>
      <c r="EX254" s="81" t="n"/>
      <c r="EY254" s="89" t="n"/>
      <c r="FA254" s="81" t="n"/>
      <c r="FB254" s="89" t="n"/>
      <c r="FD254" s="81" t="n"/>
      <c r="FE254" s="89" t="n"/>
      <c r="FG254" s="81" t="n"/>
      <c r="FH254" s="89" t="n"/>
      <c r="FJ254" s="81" t="n"/>
      <c r="FK254" s="89" t="n"/>
      <c r="FM254" s="81" t="n"/>
    </row>
    <row customHeight="1" ht="12" r="255" spans="1:201">
      <c r="U255" s="10" t="n"/>
      <c r="V255" s="89" t="n"/>
      <c r="W255" s="16" t="n"/>
      <c r="X255" s="25" t="n"/>
      <c r="Y255" s="80" t="n"/>
      <c r="Z255" s="27">
        <f>IF(U255="","",LOOKUP(U255-V255,{-9E+307,0,1},{2,"x",1}))</f>
        <v/>
      </c>
      <c r="AA255" s="14">
        <f>IF(U255="","",U255&amp;"-"&amp;V255)</f>
        <v/>
      </c>
      <c r="AB255" s="63" t="n"/>
      <c r="EP255" s="89" t="n"/>
      <c r="ER255" s="81" t="n"/>
      <c r="ES255" s="89" t="n"/>
      <c r="EU255" s="81" t="n"/>
      <c r="EV255" s="89" t="n"/>
      <c r="EX255" s="81" t="n"/>
      <c r="EY255" s="89" t="n"/>
      <c r="FA255" s="81" t="n"/>
      <c r="FB255" s="89" t="n"/>
      <c r="FD255" s="81" t="n"/>
      <c r="FE255" s="89" t="n"/>
      <c r="FG255" s="81" t="n"/>
      <c r="FH255" s="89" t="n"/>
      <c r="FJ255" s="81" t="n"/>
      <c r="FK255" s="89" t="n"/>
      <c r="FM255" s="81" t="n"/>
    </row>
    <row customHeight="1" ht="12" r="256" spans="1:201">
      <c r="U256" s="10" t="n"/>
      <c r="V256" s="89" t="n"/>
      <c r="W256" s="16" t="n"/>
      <c r="X256" s="25" t="n"/>
      <c r="Y256" s="80" t="n"/>
      <c r="Z256" s="27">
        <f>IF(U256="","",LOOKUP(U256-V256,{-9E+307,0,1},{2,"x",1}))</f>
        <v/>
      </c>
      <c r="AA256" s="14">
        <f>IF(U256="","",U256&amp;"-"&amp;V256)</f>
        <v/>
      </c>
      <c r="AB256" s="63" t="n"/>
      <c r="EP256" s="89" t="n"/>
      <c r="ER256" s="81" t="n"/>
      <c r="ES256" s="89" t="n"/>
      <c r="EU256" s="81" t="n"/>
      <c r="EV256" s="89" t="n"/>
      <c r="EX256" s="81" t="n"/>
      <c r="EY256" s="89" t="n"/>
      <c r="FA256" s="81" t="n"/>
      <c r="FB256" s="89" t="n"/>
      <c r="FD256" s="81" t="n"/>
      <c r="FE256" s="89" t="n"/>
      <c r="FG256" s="81" t="n"/>
      <c r="FH256" s="89" t="n"/>
      <c r="FJ256" s="81" t="n"/>
      <c r="FK256" s="89" t="n"/>
      <c r="FM256" s="81" t="n"/>
    </row>
    <row customHeight="1" ht="12" r="257" spans="1:201">
      <c r="U257" s="10" t="n"/>
      <c r="V257" s="89" t="n"/>
      <c r="W257" s="16" t="n"/>
      <c r="X257" s="25" t="n"/>
      <c r="Y257" s="80" t="n"/>
      <c r="Z257" s="27">
        <f>IF(U257="","",LOOKUP(U257-V257,{-9E+307,0,1},{2,"x",1}))</f>
        <v/>
      </c>
      <c r="AA257" s="14">
        <f>IF(U257="","",U257&amp;"-"&amp;V257)</f>
        <v/>
      </c>
      <c r="AB257" s="63" t="n"/>
      <c r="EP257" s="89" t="n"/>
      <c r="ER257" s="81" t="n"/>
      <c r="ES257" s="89" t="n"/>
      <c r="EU257" s="81" t="n"/>
      <c r="EV257" s="89" t="n"/>
      <c r="EX257" s="81" t="n"/>
      <c r="EY257" s="89" t="n"/>
      <c r="FA257" s="81" t="n"/>
      <c r="FB257" s="89" t="n"/>
      <c r="FD257" s="81" t="n"/>
      <c r="FE257" s="89" t="n"/>
      <c r="FG257" s="81" t="n"/>
      <c r="FH257" s="89" t="n"/>
      <c r="FJ257" s="81" t="n"/>
      <c r="FK257" s="89" t="n"/>
      <c r="FM257" s="81" t="n"/>
    </row>
    <row customHeight="1" ht="12" r="258" spans="1:201">
      <c r="U258" s="10" t="n"/>
      <c r="V258" s="89" t="n"/>
      <c r="W258" s="16" t="n"/>
      <c r="X258" s="25" t="n"/>
      <c r="Y258" s="80" t="n"/>
      <c r="Z258" s="27">
        <f>IF(U258="","",LOOKUP(U258-V258,{-9E+307,0,1},{2,"x",1}))</f>
        <v/>
      </c>
      <c r="AA258" s="14">
        <f>IF(U258="","",U258&amp;"-"&amp;V258)</f>
        <v/>
      </c>
      <c r="AB258" s="63" t="n"/>
      <c r="EP258" s="89" t="n"/>
      <c r="ER258" s="81" t="n"/>
      <c r="ES258" s="89" t="n"/>
      <c r="EU258" s="81" t="n"/>
      <c r="EV258" s="89" t="n"/>
      <c r="EX258" s="81" t="n"/>
      <c r="EY258" s="89" t="n"/>
      <c r="FA258" s="81" t="n"/>
      <c r="FB258" s="89" t="n"/>
      <c r="FD258" s="81" t="n"/>
      <c r="FE258" s="89" t="n"/>
      <c r="FG258" s="81" t="n"/>
      <c r="FH258" s="89" t="n"/>
      <c r="FJ258" s="81" t="n"/>
      <c r="FK258" s="89" t="n"/>
      <c r="FM258" s="81" t="n"/>
    </row>
    <row customHeight="1" ht="12" r="259" spans="1:201">
      <c r="U259" s="10" t="n"/>
      <c r="V259" s="89" t="n"/>
      <c r="W259" s="16" t="n"/>
      <c r="X259" s="25" t="n"/>
      <c r="Y259" s="80" t="n"/>
      <c r="Z259" s="27">
        <f>IF(U259="","",LOOKUP(U259-V259,{-9E+307,0,1},{2,"x",1}))</f>
        <v/>
      </c>
      <c r="AA259" s="14">
        <f>IF(U259="","",U259&amp;"-"&amp;V259)</f>
        <v/>
      </c>
      <c r="AB259" s="63" t="n"/>
      <c r="EP259" s="89" t="n"/>
      <c r="ER259" s="81" t="n"/>
      <c r="ES259" s="89" t="n"/>
      <c r="EU259" s="81" t="n"/>
      <c r="EV259" s="89" t="n"/>
      <c r="EX259" s="81" t="n"/>
      <c r="EY259" s="89" t="n"/>
      <c r="FA259" s="81" t="n"/>
      <c r="FB259" s="89" t="n"/>
      <c r="FD259" s="81" t="n"/>
      <c r="FE259" s="89" t="n"/>
      <c r="FG259" s="81" t="n"/>
      <c r="FH259" s="89" t="n"/>
      <c r="FJ259" s="81" t="n"/>
      <c r="FK259" s="89" t="n"/>
      <c r="FM259" s="81" t="n"/>
    </row>
    <row customHeight="1" ht="12" r="260" spans="1:201">
      <c r="U260" s="10" t="n"/>
      <c r="V260" s="89" t="n"/>
      <c r="W260" s="16" t="n"/>
      <c r="X260" s="25" t="n"/>
      <c r="Y260" s="80" t="n"/>
      <c r="Z260" s="27">
        <f>IF(U260="","",LOOKUP(U260-V260,{-9E+307,0,1},{2,"x",1}))</f>
        <v/>
      </c>
      <c r="AA260" s="14">
        <f>IF(U260="","",U260&amp;"-"&amp;V260)</f>
        <v/>
      </c>
      <c r="AB260" s="63" t="n"/>
      <c r="EP260" s="89" t="n"/>
      <c r="ER260" s="81" t="n"/>
      <c r="ES260" s="89" t="n"/>
      <c r="EU260" s="81" t="n"/>
      <c r="EV260" s="89" t="n"/>
      <c r="EX260" s="81" t="n"/>
      <c r="EY260" s="89" t="n"/>
      <c r="FA260" s="81" t="n"/>
      <c r="FB260" s="89" t="n"/>
      <c r="FD260" s="81" t="n"/>
      <c r="FE260" s="89" t="n"/>
      <c r="FG260" s="81" t="n"/>
      <c r="FH260" s="89" t="n"/>
      <c r="FJ260" s="81" t="n"/>
      <c r="FK260" s="89" t="n"/>
      <c r="FM260" s="81" t="n"/>
    </row>
    <row customHeight="1" ht="12" r="261" spans="1:201">
      <c r="U261" s="10" t="n"/>
      <c r="V261" s="89" t="n"/>
      <c r="W261" s="16" t="n"/>
      <c r="X261" s="25" t="n"/>
      <c r="Y261" s="80" t="n"/>
      <c r="Z261" s="27">
        <f>IF(U261="","",LOOKUP(U261-V261,{-9E+307,0,1},{2,"x",1}))</f>
        <v/>
      </c>
      <c r="AA261" s="14">
        <f>IF(U261="","",U261&amp;"-"&amp;V261)</f>
        <v/>
      </c>
      <c r="AB261" s="63" t="n"/>
      <c r="EP261" s="89" t="n"/>
      <c r="ER261" s="81" t="n"/>
      <c r="ES261" s="89" t="n"/>
      <c r="EU261" s="81" t="n"/>
      <c r="EV261" s="89" t="n"/>
      <c r="EX261" s="81" t="n"/>
      <c r="EY261" s="89" t="n"/>
      <c r="FA261" s="81" t="n"/>
      <c r="FB261" s="89" t="n"/>
      <c r="FD261" s="81" t="n"/>
      <c r="FE261" s="89" t="n"/>
      <c r="FG261" s="81" t="n"/>
      <c r="FH261" s="89" t="n"/>
      <c r="FJ261" s="81" t="n"/>
      <c r="FK261" s="89" t="n"/>
      <c r="FM261" s="81" t="n"/>
    </row>
    <row customHeight="1" ht="12" r="262" spans="1:201">
      <c r="U262" s="10" t="n"/>
      <c r="V262" s="89" t="n"/>
      <c r="W262" s="16" t="n"/>
      <c r="X262" s="25" t="n"/>
      <c r="Y262" s="80" t="n"/>
      <c r="Z262" s="27">
        <f>IF(U262="","",LOOKUP(U262-V262,{-9E+307,0,1},{2,"x",1}))</f>
        <v/>
      </c>
      <c r="AA262" s="14">
        <f>IF(U262="","",U262&amp;"-"&amp;V262)</f>
        <v/>
      </c>
      <c r="AB262" s="63" t="n"/>
      <c r="EP262" s="89" t="n"/>
      <c r="ER262" s="81" t="n"/>
      <c r="ES262" s="89" t="n"/>
      <c r="EU262" s="81" t="n"/>
      <c r="EV262" s="89" t="n"/>
      <c r="EX262" s="81" t="n"/>
      <c r="EY262" s="89" t="n"/>
      <c r="FA262" s="81" t="n"/>
      <c r="FB262" s="89" t="n"/>
      <c r="FD262" s="81" t="n"/>
      <c r="FE262" s="89" t="n"/>
      <c r="FG262" s="81" t="n"/>
      <c r="FH262" s="89" t="n"/>
      <c r="FJ262" s="81" t="n"/>
      <c r="FK262" s="89" t="n"/>
      <c r="FM262" s="81" t="n"/>
    </row>
    <row customHeight="1" ht="12" r="263" spans="1:201">
      <c r="U263" s="10" t="n"/>
      <c r="V263" s="89" t="n"/>
      <c r="W263" s="16" t="n"/>
      <c r="X263" s="25" t="n"/>
      <c r="Y263" s="80" t="n"/>
      <c r="Z263" s="27">
        <f>IF(U263="","",LOOKUP(U263-V263,{-9E+307,0,1},{2,"x",1}))</f>
        <v/>
      </c>
      <c r="AA263" s="14">
        <f>IF(U263="","",U263&amp;"-"&amp;V263)</f>
        <v/>
      </c>
      <c r="AB263" s="63" t="n"/>
      <c r="EP263" s="89" t="n"/>
      <c r="ER263" s="81" t="n"/>
      <c r="ES263" s="89" t="n"/>
      <c r="EU263" s="81" t="n"/>
      <c r="EV263" s="89" t="n"/>
      <c r="EX263" s="81" t="n"/>
      <c r="EY263" s="89" t="n"/>
      <c r="FA263" s="81" t="n"/>
      <c r="FB263" s="89" t="n"/>
      <c r="FD263" s="81" t="n"/>
      <c r="FE263" s="89" t="n"/>
      <c r="FG263" s="81" t="n"/>
      <c r="FH263" s="89" t="n"/>
      <c r="FJ263" s="81" t="n"/>
      <c r="FK263" s="89" t="n"/>
      <c r="FM263" s="81" t="n"/>
    </row>
    <row customHeight="1" ht="12" r="264" spans="1:201">
      <c r="U264" s="10" t="n"/>
      <c r="V264" s="89" t="n"/>
      <c r="W264" s="16" t="n"/>
      <c r="X264" s="25" t="n"/>
      <c r="Y264" s="80" t="n"/>
      <c r="Z264" s="27">
        <f>IF(U264="","",LOOKUP(U264-V264,{-9E+307,0,1},{2,"x",1}))</f>
        <v/>
      </c>
      <c r="AA264" s="14">
        <f>IF(U264="","",U264&amp;"-"&amp;V264)</f>
        <v/>
      </c>
      <c r="AB264" s="63" t="n"/>
      <c r="EP264" s="89" t="n"/>
      <c r="ER264" s="81" t="n"/>
      <c r="ES264" s="89" t="n"/>
      <c r="EU264" s="81" t="n"/>
      <c r="EV264" s="89" t="n"/>
      <c r="EX264" s="81" t="n"/>
      <c r="EY264" s="89" t="n"/>
      <c r="FA264" s="81" t="n"/>
      <c r="FB264" s="89" t="n"/>
      <c r="FD264" s="81" t="n"/>
      <c r="FE264" s="89" t="n"/>
      <c r="FG264" s="81" t="n"/>
      <c r="FH264" s="89" t="n"/>
      <c r="FJ264" s="81" t="n"/>
      <c r="FK264" s="89" t="n"/>
      <c r="FM264" s="81" t="n"/>
    </row>
    <row customHeight="1" ht="12" r="265" spans="1:201">
      <c r="U265" s="10" t="n"/>
      <c r="V265" s="89" t="n"/>
      <c r="W265" s="16" t="n"/>
      <c r="X265" s="25" t="n"/>
      <c r="Y265" s="80" t="n"/>
      <c r="Z265" s="27">
        <f>IF(U265="","",LOOKUP(U265-V265,{-9E+307,0,1},{2,"x",1}))</f>
        <v/>
      </c>
      <c r="AA265" s="14">
        <f>IF(U265="","",U265&amp;"-"&amp;V265)</f>
        <v/>
      </c>
      <c r="AB265" s="63" t="n"/>
      <c r="EP265" s="89" t="n"/>
      <c r="ER265" s="81" t="n"/>
      <c r="ES265" s="89" t="n"/>
      <c r="EU265" s="81" t="n"/>
      <c r="EV265" s="89" t="n"/>
      <c r="EX265" s="81" t="n"/>
      <c r="EY265" s="89" t="n"/>
      <c r="FA265" s="81" t="n"/>
      <c r="FB265" s="89" t="n"/>
      <c r="FD265" s="81" t="n"/>
      <c r="FE265" s="89" t="n"/>
      <c r="FG265" s="81" t="n"/>
      <c r="FH265" s="89" t="n"/>
      <c r="FJ265" s="81" t="n"/>
      <c r="FK265" s="89" t="n"/>
      <c r="FM265" s="81" t="n"/>
    </row>
    <row r="266" spans="1:201">
      <c r="U266" s="10" t="n"/>
      <c r="V266" s="89" t="n"/>
      <c r="W266" s="16" t="n"/>
      <c r="X266" s="25" t="n"/>
      <c r="Y266" s="80" t="n"/>
      <c r="Z266" s="27">
        <f>IF(U266="","",LOOKUP(U266-V266,{-9E+307,0,1},{2,"x",1}))</f>
        <v/>
      </c>
      <c r="AA266" s="14">
        <f>IF(U266="","",U266&amp;"-"&amp;V266)</f>
        <v/>
      </c>
      <c r="AB266" s="63" t="n"/>
      <c r="EP266" s="89" t="n"/>
      <c r="ER266" s="81" t="n"/>
      <c r="ES266" s="89" t="n"/>
      <c r="EU266" s="81" t="n"/>
      <c r="EV266" s="89" t="n"/>
      <c r="EX266" s="81" t="n"/>
      <c r="EY266" s="89" t="n"/>
      <c r="FA266" s="81" t="n"/>
      <c r="FB266" s="89" t="n"/>
      <c r="FD266" s="81" t="n"/>
      <c r="FE266" s="89" t="n"/>
      <c r="FG266" s="81" t="n"/>
      <c r="FH266" s="89" t="n"/>
      <c r="FJ266" s="81" t="n"/>
      <c r="FK266" s="89" t="n"/>
      <c r="FM266" s="81" t="n"/>
    </row>
    <row customHeight="1" ht="12" r="267" spans="1:201">
      <c r="U267" s="10" t="n"/>
      <c r="V267" s="89" t="n"/>
      <c r="W267" s="16" t="n"/>
      <c r="X267" s="25" t="n"/>
      <c r="Y267" s="80" t="n"/>
      <c r="Z267" s="27">
        <f>IF(U267="","",LOOKUP(U267-V267,{-9E+307,0,1},{2,"x",1}))</f>
        <v/>
      </c>
      <c r="AA267" s="14">
        <f>IF(U267="","",U267&amp;"-"&amp;V267)</f>
        <v/>
      </c>
      <c r="AB267" s="63" t="n"/>
      <c r="EP267" s="89" t="n"/>
      <c r="ER267" s="81" t="n"/>
      <c r="ES267" s="89" t="n"/>
      <c r="EU267" s="81" t="n"/>
      <c r="EV267" s="89" t="n"/>
      <c r="EX267" s="81" t="n"/>
      <c r="EY267" s="89" t="n"/>
      <c r="FA267" s="81" t="n"/>
      <c r="FB267" s="89" t="n"/>
      <c r="FD267" s="81" t="n"/>
      <c r="FE267" s="89" t="n"/>
      <c r="FG267" s="81" t="n"/>
      <c r="FH267" s="89" t="n"/>
      <c r="FJ267" s="81" t="n"/>
      <c r="FK267" s="89" t="n"/>
      <c r="FM267" s="81" t="n"/>
    </row>
    <row customHeight="1" ht="12" r="268" spans="1:201">
      <c r="U268" s="10" t="n"/>
      <c r="V268" s="89" t="n"/>
      <c r="W268" s="16" t="n"/>
      <c r="X268" s="25" t="n"/>
      <c r="Y268" s="80" t="n"/>
      <c r="Z268" s="27">
        <f>IF(U268="","",LOOKUP(U268-V268,{-9E+307,0,1},{2,"x",1}))</f>
        <v/>
      </c>
      <c r="AA268" s="14">
        <f>IF(U268="","",U268&amp;"-"&amp;V268)</f>
        <v/>
      </c>
      <c r="AB268" s="63" t="n"/>
      <c r="EP268" s="89" t="n"/>
      <c r="ER268" s="81" t="n"/>
      <c r="ES268" s="89" t="n"/>
      <c r="EU268" s="81" t="n"/>
      <c r="EV268" s="89" t="n"/>
      <c r="EX268" s="81" t="n"/>
      <c r="EY268" s="89" t="n"/>
      <c r="FA268" s="81" t="n"/>
      <c r="FB268" s="89" t="n"/>
      <c r="FD268" s="81" t="n"/>
      <c r="FE268" s="89" t="n"/>
      <c r="FG268" s="81" t="n"/>
      <c r="FH268" s="89" t="n"/>
      <c r="FJ268" s="81" t="n"/>
      <c r="FK268" s="89" t="n"/>
      <c r="FM268" s="81" t="n"/>
    </row>
    <row customHeight="1" ht="12" r="269" spans="1:201">
      <c r="U269" s="10" t="n"/>
      <c r="V269" s="89" t="n"/>
      <c r="W269" s="16" t="n"/>
      <c r="X269" s="25" t="n"/>
      <c r="Y269" s="80" t="n"/>
      <c r="Z269" s="27">
        <f>IF(U269="","",LOOKUP(U269-V269,{-9E+307,0,1},{2,"x",1}))</f>
        <v/>
      </c>
      <c r="AA269" s="14">
        <f>IF(U269="","",U269&amp;"-"&amp;V269)</f>
        <v/>
      </c>
      <c r="AB269" s="63" t="n"/>
      <c r="EP269" s="89" t="n"/>
      <c r="ER269" s="81" t="n"/>
      <c r="ES269" s="89" t="n"/>
      <c r="EU269" s="81" t="n"/>
      <c r="EV269" s="89" t="n"/>
      <c r="EX269" s="81" t="n"/>
      <c r="EY269" s="89" t="n"/>
      <c r="FA269" s="81" t="n"/>
      <c r="FB269" s="89" t="n"/>
      <c r="FD269" s="81" t="n"/>
      <c r="FE269" s="89" t="n"/>
      <c r="FG269" s="81" t="n"/>
      <c r="FH269" s="89" t="n"/>
      <c r="FJ269" s="81" t="n"/>
      <c r="FK269" s="89" t="n"/>
      <c r="FM269" s="81" t="n"/>
    </row>
    <row customHeight="1" ht="12" r="270" spans="1:201">
      <c r="U270" s="10" t="n"/>
      <c r="V270" s="89" t="n"/>
      <c r="W270" s="16" t="n"/>
      <c r="X270" s="25" t="n"/>
      <c r="Y270" s="80" t="n"/>
      <c r="Z270" s="27">
        <f>IF(U270="","",LOOKUP(U270-V270,{-9E+307,0,1},{2,"x",1}))</f>
        <v/>
      </c>
      <c r="AA270" s="14">
        <f>IF(U270="","",U270&amp;"-"&amp;V270)</f>
        <v/>
      </c>
      <c r="AB270" s="63" t="n"/>
      <c r="EP270" s="89" t="n"/>
      <c r="ER270" s="81" t="n"/>
      <c r="ES270" s="89" t="n"/>
      <c r="EU270" s="81" t="n"/>
      <c r="EV270" s="89" t="n"/>
      <c r="EX270" s="81" t="n"/>
      <c r="EY270" s="89" t="n"/>
      <c r="FA270" s="81" t="n"/>
      <c r="FB270" s="89" t="n"/>
      <c r="FD270" s="81" t="n"/>
      <c r="FE270" s="89" t="n"/>
      <c r="FG270" s="81" t="n"/>
      <c r="FH270" s="89" t="n"/>
      <c r="FJ270" s="81" t="n"/>
      <c r="FK270" s="89" t="n"/>
      <c r="FM270" s="81" t="n"/>
    </row>
    <row customHeight="1" ht="12" r="271" spans="1:201">
      <c r="U271" s="10" t="n"/>
      <c r="V271" s="89" t="n"/>
      <c r="W271" s="16" t="n"/>
      <c r="X271" s="25" t="n"/>
      <c r="Y271" s="80" t="n"/>
      <c r="Z271" s="27">
        <f>IF(U271="","",LOOKUP(U271-V271,{-9E+307,0,1},{2,"x",1}))</f>
        <v/>
      </c>
      <c r="AA271" s="14">
        <f>IF(U271="","",U271&amp;"-"&amp;V271)</f>
        <v/>
      </c>
      <c r="AB271" s="63" t="n"/>
      <c r="EP271" s="89" t="n"/>
      <c r="ER271" s="81" t="n"/>
      <c r="ES271" s="89" t="n"/>
      <c r="EU271" s="81" t="n"/>
      <c r="EV271" s="89" t="n"/>
      <c r="EX271" s="81" t="n"/>
      <c r="EY271" s="89" t="n"/>
      <c r="FA271" s="81" t="n"/>
      <c r="FB271" s="89" t="n"/>
      <c r="FD271" s="81" t="n"/>
      <c r="FE271" s="89" t="n"/>
      <c r="FG271" s="81" t="n"/>
      <c r="FH271" s="89" t="n"/>
      <c r="FJ271" s="81" t="n"/>
      <c r="FK271" s="89" t="n"/>
      <c r="FM271" s="81" t="n"/>
    </row>
    <row customHeight="1" ht="12" r="272" spans="1:201">
      <c r="U272" s="10" t="n"/>
      <c r="V272" s="89" t="n"/>
      <c r="W272" s="16" t="n"/>
      <c r="X272" s="25" t="n"/>
      <c r="Y272" s="80" t="n"/>
      <c r="Z272" s="27">
        <f>IF(U272="","",LOOKUP(U272-V272,{-9E+307,0,1},{2,"x",1}))</f>
        <v/>
      </c>
      <c r="AA272" s="14">
        <f>IF(U272="","",U272&amp;"-"&amp;V272)</f>
        <v/>
      </c>
      <c r="AB272" s="63" t="n"/>
      <c r="EP272" s="89" t="n"/>
      <c r="ER272" s="81" t="n"/>
      <c r="ES272" s="89" t="n"/>
      <c r="EU272" s="81" t="n"/>
      <c r="EV272" s="89" t="n"/>
      <c r="EX272" s="81" t="n"/>
      <c r="EY272" s="89" t="n"/>
      <c r="FA272" s="81" t="n"/>
      <c r="FB272" s="89" t="n"/>
      <c r="FD272" s="81" t="n"/>
      <c r="FE272" s="89" t="n"/>
      <c r="FG272" s="81" t="n"/>
      <c r="FH272" s="89" t="n"/>
      <c r="FJ272" s="81" t="n"/>
      <c r="FK272" s="89" t="n"/>
      <c r="FM272" s="81" t="n"/>
    </row>
    <row customHeight="1" ht="12" r="273" spans="1:201">
      <c r="U273" s="10" t="n"/>
      <c r="V273" s="89" t="n"/>
      <c r="W273" s="16" t="n"/>
      <c r="X273" s="25" t="n"/>
      <c r="Y273" s="80" t="n"/>
      <c r="Z273" s="27">
        <f>IF(U273="","",LOOKUP(U273-V273,{-9E+307,0,1},{2,"x",1}))</f>
        <v/>
      </c>
      <c r="AA273" s="14">
        <f>IF(U273="","",U273&amp;"-"&amp;V273)</f>
        <v/>
      </c>
      <c r="AB273" s="63" t="n"/>
      <c r="EP273" s="89" t="n"/>
      <c r="ER273" s="81" t="n"/>
      <c r="ES273" s="89" t="n"/>
      <c r="EU273" s="81" t="n"/>
      <c r="EV273" s="89" t="n"/>
      <c r="EX273" s="81" t="n"/>
      <c r="EY273" s="89" t="n"/>
      <c r="FA273" s="81" t="n"/>
      <c r="FB273" s="89" t="n"/>
      <c r="FD273" s="81" t="n"/>
      <c r="FE273" s="89" t="n"/>
      <c r="FG273" s="81" t="n"/>
      <c r="FH273" s="89" t="n"/>
      <c r="FJ273" s="81" t="n"/>
      <c r="FK273" s="89" t="n"/>
      <c r="FM273" s="81" t="n"/>
    </row>
    <row customHeight="1" ht="12" r="274" spans="1:201">
      <c r="U274" s="10" t="n"/>
      <c r="V274" s="89" t="n"/>
      <c r="W274" s="16" t="n"/>
      <c r="X274" s="25" t="n"/>
      <c r="Y274" s="80" t="n"/>
      <c r="Z274" s="27">
        <f>IF(U274="","",LOOKUP(U274-V274,{-9E+307,0,1},{2,"x",1}))</f>
        <v/>
      </c>
      <c r="AA274" s="14">
        <f>IF(U274="","",U274&amp;"-"&amp;V274)</f>
        <v/>
      </c>
      <c r="AB274" s="63" t="n"/>
      <c r="EP274" s="89" t="n"/>
      <c r="ER274" s="81" t="n"/>
      <c r="ES274" s="89" t="n"/>
      <c r="EU274" s="81" t="n"/>
      <c r="EV274" s="89" t="n"/>
      <c r="EX274" s="81" t="n"/>
      <c r="EY274" s="89" t="n"/>
      <c r="FA274" s="81" t="n"/>
      <c r="FB274" s="89" t="n"/>
      <c r="FD274" s="81" t="n"/>
      <c r="FE274" s="89" t="n"/>
      <c r="FG274" s="81" t="n"/>
      <c r="FH274" s="89" t="n"/>
      <c r="FJ274" s="81" t="n"/>
      <c r="FK274" s="89" t="n"/>
      <c r="FM274" s="81" t="n"/>
    </row>
    <row customHeight="1" ht="12" r="275" spans="1:201">
      <c r="U275" s="10" t="n"/>
      <c r="V275" s="89" t="n"/>
      <c r="W275" s="16" t="n"/>
      <c r="X275" s="25" t="n"/>
      <c r="Y275" s="80" t="n"/>
      <c r="Z275" s="27">
        <f>IF(U275="","",LOOKUP(U275-V275,{-9E+307,0,1},{2,"x",1}))</f>
        <v/>
      </c>
      <c r="AA275" s="14">
        <f>IF(U275="","",U275&amp;"-"&amp;V275)</f>
        <v/>
      </c>
      <c r="AB275" s="63" t="n"/>
      <c r="EP275" s="89" t="n"/>
      <c r="ER275" s="81" t="n"/>
      <c r="ES275" s="89" t="n"/>
      <c r="EU275" s="81" t="n"/>
      <c r="EV275" s="89" t="n"/>
      <c r="EX275" s="81" t="n"/>
      <c r="EY275" s="89" t="n"/>
      <c r="FA275" s="81" t="n"/>
      <c r="FB275" s="89" t="n"/>
      <c r="FD275" s="81" t="n"/>
      <c r="FE275" s="89" t="n"/>
      <c r="FG275" s="81" t="n"/>
      <c r="FH275" s="89" t="n"/>
      <c r="FJ275" s="81" t="n"/>
      <c r="FK275" s="89" t="n"/>
      <c r="FM275" s="81" t="n"/>
    </row>
    <row customHeight="1" ht="12" r="276" spans="1:201">
      <c r="U276" s="10" t="n"/>
      <c r="V276" s="89" t="n"/>
      <c r="W276" s="16" t="n"/>
      <c r="X276" s="25" t="n"/>
      <c r="Y276" s="80" t="n"/>
      <c r="Z276" s="27">
        <f>IF(U276="","",LOOKUP(U276-V276,{-9E+307,0,1},{2,"x",1}))</f>
        <v/>
      </c>
      <c r="AA276" s="14">
        <f>IF(U276="","",U276&amp;"-"&amp;V276)</f>
        <v/>
      </c>
      <c r="AB276" s="63" t="n"/>
      <c r="EP276" s="89" t="n"/>
      <c r="ER276" s="81" t="n"/>
      <c r="ES276" s="89" t="n"/>
      <c r="EU276" s="81" t="n"/>
      <c r="EV276" s="89" t="n"/>
      <c r="EX276" s="81" t="n"/>
      <c r="EY276" s="89" t="n"/>
      <c r="FA276" s="81" t="n"/>
      <c r="FB276" s="89" t="n"/>
      <c r="FD276" s="81" t="n"/>
      <c r="FE276" s="89" t="n"/>
      <c r="FG276" s="81" t="n"/>
      <c r="FH276" s="89" t="n"/>
      <c r="FJ276" s="81" t="n"/>
      <c r="FK276" s="89" t="n"/>
      <c r="FM276" s="81" t="n"/>
    </row>
    <row customHeight="1" ht="12" r="277" spans="1:201">
      <c r="U277" s="10" t="n"/>
      <c r="V277" s="89" t="n"/>
      <c r="W277" s="16" t="n"/>
      <c r="X277" s="25" t="n"/>
      <c r="Y277" s="80" t="n"/>
      <c r="Z277" s="27">
        <f>IF(U277="","",LOOKUP(U277-V277,{-9E+307,0,1},{2,"x",1}))</f>
        <v/>
      </c>
      <c r="AA277" s="14">
        <f>IF(U277="","",U277&amp;"-"&amp;V277)</f>
        <v/>
      </c>
      <c r="AB277" s="63" t="n"/>
      <c r="EP277" s="89" t="n"/>
      <c r="ER277" s="81" t="n"/>
      <c r="ES277" s="89" t="n"/>
      <c r="EU277" s="81" t="n"/>
      <c r="EV277" s="89" t="n"/>
      <c r="EX277" s="81" t="n"/>
      <c r="EY277" s="89" t="n"/>
      <c r="FA277" s="81" t="n"/>
      <c r="FB277" s="89" t="n"/>
      <c r="FD277" s="81" t="n"/>
      <c r="FE277" s="89" t="n"/>
      <c r="FG277" s="81" t="n"/>
      <c r="FH277" s="89" t="n"/>
      <c r="FJ277" s="81" t="n"/>
      <c r="FK277" s="89" t="n"/>
      <c r="FM277" s="81" t="n"/>
    </row>
    <row customHeight="1" ht="12" r="278" spans="1:201">
      <c r="U278" s="10" t="n"/>
      <c r="V278" s="89" t="n"/>
      <c r="W278" s="16" t="n"/>
      <c r="X278" s="25" t="n"/>
      <c r="Y278" s="80" t="n"/>
      <c r="Z278" s="27">
        <f>IF(U278="","",LOOKUP(U278-V278,{-9E+307,0,1},{2,"x",1}))</f>
        <v/>
      </c>
      <c r="AA278" s="14">
        <f>IF(U278="","",U278&amp;"-"&amp;V278)</f>
        <v/>
      </c>
      <c r="AB278" s="63" t="n"/>
      <c r="EP278" s="89" t="n"/>
      <c r="ER278" s="81" t="n"/>
      <c r="ES278" s="89" t="n"/>
      <c r="EU278" s="81" t="n"/>
      <c r="EV278" s="89" t="n"/>
      <c r="EX278" s="81" t="n"/>
      <c r="EY278" s="89" t="n"/>
      <c r="FA278" s="81" t="n"/>
      <c r="FB278" s="89" t="n"/>
      <c r="FD278" s="81" t="n"/>
      <c r="FE278" s="89" t="n"/>
      <c r="FG278" s="81" t="n"/>
      <c r="FH278" s="89" t="n"/>
      <c r="FJ278" s="81" t="n"/>
      <c r="FK278" s="89" t="n"/>
      <c r="FM278" s="81" t="n"/>
    </row>
    <row customHeight="1" ht="12" r="279" spans="1:201">
      <c r="U279" s="10" t="n"/>
      <c r="V279" s="89" t="n"/>
      <c r="W279" s="16" t="n"/>
      <c r="X279" s="25" t="n"/>
      <c r="Y279" s="80" t="n"/>
      <c r="Z279" s="27">
        <f>IF(U279="","",LOOKUP(U279-V279,{-9E+307,0,1},{2,"x",1}))</f>
        <v/>
      </c>
      <c r="AA279" s="14">
        <f>IF(U279="","",U279&amp;"-"&amp;V279)</f>
        <v/>
      </c>
      <c r="AB279" s="63" t="n"/>
      <c r="EP279" s="89" t="n"/>
      <c r="ER279" s="81" t="n"/>
      <c r="ES279" s="89" t="n"/>
      <c r="EU279" s="81" t="n"/>
      <c r="EV279" s="89" t="n"/>
      <c r="EX279" s="81" t="n"/>
      <c r="EY279" s="89" t="n"/>
      <c r="FA279" s="81" t="n"/>
      <c r="FB279" s="89" t="n"/>
      <c r="FD279" s="81" t="n"/>
      <c r="FE279" s="89" t="n"/>
      <c r="FG279" s="81" t="n"/>
      <c r="FH279" s="89" t="n"/>
      <c r="FJ279" s="81" t="n"/>
      <c r="FK279" s="89" t="n"/>
      <c r="FM279" s="81" t="n"/>
    </row>
    <row customHeight="1" ht="12" r="280" spans="1:201">
      <c r="U280" s="10" t="n"/>
      <c r="V280" s="89" t="n"/>
      <c r="W280" s="16" t="n"/>
      <c r="X280" s="25" t="n"/>
      <c r="Y280" s="80" t="n"/>
      <c r="Z280" s="27">
        <f>IF(U280="","",LOOKUP(U280-V280,{-9E+307,0,1},{2,"x",1}))</f>
        <v/>
      </c>
      <c r="AA280" s="14">
        <f>IF(U280="","",U280&amp;"-"&amp;V280)</f>
        <v/>
      </c>
      <c r="AB280" s="63" t="n"/>
      <c r="EP280" s="89" t="n"/>
      <c r="ER280" s="81" t="n"/>
      <c r="ES280" s="89" t="n"/>
      <c r="EU280" s="81" t="n"/>
      <c r="EV280" s="89" t="n"/>
      <c r="EX280" s="81" t="n"/>
      <c r="EY280" s="89" t="n"/>
      <c r="FA280" s="81" t="n"/>
      <c r="FB280" s="89" t="n"/>
      <c r="FD280" s="81" t="n"/>
      <c r="FE280" s="89" t="n"/>
      <c r="FG280" s="81" t="n"/>
      <c r="FH280" s="89" t="n"/>
      <c r="FJ280" s="81" t="n"/>
      <c r="FK280" s="89" t="n"/>
      <c r="FM280" s="81" t="n"/>
    </row>
    <row customHeight="1" ht="12" r="281" spans="1:201">
      <c r="U281" s="10" t="n"/>
      <c r="V281" s="89" t="n"/>
      <c r="W281" s="16" t="n"/>
      <c r="X281" s="25" t="n"/>
      <c r="Y281" s="80" t="n"/>
      <c r="Z281" s="27">
        <f>IF(U281="","",LOOKUP(U281-V281,{-9E+307,0,1},{2,"x",1}))</f>
        <v/>
      </c>
      <c r="AA281" s="14">
        <f>IF(U281="","",U281&amp;"-"&amp;V281)</f>
        <v/>
      </c>
      <c r="AB281" s="63" t="n"/>
      <c r="EP281" s="89" t="n"/>
      <c r="ER281" s="81" t="n"/>
      <c r="ES281" s="89" t="n"/>
      <c r="EU281" s="81" t="n"/>
      <c r="EV281" s="89" t="n"/>
      <c r="EX281" s="81" t="n"/>
      <c r="EY281" s="89" t="n"/>
      <c r="FA281" s="81" t="n"/>
      <c r="FB281" s="89" t="n"/>
      <c r="FD281" s="81" t="n"/>
      <c r="FE281" s="89" t="n"/>
      <c r="FG281" s="81" t="n"/>
      <c r="FH281" s="89" t="n"/>
      <c r="FJ281" s="81" t="n"/>
      <c r="FK281" s="89" t="n"/>
      <c r="FM281" s="81" t="n"/>
    </row>
    <row customHeight="1" ht="12" r="282" spans="1:201">
      <c r="U282" s="10" t="n"/>
      <c r="V282" s="89" t="n"/>
      <c r="W282" s="16" t="n"/>
      <c r="X282" s="25" t="n"/>
      <c r="Y282" s="80" t="n"/>
      <c r="Z282" s="27">
        <f>IF(U282="","",LOOKUP(U282-V282,{-9E+307,0,1},{2,"x",1}))</f>
        <v/>
      </c>
      <c r="AA282" s="14">
        <f>IF(U282="","",U282&amp;"-"&amp;V282)</f>
        <v/>
      </c>
      <c r="AB282" s="63" t="n"/>
      <c r="EP282" s="89" t="n"/>
      <c r="ER282" s="81" t="n"/>
      <c r="ES282" s="89" t="n"/>
      <c r="EU282" s="81" t="n"/>
      <c r="EV282" s="89" t="n"/>
      <c r="EX282" s="81" t="n"/>
      <c r="EY282" s="89" t="n"/>
      <c r="FA282" s="81" t="n"/>
      <c r="FB282" s="89" t="n"/>
      <c r="FD282" s="81" t="n"/>
      <c r="FE282" s="89" t="n"/>
      <c r="FG282" s="81" t="n"/>
      <c r="FH282" s="89" t="n"/>
      <c r="FJ282" s="81" t="n"/>
      <c r="FK282" s="89" t="n"/>
      <c r="FM282" s="81" t="n"/>
    </row>
    <row customHeight="1" ht="12" r="283" spans="1:201">
      <c r="U283" s="10" t="n"/>
      <c r="V283" s="89" t="n"/>
      <c r="W283" s="16" t="n"/>
      <c r="X283" s="25" t="n"/>
      <c r="Y283" s="80" t="n"/>
      <c r="Z283" s="27">
        <f>IF(U283="","",LOOKUP(U283-V283,{-9E+307,0,1},{2,"x",1}))</f>
        <v/>
      </c>
      <c r="AA283" s="14">
        <f>IF(U283="","",U283&amp;"-"&amp;V283)</f>
        <v/>
      </c>
      <c r="AB283" s="63" t="n"/>
      <c r="EP283" s="89" t="n"/>
      <c r="ER283" s="81" t="n"/>
      <c r="ES283" s="89" t="n"/>
      <c r="EU283" s="81" t="n"/>
      <c r="EV283" s="89" t="n"/>
      <c r="EX283" s="81" t="n"/>
      <c r="EY283" s="89" t="n"/>
      <c r="FA283" s="81" t="n"/>
      <c r="FB283" s="89" t="n"/>
      <c r="FD283" s="81" t="n"/>
      <c r="FE283" s="89" t="n"/>
      <c r="FG283" s="81" t="n"/>
      <c r="FH283" s="89" t="n"/>
      <c r="FJ283" s="81" t="n"/>
      <c r="FK283" s="89" t="n"/>
      <c r="FM283" s="81" t="n"/>
    </row>
    <row customHeight="1" ht="12" r="284" spans="1:201">
      <c r="U284" s="10" t="n"/>
      <c r="V284" s="89" t="n"/>
      <c r="W284" s="16" t="n"/>
      <c r="X284" s="25" t="n"/>
      <c r="Y284" s="80" t="n"/>
      <c r="Z284" s="27">
        <f>IF(U284="","",LOOKUP(U284-V284,{-9E+307,0,1},{2,"x",1}))</f>
        <v/>
      </c>
      <c r="AA284" s="14">
        <f>IF(U284="","",U284&amp;"-"&amp;V284)</f>
        <v/>
      </c>
      <c r="AB284" s="63" t="n"/>
      <c r="EP284" s="89" t="n"/>
      <c r="ER284" s="81" t="n"/>
      <c r="ES284" s="89" t="n"/>
      <c r="EU284" s="81" t="n"/>
      <c r="EV284" s="89" t="n"/>
      <c r="EX284" s="81" t="n"/>
      <c r="EY284" s="89" t="n"/>
      <c r="FA284" s="81" t="n"/>
      <c r="FB284" s="89" t="n"/>
      <c r="FD284" s="81" t="n"/>
      <c r="FE284" s="89" t="n"/>
      <c r="FG284" s="81" t="n"/>
      <c r="FH284" s="89" t="n"/>
      <c r="FJ284" s="81" t="n"/>
      <c r="FK284" s="89" t="n"/>
      <c r="FM284" s="81" t="n"/>
    </row>
    <row customHeight="1" ht="12" r="285" spans="1:201">
      <c r="U285" s="10" t="n"/>
      <c r="V285" s="89" t="n"/>
      <c r="W285" s="16" t="n"/>
      <c r="X285" s="25" t="n"/>
      <c r="Y285" s="80" t="n"/>
      <c r="Z285" s="27">
        <f>IF(U285="","",LOOKUP(U285-V285,{-9E+307,0,1},{2,"x",1}))</f>
        <v/>
      </c>
      <c r="AA285" s="14">
        <f>IF(U285="","",U285&amp;"-"&amp;V285)</f>
        <v/>
      </c>
      <c r="AB285" s="63" t="n"/>
      <c r="EP285" s="89" t="n"/>
      <c r="ER285" s="81" t="n"/>
      <c r="ES285" s="89" t="n"/>
      <c r="EU285" s="81" t="n"/>
      <c r="EV285" s="89" t="n"/>
      <c r="EX285" s="81" t="n"/>
      <c r="EY285" s="89" t="n"/>
      <c r="FA285" s="81" t="n"/>
      <c r="FB285" s="89" t="n"/>
      <c r="FD285" s="81" t="n"/>
      <c r="FE285" s="89" t="n"/>
      <c r="FG285" s="81" t="n"/>
      <c r="FH285" s="89" t="n"/>
      <c r="FJ285" s="81" t="n"/>
      <c r="FK285" s="89" t="n"/>
      <c r="FM285" s="81" t="n"/>
    </row>
    <row customHeight="1" ht="12" r="286" spans="1:201">
      <c r="U286" s="10" t="n"/>
      <c r="V286" s="89" t="n"/>
      <c r="W286" s="16" t="n"/>
      <c r="X286" s="25" t="n"/>
      <c r="Y286" s="80" t="n"/>
      <c r="Z286" s="27">
        <f>IF(U286="","",LOOKUP(U286-V286,{-9E+307,0,1},{2,"x",1}))</f>
        <v/>
      </c>
      <c r="AA286" s="14">
        <f>IF(U286="","",U286&amp;"-"&amp;V286)</f>
        <v/>
      </c>
      <c r="AB286" s="63" t="n"/>
      <c r="EP286" s="89" t="n"/>
      <c r="ER286" s="81" t="n"/>
      <c r="ES286" s="89" t="n"/>
      <c r="EU286" s="81" t="n"/>
      <c r="EV286" s="89" t="n"/>
      <c r="EX286" s="81" t="n"/>
      <c r="EY286" s="89" t="n"/>
      <c r="FA286" s="81" t="n"/>
      <c r="FB286" s="89" t="n"/>
      <c r="FD286" s="81" t="n"/>
      <c r="FE286" s="89" t="n"/>
      <c r="FG286" s="81" t="n"/>
      <c r="FH286" s="89" t="n"/>
      <c r="FJ286" s="81" t="n"/>
      <c r="FK286" s="89" t="n"/>
      <c r="FM286" s="81" t="n"/>
    </row>
    <row customHeight="1" ht="12" r="287" spans="1:201">
      <c r="U287" s="10" t="n"/>
      <c r="V287" s="89" t="n"/>
      <c r="W287" s="16" t="n"/>
      <c r="X287" s="25" t="n"/>
      <c r="Y287" s="80" t="n"/>
      <c r="Z287" s="27">
        <f>IF(U287="","",LOOKUP(U287-V287,{-9E+307,0,1},{2,"x",1}))</f>
        <v/>
      </c>
      <c r="AA287" s="14">
        <f>IF(U287="","",U287&amp;"-"&amp;V287)</f>
        <v/>
      </c>
      <c r="AB287" s="63" t="n"/>
      <c r="EP287" s="89" t="n"/>
      <c r="ER287" s="81" t="n"/>
      <c r="ES287" s="89" t="n"/>
      <c r="EU287" s="81" t="n"/>
      <c r="EV287" s="89" t="n"/>
      <c r="EX287" s="81" t="n"/>
      <c r="EY287" s="89" t="n"/>
      <c r="FA287" s="81" t="n"/>
      <c r="FB287" s="89" t="n"/>
      <c r="FD287" s="81" t="n"/>
      <c r="FE287" s="89" t="n"/>
      <c r="FG287" s="81" t="n"/>
      <c r="FH287" s="89" t="n"/>
      <c r="FJ287" s="81" t="n"/>
      <c r="FK287" s="89" t="n"/>
      <c r="FM287" s="81" t="n"/>
    </row>
    <row customHeight="1" ht="12" r="288" spans="1:201">
      <c r="U288" s="10" t="n"/>
      <c r="V288" s="89" t="n"/>
      <c r="W288" s="16" t="n"/>
      <c r="X288" s="25" t="n"/>
      <c r="Y288" s="80" t="n"/>
      <c r="Z288" s="27">
        <f>IF(U288="","",LOOKUP(U288-V288,{-9E+307,0,1},{2,"x",1}))</f>
        <v/>
      </c>
      <c r="AA288" s="14">
        <f>IF(U288="","",U288&amp;"-"&amp;V288)</f>
        <v/>
      </c>
      <c r="AB288" s="63" t="n"/>
      <c r="EP288" s="89" t="n"/>
      <c r="ER288" s="81" t="n"/>
      <c r="ES288" s="89" t="n"/>
      <c r="EU288" s="81" t="n"/>
      <c r="EV288" s="89" t="n"/>
      <c r="EX288" s="81" t="n"/>
      <c r="EY288" s="89" t="n"/>
      <c r="FA288" s="81" t="n"/>
      <c r="FB288" s="89" t="n"/>
      <c r="FD288" s="81" t="n"/>
      <c r="FE288" s="89" t="n"/>
      <c r="FG288" s="81" t="n"/>
      <c r="FH288" s="89" t="n"/>
      <c r="FJ288" s="81" t="n"/>
      <c r="FK288" s="89" t="n"/>
      <c r="FM288" s="81" t="n"/>
    </row>
    <row r="289" spans="1:201">
      <c r="U289" s="10" t="n"/>
      <c r="V289" s="89" t="n"/>
      <c r="W289" s="16" t="n"/>
      <c r="X289" s="25" t="n"/>
      <c r="Y289" s="80" t="n"/>
      <c r="Z289" s="27">
        <f>IF(U289="","",LOOKUP(U289-V289,{-9E+307,0,1},{2,"x",1}))</f>
        <v/>
      </c>
      <c r="AA289" s="14">
        <f>IF(U289="","",U289&amp;"-"&amp;V289)</f>
        <v/>
      </c>
      <c r="AB289" s="63" t="n"/>
      <c r="EP289" s="89" t="n"/>
      <c r="ER289" s="81" t="n"/>
      <c r="ES289" s="89" t="n"/>
      <c r="EU289" s="81" t="n"/>
      <c r="EV289" s="89" t="n"/>
      <c r="EX289" s="81" t="n"/>
      <c r="EY289" s="89" t="n"/>
      <c r="FA289" s="81" t="n"/>
      <c r="FB289" s="89" t="n"/>
      <c r="FD289" s="81" t="n"/>
      <c r="FE289" s="89" t="n"/>
      <c r="FG289" s="81" t="n"/>
      <c r="FH289" s="89" t="n"/>
      <c r="FJ289" s="81" t="n"/>
      <c r="FK289" s="89" t="n"/>
      <c r="FM289" s="81" t="n"/>
    </row>
    <row customHeight="1" ht="12" r="290" spans="1:201">
      <c r="U290" s="10" t="n"/>
      <c r="V290" s="89" t="n"/>
      <c r="W290" s="16" t="n"/>
      <c r="X290" s="25" t="n"/>
      <c r="Y290" s="80" t="n"/>
      <c r="Z290" s="27">
        <f>IF(U290="","",LOOKUP(U290-V290,{-9E+307,0,1},{2,"x",1}))</f>
        <v/>
      </c>
      <c r="AA290" s="14">
        <f>IF(U290="","",U290&amp;"-"&amp;V290)</f>
        <v/>
      </c>
      <c r="AB290" s="63" t="n"/>
      <c r="EP290" s="89" t="n"/>
      <c r="ER290" s="81" t="n"/>
      <c r="ES290" s="89" t="n"/>
      <c r="EU290" s="81" t="n"/>
      <c r="EV290" s="89" t="n"/>
      <c r="EX290" s="81" t="n"/>
      <c r="EY290" s="89" t="n"/>
      <c r="FA290" s="81" t="n"/>
      <c r="FB290" s="89" t="n"/>
      <c r="FD290" s="81" t="n"/>
      <c r="FE290" s="89" t="n"/>
      <c r="FG290" s="81" t="n"/>
      <c r="FH290" s="89" t="n"/>
      <c r="FJ290" s="81" t="n"/>
      <c r="FK290" s="89" t="n"/>
      <c r="FM290" s="81" t="n"/>
    </row>
    <row customHeight="1" ht="12" r="291" spans="1:201">
      <c r="U291" s="10" t="n"/>
      <c r="V291" s="89" t="n"/>
      <c r="W291" s="16" t="n"/>
      <c r="X291" s="25" t="n"/>
      <c r="Y291" s="80" t="n"/>
      <c r="Z291" s="27">
        <f>IF(U291="","",LOOKUP(U291-V291,{-9E+307,0,1},{2,"x",1}))</f>
        <v/>
      </c>
      <c r="AA291" s="14">
        <f>IF(U291="","",U291&amp;"-"&amp;V291)</f>
        <v/>
      </c>
      <c r="AB291" s="63" t="n"/>
      <c r="EP291" s="89" t="n"/>
      <c r="ER291" s="81" t="n"/>
      <c r="ES291" s="89" t="n"/>
      <c r="EU291" s="81" t="n"/>
      <c r="EV291" s="89" t="n"/>
      <c r="EX291" s="81" t="n"/>
      <c r="EY291" s="89" t="n"/>
      <c r="FA291" s="81" t="n"/>
      <c r="FB291" s="89" t="n"/>
      <c r="FD291" s="81" t="n"/>
      <c r="FE291" s="89" t="n"/>
      <c r="FG291" s="81" t="n"/>
      <c r="FH291" s="89" t="n"/>
      <c r="FJ291" s="81" t="n"/>
      <c r="FK291" s="89" t="n"/>
      <c r="FM291" s="81" t="n"/>
    </row>
    <row customHeight="1" ht="12" r="292" spans="1:201">
      <c r="U292" s="10" t="n"/>
      <c r="V292" s="89" t="n"/>
      <c r="W292" s="16" t="n"/>
      <c r="X292" s="25" t="n"/>
      <c r="Y292" s="80" t="n"/>
      <c r="Z292" s="27">
        <f>IF(U292="","",LOOKUP(U292-V292,{-9E+307,0,1},{2,"x",1}))</f>
        <v/>
      </c>
      <c r="AA292" s="14">
        <f>IF(U292="","",U292&amp;"-"&amp;V292)</f>
        <v/>
      </c>
      <c r="AB292" s="63" t="n"/>
      <c r="EP292" s="89" t="n"/>
      <c r="ER292" s="81" t="n"/>
      <c r="ES292" s="89" t="n"/>
      <c r="EU292" s="81" t="n"/>
      <c r="EV292" s="89" t="n"/>
      <c r="EX292" s="81" t="n"/>
      <c r="EY292" s="89" t="n"/>
      <c r="FA292" s="81" t="n"/>
      <c r="FB292" s="89" t="n"/>
      <c r="FD292" s="81" t="n"/>
      <c r="FE292" s="89" t="n"/>
      <c r="FG292" s="81" t="n"/>
      <c r="FH292" s="89" t="n"/>
      <c r="FJ292" s="81" t="n"/>
      <c r="FK292" s="89" t="n"/>
      <c r="FM292" s="81" t="n"/>
    </row>
    <row customHeight="1" ht="12" r="293" spans="1:201">
      <c r="U293" s="10" t="n"/>
      <c r="V293" s="89" t="n"/>
      <c r="W293" s="16" t="n"/>
      <c r="X293" s="25" t="n"/>
      <c r="Y293" s="80" t="n"/>
      <c r="Z293" s="27">
        <f>IF(U293="","",LOOKUP(U293-V293,{-9E+307,0,1},{2,"x",1}))</f>
        <v/>
      </c>
      <c r="AA293" s="14">
        <f>IF(U293="","",U293&amp;"-"&amp;V293)</f>
        <v/>
      </c>
      <c r="AB293" s="63" t="n"/>
      <c r="EP293" s="89" t="n"/>
      <c r="ER293" s="81" t="n"/>
      <c r="ES293" s="89" t="n"/>
      <c r="EU293" s="81" t="n"/>
      <c r="EV293" s="89" t="n"/>
      <c r="EX293" s="81" t="n"/>
      <c r="EY293" s="89" t="n"/>
      <c r="FA293" s="81" t="n"/>
      <c r="FB293" s="89" t="n"/>
      <c r="FD293" s="81" t="n"/>
      <c r="FE293" s="89" t="n"/>
      <c r="FG293" s="81" t="n"/>
      <c r="FH293" s="89" t="n"/>
      <c r="FJ293" s="81" t="n"/>
      <c r="FK293" s="89" t="n"/>
      <c r="FM293" s="81" t="n"/>
    </row>
    <row customHeight="1" ht="12" r="294" spans="1:201">
      <c r="U294" s="10" t="n"/>
      <c r="V294" s="89" t="n"/>
      <c r="W294" s="16" t="n"/>
      <c r="X294" s="25" t="n"/>
      <c r="Y294" s="80" t="n"/>
      <c r="Z294" s="27">
        <f>IF(U294="","",LOOKUP(U294-V294,{-9E+307,0,1},{2,"x",1}))</f>
        <v/>
      </c>
      <c r="AA294" s="14">
        <f>IF(U294="","",U294&amp;"-"&amp;V294)</f>
        <v/>
      </c>
      <c r="AB294" s="63" t="n"/>
      <c r="EP294" s="89" t="n"/>
      <c r="ER294" s="81" t="n"/>
      <c r="ES294" s="89" t="n"/>
      <c r="EU294" s="81" t="n"/>
      <c r="EV294" s="89" t="n"/>
      <c r="EX294" s="81" t="n"/>
      <c r="EY294" s="89" t="n"/>
      <c r="FA294" s="81" t="n"/>
      <c r="FB294" s="89" t="n"/>
      <c r="FD294" s="81" t="n"/>
      <c r="FE294" s="89" t="n"/>
      <c r="FG294" s="81" t="n"/>
      <c r="FH294" s="89" t="n"/>
      <c r="FJ294" s="81" t="n"/>
      <c r="FK294" s="89" t="n"/>
      <c r="FM294" s="81" t="n"/>
    </row>
    <row customHeight="1" ht="12" r="295" spans="1:201">
      <c r="U295" s="10" t="n"/>
      <c r="V295" s="89" t="n"/>
      <c r="W295" s="16" t="n"/>
      <c r="X295" s="25" t="n"/>
      <c r="Y295" s="80" t="n"/>
      <c r="Z295" s="27">
        <f>IF(U295="","",LOOKUP(U295-V295,{-9E+307,0,1},{2,"x",1}))</f>
        <v/>
      </c>
      <c r="AA295" s="14">
        <f>IF(U295="","",U295&amp;"-"&amp;V295)</f>
        <v/>
      </c>
      <c r="AB295" s="63" t="n"/>
      <c r="EP295" s="89" t="n"/>
      <c r="ER295" s="81" t="n"/>
      <c r="ES295" s="89" t="n"/>
      <c r="EU295" s="81" t="n"/>
      <c r="EV295" s="89" t="n"/>
      <c r="EX295" s="81" t="n"/>
      <c r="EY295" s="89" t="n"/>
      <c r="FA295" s="81" t="n"/>
      <c r="FB295" s="89" t="n"/>
      <c r="FD295" s="81" t="n"/>
      <c r="FE295" s="89" t="n"/>
      <c r="FG295" s="81" t="n"/>
      <c r="FH295" s="89" t="n"/>
      <c r="FJ295" s="81" t="n"/>
      <c r="FK295" s="89" t="n"/>
      <c r="FM295" s="81" t="n"/>
    </row>
    <row customHeight="1" ht="12" r="296" spans="1:201">
      <c r="U296" s="10" t="n"/>
      <c r="V296" s="89" t="n"/>
      <c r="W296" s="16" t="n"/>
      <c r="X296" s="25" t="n"/>
      <c r="Y296" s="80" t="n"/>
      <c r="Z296" s="27">
        <f>IF(U296="","",LOOKUP(U296-V296,{-9E+307,0,1},{2,"x",1}))</f>
        <v/>
      </c>
      <c r="AA296" s="14">
        <f>IF(U296="","",U296&amp;"-"&amp;V296)</f>
        <v/>
      </c>
      <c r="AB296" s="63" t="n"/>
      <c r="EP296" s="89" t="n"/>
      <c r="ER296" s="81" t="n"/>
      <c r="ES296" s="89" t="n"/>
      <c r="EU296" s="81" t="n"/>
      <c r="EV296" s="89" t="n"/>
      <c r="EX296" s="81" t="n"/>
      <c r="EY296" s="89" t="n"/>
      <c r="FA296" s="81" t="n"/>
      <c r="FB296" s="89" t="n"/>
      <c r="FD296" s="81" t="n"/>
      <c r="FE296" s="89" t="n"/>
      <c r="FG296" s="81" t="n"/>
      <c r="FH296" s="89" t="n"/>
      <c r="FJ296" s="81" t="n"/>
      <c r="FK296" s="89" t="n"/>
      <c r="FM296" s="81" t="n"/>
    </row>
    <row customHeight="1" ht="12" r="297" spans="1:201">
      <c r="U297" s="10" t="n"/>
      <c r="V297" s="89" t="n"/>
      <c r="W297" s="16" t="n"/>
      <c r="X297" s="25" t="n"/>
      <c r="Y297" s="80" t="n"/>
      <c r="Z297" s="27">
        <f>IF(U297="","",LOOKUP(U297-V297,{-9E+307,0,1},{2,"x",1}))</f>
        <v/>
      </c>
      <c r="AA297" s="14">
        <f>IF(U297="","",U297&amp;"-"&amp;V297)</f>
        <v/>
      </c>
      <c r="AB297" s="63" t="n"/>
      <c r="EP297" s="89" t="n"/>
      <c r="ER297" s="81" t="n"/>
      <c r="ES297" s="89" t="n"/>
      <c r="EU297" s="81" t="n"/>
      <c r="EV297" s="89" t="n"/>
      <c r="EX297" s="81" t="n"/>
      <c r="EY297" s="89" t="n"/>
      <c r="FA297" s="81" t="n"/>
      <c r="FB297" s="89" t="n"/>
      <c r="FD297" s="81" t="n"/>
      <c r="FE297" s="89" t="n"/>
      <c r="FG297" s="81" t="n"/>
      <c r="FH297" s="89" t="n"/>
      <c r="FJ297" s="81" t="n"/>
      <c r="FK297" s="89" t="n"/>
      <c r="FM297" s="81" t="n"/>
    </row>
    <row customHeight="1" ht="12" r="298" spans="1:201">
      <c r="U298" s="10" t="n"/>
      <c r="V298" s="89" t="n"/>
      <c r="W298" s="16" t="n"/>
      <c r="X298" s="25" t="n"/>
      <c r="Y298" s="80" t="n"/>
      <c r="Z298" s="27">
        <f>IF(U298="","",LOOKUP(U298-V298,{-9E+307,0,1},{2,"x",1}))</f>
        <v/>
      </c>
      <c r="AA298" s="14">
        <f>IF(U298="","",U298&amp;"-"&amp;V298)</f>
        <v/>
      </c>
      <c r="AB298" s="63" t="n"/>
      <c r="EP298" s="89" t="n"/>
      <c r="ER298" s="81" t="n"/>
      <c r="ES298" s="89" t="n"/>
      <c r="EU298" s="81" t="n"/>
      <c r="EV298" s="89" t="n"/>
      <c r="EX298" s="81" t="n"/>
      <c r="EY298" s="89" t="n"/>
      <c r="FA298" s="81" t="n"/>
      <c r="FB298" s="89" t="n"/>
      <c r="FD298" s="81" t="n"/>
      <c r="FE298" s="89" t="n"/>
      <c r="FG298" s="81" t="n"/>
      <c r="FH298" s="89" t="n"/>
      <c r="FJ298" s="81" t="n"/>
      <c r="FK298" s="89" t="n"/>
      <c r="FM298" s="81" t="n"/>
    </row>
    <row customHeight="1" ht="12" r="299" spans="1:201">
      <c r="U299" s="10" t="n"/>
      <c r="V299" s="89" t="n"/>
      <c r="W299" s="16" t="n"/>
      <c r="X299" s="25" t="n"/>
      <c r="Y299" s="80" t="n"/>
      <c r="Z299" s="27">
        <f>IF(U299="","",LOOKUP(U299-V299,{-9E+307,0,1},{2,"x",1}))</f>
        <v/>
      </c>
      <c r="AA299" s="14">
        <f>IF(U299="","",U299&amp;"-"&amp;V299)</f>
        <v/>
      </c>
      <c r="AB299" s="63" t="n"/>
      <c r="EP299" s="89" t="n"/>
      <c r="ER299" s="81" t="n"/>
      <c r="ES299" s="89" t="n"/>
      <c r="EU299" s="81" t="n"/>
      <c r="EV299" s="89" t="n"/>
      <c r="EX299" s="81" t="n"/>
      <c r="EY299" s="89" t="n"/>
      <c r="FA299" s="81" t="n"/>
      <c r="FB299" s="89" t="n"/>
      <c r="FD299" s="81" t="n"/>
      <c r="FE299" s="89" t="n"/>
      <c r="FG299" s="81" t="n"/>
      <c r="FH299" s="89" t="n"/>
      <c r="FJ299" s="81" t="n"/>
      <c r="FK299" s="89" t="n"/>
      <c r="FM299" s="81" t="n"/>
    </row>
    <row customHeight="1" ht="12" r="300" spans="1:201">
      <c r="U300" s="10" t="n"/>
      <c r="V300" s="89" t="n"/>
      <c r="W300" s="16" t="n"/>
      <c r="X300" s="25" t="n"/>
      <c r="Y300" s="80" t="n"/>
      <c r="Z300" s="27">
        <f>IF(U300="","",LOOKUP(U300-V300,{-9E+307,0,1},{2,"x",1}))</f>
        <v/>
      </c>
      <c r="AA300" s="14">
        <f>IF(U300="","",U300&amp;"-"&amp;V300)</f>
        <v/>
      </c>
      <c r="AB300" s="63" t="n"/>
      <c r="EP300" s="89" t="n"/>
      <c r="ER300" s="81" t="n"/>
      <c r="ES300" s="89" t="n"/>
      <c r="EU300" s="81" t="n"/>
      <c r="EV300" s="89" t="n"/>
      <c r="EX300" s="81" t="n"/>
      <c r="EY300" s="89" t="n"/>
      <c r="FA300" s="81" t="n"/>
      <c r="FB300" s="89" t="n"/>
      <c r="FD300" s="81" t="n"/>
      <c r="FE300" s="89" t="n"/>
      <c r="FG300" s="81" t="n"/>
      <c r="FH300" s="89" t="n"/>
      <c r="FJ300" s="81" t="n"/>
      <c r="FK300" s="89" t="n"/>
      <c r="FM300" s="81" t="n"/>
    </row>
    <row customHeight="1" ht="12" r="301" spans="1:201">
      <c r="U301" s="10" t="n"/>
      <c r="V301" s="89" t="n"/>
      <c r="W301" s="16" t="n"/>
      <c r="X301" s="25" t="n"/>
      <c r="Y301" s="80" t="n"/>
      <c r="Z301" s="27">
        <f>IF(U301="","",LOOKUP(U301-V301,{-9E+307,0,1},{2,"x",1}))</f>
        <v/>
      </c>
      <c r="AA301" s="14">
        <f>IF(U301="","",U301&amp;"-"&amp;V301)</f>
        <v/>
      </c>
      <c r="AB301" s="63" t="n"/>
      <c r="EP301" s="89" t="n"/>
      <c r="ER301" s="81" t="n"/>
      <c r="ES301" s="89" t="n"/>
      <c r="EU301" s="81" t="n"/>
      <c r="EV301" s="89" t="n"/>
      <c r="EX301" s="81" t="n"/>
      <c r="EY301" s="89" t="n"/>
      <c r="FA301" s="81" t="n"/>
      <c r="FB301" s="89" t="n"/>
      <c r="FD301" s="81" t="n"/>
      <c r="FE301" s="89" t="n"/>
      <c r="FG301" s="81" t="n"/>
      <c r="FH301" s="89" t="n"/>
      <c r="FJ301" s="81" t="n"/>
      <c r="FK301" s="89" t="n"/>
      <c r="FM301" s="81" t="n"/>
    </row>
    <row customHeight="1" ht="12" r="302" spans="1:201">
      <c r="U302" s="10" t="n"/>
      <c r="V302" s="89" t="n"/>
      <c r="W302" s="16" t="n"/>
      <c r="X302" s="25" t="n"/>
      <c r="Y302" s="80" t="n"/>
      <c r="Z302" s="27">
        <f>IF(U302="","",LOOKUP(U302-V302,{-9E+307,0,1},{2,"x",1}))</f>
        <v/>
      </c>
      <c r="AA302" s="14">
        <f>IF(U302="","",U302&amp;"-"&amp;V302)</f>
        <v/>
      </c>
      <c r="AB302" s="63" t="n"/>
      <c r="EP302" s="89" t="n"/>
      <c r="ER302" s="81" t="n"/>
      <c r="ES302" s="89" t="n"/>
      <c r="EU302" s="81" t="n"/>
      <c r="EV302" s="89" t="n"/>
      <c r="EX302" s="81" t="n"/>
      <c r="EY302" s="89" t="n"/>
      <c r="FA302" s="81" t="n"/>
      <c r="FB302" s="89" t="n"/>
      <c r="FD302" s="81" t="n"/>
      <c r="FE302" s="89" t="n"/>
      <c r="FG302" s="81" t="n"/>
      <c r="FH302" s="89" t="n"/>
      <c r="FJ302" s="81" t="n"/>
      <c r="FK302" s="89" t="n"/>
      <c r="FM302" s="81" t="n"/>
    </row>
    <row customHeight="1" ht="12" r="303" spans="1:201">
      <c r="U303" s="10" t="n"/>
      <c r="V303" s="89" t="n"/>
      <c r="W303" s="16" t="n"/>
      <c r="X303" s="25" t="n"/>
      <c r="Y303" s="80" t="n"/>
      <c r="Z303" s="27">
        <f>IF(U303="","",LOOKUP(U303-V303,{-9E+307,0,1},{2,"x",1}))</f>
        <v/>
      </c>
      <c r="AA303" s="14">
        <f>IF(U303="","",U303&amp;"-"&amp;V303)</f>
        <v/>
      </c>
      <c r="AB303" s="63" t="n"/>
      <c r="EP303" s="89" t="n"/>
      <c r="ES303" s="89" t="n"/>
      <c r="ET303" s="81" t="n"/>
      <c r="EV303" s="89" t="n"/>
      <c r="EW303" s="81" t="n"/>
      <c r="EY303" s="89" t="n"/>
      <c r="EZ303" s="81" t="n"/>
      <c r="FB303" s="89" t="n"/>
      <c r="FC303" s="81" t="n"/>
      <c r="FE303" s="89" t="n"/>
      <c r="FF303" s="81" t="n"/>
      <c r="FH303" s="89" t="n"/>
      <c r="FI303" s="81" t="n"/>
      <c r="FK303" s="89" t="n"/>
      <c r="FL303" s="81" t="n"/>
      <c r="FO303" s="81" t="n"/>
    </row>
    <row customHeight="1" ht="12" r="304" spans="1:201">
      <c r="U304" s="10" t="n"/>
      <c r="V304" s="89" t="n"/>
      <c r="W304" s="16" t="n"/>
      <c r="X304" s="25" t="n"/>
      <c r="Y304" s="80" t="n"/>
      <c r="Z304" s="27">
        <f>IF(U304="","",LOOKUP(U304-V304,{-9E+307,0,1},{2,"x",1}))</f>
        <v/>
      </c>
      <c r="AA304" s="14">
        <f>IF(U304="","",U304&amp;"-"&amp;V304)</f>
        <v/>
      </c>
      <c r="AB304" s="63" t="n"/>
      <c r="EP304" s="89" t="n"/>
      <c r="ES304" s="89" t="n"/>
      <c r="ET304" s="81" t="n"/>
      <c r="EV304" s="89" t="n"/>
      <c r="EW304" s="81" t="n"/>
      <c r="EY304" s="89" t="n"/>
      <c r="EZ304" s="81" t="n"/>
      <c r="FB304" s="89" t="n"/>
      <c r="FC304" s="81" t="n"/>
      <c r="FE304" s="89" t="n"/>
      <c r="FF304" s="81" t="n"/>
      <c r="FH304" s="89" t="n"/>
      <c r="FI304" s="81" t="n"/>
      <c r="FK304" s="89" t="n"/>
      <c r="FL304" s="81" t="n"/>
      <c r="FO304" s="81" t="n"/>
    </row>
    <row customHeight="1" ht="12" r="305" spans="1:201">
      <c r="U305" s="10" t="n"/>
      <c r="V305" s="89" t="n"/>
      <c r="W305" s="16" t="n"/>
      <c r="X305" s="25" t="n"/>
      <c r="Y305" s="80" t="n"/>
      <c r="Z305" s="27">
        <f>IF(U305="","",LOOKUP(U305-V305,{-9E+307,0,1},{2,"x",1}))</f>
        <v/>
      </c>
      <c r="AA305" s="14">
        <f>IF(U305="","",U305&amp;"-"&amp;V305)</f>
        <v/>
      </c>
      <c r="AB305" s="63" t="n"/>
      <c r="EP305" s="89" t="n"/>
      <c r="ES305" s="89" t="n"/>
      <c r="ET305" s="81" t="n"/>
      <c r="EV305" s="89" t="n"/>
      <c r="EW305" s="81" t="n"/>
      <c r="EY305" s="89" t="n"/>
      <c r="EZ305" s="81" t="n"/>
      <c r="FB305" s="89" t="n"/>
      <c r="FC305" s="81" t="n"/>
      <c r="FE305" s="89" t="n"/>
      <c r="FF305" s="81" t="n"/>
      <c r="FH305" s="89" t="n"/>
      <c r="FI305" s="81" t="n"/>
      <c r="FK305" s="89" t="n"/>
      <c r="FL305" s="81" t="n"/>
      <c r="FO305" s="81" t="n"/>
    </row>
    <row customHeight="1" ht="12" r="306" spans="1:201">
      <c r="U306" s="10" t="n"/>
      <c r="V306" s="89" t="n"/>
      <c r="W306" s="16" t="n"/>
      <c r="X306" s="25" t="n"/>
      <c r="Y306" s="80" t="n"/>
      <c r="Z306" s="27">
        <f>IF(U306="","",LOOKUP(U306-V306,{-9E+307,0,1},{2,"x",1}))</f>
        <v/>
      </c>
      <c r="AA306" s="14">
        <f>IF(U306="","",U306&amp;"-"&amp;V306)</f>
        <v/>
      </c>
      <c r="AB306" s="63" t="n"/>
      <c r="EP306" s="89" t="n"/>
      <c r="ES306" s="89" t="n"/>
      <c r="ET306" s="81" t="n"/>
      <c r="EV306" s="89" t="n"/>
      <c r="EW306" s="81" t="n"/>
      <c r="EY306" s="89" t="n"/>
      <c r="EZ306" s="81" t="n"/>
      <c r="FB306" s="89" t="n"/>
      <c r="FC306" s="81" t="n"/>
      <c r="FE306" s="89" t="n"/>
      <c r="FF306" s="81" t="n"/>
      <c r="FH306" s="89" t="n"/>
      <c r="FI306" s="81" t="n"/>
      <c r="FK306" s="89" t="n"/>
      <c r="FL306" s="81" t="n"/>
      <c r="FO306" s="81" t="n"/>
    </row>
    <row customHeight="1" ht="12" r="307" spans="1:201">
      <c r="U307" s="10" t="n"/>
      <c r="V307" s="89" t="n"/>
      <c r="W307" s="16" t="n"/>
      <c r="X307" s="25" t="n"/>
      <c r="Y307" s="80" t="n"/>
      <c r="Z307" s="27">
        <f>IF(U307="","",LOOKUP(U307-V307,{-9E+307,0,1},{2,"x",1}))</f>
        <v/>
      </c>
      <c r="AA307" s="14">
        <f>IF(U307="","",U307&amp;"-"&amp;V307)</f>
        <v/>
      </c>
      <c r="AB307" s="63" t="n"/>
      <c r="EP307" s="89" t="n"/>
      <c r="ES307" s="89" t="n"/>
      <c r="ET307" s="81" t="n"/>
      <c r="EV307" s="89" t="n"/>
      <c r="EW307" s="81" t="n"/>
      <c r="EY307" s="89" t="n"/>
      <c r="EZ307" s="81" t="n"/>
      <c r="FB307" s="89" t="n"/>
      <c r="FC307" s="81" t="n"/>
      <c r="FE307" s="89" t="n"/>
      <c r="FF307" s="81" t="n"/>
      <c r="FH307" s="89" t="n"/>
      <c r="FI307" s="81" t="n"/>
      <c r="FK307" s="89" t="n"/>
      <c r="FL307" s="81" t="n"/>
      <c r="FO307" s="81" t="n"/>
    </row>
    <row customHeight="1" ht="12" r="308" spans="1:201">
      <c r="U308" s="10" t="n"/>
      <c r="V308" s="89" t="n"/>
      <c r="W308" s="16" t="n"/>
      <c r="X308" s="25" t="n"/>
      <c r="Y308" s="80" t="n"/>
      <c r="Z308" s="27">
        <f>IF(U308="","",LOOKUP(U308-V308,{-9E+307,0,1},{2,"x",1}))</f>
        <v/>
      </c>
      <c r="AA308" s="14">
        <f>IF(U308="","",U308&amp;"-"&amp;V308)</f>
        <v/>
      </c>
      <c r="AB308" s="63" t="n"/>
      <c r="EP308" s="89" t="n"/>
      <c r="ES308" s="89" t="n"/>
      <c r="ET308" s="81" t="n"/>
      <c r="EV308" s="89" t="n"/>
      <c r="EW308" s="81" t="n"/>
      <c r="EY308" s="89" t="n"/>
      <c r="EZ308" s="81" t="n"/>
      <c r="FB308" s="89" t="n"/>
      <c r="FC308" s="81" t="n"/>
      <c r="FE308" s="89" t="n"/>
      <c r="FF308" s="81" t="n"/>
      <c r="FH308" s="89" t="n"/>
      <c r="FI308" s="81" t="n"/>
      <c r="FK308" s="89" t="n"/>
      <c r="FL308" s="81" t="n"/>
      <c r="FO308" s="81" t="n"/>
    </row>
    <row customHeight="1" ht="12" r="309" spans="1:201">
      <c r="U309" s="10" t="n"/>
      <c r="V309" s="89" t="n"/>
      <c r="W309" s="16" t="n"/>
      <c r="X309" s="25" t="n"/>
      <c r="Y309" s="80" t="n"/>
      <c r="Z309" s="27">
        <f>IF(U309="","",LOOKUP(U309-V309,{-9E+307,0,1},{2,"x",1}))</f>
        <v/>
      </c>
      <c r="AA309" s="14">
        <f>IF(U309="","",U309&amp;"-"&amp;V309)</f>
        <v/>
      </c>
      <c r="AB309" s="63" t="n"/>
      <c r="EP309" s="89" t="n"/>
      <c r="ES309" s="89" t="n"/>
      <c r="ET309" s="81" t="n"/>
      <c r="EV309" s="89" t="n"/>
      <c r="EW309" s="81" t="n"/>
      <c r="EY309" s="89" t="n"/>
      <c r="EZ309" s="81" t="n"/>
      <c r="FB309" s="89" t="n"/>
      <c r="FC309" s="81" t="n"/>
      <c r="FE309" s="89" t="n"/>
      <c r="FF309" s="81" t="n"/>
      <c r="FH309" s="89" t="n"/>
      <c r="FI309" s="81" t="n"/>
      <c r="FK309" s="89" t="n"/>
      <c r="FL309" s="81" t="n"/>
      <c r="FO309" s="81" t="n"/>
    </row>
    <row customHeight="1" ht="12" r="310" spans="1:201">
      <c r="U310" s="10" t="n"/>
      <c r="V310" s="89" t="n"/>
      <c r="W310" s="16" t="n"/>
      <c r="X310" s="25" t="n"/>
      <c r="Y310" s="80" t="n"/>
      <c r="Z310" s="27">
        <f>IF(U310="","",LOOKUP(U310-V310,{-9E+307,0,1},{2,"x",1}))</f>
        <v/>
      </c>
      <c r="AA310" s="14">
        <f>IF(U310="","",U310&amp;"-"&amp;V310)</f>
        <v/>
      </c>
      <c r="AB310" s="63" t="n"/>
      <c r="EP310" s="89" t="n"/>
      <c r="ES310" s="89" t="n"/>
      <c r="ET310" s="81" t="n"/>
      <c r="EV310" s="89" t="n"/>
      <c r="EW310" s="81" t="n"/>
      <c r="EY310" s="89" t="n"/>
      <c r="EZ310" s="81" t="n"/>
      <c r="FB310" s="89" t="n"/>
      <c r="FC310" s="81" t="n"/>
      <c r="FE310" s="89" t="n"/>
      <c r="FF310" s="81" t="n"/>
      <c r="FH310" s="89" t="n"/>
      <c r="FI310" s="81" t="n"/>
      <c r="FK310" s="89" t="n"/>
      <c r="FL310" s="81" t="n"/>
      <c r="FO310" s="81" t="n"/>
    </row>
    <row customHeight="1" ht="12" r="311" spans="1:201">
      <c r="U311" s="10" t="n"/>
      <c r="V311" s="89" t="n"/>
      <c r="W311" s="16" t="n"/>
      <c r="X311" s="25" t="n"/>
      <c r="Y311" s="80" t="n"/>
      <c r="Z311" s="27">
        <f>IF(U311="","",LOOKUP(U311-V311,{-9E+307,0,1},{2,"x",1}))</f>
        <v/>
      </c>
      <c r="AA311" s="14">
        <f>IF(U311="","",U311&amp;"-"&amp;V311)</f>
        <v/>
      </c>
      <c r="AB311" s="63" t="n"/>
      <c r="EP311" s="89" t="n"/>
      <c r="ES311" s="89" t="n"/>
      <c r="ET311" s="81" t="n"/>
      <c r="EV311" s="89" t="n"/>
      <c r="EW311" s="81" t="n"/>
      <c r="EY311" s="89" t="n"/>
      <c r="EZ311" s="81" t="n"/>
      <c r="FB311" s="89" t="n"/>
      <c r="FC311" s="81" t="n"/>
      <c r="FE311" s="89" t="n"/>
      <c r="FF311" s="81" t="n"/>
      <c r="FH311" s="89" t="n"/>
      <c r="FI311" s="81" t="n"/>
      <c r="FK311" s="89" t="n"/>
      <c r="FL311" s="81" t="n"/>
      <c r="FO311" s="81" t="n"/>
    </row>
    <row customHeight="1" ht="12" r="312" spans="1:201">
      <c r="U312" s="10" t="n"/>
      <c r="V312" s="89" t="n"/>
      <c r="W312" s="16" t="n"/>
      <c r="X312" s="25" t="n"/>
      <c r="Y312" s="80" t="n"/>
      <c r="Z312" s="27">
        <f>IF(U312="","",LOOKUP(U312-V312,{-9E+307,0,1},{2,"x",1}))</f>
        <v/>
      </c>
      <c r="AA312" s="14">
        <f>IF(U312="","",U312&amp;"-"&amp;V312)</f>
        <v/>
      </c>
      <c r="AB312" s="63" t="n"/>
      <c r="EP312" s="89" t="n"/>
      <c r="ES312" s="89" t="n"/>
      <c r="ET312" s="81" t="n"/>
      <c r="EV312" s="89" t="n"/>
      <c r="EW312" s="81" t="n"/>
      <c r="EY312" s="89" t="n"/>
      <c r="EZ312" s="81" t="n"/>
      <c r="FB312" s="89" t="n"/>
      <c r="FC312" s="81" t="n"/>
      <c r="FE312" s="89" t="n"/>
      <c r="FF312" s="81" t="n"/>
      <c r="FH312" s="89" t="n"/>
      <c r="FI312" s="81" t="n"/>
      <c r="FK312" s="89" t="n"/>
      <c r="FL312" s="81" t="n"/>
      <c r="FO312" s="81" t="n"/>
    </row>
    <row customHeight="1" ht="12" r="313" spans="1:201">
      <c r="U313" s="10" t="n"/>
      <c r="V313" s="89" t="n"/>
      <c r="W313" s="16" t="n"/>
      <c r="X313" s="25" t="n"/>
      <c r="Y313" s="80" t="n"/>
      <c r="Z313" s="27">
        <f>IF(U313="","",LOOKUP(U313-V313,{-9E+307,0,1},{2,"x",1}))</f>
        <v/>
      </c>
      <c r="AA313" s="14">
        <f>IF(U313="","",U313&amp;"-"&amp;V313)</f>
        <v/>
      </c>
      <c r="AB313" s="63" t="n"/>
      <c r="EP313" s="89" t="n"/>
      <c r="ES313" s="89" t="n"/>
      <c r="ET313" s="81" t="n"/>
      <c r="EV313" s="89" t="n"/>
      <c r="EW313" s="81" t="n"/>
      <c r="EY313" s="89" t="n"/>
      <c r="EZ313" s="81" t="n"/>
      <c r="FB313" s="89" t="n"/>
      <c r="FC313" s="81" t="n"/>
      <c r="FE313" s="89" t="n"/>
      <c r="FF313" s="81" t="n"/>
      <c r="FH313" s="89" t="n"/>
      <c r="FI313" s="81" t="n"/>
      <c r="FK313" s="89" t="n"/>
      <c r="FL313" s="81" t="n"/>
      <c r="FO313" s="81" t="n"/>
    </row>
    <row customHeight="1" ht="12" r="314" spans="1:201">
      <c r="U314" s="10" t="n"/>
      <c r="V314" s="89" t="n"/>
      <c r="W314" s="16" t="n"/>
      <c r="X314" s="25" t="n"/>
      <c r="Y314" s="80" t="n"/>
      <c r="Z314" s="27">
        <f>IF(U314="","",LOOKUP(U314-V314,{-9E+307,0,1},{2,"x",1}))</f>
        <v/>
      </c>
      <c r="AA314" s="14">
        <f>IF(U314="","",U314&amp;"-"&amp;V314)</f>
        <v/>
      </c>
      <c r="AB314" s="63" t="n"/>
      <c r="EP314" s="89" t="n"/>
      <c r="ES314" s="89" t="n"/>
      <c r="ET314" s="81" t="n"/>
      <c r="EV314" s="89" t="n"/>
      <c r="EW314" s="81" t="n"/>
      <c r="EY314" s="89" t="n"/>
      <c r="EZ314" s="81" t="n"/>
      <c r="FB314" s="89" t="n"/>
      <c r="FC314" s="81" t="n"/>
      <c r="FE314" s="89" t="n"/>
      <c r="FF314" s="81" t="n"/>
      <c r="FH314" s="89" t="n"/>
      <c r="FI314" s="81" t="n"/>
      <c r="FK314" s="89" t="n"/>
      <c r="FL314" s="81" t="n"/>
      <c r="FO314" s="81" t="n"/>
    </row>
    <row customHeight="1" ht="12" r="315" spans="1:201">
      <c r="U315" s="10" t="n"/>
      <c r="V315" s="89" t="n"/>
      <c r="W315" s="16" t="n"/>
      <c r="X315" s="25" t="n"/>
      <c r="Y315" s="80" t="n"/>
      <c r="Z315" s="27">
        <f>IF(U315="","",LOOKUP(U315-V315,{-9E+307,0,1},{2,"x",1}))</f>
        <v/>
      </c>
      <c r="AA315" s="14">
        <f>IF(U315="","",U315&amp;"-"&amp;V315)</f>
        <v/>
      </c>
      <c r="AB315" s="63" t="n"/>
      <c r="EP315" s="89" t="n"/>
      <c r="ES315" s="89" t="n"/>
      <c r="ET315" s="81" t="n"/>
      <c r="EV315" s="89" t="n"/>
      <c r="EW315" s="81" t="n"/>
      <c r="EY315" s="89" t="n"/>
      <c r="EZ315" s="81" t="n"/>
      <c r="FB315" s="89" t="n"/>
      <c r="FC315" s="81" t="n"/>
      <c r="FE315" s="89" t="n"/>
      <c r="FF315" s="81" t="n"/>
      <c r="FH315" s="89" t="n"/>
      <c r="FI315" s="81" t="n"/>
      <c r="FK315" s="89" t="n"/>
      <c r="FL315" s="81" t="n"/>
      <c r="FO315" s="81" t="n"/>
    </row>
    <row customHeight="1" ht="12" r="316" spans="1:201">
      <c r="U316" s="10" t="n"/>
      <c r="V316" s="89" t="n"/>
      <c r="W316" s="16" t="n"/>
      <c r="X316" s="25" t="n"/>
      <c r="Y316" s="80" t="n"/>
      <c r="Z316" s="27">
        <f>IF(U316="","",LOOKUP(U316-V316,{-9E+307,0,1},{2,"x",1}))</f>
        <v/>
      </c>
      <c r="AA316" s="14">
        <f>IF(U316="","",U316&amp;"-"&amp;V316)</f>
        <v/>
      </c>
      <c r="AB316" s="63" t="n"/>
      <c r="EP316" s="89" t="n"/>
      <c r="ES316" s="89" t="n"/>
      <c r="ET316" s="81" t="n"/>
      <c r="EV316" s="89" t="n"/>
      <c r="EW316" s="81" t="n"/>
      <c r="EY316" s="89" t="n"/>
      <c r="EZ316" s="81" t="n"/>
      <c r="FB316" s="89" t="n"/>
      <c r="FC316" s="81" t="n"/>
      <c r="FE316" s="89" t="n"/>
      <c r="FF316" s="81" t="n"/>
      <c r="FH316" s="89" t="n"/>
      <c r="FI316" s="81" t="n"/>
      <c r="FK316" s="89" t="n"/>
      <c r="FL316" s="81" t="n"/>
      <c r="FO316" s="81" t="n"/>
    </row>
    <row customHeight="1" ht="12" r="317" spans="1:201">
      <c r="U317" s="10" t="n"/>
      <c r="V317" s="89" t="n"/>
      <c r="W317" s="16" t="n"/>
      <c r="X317" s="25" t="n"/>
      <c r="Y317" s="80" t="n"/>
      <c r="Z317" s="27">
        <f>IF(U317="","",LOOKUP(U317-V317,{-9E+307,0,1},{2,"x",1}))</f>
        <v/>
      </c>
      <c r="AA317" s="14">
        <f>IF(U317="","",U317&amp;"-"&amp;V317)</f>
        <v/>
      </c>
      <c r="AB317" s="63" t="n"/>
      <c r="EP317" s="89" t="n"/>
      <c r="ES317" s="89" t="n"/>
      <c r="ET317" s="81" t="n"/>
      <c r="EV317" s="89" t="n"/>
      <c r="EW317" s="81" t="n"/>
      <c r="EY317" s="89" t="n"/>
      <c r="EZ317" s="81" t="n"/>
      <c r="FB317" s="89" t="n"/>
      <c r="FC317" s="81" t="n"/>
      <c r="FE317" s="89" t="n"/>
      <c r="FF317" s="81" t="n"/>
      <c r="FH317" s="89" t="n"/>
      <c r="FI317" s="81" t="n"/>
      <c r="FK317" s="89" t="n"/>
      <c r="FL317" s="81" t="n"/>
      <c r="FO317" s="81" t="n"/>
    </row>
    <row customHeight="1" ht="12" r="318" spans="1:201">
      <c r="U318" s="10" t="n"/>
      <c r="V318" s="89" t="n"/>
      <c r="W318" s="16" t="n"/>
      <c r="X318" s="25" t="n"/>
      <c r="Y318" s="80" t="n"/>
      <c r="Z318" s="27">
        <f>IF(U318="","",LOOKUP(U318-V318,{-9E+307,0,1},{2,"x",1}))</f>
        <v/>
      </c>
      <c r="AA318" s="14">
        <f>IF(U318="","",U318&amp;"-"&amp;V318)</f>
        <v/>
      </c>
      <c r="AB318" s="63" t="n"/>
      <c r="EP318" s="89" t="n"/>
      <c r="ES318" s="89" t="n"/>
      <c r="ET318" s="81" t="n"/>
      <c r="EV318" s="89" t="n"/>
      <c r="EW318" s="81" t="n"/>
      <c r="EY318" s="89" t="n"/>
      <c r="EZ318" s="81" t="n"/>
      <c r="FB318" s="89" t="n"/>
      <c r="FC318" s="81" t="n"/>
      <c r="FE318" s="89" t="n"/>
      <c r="FF318" s="81" t="n"/>
      <c r="FH318" s="89" t="n"/>
      <c r="FI318" s="81" t="n"/>
      <c r="FK318" s="89" t="n"/>
      <c r="FL318" s="81" t="n"/>
      <c r="FO318" s="81" t="n"/>
    </row>
    <row customHeight="1" ht="12" r="319" spans="1:201">
      <c r="U319" s="10" t="n"/>
      <c r="V319" s="89" t="n"/>
      <c r="W319" s="16" t="n"/>
      <c r="X319" s="25" t="n"/>
      <c r="Y319" s="80" t="n"/>
      <c r="Z319" s="27">
        <f>IF(U319="","",LOOKUP(U319-V319,{-9E+307,0,1},{2,"x",1}))</f>
        <v/>
      </c>
      <c r="AA319" s="14">
        <f>IF(U319="","",U319&amp;"-"&amp;V319)</f>
        <v/>
      </c>
      <c r="AB319" s="63" t="n"/>
      <c r="EP319" s="89" t="n"/>
      <c r="ES319" s="89" t="n"/>
      <c r="ET319" s="81" t="n"/>
      <c r="EV319" s="89" t="n"/>
      <c r="EW319" s="81" t="n"/>
      <c r="EY319" s="89" t="n"/>
      <c r="EZ319" s="81" t="n"/>
      <c r="FB319" s="89" t="n"/>
      <c r="FC319" s="81" t="n"/>
      <c r="FE319" s="89" t="n"/>
      <c r="FF319" s="81" t="n"/>
      <c r="FH319" s="89" t="n"/>
      <c r="FI319" s="81" t="n"/>
      <c r="FK319" s="89" t="n"/>
      <c r="FL319" s="81" t="n"/>
      <c r="FO319" s="81" t="n"/>
    </row>
    <row customHeight="1" ht="12" r="320" spans="1:201">
      <c r="U320" s="10" t="n"/>
      <c r="V320" s="89" t="n"/>
      <c r="W320" s="16" t="n"/>
      <c r="X320" s="25" t="n"/>
      <c r="Y320" s="80" t="n"/>
      <c r="Z320" s="27">
        <f>IF(U320="","",LOOKUP(U320-V320,{-9E+307,0,1},{2,"x",1}))</f>
        <v/>
      </c>
      <c r="AA320" s="14">
        <f>IF(U320="","",U320&amp;"-"&amp;V320)</f>
        <v/>
      </c>
      <c r="AB320" s="63" t="n"/>
      <c r="EP320" s="89" t="n"/>
      <c r="ES320" s="89" t="n"/>
      <c r="ET320" s="81" t="n"/>
      <c r="EV320" s="89" t="n"/>
      <c r="EW320" s="81" t="n"/>
      <c r="EY320" s="89" t="n"/>
      <c r="EZ320" s="81" t="n"/>
      <c r="FB320" s="89" t="n"/>
      <c r="FC320" s="81" t="n"/>
      <c r="FE320" s="89" t="n"/>
      <c r="FF320" s="81" t="n"/>
      <c r="FH320" s="89" t="n"/>
      <c r="FI320" s="81" t="n"/>
      <c r="FK320" s="89" t="n"/>
      <c r="FL320" s="81" t="n"/>
      <c r="FO320" s="81" t="n"/>
    </row>
    <row customHeight="1" ht="12" r="321" spans="1:201">
      <c r="U321" s="10" t="n"/>
      <c r="V321" s="89" t="n"/>
      <c r="W321" s="16" t="n"/>
      <c r="X321" s="25" t="n"/>
      <c r="Y321" s="80" t="n"/>
      <c r="Z321" s="27">
        <f>IF(U321="","",LOOKUP(U321-V321,{-9E+307,0,1},{2,"x",1}))</f>
        <v/>
      </c>
      <c r="AA321" s="14">
        <f>IF(U321="","",U321&amp;"-"&amp;V321)</f>
        <v/>
      </c>
      <c r="AB321" s="63" t="n"/>
      <c r="EP321" s="89" t="n"/>
      <c r="ES321" s="89" t="n"/>
      <c r="ET321" s="81" t="n"/>
      <c r="EV321" s="89" t="n"/>
      <c r="EW321" s="81" t="n"/>
      <c r="EY321" s="89" t="n"/>
      <c r="EZ321" s="81" t="n"/>
      <c r="FB321" s="89" t="n"/>
      <c r="FC321" s="81" t="n"/>
      <c r="FE321" s="89" t="n"/>
      <c r="FF321" s="81" t="n"/>
      <c r="FH321" s="89" t="n"/>
      <c r="FI321" s="81" t="n"/>
      <c r="FK321" s="89" t="n"/>
      <c r="FL321" s="81" t="n"/>
      <c r="FO321" s="81" t="n"/>
    </row>
    <row customHeight="1" ht="12" r="322" spans="1:201">
      <c r="U322" s="10" t="n"/>
      <c r="V322" s="89" t="n"/>
      <c r="W322" s="16" t="n"/>
      <c r="X322" s="25" t="n"/>
      <c r="Y322" s="80" t="n"/>
      <c r="Z322" s="27">
        <f>IF(U322="","",LOOKUP(U322-V322,{-9E+307,0,1},{2,"x",1}))</f>
        <v/>
      </c>
      <c r="AA322" s="14">
        <f>IF(U322="","",U322&amp;"-"&amp;V322)</f>
        <v/>
      </c>
      <c r="AB322" s="63" t="n"/>
      <c r="EP322" s="89" t="n"/>
      <c r="ES322" s="89" t="n"/>
      <c r="ET322" s="81" t="n"/>
      <c r="EV322" s="89" t="n"/>
      <c r="EW322" s="81" t="n"/>
      <c r="EY322" s="89" t="n"/>
      <c r="EZ322" s="81" t="n"/>
      <c r="FB322" s="89" t="n"/>
      <c r="FC322" s="81" t="n"/>
      <c r="FE322" s="89" t="n"/>
      <c r="FF322" s="81" t="n"/>
      <c r="FH322" s="89" t="n"/>
      <c r="FI322" s="81" t="n"/>
      <c r="FK322" s="89" t="n"/>
      <c r="FL322" s="81" t="n"/>
      <c r="FO322" s="81" t="n"/>
    </row>
    <row customHeight="1" ht="12" r="323" spans="1:201">
      <c r="U323" s="10" t="n"/>
      <c r="V323" s="89" t="n"/>
      <c r="W323" s="16" t="n"/>
      <c r="X323" s="25" t="n"/>
      <c r="Y323" s="80" t="n"/>
      <c r="Z323" s="27">
        <f>IF(U323="","",LOOKUP(U323-V323,{-9E+307,0,1},{2,"x",1}))</f>
        <v/>
      </c>
      <c r="AA323" s="14">
        <f>IF(U323="","",U323&amp;"-"&amp;V323)</f>
        <v/>
      </c>
      <c r="AB323" s="63" t="n"/>
      <c r="EP323" s="89" t="n"/>
      <c r="ES323" s="89" t="n"/>
      <c r="ET323" s="81" t="n"/>
      <c r="EV323" s="89" t="n"/>
      <c r="EW323" s="81" t="n"/>
      <c r="EY323" s="89" t="n"/>
      <c r="EZ323" s="81" t="n"/>
      <c r="FB323" s="89" t="n"/>
      <c r="FC323" s="81" t="n"/>
      <c r="FE323" s="89" t="n"/>
      <c r="FF323" s="81" t="n"/>
      <c r="FH323" s="89" t="n"/>
      <c r="FI323" s="81" t="n"/>
      <c r="FK323" s="89" t="n"/>
      <c r="FL323" s="81" t="n"/>
      <c r="FO323" s="81" t="n"/>
    </row>
    <row customHeight="1" ht="12" r="324" spans="1:201">
      <c r="U324" s="10" t="n"/>
      <c r="V324" s="89" t="n"/>
      <c r="W324" s="16" t="n"/>
      <c r="X324" s="25" t="n"/>
      <c r="Y324" s="80" t="n"/>
      <c r="Z324" s="27">
        <f>IF(U324="","",LOOKUP(U324-V324,{-9E+307,0,1},{2,"x",1}))</f>
        <v/>
      </c>
      <c r="AA324" s="14">
        <f>IF(U324="","",U324&amp;"-"&amp;V324)</f>
        <v/>
      </c>
      <c r="AB324" s="63" t="n"/>
      <c r="EP324" s="89" t="n"/>
      <c r="ER324" s="81" t="n"/>
      <c r="ES324" s="89" t="n"/>
      <c r="EU324" s="81" t="n"/>
      <c r="EV324" s="89" t="n"/>
      <c r="EX324" s="81" t="n"/>
      <c r="EY324" s="89" t="n"/>
      <c r="FA324" s="81" t="n"/>
      <c r="FB324" s="89" t="n"/>
      <c r="FD324" s="81" t="n"/>
      <c r="FE324" s="89" t="n"/>
      <c r="FG324" s="81" t="n"/>
      <c r="FH324" s="89" t="n"/>
      <c r="FJ324" s="81" t="n"/>
      <c r="FK324" s="89" t="n"/>
      <c r="FM324" s="81" t="n"/>
    </row>
    <row customHeight="1" ht="12" r="325" spans="1:201">
      <c r="U325" s="10" t="n"/>
      <c r="V325" s="89" t="n"/>
      <c r="W325" s="16" t="n"/>
      <c r="X325" s="25" t="n"/>
      <c r="Y325" s="80" t="n"/>
      <c r="Z325" s="27">
        <f>IF(U325="","",LOOKUP(U325-V325,{-9E+307,0,1},{2,"x",1}))</f>
        <v/>
      </c>
      <c r="AA325" s="14">
        <f>IF(U325="","",U325&amp;"-"&amp;V325)</f>
        <v/>
      </c>
      <c r="AB325" s="63" t="n"/>
      <c r="EP325" s="89" t="n"/>
      <c r="ER325" s="81" t="n"/>
      <c r="ES325" s="89" t="n"/>
      <c r="EU325" s="81" t="n"/>
      <c r="EV325" s="89" t="n"/>
      <c r="EX325" s="81" t="n"/>
      <c r="EY325" s="89" t="n"/>
      <c r="FA325" s="81" t="n"/>
      <c r="FB325" s="89" t="n"/>
      <c r="FD325" s="81" t="n"/>
      <c r="FE325" s="89" t="n"/>
      <c r="FG325" s="81" t="n"/>
      <c r="FH325" s="89" t="n"/>
      <c r="FJ325" s="81" t="n"/>
      <c r="FK325" s="89" t="n"/>
      <c r="FM325" s="81" t="n"/>
    </row>
    <row customHeight="1" ht="12" r="326" spans="1:201">
      <c r="U326" s="10" t="n"/>
      <c r="V326" s="89" t="n"/>
      <c r="W326" s="16" t="n"/>
      <c r="X326" s="25" t="n"/>
      <c r="Y326" s="80" t="n"/>
      <c r="Z326" s="27">
        <f>IF(U326="","",LOOKUP(U326-V326,{-9E+307,0,1},{2,"x",1}))</f>
        <v/>
      </c>
      <c r="AA326" s="14">
        <f>IF(U326="","",U326&amp;"-"&amp;V326)</f>
        <v/>
      </c>
      <c r="AB326" s="63" t="n"/>
      <c r="EP326" s="89" t="n"/>
      <c r="ER326" s="81" t="n"/>
      <c r="ES326" s="89" t="n"/>
      <c r="EU326" s="81" t="n"/>
      <c r="EV326" s="89" t="n"/>
      <c r="EX326" s="81" t="n"/>
      <c r="EY326" s="89" t="n"/>
      <c r="FA326" s="81" t="n"/>
      <c r="FB326" s="89" t="n"/>
      <c r="FD326" s="81" t="n"/>
      <c r="FE326" s="89" t="n"/>
      <c r="FG326" s="81" t="n"/>
      <c r="FH326" s="89" t="n"/>
      <c r="FJ326" s="81" t="n"/>
      <c r="FK326" s="89" t="n"/>
      <c r="FM326" s="81" t="n"/>
    </row>
    <row customHeight="1" ht="12" r="327" spans="1:201">
      <c r="U327" s="10" t="n"/>
      <c r="V327" s="89" t="n"/>
      <c r="W327" s="16" t="n"/>
      <c r="X327" s="25" t="n"/>
      <c r="Y327" s="80" t="n"/>
      <c r="Z327" s="27">
        <f>IF(U327="","",LOOKUP(U327-V327,{-9E+307,0,1},{2,"x",1}))</f>
        <v/>
      </c>
      <c r="AA327" s="14">
        <f>IF(U327="","",U327&amp;"-"&amp;V327)</f>
        <v/>
      </c>
      <c r="AB327" s="63" t="n"/>
      <c r="EP327" s="89" t="n"/>
      <c r="ER327" s="81" t="n"/>
      <c r="ES327" s="89" t="n"/>
      <c r="EU327" s="81" t="n"/>
      <c r="EV327" s="89" t="n"/>
      <c r="EX327" s="81" t="n"/>
      <c r="EY327" s="89" t="n"/>
      <c r="FA327" s="81" t="n"/>
      <c r="FB327" s="89" t="n"/>
      <c r="FD327" s="81" t="n"/>
      <c r="FE327" s="89" t="n"/>
      <c r="FG327" s="81" t="n"/>
      <c r="FH327" s="89" t="n"/>
      <c r="FJ327" s="81" t="n"/>
      <c r="FK327" s="89" t="n"/>
      <c r="FM327" s="81" t="n"/>
    </row>
    <row customHeight="1" ht="12" r="328" spans="1:201">
      <c r="U328" s="10" t="n"/>
      <c r="V328" s="89" t="n"/>
      <c r="W328" s="16" t="n"/>
      <c r="X328" s="25" t="n"/>
      <c r="Y328" s="80" t="n"/>
      <c r="Z328" s="27">
        <f>IF(U328="","",LOOKUP(U328-V328,{-9E+307,0,1},{2,"x",1}))</f>
        <v/>
      </c>
      <c r="AA328" s="14">
        <f>IF(U328="","",U328&amp;"-"&amp;V328)</f>
        <v/>
      </c>
      <c r="AB328" s="63" t="n"/>
      <c r="EP328" s="89" t="n"/>
      <c r="ER328" s="81" t="n"/>
      <c r="ES328" s="89" t="n"/>
      <c r="EU328" s="81" t="n"/>
      <c r="EV328" s="89" t="n"/>
      <c r="EX328" s="81" t="n"/>
      <c r="EY328" s="89" t="n"/>
      <c r="FA328" s="81" t="n"/>
      <c r="FB328" s="89" t="n"/>
      <c r="FD328" s="81" t="n"/>
      <c r="FE328" s="89" t="n"/>
      <c r="FG328" s="81" t="n"/>
      <c r="FH328" s="89" t="n"/>
      <c r="FJ328" s="81" t="n"/>
      <c r="FK328" s="89" t="n"/>
      <c r="FM328" s="81" t="n"/>
    </row>
    <row customHeight="1" ht="12" r="329" spans="1:201">
      <c r="U329" s="10" t="n"/>
      <c r="V329" s="89" t="n"/>
      <c r="W329" s="16" t="n"/>
      <c r="X329" s="25" t="n"/>
      <c r="Y329" s="80" t="n"/>
      <c r="Z329" s="27">
        <f>IF(U329="","",LOOKUP(U329-V329,{-9E+307,0,1},{2,"x",1}))</f>
        <v/>
      </c>
      <c r="AA329" s="14">
        <f>IF(U329="","",U329&amp;"-"&amp;V329)</f>
        <v/>
      </c>
      <c r="AB329" s="63" t="n"/>
      <c r="EP329" s="89" t="n"/>
      <c r="ER329" s="81" t="n"/>
      <c r="ES329" s="89" t="n"/>
      <c r="EU329" s="81" t="n"/>
      <c r="EV329" s="89" t="n"/>
      <c r="EX329" s="81" t="n"/>
      <c r="EY329" s="89" t="n"/>
      <c r="FA329" s="81" t="n"/>
      <c r="FB329" s="89" t="n"/>
      <c r="FD329" s="81" t="n"/>
      <c r="FE329" s="89" t="n"/>
      <c r="FG329" s="81" t="n"/>
      <c r="FH329" s="89" t="n"/>
      <c r="FJ329" s="81" t="n"/>
      <c r="FK329" s="89" t="n"/>
      <c r="FM329" s="81" t="n"/>
    </row>
    <row customHeight="1" ht="12" r="330" spans="1:201">
      <c r="U330" s="10" t="n"/>
      <c r="V330" s="89" t="n"/>
      <c r="W330" s="16" t="n"/>
      <c r="X330" s="25" t="n"/>
      <c r="Y330" s="80" t="n"/>
      <c r="Z330" s="27">
        <f>IF(U330="","",LOOKUP(U330-V330,{-9E+307,0,1},{2,"x",1}))</f>
        <v/>
      </c>
      <c r="AA330" s="14">
        <f>IF(U330="","",U330&amp;"-"&amp;V330)</f>
        <v/>
      </c>
      <c r="AB330" s="63" t="n"/>
      <c r="EP330" s="89" t="n"/>
      <c r="ER330" s="81" t="n"/>
      <c r="ES330" s="89" t="n"/>
      <c r="EU330" s="81" t="n"/>
      <c r="EV330" s="89" t="n"/>
      <c r="EX330" s="81" t="n"/>
      <c r="EY330" s="89" t="n"/>
      <c r="FA330" s="81" t="n"/>
      <c r="FB330" s="89" t="n"/>
      <c r="FD330" s="81" t="n"/>
      <c r="FE330" s="89" t="n"/>
      <c r="FG330" s="81" t="n"/>
      <c r="FH330" s="89" t="n"/>
      <c r="FJ330" s="81" t="n"/>
      <c r="FK330" s="89" t="n"/>
      <c r="FM330" s="81" t="n"/>
    </row>
    <row customHeight="1" ht="12" r="331" spans="1:201">
      <c r="U331" s="10" t="n"/>
      <c r="V331" s="89" t="n"/>
      <c r="W331" s="16" t="n"/>
      <c r="X331" s="25" t="n"/>
      <c r="Y331" s="80" t="n"/>
      <c r="Z331" s="27">
        <f>IF(U331="","",LOOKUP(U331-V331,{-9E+307,0,1},{2,"x",1}))</f>
        <v/>
      </c>
      <c r="AA331" s="14">
        <f>IF(U331="","",U331&amp;"-"&amp;V331)</f>
        <v/>
      </c>
      <c r="AB331" s="63" t="n"/>
      <c r="EP331" s="89" t="n"/>
      <c r="ER331" s="81" t="n"/>
      <c r="ES331" s="89" t="n"/>
      <c r="EU331" s="81" t="n"/>
      <c r="EV331" s="89" t="n"/>
      <c r="EX331" s="81" t="n"/>
      <c r="EY331" s="89" t="n"/>
      <c r="FA331" s="81" t="n"/>
      <c r="FB331" s="89" t="n"/>
      <c r="FD331" s="81" t="n"/>
      <c r="FE331" s="89" t="n"/>
      <c r="FG331" s="81" t="n"/>
      <c r="FH331" s="89" t="n"/>
      <c r="FJ331" s="81" t="n"/>
      <c r="FK331" s="89" t="n"/>
      <c r="FM331" s="81" t="n"/>
    </row>
    <row customHeight="1" ht="12" r="332" spans="1:201">
      <c r="U332" s="10" t="n"/>
      <c r="V332" s="89" t="n"/>
      <c r="W332" s="16" t="n"/>
      <c r="X332" s="25" t="n"/>
      <c r="Y332" s="80" t="n"/>
      <c r="Z332" s="27">
        <f>IF(U332="","",LOOKUP(U332-V332,{-9E+307,0,1},{2,"x",1}))</f>
        <v/>
      </c>
      <c r="AA332" s="14">
        <f>IF(U332="","",U332&amp;"-"&amp;V332)</f>
        <v/>
      </c>
      <c r="AB332" s="63" t="n"/>
      <c r="EP332" s="89" t="n"/>
      <c r="ER332" s="81" t="n"/>
      <c r="ES332" s="89" t="n"/>
      <c r="EU332" s="81" t="n"/>
      <c r="EV332" s="89" t="n"/>
      <c r="EX332" s="81" t="n"/>
      <c r="EY332" s="89" t="n"/>
      <c r="FA332" s="81" t="n"/>
      <c r="FB332" s="89" t="n"/>
      <c r="FD332" s="81" t="n"/>
      <c r="FE332" s="89" t="n"/>
      <c r="FG332" s="81" t="n"/>
      <c r="FH332" s="89" t="n"/>
      <c r="FJ332" s="81" t="n"/>
      <c r="FK332" s="89" t="n"/>
      <c r="FM332" s="81" t="n"/>
    </row>
    <row customHeight="1" ht="12" r="333" spans="1:201">
      <c r="U333" s="10" t="n"/>
      <c r="V333" s="89" t="n"/>
      <c r="W333" s="16" t="n"/>
      <c r="X333" s="25" t="n"/>
      <c r="Y333" s="80" t="n"/>
      <c r="Z333" s="27">
        <f>IF(U333="","",LOOKUP(U333-V333,{-9E+307,0,1},{2,"x",1}))</f>
        <v/>
      </c>
      <c r="AA333" s="14">
        <f>IF(U333="","",U333&amp;"-"&amp;V333)</f>
        <v/>
      </c>
      <c r="AB333" s="63" t="n"/>
      <c r="EP333" s="89" t="n"/>
      <c r="ER333" s="81" t="n"/>
      <c r="ES333" s="89" t="n"/>
      <c r="EU333" s="81" t="n"/>
      <c r="EV333" s="89" t="n"/>
      <c r="EX333" s="81" t="n"/>
      <c r="EY333" s="89" t="n"/>
      <c r="FA333" s="81" t="n"/>
      <c r="FB333" s="89" t="n"/>
      <c r="FD333" s="81" t="n"/>
      <c r="FE333" s="89" t="n"/>
      <c r="FG333" s="81" t="n"/>
      <c r="FH333" s="89" t="n"/>
      <c r="FJ333" s="81" t="n"/>
      <c r="FK333" s="89" t="n"/>
      <c r="FM333" s="81" t="n"/>
    </row>
    <row r="334" spans="1:201">
      <c r="U334" s="10" t="n"/>
      <c r="V334" s="89" t="n"/>
      <c r="W334" s="16" t="n"/>
      <c r="X334" s="25" t="n"/>
      <c r="Y334" s="80" t="n"/>
      <c r="Z334" s="27">
        <f>IF(U334="","",LOOKUP(U334-V334,{-9E+307,0,1},{2,"x",1}))</f>
        <v/>
      </c>
      <c r="AA334" s="14">
        <f>IF(U334="","",U334&amp;"-"&amp;V334)</f>
        <v/>
      </c>
      <c r="AB334" s="63" t="n"/>
      <c r="EP334" s="89" t="n"/>
      <c r="ER334" s="81" t="n"/>
      <c r="ES334" s="89" t="n"/>
      <c r="EU334" s="81" t="n"/>
      <c r="EV334" s="89" t="n"/>
      <c r="EX334" s="81" t="n"/>
      <c r="EY334" s="89" t="n"/>
      <c r="FA334" s="81" t="n"/>
      <c r="FB334" s="89" t="n"/>
      <c r="FD334" s="81" t="n"/>
      <c r="FE334" s="89" t="n"/>
      <c r="FG334" s="81" t="n"/>
      <c r="FH334" s="89" t="n"/>
      <c r="FJ334" s="81" t="n"/>
      <c r="FK334" s="89" t="n"/>
      <c r="FM334" s="81" t="n"/>
    </row>
    <row customHeight="1" ht="12" r="335" spans="1:201">
      <c r="U335" s="10" t="n"/>
      <c r="V335" s="89" t="n"/>
      <c r="W335" s="16" t="n"/>
      <c r="X335" s="25" t="n"/>
      <c r="Y335" s="80" t="n"/>
      <c r="Z335" s="27">
        <f>IF(U335="","",LOOKUP(U335-V335,{-9E+307,0,1},{2,"x",1}))</f>
        <v/>
      </c>
      <c r="AA335" s="14">
        <f>IF(U335="","",U335&amp;"-"&amp;V335)</f>
        <v/>
      </c>
      <c r="AB335" s="63" t="n"/>
    </row>
    <row customHeight="1" ht="12" r="336" spans="1:201">
      <c r="U336" s="10" t="n"/>
      <c r="V336" s="89" t="n"/>
      <c r="W336" s="16" t="n"/>
      <c r="X336" s="25" t="n"/>
      <c r="Y336" s="80" t="n"/>
      <c r="Z336" s="27">
        <f>IF(U336="","",LOOKUP(U336-V336,{-9E+307,0,1},{2,"x",1}))</f>
        <v/>
      </c>
      <c r="AA336" s="14">
        <f>IF(U336="","",U336&amp;"-"&amp;V336)</f>
        <v/>
      </c>
      <c r="AB336" s="63" t="n"/>
    </row>
    <row customHeight="1" ht="12" r="337" spans="1:201">
      <c r="U337" s="10" t="n"/>
      <c r="V337" s="89" t="n"/>
      <c r="W337" s="16" t="n"/>
      <c r="X337" s="25" t="n"/>
      <c r="Y337" s="80" t="n"/>
      <c r="Z337" s="27">
        <f>IF(U337="","",LOOKUP(U337-V337,{-9E+307,0,1},{2,"x",1}))</f>
        <v/>
      </c>
      <c r="AA337" s="14">
        <f>IF(U337="","",U337&amp;"-"&amp;V337)</f>
        <v/>
      </c>
      <c r="AB337" s="63" t="n"/>
    </row>
    <row customHeight="1" ht="12" r="338" spans="1:201">
      <c r="U338" s="10" t="n"/>
      <c r="V338" s="89" t="n"/>
      <c r="W338" s="16" t="n"/>
      <c r="X338" s="25" t="n"/>
      <c r="Y338" s="80" t="n"/>
      <c r="Z338" s="27">
        <f>IF(U338="","",LOOKUP(U338-V338,{-9E+307,0,1},{2,"x",1}))</f>
        <v/>
      </c>
      <c r="AA338" s="14">
        <f>IF(U338="","",U338&amp;"-"&amp;V338)</f>
        <v/>
      </c>
      <c r="AB338" s="63" t="n"/>
    </row>
    <row customHeight="1" ht="12" r="339" spans="1:201">
      <c r="U339" s="10" t="n"/>
      <c r="V339" s="89" t="n"/>
      <c r="W339" s="16" t="n"/>
      <c r="X339" s="25" t="n"/>
      <c r="Y339" s="80" t="n"/>
      <c r="Z339" s="27">
        <f>IF(U339="","",LOOKUP(U339-V339,{-9E+307,0,1},{2,"x",1}))</f>
        <v/>
      </c>
      <c r="AA339" s="14">
        <f>IF(U339="","",U339&amp;"-"&amp;V339)</f>
        <v/>
      </c>
      <c r="AB339" s="63" t="n"/>
    </row>
    <row customHeight="1" ht="12" r="340" spans="1:201">
      <c r="U340" s="10" t="n"/>
      <c r="V340" s="89" t="n"/>
      <c r="W340" s="16" t="n"/>
      <c r="X340" s="25" t="n"/>
      <c r="Y340" s="80" t="n"/>
      <c r="Z340" s="27">
        <f>IF(U340="","",LOOKUP(U340-V340,{-9E+307,0,1},{2,"x",1}))</f>
        <v/>
      </c>
      <c r="AA340" s="14">
        <f>IF(U340="","",U340&amp;"-"&amp;V340)</f>
        <v/>
      </c>
      <c r="AB340" s="63" t="n"/>
    </row>
    <row customHeight="1" ht="12" r="341" spans="1:201">
      <c r="U341" s="10" t="n"/>
      <c r="V341" s="89" t="n"/>
      <c r="W341" s="16" t="n"/>
      <c r="X341" s="25" t="n"/>
      <c r="Y341" s="80" t="n"/>
      <c r="Z341" s="27">
        <f>IF(U341="","",LOOKUP(U341-V341,{-9E+307,0,1},{2,"x",1}))</f>
        <v/>
      </c>
      <c r="AA341" s="14">
        <f>IF(U341="","",U341&amp;"-"&amp;V341)</f>
        <v/>
      </c>
      <c r="AB341" s="63" t="n"/>
    </row>
    <row customHeight="1" ht="12" r="342" spans="1:201">
      <c r="U342" s="10" t="n"/>
      <c r="V342" s="89" t="n"/>
      <c r="W342" s="16" t="n"/>
      <c r="X342" s="25" t="n"/>
      <c r="Y342" s="80" t="n"/>
      <c r="Z342" s="27">
        <f>IF(U342="","",LOOKUP(U342-V342,{-9E+307,0,1},{2,"x",1}))</f>
        <v/>
      </c>
      <c r="AA342" s="14">
        <f>IF(U342="","",U342&amp;"-"&amp;V342)</f>
        <v/>
      </c>
      <c r="AB342" s="63" t="n"/>
    </row>
    <row customHeight="1" ht="12" r="343" spans="1:201">
      <c r="U343" s="10" t="n"/>
      <c r="V343" s="89" t="n"/>
      <c r="W343" s="16" t="n"/>
      <c r="X343" s="25" t="n"/>
      <c r="Y343" s="80" t="n"/>
      <c r="Z343" s="27">
        <f>IF(U343="","",LOOKUP(U343-V343,{-9E+307,0,1},{2,"x",1}))</f>
        <v/>
      </c>
      <c r="AA343" s="14">
        <f>IF(U343="","",U343&amp;"-"&amp;V343)</f>
        <v/>
      </c>
      <c r="AB343" s="63" t="n"/>
    </row>
    <row customHeight="1" ht="12" r="344" spans="1:201">
      <c r="U344" s="10" t="n"/>
      <c r="V344" s="89" t="n"/>
      <c r="W344" s="16" t="n"/>
      <c r="X344" s="25" t="n"/>
      <c r="Y344" s="80" t="n"/>
      <c r="Z344" s="27">
        <f>IF(U344="","",LOOKUP(U344-V344,{-9E+307,0,1},{2,"x",1}))</f>
        <v/>
      </c>
      <c r="AA344" s="14">
        <f>IF(U344="","",U344&amp;"-"&amp;V344)</f>
        <v/>
      </c>
      <c r="AB344" s="63" t="n"/>
    </row>
    <row customHeight="1" ht="12" r="345" spans="1:201">
      <c r="U345" s="10" t="n"/>
      <c r="V345" s="89" t="n"/>
      <c r="W345" s="16" t="n"/>
      <c r="X345" s="25" t="n"/>
      <c r="Y345" s="80" t="n"/>
      <c r="Z345" s="27">
        <f>IF(U345="","",LOOKUP(U345-V345,{-9E+307,0,1},{2,"x",1}))</f>
        <v/>
      </c>
      <c r="AA345" s="14">
        <f>IF(U345="","",U345&amp;"-"&amp;V345)</f>
        <v/>
      </c>
      <c r="AB345" s="63" t="n"/>
    </row>
    <row customHeight="1" ht="12" r="346" spans="1:201">
      <c r="U346" s="10" t="n"/>
      <c r="V346" s="89" t="n"/>
      <c r="W346" s="16" t="n"/>
      <c r="X346" s="25" t="n"/>
      <c r="Y346" s="80" t="n"/>
      <c r="Z346" s="27">
        <f>IF(U346="","",LOOKUP(U346-V346,{-9E+307,0,1},{2,"x",1}))</f>
        <v/>
      </c>
      <c r="AA346" s="14">
        <f>IF(U346="","",U346&amp;"-"&amp;V346)</f>
        <v/>
      </c>
      <c r="AB346" s="63" t="n"/>
    </row>
    <row customHeight="1" ht="12" r="347" spans="1:201">
      <c r="U347" s="10" t="n"/>
      <c r="V347" s="89" t="n"/>
      <c r="W347" s="16" t="n"/>
      <c r="X347" s="25" t="n"/>
      <c r="Y347" s="80" t="n"/>
      <c r="Z347" s="27">
        <f>IF(U347="","",LOOKUP(U347-V347,{-9E+307,0,1},{2,"x",1}))</f>
        <v/>
      </c>
      <c r="AA347" s="14">
        <f>IF(U347="","",U347&amp;"-"&amp;V347)</f>
        <v/>
      </c>
      <c r="AB347" s="63" t="n"/>
    </row>
    <row customHeight="1" ht="12" r="348" spans="1:201">
      <c r="U348" s="10" t="n"/>
      <c r="V348" s="89" t="n"/>
      <c r="W348" s="16" t="n"/>
      <c r="X348" s="25" t="n"/>
      <c r="Y348" s="80" t="n"/>
      <c r="Z348" s="27">
        <f>IF(U348="","",LOOKUP(U348-V348,{-9E+307,0,1},{2,"x",1}))</f>
        <v/>
      </c>
      <c r="AA348" s="14">
        <f>IF(U348="","",U348&amp;"-"&amp;V348)</f>
        <v/>
      </c>
      <c r="AB348" s="63" t="n"/>
    </row>
    <row customHeight="1" ht="12" r="349" spans="1:201">
      <c r="U349" s="10" t="n"/>
      <c r="V349" s="89" t="n"/>
      <c r="W349" s="16" t="n"/>
      <c r="X349" s="25" t="n"/>
      <c r="Y349" s="80" t="n"/>
      <c r="Z349" s="27">
        <f>IF(U349="","",LOOKUP(U349-V349,{-9E+307,0,1},{2,"x",1}))</f>
        <v/>
      </c>
      <c r="AA349" s="14">
        <f>IF(U349="","",U349&amp;"-"&amp;V349)</f>
        <v/>
      </c>
      <c r="AB349" s="63" t="n"/>
    </row>
    <row customHeight="1" ht="12" r="350" spans="1:201">
      <c r="U350" s="10" t="n"/>
      <c r="V350" s="89" t="n"/>
      <c r="W350" s="16" t="n"/>
      <c r="X350" s="25" t="n"/>
      <c r="Y350" s="80" t="n"/>
      <c r="Z350" s="27">
        <f>IF(U350="","",LOOKUP(U350-V350,{-9E+307,0,1},{2,"x",1}))</f>
        <v/>
      </c>
      <c r="AA350" s="14">
        <f>IF(U350="","",U350&amp;"-"&amp;V350)</f>
        <v/>
      </c>
      <c r="AB350" s="63" t="n"/>
    </row>
    <row customHeight="1" ht="12" r="351" spans="1:201">
      <c r="U351" s="10" t="n"/>
      <c r="V351" s="89" t="n"/>
      <c r="W351" s="16" t="n"/>
      <c r="X351" s="25" t="n"/>
      <c r="Y351" s="80" t="n"/>
      <c r="Z351" s="27">
        <f>IF(U351="","",LOOKUP(U351-V351,{-9E+307,0,1},{2,"x",1}))</f>
        <v/>
      </c>
      <c r="AA351" s="14">
        <f>IF(U351="","",U351&amp;"-"&amp;V351)</f>
        <v/>
      </c>
      <c r="AB351" s="63" t="n"/>
    </row>
    <row customHeight="1" ht="12" r="352" spans="1:201">
      <c r="U352" s="10" t="n"/>
      <c r="V352" s="89" t="n"/>
      <c r="W352" s="16" t="n"/>
      <c r="X352" s="25" t="n"/>
      <c r="Y352" s="80" t="n"/>
      <c r="Z352" s="27">
        <f>IF(U352="","",LOOKUP(U352-V352,{-9E+307,0,1},{2,"x",1}))</f>
        <v/>
      </c>
      <c r="AA352" s="14">
        <f>IF(U352="","",U352&amp;"-"&amp;V352)</f>
        <v/>
      </c>
      <c r="AB352" s="63" t="n"/>
    </row>
    <row r="353" spans="1:201">
      <c r="U353" s="10" t="n"/>
      <c r="V353" s="89" t="n"/>
      <c r="W353" s="16" t="n"/>
      <c r="X353" s="25" t="n"/>
      <c r="Y353" s="80" t="n"/>
      <c r="Z353" s="27">
        <f>IF(U353="","",LOOKUP(U353-V353,{-9E+307,0,1},{2,"x",1}))</f>
        <v/>
      </c>
      <c r="AA353" s="14">
        <f>IF(U353="","",U353&amp;"-"&amp;V353)</f>
        <v/>
      </c>
      <c r="AB353" s="63" t="n"/>
    </row>
    <row customHeight="1" ht="12" r="354" spans="1:201">
      <c r="U354" s="10" t="n"/>
      <c r="V354" s="89" t="n"/>
      <c r="W354" s="16" t="n"/>
      <c r="X354" s="25" t="n"/>
      <c r="Y354" s="80" t="n"/>
      <c r="Z354" s="27">
        <f>IF(U354="","",LOOKUP(U354-V354,{-9E+307,0,1},{2,"x",1}))</f>
        <v/>
      </c>
      <c r="AA354" s="14">
        <f>IF(U354="","",U354&amp;"-"&amp;V354)</f>
        <v/>
      </c>
      <c r="AB354" s="63" t="n"/>
    </row>
    <row customHeight="1" ht="12" r="355" spans="1:201">
      <c r="U355" s="10" t="n"/>
      <c r="V355" s="89" t="n"/>
      <c r="W355" s="16" t="n"/>
      <c r="X355" s="25" t="n"/>
      <c r="Y355" s="80" t="n"/>
      <c r="Z355" s="27">
        <f>IF(U355="","",LOOKUP(U355-V355,{-9E+307,0,1},{2,"x",1}))</f>
        <v/>
      </c>
      <c r="AA355" s="14">
        <f>IF(U355="","",U355&amp;"-"&amp;V355)</f>
        <v/>
      </c>
      <c r="AB355" s="63" t="n"/>
    </row>
    <row customHeight="1" ht="12" r="356" spans="1:201">
      <c r="U356" s="10" t="n"/>
      <c r="V356" s="89" t="n"/>
      <c r="W356" s="16" t="n"/>
      <c r="X356" s="25" t="n"/>
      <c r="Y356" s="80" t="n"/>
      <c r="Z356" s="27">
        <f>IF(U356="","",LOOKUP(U356-V356,{-9E+307,0,1},{2,"x",1}))</f>
        <v/>
      </c>
      <c r="AA356" s="14">
        <f>IF(U356="","",U356&amp;"-"&amp;V356)</f>
        <v/>
      </c>
      <c r="AB356" s="63" t="n"/>
    </row>
    <row customHeight="1" ht="12" r="357" spans="1:201">
      <c r="U357" s="10" t="n"/>
      <c r="V357" s="89" t="n"/>
      <c r="W357" s="16" t="n"/>
      <c r="X357" s="25" t="n"/>
      <c r="Y357" s="80" t="n"/>
      <c r="Z357" s="27">
        <f>IF(U357="","",LOOKUP(U357-V357,{-9E+307,0,1},{2,"x",1}))</f>
        <v/>
      </c>
      <c r="AA357" s="14">
        <f>IF(U357="","",U357&amp;"-"&amp;V357)</f>
        <v/>
      </c>
      <c r="AB357" s="63" t="n"/>
    </row>
    <row customHeight="1" ht="12" r="358" spans="1:201">
      <c r="U358" s="10" t="n"/>
      <c r="V358" s="89" t="n"/>
      <c r="W358" s="16" t="n"/>
      <c r="X358" s="25" t="n"/>
      <c r="Y358" s="80" t="n"/>
      <c r="Z358" s="27">
        <f>IF(U358="","",LOOKUP(U358-V358,{-9E+307,0,1},{2,"x",1}))</f>
        <v/>
      </c>
      <c r="AA358" s="14">
        <f>IF(U358="","",U358&amp;"-"&amp;V358)</f>
        <v/>
      </c>
      <c r="AB358" s="63" t="n"/>
    </row>
    <row customHeight="1" ht="12" r="359" spans="1:201">
      <c r="U359" s="10" t="n"/>
      <c r="V359" s="89" t="n"/>
      <c r="W359" s="16" t="n"/>
      <c r="X359" s="25" t="n"/>
      <c r="Y359" s="80" t="n"/>
      <c r="Z359" s="27">
        <f>IF(U359="","",LOOKUP(U359-V359,{-9E+307,0,1},{2,"x",1}))</f>
        <v/>
      </c>
      <c r="AA359" s="14">
        <f>IF(U359="","",U359&amp;"-"&amp;V359)</f>
        <v/>
      </c>
      <c r="AB359" s="63" t="n"/>
    </row>
    <row customHeight="1" ht="12" r="360" spans="1:201">
      <c r="U360" s="10" t="n"/>
      <c r="V360" s="89" t="n"/>
      <c r="W360" s="16" t="n"/>
      <c r="X360" s="25" t="n"/>
      <c r="Y360" s="80" t="n"/>
      <c r="Z360" s="27">
        <f>IF(U360="","",LOOKUP(U360-V360,{-9E+307,0,1},{2,"x",1}))</f>
        <v/>
      </c>
      <c r="AA360" s="14">
        <f>IF(U360="","",U360&amp;"-"&amp;V360)</f>
        <v/>
      </c>
      <c r="AB360" s="63" t="n"/>
    </row>
    <row customHeight="1" ht="12" r="361" spans="1:201">
      <c r="W361" s="16" t="n"/>
      <c r="X361" s="25" t="n"/>
      <c r="Y361" s="80" t="n"/>
      <c r="Z361" s="27">
        <f>IF(U361="","",LOOKUP(U361-V361,{-9E+307,0,1},{2,"x",1}))</f>
        <v/>
      </c>
      <c r="AA361" s="14">
        <f>IF(U361="","",U361&amp;"-"&amp;V361)</f>
        <v/>
      </c>
      <c r="AB361" s="63" t="n"/>
    </row>
    <row customHeight="1" ht="12" r="362" spans="1:201">
      <c r="W362" s="16" t="n"/>
      <c r="X362" s="25" t="n"/>
      <c r="Y362" s="80" t="n"/>
      <c r="Z362" s="27">
        <f>IF(U362="","",LOOKUP(U362-V362,{-9E+307,0,1},{2,"x",1}))</f>
        <v/>
      </c>
      <c r="AA362" s="14">
        <f>IF(U362="","",U362&amp;"-"&amp;V362)</f>
        <v/>
      </c>
      <c r="AB362" s="63" t="n"/>
    </row>
    <row customHeight="1" ht="12" r="363" spans="1:201">
      <c r="W363" s="16" t="n"/>
      <c r="X363" s="25" t="n"/>
      <c r="Y363" s="80" t="n"/>
      <c r="Z363" s="27">
        <f>IF(U363="","",LOOKUP(U363-V363,{-9E+307,0,1},{2,"x",1}))</f>
        <v/>
      </c>
      <c r="AA363" s="14">
        <f>IF(U363="","",U363&amp;"-"&amp;V363)</f>
        <v/>
      </c>
      <c r="AB363" s="63" t="n"/>
    </row>
    <row customHeight="1" ht="12" r="364" spans="1:201">
      <c r="W364" s="16" t="n"/>
      <c r="X364" s="25" t="n"/>
      <c r="Y364" s="80" t="n"/>
      <c r="Z364" s="27">
        <f>IF(U364="","",LOOKUP(U364-V364,{-9E+307,0,1},{2,"x",1}))</f>
        <v/>
      </c>
      <c r="AA364" s="14">
        <f>IF(U364="","",U364&amp;"-"&amp;V364)</f>
        <v/>
      </c>
      <c r="AB364" s="63" t="n"/>
    </row>
    <row customHeight="1" ht="12" r="365" spans="1:201">
      <c r="W365" s="16" t="n"/>
      <c r="X365" s="25" t="n"/>
      <c r="Y365" s="80" t="n"/>
      <c r="Z365" s="27">
        <f>IF(U365="","",LOOKUP(U365-V365,{-9E+307,0,1},{2,"x",1}))</f>
        <v/>
      </c>
      <c r="AA365" s="14">
        <f>IF(U365="","",U365&amp;"-"&amp;V365)</f>
        <v/>
      </c>
      <c r="AB365" s="63" t="n"/>
    </row>
    <row customHeight="1" ht="12" r="366" spans="1:201">
      <c r="W366" s="16" t="n"/>
      <c r="X366" s="25" t="n"/>
      <c r="Y366" s="80" t="n"/>
      <c r="Z366" s="27">
        <f>IF(U366="","",LOOKUP(U366-V366,{-9E+307,0,1},{2,"x",1}))</f>
        <v/>
      </c>
      <c r="AA366" s="14">
        <f>IF(U366="","",U366&amp;"-"&amp;V366)</f>
        <v/>
      </c>
      <c r="AB366" s="63" t="n"/>
    </row>
    <row customHeight="1" ht="12" r="367" spans="1:201">
      <c r="W367" s="16" t="n"/>
      <c r="X367" s="25" t="n"/>
      <c r="Y367" s="80" t="n"/>
      <c r="Z367" s="27">
        <f>IF(U367="","",LOOKUP(U367-V367,{-9E+307,0,1},{2,"x",1}))</f>
        <v/>
      </c>
      <c r="AA367" s="14">
        <f>IF(U367="","",U367&amp;"-"&amp;V367)</f>
        <v/>
      </c>
      <c r="AB367" s="63" t="n"/>
    </row>
    <row r="368" spans="1:201">
      <c r="W368" s="16" t="n"/>
      <c r="X368" s="25" t="n"/>
      <c r="Y368" s="80" t="n"/>
      <c r="Z368" s="27">
        <f>IF(U368="","",LOOKUP(U368-V368,{-9E+307,0,1},{2,"x",1}))</f>
        <v/>
      </c>
      <c r="AA368" s="14">
        <f>IF(U368="","",U368&amp;"-"&amp;V368)</f>
        <v/>
      </c>
      <c r="AB368" s="63" t="n"/>
    </row>
    <row customHeight="1" ht="12" r="369" spans="1:201">
      <c r="W369" s="16" t="n"/>
      <c r="X369" s="25" t="n"/>
      <c r="Y369" s="80" t="n"/>
      <c r="Z369" s="27">
        <f>IF(U369="","",LOOKUP(U369-V369,{-9E+307,0,1},{2,"x",1}))</f>
        <v/>
      </c>
      <c r="AA369" s="14">
        <f>IF(U369="","",U369&amp;"-"&amp;V369)</f>
        <v/>
      </c>
      <c r="AB369" s="63" t="n"/>
    </row>
    <row customHeight="1" ht="12" r="370" spans="1:201">
      <c r="W370" s="16" t="n"/>
      <c r="X370" s="25" t="n"/>
      <c r="Y370" s="80" t="n"/>
      <c r="Z370" s="27">
        <f>IF(U370="","",LOOKUP(U370-V370,{-9E+307,0,1},{2,"x",1}))</f>
        <v/>
      </c>
      <c r="AA370" s="14">
        <f>IF(U370="","",U370&amp;"-"&amp;V370)</f>
        <v/>
      </c>
      <c r="AB370" s="63" t="n"/>
    </row>
    <row customHeight="1" ht="12" r="371" spans="1:201">
      <c r="W371" s="16" t="n"/>
      <c r="X371" s="25" t="n"/>
      <c r="Y371" s="80" t="n"/>
      <c r="Z371" s="27">
        <f>IF(U371="","",LOOKUP(U371-V371,{-9E+307,0,1},{2,"x",1}))</f>
        <v/>
      </c>
      <c r="AA371" s="14">
        <f>IF(U371="","",U371&amp;"-"&amp;V371)</f>
        <v/>
      </c>
      <c r="AB371" s="63" t="n"/>
    </row>
    <row customHeight="1" ht="12" r="372" spans="1:201">
      <c r="F372" s="10" t="n"/>
      <c r="G372" s="89" t="n"/>
      <c r="H372" s="89" t="n"/>
      <c r="I372" s="89" t="n"/>
      <c r="L372" s="10" t="n"/>
      <c r="M372" s="89" t="n"/>
      <c r="N372" s="89" t="n"/>
      <c r="O372" s="89" t="n"/>
      <c r="P372" s="89" t="n"/>
      <c r="Q372" s="89" t="n"/>
      <c r="U372" s="10" t="n"/>
      <c r="V372" s="89" t="n"/>
      <c r="W372" s="16" t="n"/>
      <c r="X372" s="25" t="n"/>
      <c r="Y372" s="80" t="n"/>
      <c r="Z372" s="27">
        <f>IF(U372="","",LOOKUP(U372-V372,{-9E+307,0,1},{2,"x",1}))</f>
        <v/>
      </c>
      <c r="AA372" s="14">
        <f>IF(U372="","",U372&amp;"-"&amp;V372)</f>
        <v/>
      </c>
      <c r="AB372" s="63" t="n"/>
    </row>
    <row customHeight="1" ht="12" r="373" spans="1:201">
      <c r="F373" s="10" t="n"/>
      <c r="G373" s="89" t="n"/>
      <c r="H373" s="89" t="n"/>
      <c r="I373" s="89" t="n"/>
      <c r="L373" s="10" t="n"/>
      <c r="M373" s="89" t="n"/>
      <c r="N373" s="89" t="n"/>
      <c r="O373" s="89" t="n"/>
      <c r="P373" s="89" t="n"/>
      <c r="Q373" s="89" t="n"/>
      <c r="U373" s="10" t="n"/>
      <c r="V373" s="89" t="n"/>
      <c r="W373" s="16" t="n"/>
      <c r="X373" s="25" t="n"/>
      <c r="Y373" s="80" t="n"/>
      <c r="Z373" s="27">
        <f>IF(U373="","",LOOKUP(U373-V373,{-9E+307,0,1},{2,"x",1}))</f>
        <v/>
      </c>
      <c r="AA373" s="14">
        <f>IF(U373="","",U373&amp;"-"&amp;V373)</f>
        <v/>
      </c>
      <c r="AB373" s="63" t="n"/>
    </row>
    <row r="374" spans="1:201">
      <c r="F374" s="10" t="n"/>
      <c r="G374" s="89" t="n"/>
      <c r="H374" s="89" t="n"/>
      <c r="I374" s="89" t="n"/>
      <c r="L374" s="10" t="n"/>
      <c r="M374" s="89" t="n"/>
      <c r="N374" s="89" t="n"/>
      <c r="O374" s="89" t="n"/>
      <c r="P374" s="89" t="n"/>
      <c r="Q374" s="89" t="n"/>
      <c r="U374" s="10" t="n"/>
      <c r="V374" s="89" t="n"/>
      <c r="W374" s="16" t="n"/>
      <c r="X374" s="25" t="n"/>
      <c r="Y374" s="80" t="n"/>
      <c r="Z374" s="27">
        <f>IF(U374="","",LOOKUP(U374-V374,{-9E+307,0,1},{2,"x",1}))</f>
        <v/>
      </c>
      <c r="AA374" s="14">
        <f>IF(U374="","",U374&amp;"-"&amp;V374)</f>
        <v/>
      </c>
      <c r="AB374" s="63" t="n"/>
    </row>
    <row customHeight="1" ht="12" r="375" spans="1:201">
      <c r="F375" s="10" t="n"/>
      <c r="G375" s="89" t="n"/>
      <c r="H375" s="89" t="n"/>
      <c r="I375" s="89" t="n"/>
      <c r="L375" s="10" t="n"/>
      <c r="M375" s="89" t="n"/>
      <c r="N375" s="89" t="n"/>
      <c r="O375" s="89" t="n"/>
      <c r="P375" s="89" t="n"/>
      <c r="Q375" s="89" t="n"/>
      <c r="U375" s="10" t="n"/>
      <c r="V375" s="89" t="n"/>
      <c r="W375" s="16" t="n"/>
      <c r="X375" s="25" t="n"/>
      <c r="Y375" s="80" t="n"/>
      <c r="Z375" s="27">
        <f>IF(U375="","",LOOKUP(U375-V375,{-9E+307,0,1},{2,"x",1}))</f>
        <v/>
      </c>
      <c r="AA375" s="14">
        <f>IF(U375="","",U375&amp;"-"&amp;V375)</f>
        <v/>
      </c>
      <c r="AB375" s="63" t="n"/>
    </row>
    <row customHeight="1" ht="12" r="376" spans="1:201">
      <c r="F376" s="10" t="n"/>
      <c r="G376" s="89" t="n"/>
      <c r="H376" s="89" t="n"/>
      <c r="I376" s="89" t="n"/>
      <c r="L376" s="10" t="n"/>
      <c r="M376" s="89" t="n"/>
      <c r="N376" s="89" t="n"/>
      <c r="O376" s="89" t="n"/>
      <c r="P376" s="89" t="n"/>
      <c r="Q376" s="89" t="n"/>
      <c r="U376" s="10" t="n"/>
      <c r="V376" s="89" t="n"/>
      <c r="W376" s="16" t="n"/>
      <c r="X376" s="25" t="n"/>
      <c r="Y376" s="80" t="n"/>
      <c r="Z376" s="27">
        <f>IF(U376="","",LOOKUP(U376-V376,{-9E+307,0,1},{2,"x",1}))</f>
        <v/>
      </c>
      <c r="AA376" s="14">
        <f>IF(U376="","",U376&amp;"-"&amp;V376)</f>
        <v/>
      </c>
      <c r="AB376" s="63" t="n"/>
    </row>
    <row customHeight="1" ht="12" r="377" spans="1:201">
      <c r="F377" s="10" t="n"/>
      <c r="G377" s="89" t="n"/>
      <c r="H377" s="89" t="n"/>
      <c r="I377" s="89" t="n"/>
      <c r="L377" s="10" t="n"/>
      <c r="M377" s="89" t="n"/>
      <c r="N377" s="89" t="n"/>
      <c r="O377" s="89" t="n"/>
      <c r="P377" s="89" t="n"/>
      <c r="Q377" s="89" t="n"/>
      <c r="U377" s="10" t="n"/>
      <c r="V377" s="89" t="n"/>
      <c r="W377" s="16" t="n"/>
      <c r="X377" s="25" t="n"/>
      <c r="Y377" s="80" t="n"/>
      <c r="Z377" s="27">
        <f>IF(U377="","",LOOKUP(U377-V377,{-9E+307,0,1},{2,"x",1}))</f>
        <v/>
      </c>
      <c r="AA377" s="14">
        <f>IF(U377="","",U377&amp;"-"&amp;V377)</f>
        <v/>
      </c>
      <c r="AB377" s="63" t="n"/>
    </row>
    <row customHeight="1" ht="12" r="378" spans="1:201">
      <c r="F378" s="10" t="n"/>
      <c r="G378" s="89" t="n"/>
      <c r="H378" s="89" t="n"/>
      <c r="I378" s="89" t="n"/>
      <c r="L378" s="10" t="n"/>
      <c r="M378" s="89" t="n"/>
      <c r="N378" s="89" t="n"/>
      <c r="O378" s="89" t="n"/>
      <c r="P378" s="89" t="n"/>
      <c r="Q378" s="89" t="n"/>
      <c r="U378" s="10" t="n"/>
      <c r="V378" s="89" t="n"/>
      <c r="W378" s="16" t="n"/>
      <c r="X378" s="25" t="n"/>
      <c r="Y378" s="80" t="n"/>
      <c r="Z378" s="27">
        <f>IF(U378="","",LOOKUP(U378-V378,{-9E+307,0,1},{2,"x",1}))</f>
        <v/>
      </c>
      <c r="AA378" s="14">
        <f>IF(U378="","",U378&amp;"-"&amp;V378)</f>
        <v/>
      </c>
      <c r="AB378" s="63" t="n"/>
    </row>
    <row customHeight="1" ht="12" r="379" spans="1:201">
      <c r="F379" s="10" t="n"/>
      <c r="G379" s="89" t="n"/>
      <c r="H379" s="89" t="n"/>
      <c r="I379" s="89" t="n"/>
      <c r="L379" s="10" t="n"/>
      <c r="M379" s="89" t="n"/>
      <c r="N379" s="89" t="n"/>
      <c r="O379" s="89" t="n"/>
      <c r="P379" s="89" t="n"/>
      <c r="Q379" s="89" t="n"/>
      <c r="U379" s="10" t="n"/>
      <c r="V379" s="89" t="n"/>
      <c r="W379" s="16" t="n"/>
      <c r="X379" s="25" t="n"/>
      <c r="Y379" s="80" t="n"/>
      <c r="Z379" s="27">
        <f>IF(U379="","",LOOKUP(U379-V379,{-9E+307,0,1},{2,"x",1}))</f>
        <v/>
      </c>
      <c r="AA379" s="14">
        <f>IF(U379="","",U379&amp;"-"&amp;V379)</f>
        <v/>
      </c>
      <c r="AB379" s="63" t="n"/>
    </row>
    <row customHeight="1" ht="12" r="380" spans="1:201">
      <c r="F380" s="10" t="n"/>
      <c r="G380" s="89" t="n"/>
      <c r="H380" s="89" t="n"/>
      <c r="I380" s="89" t="n"/>
      <c r="L380" s="10" t="n"/>
      <c r="M380" s="89" t="n"/>
      <c r="N380" s="89" t="n"/>
      <c r="O380" s="89" t="n"/>
      <c r="P380" s="89" t="n"/>
      <c r="Q380" s="89" t="n"/>
      <c r="U380" s="10" t="n"/>
      <c r="V380" s="89" t="n"/>
      <c r="W380" s="16" t="n"/>
      <c r="X380" s="25" t="n"/>
      <c r="Y380" s="80" t="n"/>
      <c r="Z380" s="27">
        <f>IF(U380="","",LOOKUP(U380-V380,{-9E+307,0,1},{2,"x",1}))</f>
        <v/>
      </c>
      <c r="AA380" s="14">
        <f>IF(U380="","",U380&amp;"-"&amp;V380)</f>
        <v/>
      </c>
      <c r="AB380" s="63" t="n"/>
    </row>
    <row customHeight="1" ht="12" r="381" spans="1:201">
      <c r="F381" s="10" t="n"/>
      <c r="G381" s="89" t="n"/>
      <c r="H381" s="89" t="n"/>
      <c r="I381" s="89" t="n"/>
      <c r="L381" s="10" t="n"/>
      <c r="M381" s="89" t="n"/>
      <c r="N381" s="89" t="n"/>
      <c r="O381" s="89" t="n"/>
      <c r="P381" s="89" t="n"/>
      <c r="Q381" s="89" t="n"/>
      <c r="U381" s="10" t="n"/>
      <c r="V381" s="89" t="n"/>
      <c r="W381" s="16" t="n"/>
      <c r="X381" s="25" t="n"/>
      <c r="Y381" s="80" t="n"/>
      <c r="Z381" s="27">
        <f>IF(U381="","",LOOKUP(U381-V381,{-9E+307,0,1},{2,"x",1}))</f>
        <v/>
      </c>
      <c r="AA381" s="14">
        <f>IF(U381="","",U381&amp;"-"&amp;V381)</f>
        <v/>
      </c>
      <c r="AB381" s="63" t="n"/>
    </row>
    <row customHeight="1" ht="12" r="382" spans="1:201">
      <c r="U382" s="10" t="n"/>
      <c r="V382" s="89" t="n"/>
      <c r="W382" s="16" t="n"/>
      <c r="X382" s="25" t="n"/>
      <c r="Y382" s="80" t="n"/>
      <c r="Z382" s="27">
        <f>IF(U382="","",LOOKUP(U382-V382,{-9E+307,0,1},{2,"x",1}))</f>
        <v/>
      </c>
      <c r="AA382" s="14">
        <f>IF(U382="","",U382&amp;"-"&amp;V382)</f>
        <v/>
      </c>
      <c r="AB382" s="63" t="n"/>
    </row>
    <row customHeight="1" ht="12" r="383" spans="1:201">
      <c r="U383" s="10" t="n"/>
      <c r="V383" s="89" t="n"/>
      <c r="W383" s="16" t="n"/>
      <c r="X383" s="25" t="n"/>
      <c r="Y383" s="80" t="n"/>
      <c r="Z383" s="27">
        <f>IF(U383="","",LOOKUP(U383-V383,{-9E+307,0,1},{2,"x",1}))</f>
        <v/>
      </c>
      <c r="AA383" s="14">
        <f>IF(U383="","",U383&amp;"-"&amp;V383)</f>
        <v/>
      </c>
      <c r="AB383" s="63" t="n"/>
    </row>
    <row customHeight="1" ht="12" r="384" spans="1:201">
      <c r="U384" s="10" t="n"/>
      <c r="V384" s="89" t="n"/>
      <c r="W384" s="16" t="n"/>
      <c r="X384" s="25" t="n"/>
      <c r="Y384" s="80" t="n"/>
      <c r="Z384" s="27">
        <f>IF(U384="","",LOOKUP(U384-V384,{-9E+307,0,1},{2,"x",1}))</f>
        <v/>
      </c>
      <c r="AA384" s="14">
        <f>IF(U384="","",U384&amp;"-"&amp;V384)</f>
        <v/>
      </c>
      <c r="AB384" s="63" t="n"/>
    </row>
    <row customHeight="1" ht="12" r="385" spans="1:201">
      <c r="U385" s="10" t="n"/>
      <c r="V385" s="89" t="n"/>
      <c r="W385" s="16" t="n"/>
      <c r="X385" s="25" t="n"/>
      <c r="Y385" s="80" t="n"/>
      <c r="Z385" s="27">
        <f>IF(U385="","",LOOKUP(U385-V385,{-9E+307,0,1},{2,"x",1}))</f>
        <v/>
      </c>
      <c r="AA385" s="14">
        <f>IF(U385="","",U385&amp;"-"&amp;V385)</f>
        <v/>
      </c>
      <c r="AB385" s="63" t="n"/>
    </row>
    <row customHeight="1" ht="12" r="386" spans="1:201">
      <c r="U386" s="10" t="n"/>
      <c r="V386" s="89" t="n"/>
      <c r="W386" s="16" t="n"/>
      <c r="X386" s="25" t="n"/>
      <c r="Y386" s="80" t="n"/>
      <c r="Z386" s="27">
        <f>IF(U386="","",LOOKUP(U386-V386,{-9E+307,0,1},{2,"x",1}))</f>
        <v/>
      </c>
      <c r="AA386" s="14">
        <f>IF(U386="","",U386&amp;"-"&amp;V386)</f>
        <v/>
      </c>
      <c r="AB386" s="63" t="n"/>
    </row>
    <row customHeight="1" ht="12" r="387" spans="1:201">
      <c r="U387" s="10" t="n"/>
      <c r="V387" s="89" t="n"/>
      <c r="W387" s="16" t="n"/>
      <c r="X387" s="25" t="n"/>
      <c r="Y387" s="80" t="n"/>
      <c r="Z387" s="27">
        <f>IF(U387="","",LOOKUP(U387-V387,{-9E+307,0,1},{2,"x",1}))</f>
        <v/>
      </c>
      <c r="AA387" s="14">
        <f>IF(U387="","",U387&amp;"-"&amp;V387)</f>
        <v/>
      </c>
      <c r="AB387" s="63" t="n"/>
    </row>
    <row customHeight="1" ht="12" r="388" spans="1:201">
      <c r="U388" s="10" t="n"/>
      <c r="V388" s="89" t="n"/>
      <c r="W388" s="16" t="n"/>
      <c r="X388" s="25" t="n"/>
      <c r="Y388" s="80" t="n"/>
      <c r="Z388" s="27">
        <f>IF(U388="","",LOOKUP(U388-V388,{-9E+307,0,1},{2,"x",1}))</f>
        <v/>
      </c>
      <c r="AA388" s="14">
        <f>IF(U388="","",U388&amp;"-"&amp;V388)</f>
        <v/>
      </c>
      <c r="AB388" s="63" t="n"/>
    </row>
    <row customHeight="1" ht="12" r="389" spans="1:201">
      <c r="U389" s="10" t="n"/>
      <c r="V389" s="89" t="n"/>
      <c r="W389" s="16" t="n"/>
      <c r="X389" s="25" t="n"/>
      <c r="Y389" s="80" t="n"/>
      <c r="Z389" s="27">
        <f>IF(U389="","",LOOKUP(U389-V389,{-9E+307,0,1},{2,"x",1}))</f>
        <v/>
      </c>
      <c r="AA389" s="14">
        <f>IF(U389="","",U389&amp;"-"&amp;V389)</f>
        <v/>
      </c>
      <c r="AB389" s="63" t="n"/>
    </row>
    <row customHeight="1" ht="12" r="390" spans="1:201">
      <c r="U390" s="10" t="n"/>
      <c r="V390" s="89" t="n"/>
      <c r="W390" s="16" t="n"/>
      <c r="X390" s="25" t="n"/>
      <c r="Y390" s="80" t="n"/>
      <c r="Z390" s="27">
        <f>IF(U390="","",LOOKUP(U390-V390,{-9E+307,0,1},{2,"x",1}))</f>
        <v/>
      </c>
      <c r="AA390" s="14">
        <f>IF(U390="","",U390&amp;"-"&amp;V390)</f>
        <v/>
      </c>
      <c r="AB390" s="63" t="n"/>
    </row>
    <row customHeight="1" ht="12" r="391" spans="1:201">
      <c r="U391" s="10" t="n"/>
      <c r="V391" s="89" t="n"/>
      <c r="W391" s="16" t="n"/>
      <c r="X391" s="25" t="n"/>
      <c r="Y391" s="80" t="n"/>
      <c r="Z391" s="27">
        <f>IF(U391="","",LOOKUP(U391-V391,{-9E+307,0,1},{2,"x",1}))</f>
        <v/>
      </c>
      <c r="AA391" s="14">
        <f>IF(U391="","",U391&amp;"-"&amp;V391)</f>
        <v/>
      </c>
      <c r="AB391" s="63" t="n"/>
    </row>
    <row customHeight="1" ht="12" r="392" spans="1:201">
      <c r="U392" s="10" t="n"/>
      <c r="V392" s="89" t="n"/>
      <c r="W392" s="16" t="n"/>
      <c r="X392" s="25" t="n"/>
      <c r="Y392" s="80" t="n"/>
      <c r="Z392" s="27">
        <f>IF(U392="","",LOOKUP(U392-V392,{-9E+307,0,1},{2,"x",1}))</f>
        <v/>
      </c>
      <c r="AA392" s="14">
        <f>IF(U392="","",U392&amp;"-"&amp;V392)</f>
        <v/>
      </c>
      <c r="AB392" s="63" t="n"/>
    </row>
    <row customHeight="1" ht="12" r="393" spans="1:201">
      <c r="U393" s="10" t="n"/>
      <c r="V393" s="89" t="n"/>
      <c r="W393" s="16" t="n"/>
      <c r="X393" s="25" t="n"/>
      <c r="Y393" s="80" t="n"/>
      <c r="Z393" s="27">
        <f>IF(U393="","",LOOKUP(U393-V393,{-9E+307,0,1},{2,"x",1}))</f>
        <v/>
      </c>
      <c r="AA393" s="14">
        <f>IF(U393="","",U393&amp;"-"&amp;V393)</f>
        <v/>
      </c>
      <c r="AB393" s="63" t="n"/>
    </row>
    <row customHeight="1" ht="12" r="394" spans="1:201">
      <c r="U394" s="10" t="n"/>
      <c r="V394" s="89" t="n"/>
      <c r="W394" s="16" t="n"/>
      <c r="X394" s="25" t="n"/>
      <c r="Y394" s="80" t="n"/>
      <c r="Z394" s="27">
        <f>IF(U394="","",LOOKUP(U394-V394,{-9E+307,0,1},{2,"x",1}))</f>
        <v/>
      </c>
      <c r="AA394" s="14">
        <f>IF(U394="","",U394&amp;"-"&amp;V394)</f>
        <v/>
      </c>
      <c r="AB394" s="63" t="n"/>
    </row>
    <row customHeight="1" ht="12" r="395" spans="1:201">
      <c r="U395" s="10" t="n"/>
      <c r="V395" s="89" t="n"/>
      <c r="W395" s="16" t="n"/>
      <c r="X395" s="25" t="n"/>
      <c r="Y395" s="80" t="n"/>
      <c r="Z395" s="27">
        <f>IF(U395="","",LOOKUP(U395-V395,{-9E+307,0,1},{2,"x",1}))</f>
        <v/>
      </c>
      <c r="AA395" s="14">
        <f>IF(U395="","",U395&amp;"-"&amp;V395)</f>
        <v/>
      </c>
      <c r="AB395" s="63" t="n"/>
    </row>
    <row customHeight="1" ht="12" r="396" spans="1:201">
      <c r="U396" s="10" t="n"/>
      <c r="V396" s="89" t="n"/>
      <c r="W396" s="16" t="n"/>
      <c r="X396" s="25" t="n"/>
      <c r="Y396" s="80" t="n"/>
      <c r="Z396" s="27">
        <f>IF(U396="","",LOOKUP(U396-V396,{-9E+307,0,1},{2,"x",1}))</f>
        <v/>
      </c>
      <c r="AA396" s="14">
        <f>IF(U396="","",U396&amp;"-"&amp;V396)</f>
        <v/>
      </c>
      <c r="AB396" s="63" t="n"/>
    </row>
    <row customHeight="1" ht="12" r="397" spans="1:201">
      <c r="U397" s="10" t="n"/>
      <c r="V397" s="89" t="n"/>
      <c r="W397" s="16" t="n"/>
      <c r="X397" s="25" t="n"/>
      <c r="Y397" s="80" t="n"/>
      <c r="Z397" s="27">
        <f>IF(U397="","",LOOKUP(U397-V397,{-9E+307,0,1},{2,"x",1}))</f>
        <v/>
      </c>
      <c r="AA397" s="14">
        <f>IF(U397="","",U397&amp;"-"&amp;V397)</f>
        <v/>
      </c>
      <c r="AB397" s="63" t="n"/>
    </row>
    <row customHeight="1" ht="12" r="398" spans="1:201">
      <c r="U398" s="10" t="n"/>
      <c r="V398" s="89" t="n"/>
      <c r="W398" s="16" t="n"/>
      <c r="X398" s="25" t="n"/>
      <c r="Y398" s="80" t="n"/>
      <c r="Z398" s="27">
        <f>IF(U398="","",LOOKUP(U398-V398,{-9E+307,0,1},{2,"x",1}))</f>
        <v/>
      </c>
      <c r="AA398" s="14">
        <f>IF(U398="","",U398&amp;"-"&amp;V398)</f>
        <v/>
      </c>
      <c r="AB398" s="63" t="n"/>
    </row>
    <row customHeight="1" ht="12" r="399" spans="1:201">
      <c r="U399" s="10" t="n"/>
      <c r="V399" s="89" t="n"/>
      <c r="W399" s="16" t="n"/>
      <c r="X399" s="25" t="n"/>
      <c r="Y399" s="80" t="n"/>
      <c r="Z399" s="27">
        <f>IF(U399="","",LOOKUP(U399-V399,{-9E+307,0,1},{2,"x",1}))</f>
        <v/>
      </c>
      <c r="AA399" s="14">
        <f>IF(U399="","",U399&amp;"-"&amp;V399)</f>
        <v/>
      </c>
      <c r="AB399" s="63" t="n"/>
    </row>
    <row customHeight="1" ht="12" r="400" spans="1:201">
      <c r="U400" s="10" t="n"/>
      <c r="V400" s="89" t="n"/>
      <c r="W400" s="16" t="n"/>
      <c r="X400" s="25" t="n"/>
      <c r="Y400" s="80" t="n"/>
      <c r="Z400" s="27">
        <f>IF(U400="","",LOOKUP(U400-V400,{-9E+307,0,1},{2,"x",1}))</f>
        <v/>
      </c>
      <c r="AA400" s="14">
        <f>IF(U400="","",U400&amp;"-"&amp;V400)</f>
        <v/>
      </c>
      <c r="AB400" s="63" t="n"/>
    </row>
    <row customHeight="1" ht="12" r="401" spans="1:201">
      <c r="U401" s="10" t="n"/>
      <c r="V401" s="89" t="n"/>
      <c r="W401" s="16" t="n"/>
      <c r="X401" s="25" t="n"/>
      <c r="Y401" s="80" t="n"/>
      <c r="Z401" s="27">
        <f>IF(U401="","",LOOKUP(U401-V401,{-9E+307,0,1},{2,"x",1}))</f>
        <v/>
      </c>
      <c r="AA401" s="14">
        <f>IF(U401="","",U401&amp;"-"&amp;V401)</f>
        <v/>
      </c>
      <c r="AB401" s="63" t="n"/>
    </row>
    <row customHeight="1" ht="12" r="402" spans="1:201">
      <c r="U402" s="10" t="n"/>
      <c r="V402" s="89" t="n"/>
      <c r="W402" s="16" t="n"/>
      <c r="X402" s="25" t="n"/>
      <c r="Y402" s="80" t="n"/>
      <c r="Z402" s="27">
        <f>IF(U402="","",LOOKUP(U402-V402,{-9E+307,0,1},{2,"x",1}))</f>
        <v/>
      </c>
      <c r="AA402" s="14">
        <f>IF(U402="","",U402&amp;"-"&amp;V402)</f>
        <v/>
      </c>
      <c r="AB402" s="63" t="n"/>
    </row>
    <row customHeight="1" ht="12" r="403" spans="1:201">
      <c r="U403" s="10" t="n"/>
      <c r="V403" s="89" t="n"/>
      <c r="W403" s="16" t="n"/>
      <c r="X403" s="25" t="n"/>
      <c r="Y403" s="80" t="n"/>
      <c r="Z403" s="27">
        <f>IF(U403="","",LOOKUP(U403-V403,{-9E+307,0,1},{2,"x",1}))</f>
        <v/>
      </c>
      <c r="AA403" s="14">
        <f>IF(U403="","",U403&amp;"-"&amp;V403)</f>
        <v/>
      </c>
      <c r="AB403" s="63" t="n"/>
    </row>
    <row customHeight="1" ht="12" r="404" spans="1:201">
      <c r="U404" s="10" t="n"/>
      <c r="V404" s="89" t="n"/>
      <c r="W404" s="16" t="n"/>
      <c r="X404" s="25" t="n"/>
      <c r="Y404" s="80" t="n"/>
      <c r="Z404" s="27">
        <f>IF(U404="","",LOOKUP(U404-V404,{-9E+307,0,1},{2,"x",1}))</f>
        <v/>
      </c>
      <c r="AA404" s="14">
        <f>IF(U404="","",U404&amp;"-"&amp;V404)</f>
        <v/>
      </c>
      <c r="AB404" s="63" t="n"/>
    </row>
    <row customHeight="1" ht="12" r="405" spans="1:201">
      <c r="U405" s="10" t="n"/>
      <c r="V405" s="89" t="n"/>
      <c r="W405" s="16" t="n"/>
      <c r="X405" s="25" t="n"/>
      <c r="Y405" s="80" t="n"/>
      <c r="Z405" s="27">
        <f>IF(U405="","",LOOKUP(U405-V405,{-9E+307,0,1},{2,"x",1}))</f>
        <v/>
      </c>
      <c r="AA405" s="14">
        <f>IF(U405="","",U405&amp;"-"&amp;V405)</f>
        <v/>
      </c>
      <c r="AB405" s="63" t="n"/>
    </row>
    <row customHeight="1" ht="12" r="406" spans="1:201">
      <c r="U406" s="10" t="n"/>
      <c r="V406" s="89" t="n"/>
      <c r="W406" s="16" t="n"/>
      <c r="X406" s="25" t="n"/>
      <c r="Y406" s="80" t="n"/>
      <c r="Z406" s="27">
        <f>IF(U406="","",LOOKUP(U406-V406,{-9E+307,0,1},{2,"x",1}))</f>
        <v/>
      </c>
      <c r="AA406" s="14">
        <f>IF(U406="","",U406&amp;"-"&amp;V406)</f>
        <v/>
      </c>
      <c r="AB406" s="63" t="n"/>
    </row>
    <row customHeight="1" ht="12" r="407" spans="1:201">
      <c r="U407" s="10" t="n"/>
      <c r="V407" s="89" t="n"/>
      <c r="W407" s="16" t="n"/>
      <c r="X407" s="25" t="n"/>
      <c r="Y407" s="80" t="n"/>
      <c r="Z407" s="27">
        <f>IF(U407="","",LOOKUP(U407-V407,{-9E+307,0,1},{2,"x",1}))</f>
        <v/>
      </c>
      <c r="AA407" s="14">
        <f>IF(U407="","",U407&amp;"-"&amp;V407)</f>
        <v/>
      </c>
      <c r="AB407" s="63" t="n"/>
    </row>
    <row customHeight="1" ht="12" r="408" spans="1:201">
      <c r="U408" s="10" t="n"/>
      <c r="V408" s="89" t="n"/>
      <c r="W408" s="16" t="n"/>
      <c r="X408" s="25" t="n"/>
      <c r="Y408" s="80" t="n"/>
      <c r="Z408" s="27">
        <f>IF(U408="","",LOOKUP(U408-V408,{-9E+307,0,1},{2,"x",1}))</f>
        <v/>
      </c>
      <c r="AA408" s="14">
        <f>IF(U408="","",U408&amp;"-"&amp;V408)</f>
        <v/>
      </c>
      <c r="AB408" s="63" t="n"/>
    </row>
    <row customHeight="1" ht="12" r="409" spans="1:201">
      <c r="U409" s="10" t="n"/>
      <c r="V409" s="89" t="n"/>
      <c r="W409" s="16" t="n"/>
      <c r="X409" s="25" t="n"/>
      <c r="Y409" s="80" t="n"/>
      <c r="Z409" s="27">
        <f>IF(U409="","",LOOKUP(U409-V409,{-9E+307,0,1},{2,"x",1}))</f>
        <v/>
      </c>
      <c r="AA409" s="14">
        <f>IF(U409="","",U409&amp;"-"&amp;V409)</f>
        <v/>
      </c>
      <c r="AB409" s="63" t="n"/>
    </row>
    <row customHeight="1" ht="12" r="410" spans="1:201">
      <c r="U410" s="10" t="n"/>
      <c r="V410" s="89" t="n"/>
      <c r="W410" s="16" t="n"/>
      <c r="X410" s="25" t="n"/>
      <c r="Y410" s="80" t="n"/>
      <c r="Z410" s="27">
        <f>IF(U410="","",LOOKUP(U410-V410,{-9E+307,0,1},{2,"x",1}))</f>
        <v/>
      </c>
      <c r="AA410" s="14">
        <f>IF(U410="","",U410&amp;"-"&amp;V410)</f>
        <v/>
      </c>
      <c r="AB410" s="63" t="n"/>
    </row>
    <row customHeight="1" ht="12" r="411" spans="1:201">
      <c r="U411" s="10" t="n"/>
      <c r="V411" s="89" t="n"/>
      <c r="W411" s="16" t="n"/>
      <c r="X411" s="25" t="n"/>
      <c r="Y411" s="80" t="n"/>
      <c r="Z411" s="27">
        <f>IF(U411="","",LOOKUP(U411-V411,{-9E+307,0,1},{2,"x",1}))</f>
        <v/>
      </c>
      <c r="AA411" s="14">
        <f>IF(U411="","",U411&amp;"-"&amp;V411)</f>
        <v/>
      </c>
      <c r="AB411" s="63" t="n"/>
    </row>
    <row customHeight="1" ht="12" r="412" spans="1:201">
      <c r="U412" s="10" t="n"/>
      <c r="V412" s="89" t="n"/>
      <c r="W412" s="16" t="n"/>
      <c r="X412" s="25" t="n"/>
      <c r="Y412" s="80" t="n"/>
      <c r="Z412" s="27">
        <f>IF(U412="","",LOOKUP(U412-V412,{-9E+307,0,1},{2,"x",1}))</f>
        <v/>
      </c>
      <c r="AA412" s="14">
        <f>IF(U412="","",U412&amp;"-"&amp;V412)</f>
        <v/>
      </c>
      <c r="AB412" s="63" t="n"/>
    </row>
    <row customHeight="1" ht="12" r="413" spans="1:201">
      <c r="U413" s="10" t="n"/>
      <c r="V413" s="89" t="n"/>
      <c r="W413" s="16" t="n"/>
      <c r="X413" s="25" t="n"/>
      <c r="Y413" s="80" t="n"/>
      <c r="Z413" s="27">
        <f>IF(U413="","",LOOKUP(U413-V413,{-9E+307,0,1},{2,"x",1}))</f>
        <v/>
      </c>
      <c r="AA413" s="14">
        <f>IF(U413="","",U413&amp;"-"&amp;V413)</f>
        <v/>
      </c>
      <c r="AB413" s="63" t="n"/>
    </row>
    <row customHeight="1" ht="12" r="414" spans="1:201">
      <c r="U414" s="10" t="n"/>
      <c r="V414" s="89" t="n"/>
      <c r="W414" s="16" t="n"/>
      <c r="X414" s="25" t="n"/>
      <c r="Y414" s="80" t="n"/>
      <c r="Z414" s="27">
        <f>IF(U414="","",LOOKUP(U414-V414,{-9E+307,0,1},{2,"x",1}))</f>
        <v/>
      </c>
      <c r="AA414" s="14">
        <f>IF(U414="","",U414&amp;"-"&amp;V414)</f>
        <v/>
      </c>
      <c r="AB414" s="63" t="n"/>
    </row>
    <row customHeight="1" ht="12" r="415" spans="1:201">
      <c r="U415" s="10" t="n"/>
      <c r="V415" s="89" t="n"/>
      <c r="W415" s="16" t="n"/>
      <c r="X415" s="25" t="n"/>
      <c r="Y415" s="80" t="n"/>
      <c r="Z415" s="27">
        <f>IF(U415="","",LOOKUP(U415-V415,{-9E+307,0,1},{2,"x",1}))</f>
        <v/>
      </c>
      <c r="AA415" s="14">
        <f>IF(U415="","",U415&amp;"-"&amp;V415)</f>
        <v/>
      </c>
      <c r="AB415" s="63" t="n"/>
    </row>
    <row customHeight="1" ht="12" r="416" spans="1:201">
      <c r="U416" s="10" t="n"/>
      <c r="V416" s="89" t="n"/>
      <c r="W416" s="16" t="n"/>
      <c r="X416" s="25" t="n"/>
      <c r="Y416" s="80" t="n"/>
      <c r="Z416" s="27">
        <f>IF(U416="","",LOOKUP(U416-V416,{-9E+307,0,1},{2,"x",1}))</f>
        <v/>
      </c>
      <c r="AA416" s="14">
        <f>IF(U416="","",U416&amp;"-"&amp;V416)</f>
        <v/>
      </c>
      <c r="AB416" s="63" t="n"/>
    </row>
    <row customHeight="1" ht="12" r="417" spans="1:201">
      <c r="U417" s="10" t="n"/>
      <c r="V417" s="89" t="n"/>
      <c r="W417" s="16" t="n"/>
      <c r="X417" s="25" t="n"/>
      <c r="Y417" s="80" t="n"/>
      <c r="Z417" s="27">
        <f>IF(U417="","",LOOKUP(U417-V417,{-9E+307,0,1},{2,"x",1}))</f>
        <v/>
      </c>
      <c r="AA417" s="14">
        <f>IF(U417="","",U417&amp;"-"&amp;V417)</f>
        <v/>
      </c>
      <c r="AB417" s="63" t="n"/>
    </row>
    <row customHeight="1" ht="12" r="418" spans="1:201">
      <c r="U418" s="10" t="n"/>
      <c r="V418" s="89" t="n"/>
      <c r="W418" s="16" t="n"/>
      <c r="X418" s="25" t="n"/>
      <c r="Y418" s="80" t="n"/>
      <c r="Z418" s="27">
        <f>IF(U418="","",LOOKUP(U418-V418,{-9E+307,0,1},{2,"x",1}))</f>
        <v/>
      </c>
      <c r="AA418" s="14">
        <f>IF(U418="","",U418&amp;"-"&amp;V418)</f>
        <v/>
      </c>
      <c r="AB418" s="63" t="n"/>
    </row>
    <row customHeight="1" ht="12" r="419" spans="1:201">
      <c r="U419" s="10" t="n"/>
      <c r="V419" s="89" t="n"/>
      <c r="W419" s="16" t="n"/>
      <c r="X419" s="25" t="n"/>
      <c r="Y419" s="80" t="n"/>
      <c r="Z419" s="27">
        <f>IF(U419="","",LOOKUP(U419-V419,{-9E+307,0,1},{2,"x",1}))</f>
        <v/>
      </c>
      <c r="AA419" s="14">
        <f>IF(U419="","",U419&amp;"-"&amp;V419)</f>
        <v/>
      </c>
      <c r="AB419" s="63" t="n"/>
    </row>
    <row customHeight="1" ht="12" r="420" spans="1:201">
      <c r="U420" s="10" t="n"/>
      <c r="V420" s="89" t="n"/>
      <c r="W420" s="16" t="n"/>
      <c r="X420" s="25" t="n"/>
      <c r="Y420" s="80" t="n"/>
      <c r="Z420" s="27">
        <f>IF(U420="","",LOOKUP(U420-V420,{-9E+307,0,1},{2,"x",1}))</f>
        <v/>
      </c>
      <c r="AA420" s="14">
        <f>IF(U420="","",U420&amp;"-"&amp;V420)</f>
        <v/>
      </c>
      <c r="AB420" s="63" t="n"/>
    </row>
    <row customHeight="1" ht="12" r="421" spans="1:201">
      <c r="U421" s="10" t="n"/>
      <c r="V421" s="89" t="n"/>
      <c r="W421" s="16" t="n"/>
      <c r="X421" s="25" t="n"/>
      <c r="Y421" s="80" t="n"/>
      <c r="Z421" s="27">
        <f>IF(U421="","",LOOKUP(U421-V421,{-9E+307,0,1},{2,"x",1}))</f>
        <v/>
      </c>
      <c r="AA421" s="14">
        <f>IF(U421="","",U421&amp;"-"&amp;V421)</f>
        <v/>
      </c>
      <c r="AB421" s="63" t="n"/>
    </row>
    <row customHeight="1" ht="12" r="422" spans="1:201">
      <c r="U422" s="10" t="n"/>
      <c r="V422" s="89" t="n"/>
      <c r="W422" s="16" t="n"/>
      <c r="X422" s="25" t="n"/>
      <c r="Y422" s="80" t="n"/>
      <c r="Z422" s="27">
        <f>IF(U422="","",LOOKUP(U422-V422,{-9E+307,0,1},{2,"x",1}))</f>
        <v/>
      </c>
      <c r="AA422" s="14">
        <f>IF(U422="","",U422&amp;"-"&amp;V422)</f>
        <v/>
      </c>
      <c r="AB422" s="63" t="n"/>
    </row>
    <row customHeight="1" ht="12" r="423" spans="1:201">
      <c r="U423" s="10" t="n"/>
      <c r="V423" s="89" t="n"/>
      <c r="W423" s="16" t="n"/>
      <c r="X423" s="25" t="n"/>
      <c r="Y423" s="80" t="n"/>
      <c r="Z423" s="27">
        <f>IF(U423="","",LOOKUP(U423-V423,{-9E+307,0,1},{2,"x",1}))</f>
        <v/>
      </c>
      <c r="AA423" s="14">
        <f>IF(U423="","",U423&amp;"-"&amp;V423)</f>
        <v/>
      </c>
      <c r="AB423" s="63" t="n"/>
    </row>
    <row customHeight="1" ht="12" r="424" spans="1:201">
      <c r="U424" s="10" t="n"/>
      <c r="V424" s="89" t="n"/>
      <c r="W424" s="16" t="n"/>
      <c r="X424" s="25" t="n"/>
      <c r="Y424" s="80" t="n"/>
      <c r="Z424" s="27">
        <f>IF(U424="","",LOOKUP(U424-V424,{-9E+307,0,1},{2,"x",1}))</f>
        <v/>
      </c>
      <c r="AA424" s="14">
        <f>IF(U424="","",U424&amp;"-"&amp;V424)</f>
        <v/>
      </c>
      <c r="AB424" s="63" t="n"/>
    </row>
    <row customHeight="1" ht="12" r="425" spans="1:201">
      <c r="U425" s="10" t="n"/>
      <c r="V425" s="89" t="n"/>
      <c r="W425" s="16" t="n"/>
      <c r="X425" s="25" t="n"/>
      <c r="Y425" s="80" t="n"/>
      <c r="Z425" s="27">
        <f>IF(U425="","",LOOKUP(U425-V425,{-9E+307,0,1},{2,"x",1}))</f>
        <v/>
      </c>
      <c r="AA425" s="14">
        <f>IF(U425="","",U425&amp;"-"&amp;V425)</f>
        <v/>
      </c>
      <c r="AB425" s="63" t="n"/>
    </row>
    <row customHeight="1" ht="12" r="426" spans="1:201">
      <c r="U426" s="10" t="n"/>
      <c r="V426" s="89" t="n"/>
      <c r="W426" s="16" t="n"/>
      <c r="X426" s="25" t="n"/>
      <c r="Y426" s="80" t="n"/>
      <c r="Z426" s="27">
        <f>IF(U426="","",LOOKUP(U426-V426,{-9E+307,0,1},{2,"x",1}))</f>
        <v/>
      </c>
      <c r="AA426" s="14">
        <f>IF(U426="","",U426&amp;"-"&amp;V426)</f>
        <v/>
      </c>
      <c r="AB426" s="63" t="n"/>
    </row>
    <row customHeight="1" ht="12" r="427" spans="1:201">
      <c r="U427" s="10" t="n"/>
      <c r="V427" s="89" t="n"/>
      <c r="W427" s="16" t="n"/>
      <c r="X427" s="25" t="n"/>
      <c r="Y427" s="80" t="n"/>
      <c r="Z427" s="27">
        <f>IF(U427="","",LOOKUP(U427-V427,{-9E+307,0,1},{2,"x",1}))</f>
        <v/>
      </c>
      <c r="AA427" s="14">
        <f>IF(U427="","",U427&amp;"-"&amp;V427)</f>
        <v/>
      </c>
      <c r="AB427" s="63" t="n"/>
    </row>
    <row customHeight="1" ht="12" r="428" spans="1:201">
      <c r="U428" s="10" t="n"/>
      <c r="V428" s="89" t="n"/>
      <c r="W428" s="16" t="n"/>
      <c r="X428" s="25" t="n"/>
      <c r="Y428" s="80" t="n"/>
      <c r="Z428" s="27">
        <f>IF(U428="","",LOOKUP(U428-V428,{-9E+307,0,1},{2,"x",1}))</f>
        <v/>
      </c>
      <c r="AA428" s="14">
        <f>IF(U428="","",U428&amp;"-"&amp;V428)</f>
        <v/>
      </c>
      <c r="AB428" s="63" t="n"/>
    </row>
    <row customHeight="1" ht="12" r="429" spans="1:201">
      <c r="U429" s="10" t="n"/>
      <c r="V429" s="89" t="n"/>
      <c r="W429" s="16" t="n"/>
      <c r="X429" s="25" t="n"/>
      <c r="Y429" s="80" t="n"/>
      <c r="Z429" s="27">
        <f>IF(U429="","",LOOKUP(U429-V429,{-9E+307,0,1},{2,"x",1}))</f>
        <v/>
      </c>
      <c r="AA429" s="14">
        <f>IF(U429="","",U429&amp;"-"&amp;V429)</f>
        <v/>
      </c>
      <c r="AB429" s="63" t="n"/>
    </row>
    <row customHeight="1" ht="12" r="430" spans="1:201">
      <c r="U430" s="10" t="n"/>
      <c r="V430" s="89" t="n"/>
      <c r="W430" s="16" t="n"/>
      <c r="X430" s="25" t="n"/>
      <c r="Y430" s="80" t="n"/>
      <c r="Z430" s="27">
        <f>IF(U430="","",LOOKUP(U430-V430,{-9E+307,0,1},{2,"x",1}))</f>
        <v/>
      </c>
      <c r="AA430" s="14">
        <f>IF(U430="","",U430&amp;"-"&amp;V430)</f>
        <v/>
      </c>
      <c r="AB430" s="63" t="n"/>
    </row>
    <row customHeight="1" ht="12" r="431" spans="1:201">
      <c r="U431" s="10" t="n"/>
      <c r="V431" s="89" t="n"/>
      <c r="W431" s="16" t="n"/>
      <c r="X431" s="25" t="n"/>
      <c r="Y431" s="80" t="n"/>
      <c r="Z431" s="27">
        <f>IF(U431="","",LOOKUP(U431-V431,{-9E+307,0,1},{2,"x",1}))</f>
        <v/>
      </c>
      <c r="AA431" s="14">
        <f>IF(U431="","",U431&amp;"-"&amp;V431)</f>
        <v/>
      </c>
      <c r="AB431" s="63" t="n"/>
    </row>
    <row customHeight="1" ht="12" r="432" spans="1:201">
      <c r="U432" s="10" t="n"/>
      <c r="V432" s="89" t="n"/>
      <c r="W432" s="16" t="n"/>
      <c r="X432" s="25" t="n"/>
      <c r="Y432" s="80" t="n"/>
      <c r="Z432" s="27">
        <f>IF(U432="","",LOOKUP(U432-V432,{-9E+307,0,1},{2,"x",1}))</f>
        <v/>
      </c>
      <c r="AA432" s="14">
        <f>IF(U432="","",U432&amp;"-"&amp;V432)</f>
        <v/>
      </c>
      <c r="AB432" s="63" t="n"/>
    </row>
    <row customHeight="1" ht="12" r="433" spans="1:201">
      <c r="U433" s="10" t="n"/>
      <c r="V433" s="89" t="n"/>
      <c r="W433" s="16" t="n"/>
      <c r="X433" s="25" t="n"/>
      <c r="Y433" s="80" t="n"/>
      <c r="Z433" s="27">
        <f>IF(U433="","",LOOKUP(U433-V433,{-9E+307,0,1},{2,"x",1}))</f>
        <v/>
      </c>
      <c r="AA433" s="14">
        <f>IF(U433="","",U433&amp;"-"&amp;V433)</f>
        <v/>
      </c>
      <c r="AB433" s="63" t="n"/>
    </row>
    <row customHeight="1" ht="12" r="434" spans="1:201">
      <c r="U434" s="10" t="n"/>
      <c r="V434" s="89" t="n"/>
      <c r="W434" s="16" t="n"/>
      <c r="X434" s="25" t="n"/>
      <c r="Y434" s="80" t="n"/>
      <c r="Z434" s="27">
        <f>IF(U434="","",LOOKUP(U434-V434,{-9E+307,0,1},{2,"x",1}))</f>
        <v/>
      </c>
      <c r="AA434" s="14">
        <f>IF(U434="","",U434&amp;"-"&amp;V434)</f>
        <v/>
      </c>
      <c r="AB434" s="63" t="n"/>
    </row>
    <row customHeight="1" ht="12" r="435" spans="1:201">
      <c r="U435" s="10" t="n"/>
      <c r="V435" s="89" t="n"/>
      <c r="W435" s="16" t="n"/>
      <c r="X435" s="25" t="n"/>
      <c r="Y435" s="80" t="n"/>
      <c r="Z435" s="27">
        <f>IF(U435="","",LOOKUP(U435-V435,{-9E+307,0,1},{2,"x",1}))</f>
        <v/>
      </c>
      <c r="AA435" s="14">
        <f>IF(U435="","",U435&amp;"-"&amp;V435)</f>
        <v/>
      </c>
      <c r="AB435" s="63" t="n"/>
    </row>
    <row customHeight="1" ht="12" r="436" spans="1:201">
      <c r="U436" s="10" t="n"/>
      <c r="V436" s="89" t="n"/>
      <c r="W436" s="16" t="n"/>
      <c r="X436" s="25" t="n"/>
      <c r="Y436" s="80" t="n"/>
      <c r="Z436" s="27">
        <f>IF(U436="","",LOOKUP(U436-V436,{-9E+307,0,1},{2,"x",1}))</f>
        <v/>
      </c>
      <c r="AA436" s="14">
        <f>IF(U436="","",U436&amp;"-"&amp;V436)</f>
        <v/>
      </c>
      <c r="AB436" s="63" t="n"/>
    </row>
    <row customHeight="1" ht="12" r="437" spans="1:201">
      <c r="U437" s="10" t="n"/>
      <c r="V437" s="89" t="n"/>
      <c r="W437" s="16" t="n"/>
      <c r="X437" s="25" t="n"/>
      <c r="Y437" s="80" t="n"/>
      <c r="Z437" s="27">
        <f>IF(U437="","",LOOKUP(U437-V437,{-9E+307,0,1},{2,"x",1}))</f>
        <v/>
      </c>
      <c r="AA437" s="14">
        <f>IF(U437="","",U437&amp;"-"&amp;V437)</f>
        <v/>
      </c>
      <c r="AB437" s="63" t="n"/>
    </row>
    <row customHeight="1" ht="12" r="438" spans="1:201">
      <c r="U438" s="10" t="n"/>
      <c r="V438" s="89" t="n"/>
      <c r="W438" s="16" t="n"/>
      <c r="X438" s="25" t="n"/>
      <c r="Y438" s="80" t="n"/>
      <c r="Z438" s="27">
        <f>IF(U438="","",LOOKUP(U438-V438,{-9E+307,0,1},{2,"x",1}))</f>
        <v/>
      </c>
      <c r="AA438" s="14">
        <f>IF(U438="","",U438&amp;"-"&amp;V438)</f>
        <v/>
      </c>
      <c r="AB438" s="63" t="n"/>
    </row>
    <row customHeight="1" ht="12" r="439" spans="1:201">
      <c r="U439" s="10" t="n"/>
      <c r="V439" s="89" t="n"/>
      <c r="W439" s="16" t="n"/>
      <c r="X439" s="25" t="n"/>
      <c r="Y439" s="80" t="n"/>
      <c r="Z439" s="27">
        <f>IF(U439="","",LOOKUP(U439-V439,{-9E+307,0,1},{2,"x",1}))</f>
        <v/>
      </c>
      <c r="AA439" s="14">
        <f>IF(U439="","",U439&amp;"-"&amp;V439)</f>
        <v/>
      </c>
      <c r="AB439" s="63" t="n"/>
    </row>
    <row customHeight="1" ht="12" r="440" spans="1:201">
      <c r="U440" s="10" t="n"/>
      <c r="V440" s="89" t="n"/>
      <c r="W440" s="16" t="n"/>
      <c r="X440" s="25" t="n"/>
      <c r="Y440" s="80" t="n"/>
      <c r="Z440" s="27">
        <f>IF(U440="","",LOOKUP(U440-V440,{-9E+307,0,1},{2,"x",1}))</f>
        <v/>
      </c>
      <c r="AA440" s="14">
        <f>IF(U440="","",U440&amp;"-"&amp;V440)</f>
        <v/>
      </c>
      <c r="AB440" s="63" t="n"/>
    </row>
    <row customHeight="1" ht="12" r="441" spans="1:201">
      <c r="U441" s="10" t="n"/>
      <c r="V441" s="89" t="n"/>
      <c r="W441" s="16" t="n"/>
      <c r="X441" s="25" t="n"/>
      <c r="Y441" s="80" t="n"/>
      <c r="Z441" s="27">
        <f>IF(U441="","",LOOKUP(U441-V441,{-9E+307,0,1},{2,"x",1}))</f>
        <v/>
      </c>
      <c r="AA441" s="14">
        <f>IF(U441="","",U441&amp;"-"&amp;V441)</f>
        <v/>
      </c>
      <c r="AB441" s="63" t="n"/>
    </row>
    <row customHeight="1" ht="12" r="442" spans="1:201">
      <c r="U442" s="10" t="n"/>
      <c r="V442" s="89" t="n"/>
      <c r="W442" s="16" t="n"/>
      <c r="X442" s="25" t="n"/>
      <c r="Y442" s="80" t="n"/>
      <c r="Z442" s="27">
        <f>IF(U442="","",LOOKUP(U442-V442,{-9E+307,0,1},{2,"x",1}))</f>
        <v/>
      </c>
      <c r="AA442" s="14">
        <f>IF(U442="","",U442&amp;"-"&amp;V442)</f>
        <v/>
      </c>
      <c r="AB442" s="63" t="n"/>
    </row>
    <row customHeight="1" ht="12" r="443" spans="1:201">
      <c r="U443" s="10" t="n"/>
      <c r="V443" s="89" t="n"/>
      <c r="W443" s="16" t="n"/>
      <c r="X443" s="25" t="n"/>
      <c r="Y443" s="80" t="n"/>
      <c r="Z443" s="27">
        <f>IF(U443="","",LOOKUP(U443-V443,{-9E+307,0,1},{2,"x",1}))</f>
        <v/>
      </c>
      <c r="AA443" s="14">
        <f>IF(U443="","",U443&amp;"-"&amp;V443)</f>
        <v/>
      </c>
      <c r="AB443" s="63" t="n"/>
    </row>
    <row customHeight="1" ht="12" r="444" spans="1:201">
      <c r="U444" s="10" t="n"/>
      <c r="V444" s="89" t="n"/>
      <c r="W444" s="16" t="n"/>
      <c r="X444" s="25" t="n"/>
      <c r="Y444" s="80" t="n"/>
      <c r="Z444" s="27">
        <f>IF(U444="","",LOOKUP(U444-V444,{-9E+307,0,1},{2,"x",1}))</f>
        <v/>
      </c>
      <c r="AA444" s="14">
        <f>IF(U444="","",U444&amp;"-"&amp;V444)</f>
        <v/>
      </c>
      <c r="AB444" s="63" t="n"/>
    </row>
    <row customHeight="1" ht="12" r="445" spans="1:201">
      <c r="U445" s="10" t="n"/>
      <c r="V445" s="89" t="n"/>
      <c r="W445" s="16" t="n"/>
      <c r="X445" s="25" t="n"/>
      <c r="Y445" s="80" t="n"/>
      <c r="Z445" s="27">
        <f>IF(U445="","",LOOKUP(U445-V445,{-9E+307,0,1},{2,"x",1}))</f>
        <v/>
      </c>
      <c r="AA445" s="14">
        <f>IF(U445="","",U445&amp;"-"&amp;V445)</f>
        <v/>
      </c>
      <c r="AB445" s="63" t="n"/>
    </row>
    <row customHeight="1" ht="12" r="446" spans="1:201">
      <c r="U446" s="10" t="n"/>
      <c r="V446" s="89" t="n"/>
      <c r="W446" s="16" t="n"/>
      <c r="X446" s="25" t="n"/>
      <c r="Y446" s="80" t="n"/>
      <c r="Z446" s="27">
        <f>IF(U446="","",LOOKUP(U446-V446,{-9E+307,0,1},{2,"x",1}))</f>
        <v/>
      </c>
      <c r="AA446" s="14">
        <f>IF(U446="","",U446&amp;"-"&amp;V446)</f>
        <v/>
      </c>
      <c r="AB446" s="63" t="n"/>
    </row>
    <row customHeight="1" ht="12" r="447" spans="1:201">
      <c r="U447" s="10" t="n"/>
      <c r="V447" s="89" t="n"/>
      <c r="W447" s="16" t="n"/>
      <c r="X447" s="25" t="n"/>
      <c r="Y447" s="80" t="n"/>
      <c r="Z447" s="27">
        <f>IF(U447="","",LOOKUP(U447-V447,{-9E+307,0,1},{2,"x",1}))</f>
        <v/>
      </c>
      <c r="AA447" s="14">
        <f>IF(U447="","",U447&amp;"-"&amp;V447)</f>
        <v/>
      </c>
      <c r="AB447" s="63" t="n"/>
    </row>
    <row customHeight="1" ht="12" r="448" spans="1:201">
      <c r="U448" s="10" t="n"/>
      <c r="V448" s="89" t="n"/>
      <c r="W448" s="16" t="n"/>
      <c r="X448" s="25" t="n"/>
      <c r="Y448" s="80" t="n"/>
      <c r="Z448" s="27">
        <f>IF(U448="","",LOOKUP(U448-V448,{-9E+307,0,1},{2,"x",1}))</f>
        <v/>
      </c>
      <c r="AA448" s="14">
        <f>IF(U448="","",U448&amp;"-"&amp;V448)</f>
        <v/>
      </c>
      <c r="AB448" s="63" t="n"/>
    </row>
    <row customHeight="1" ht="12" r="449" spans="1:201">
      <c r="U449" s="10" t="n"/>
      <c r="V449" s="89" t="n"/>
      <c r="W449" s="16" t="n"/>
      <c r="X449" s="25" t="n"/>
      <c r="Y449" s="80" t="n"/>
      <c r="Z449" s="27">
        <f>IF(U449="","",LOOKUP(U449-V449,{-9E+307,0,1},{2,"x",1}))</f>
        <v/>
      </c>
      <c r="AA449" s="14">
        <f>IF(U449="","",U449&amp;"-"&amp;V449)</f>
        <v/>
      </c>
      <c r="AB449" s="63" t="n"/>
    </row>
    <row customHeight="1" ht="12" r="450" spans="1:201">
      <c r="U450" s="10" t="n"/>
      <c r="V450" s="89" t="n"/>
      <c r="W450" s="16" t="n"/>
      <c r="X450" s="25" t="n"/>
      <c r="Y450" s="80" t="n"/>
      <c r="Z450" s="27">
        <f>IF(U450="","",LOOKUP(U450-V450,{-9E+307,0,1},{2,"x",1}))</f>
        <v/>
      </c>
      <c r="AA450" s="14">
        <f>IF(U450="","",U450&amp;"-"&amp;V450)</f>
        <v/>
      </c>
      <c r="AB450" s="63" t="n"/>
    </row>
    <row customHeight="1" ht="12" r="451" spans="1:201">
      <c r="U451" s="10" t="n"/>
      <c r="V451" s="89" t="n"/>
      <c r="W451" s="16" t="n"/>
      <c r="X451" s="25" t="n"/>
      <c r="Y451" s="80" t="n"/>
      <c r="Z451" s="27">
        <f>IF(U451="","",LOOKUP(U451-V451,{-9E+307,0,1},{2,"x",1}))</f>
        <v/>
      </c>
      <c r="AA451" s="14">
        <f>IF(U451="","",U451&amp;"-"&amp;V451)</f>
        <v/>
      </c>
      <c r="AB451" s="63" t="n"/>
    </row>
    <row customHeight="1" ht="12" r="452" spans="1:201">
      <c r="U452" s="10" t="n"/>
      <c r="V452" s="89" t="n"/>
      <c r="W452" s="16" t="n"/>
      <c r="X452" s="25" t="n"/>
      <c r="Y452" s="80" t="n"/>
      <c r="Z452" s="27">
        <f>IF(U452="","",LOOKUP(U452-V452,{-9E+307,0,1},{2,"x",1}))</f>
        <v/>
      </c>
      <c r="AA452" s="14">
        <f>IF(U452="","",U452&amp;"-"&amp;V452)</f>
        <v/>
      </c>
      <c r="AB452" s="63" t="n"/>
    </row>
    <row customHeight="1" ht="12" r="453" spans="1:201">
      <c r="U453" s="10" t="n"/>
      <c r="V453" s="89" t="n"/>
      <c r="W453" s="16" t="n"/>
      <c r="X453" s="25" t="n"/>
      <c r="Y453" s="80" t="n"/>
      <c r="Z453" s="27">
        <f>IF(U453="","",LOOKUP(U453-V453,{-9E+307,0,1},{2,"x",1}))</f>
        <v/>
      </c>
      <c r="AA453" s="14">
        <f>IF(U453="","",U453&amp;"-"&amp;V453)</f>
        <v/>
      </c>
      <c r="AB453" s="63" t="n"/>
    </row>
    <row customHeight="1" ht="12" r="454" spans="1:201">
      <c r="U454" s="10" t="n"/>
      <c r="V454" s="89" t="n"/>
      <c r="W454" s="16" t="n"/>
      <c r="X454" s="25" t="n"/>
      <c r="Y454" s="80" t="n"/>
      <c r="Z454" s="27">
        <f>IF(U454="","",LOOKUP(U454-V454,{-9E+307,0,1},{2,"x",1}))</f>
        <v/>
      </c>
      <c r="AA454" s="14">
        <f>IF(U454="","",U454&amp;"-"&amp;V454)</f>
        <v/>
      </c>
      <c r="AB454" s="63" t="n"/>
    </row>
    <row customHeight="1" ht="12" r="455" spans="1:201">
      <c r="U455" s="10" t="n"/>
      <c r="V455" s="89" t="n"/>
      <c r="W455" s="16" t="n"/>
      <c r="X455" s="25" t="n"/>
      <c r="Y455" s="80" t="n"/>
      <c r="Z455" s="27">
        <f>IF(U455="","",LOOKUP(U455-V455,{-9E+307,0,1},{2,"x",1}))</f>
        <v/>
      </c>
      <c r="AA455" s="14">
        <f>IF(U455="","",U455&amp;"-"&amp;V455)</f>
        <v/>
      </c>
      <c r="AB455" s="63" t="n"/>
    </row>
    <row customHeight="1" ht="12" r="456" spans="1:201">
      <c r="U456" s="10" t="n"/>
      <c r="V456" s="89" t="n"/>
      <c r="W456" s="16" t="n"/>
      <c r="X456" s="25" t="n"/>
      <c r="Y456" s="80" t="n"/>
      <c r="Z456" s="27">
        <f>IF(U456="","",LOOKUP(U456-V456,{-9E+307,0,1},{2,"x",1}))</f>
        <v/>
      </c>
      <c r="AA456" s="14">
        <f>IF(U456="","",U456&amp;"-"&amp;V456)</f>
        <v/>
      </c>
      <c r="AB456" s="63" t="n"/>
    </row>
    <row customHeight="1" ht="12" r="457" spans="1:201">
      <c r="U457" s="10" t="n"/>
      <c r="V457" s="89" t="n"/>
      <c r="W457" s="16" t="n"/>
      <c r="X457" s="25" t="n"/>
      <c r="Y457" s="80" t="n"/>
      <c r="Z457" s="27">
        <f>IF(U457="","",LOOKUP(U457-V457,{-9E+307,0,1},{2,"x",1}))</f>
        <v/>
      </c>
      <c r="AA457" s="14">
        <f>IF(U457="","",U457&amp;"-"&amp;V457)</f>
        <v/>
      </c>
      <c r="AB457" s="63" t="n"/>
    </row>
    <row customHeight="1" ht="12" r="458" spans="1:201">
      <c r="U458" s="10" t="n"/>
      <c r="V458" s="89" t="n"/>
      <c r="W458" s="16" t="n"/>
      <c r="X458" s="25" t="n"/>
      <c r="Y458" s="80" t="n"/>
      <c r="Z458" s="27">
        <f>IF(U458="","",LOOKUP(U458-V458,{-9E+307,0,1},{2,"x",1}))</f>
        <v/>
      </c>
      <c r="AA458" s="14">
        <f>IF(U458="","",U458&amp;"-"&amp;V458)</f>
        <v/>
      </c>
      <c r="AB458" s="63" t="n"/>
    </row>
    <row customHeight="1" ht="12" r="459" spans="1:201">
      <c r="U459" s="10" t="n"/>
      <c r="V459" s="89" t="n"/>
      <c r="W459" s="16" t="n"/>
      <c r="X459" s="25" t="n"/>
      <c r="Y459" s="80" t="n"/>
      <c r="Z459" s="27">
        <f>IF(U459="","",LOOKUP(U459-V459,{-9E+307,0,1},{2,"x",1}))</f>
        <v/>
      </c>
      <c r="AA459" s="14">
        <f>IF(U459="","",U459&amp;"-"&amp;V459)</f>
        <v/>
      </c>
      <c r="AB459" s="63" t="n"/>
    </row>
    <row customHeight="1" ht="12" r="460" spans="1:201">
      <c r="U460" s="10" t="n"/>
      <c r="V460" s="89" t="n"/>
      <c r="W460" s="16" t="n"/>
      <c r="X460" s="25" t="n"/>
      <c r="Y460" s="80" t="n"/>
      <c r="Z460" s="27">
        <f>IF(U460="","",LOOKUP(U460-V460,{-9E+307,0,1},{2,"x",1}))</f>
        <v/>
      </c>
      <c r="AA460" s="14">
        <f>IF(U460="","",U460&amp;"-"&amp;V460)</f>
        <v/>
      </c>
      <c r="AB460" s="63" t="n"/>
    </row>
    <row customHeight="1" ht="12" r="461" spans="1:201">
      <c r="U461" s="10" t="n"/>
      <c r="V461" s="89" t="n"/>
      <c r="W461" s="16" t="n"/>
      <c r="X461" s="25" t="n"/>
      <c r="Y461" s="80" t="n"/>
      <c r="Z461" s="27">
        <f>IF(U461="","",LOOKUP(U461-V461,{-9E+307,0,1},{2,"x",1}))</f>
        <v/>
      </c>
      <c r="AA461" s="14">
        <f>IF(U461="","",U461&amp;"-"&amp;V461)</f>
        <v/>
      </c>
      <c r="AB461" s="63" t="n"/>
    </row>
    <row customHeight="1" ht="12" r="462" spans="1:201">
      <c r="U462" s="10" t="n"/>
      <c r="V462" s="89" t="n"/>
      <c r="W462" s="16" t="n"/>
      <c r="X462" s="25" t="n"/>
      <c r="Y462" s="80" t="n"/>
      <c r="Z462" s="27">
        <f>IF(U462="","",LOOKUP(U462-V462,{-9E+307,0,1},{2,"x",1}))</f>
        <v/>
      </c>
      <c r="AA462" s="14">
        <f>IF(U462="","",U462&amp;"-"&amp;V462)</f>
        <v/>
      </c>
      <c r="AB462" s="63" t="n"/>
    </row>
    <row customHeight="1" ht="12" r="463" spans="1:201">
      <c r="U463" s="10" t="n"/>
      <c r="V463" s="89" t="n"/>
      <c r="W463" s="16" t="n"/>
      <c r="X463" s="25" t="n"/>
      <c r="Y463" s="80" t="n"/>
      <c r="Z463" s="27">
        <f>IF(U463="","",LOOKUP(U463-V463,{-9E+307,0,1},{2,"x",1}))</f>
        <v/>
      </c>
      <c r="AA463" s="14">
        <f>IF(U463="","",U463&amp;"-"&amp;V463)</f>
        <v/>
      </c>
      <c r="AB463" s="63" t="n"/>
    </row>
    <row customHeight="1" ht="12" r="464" spans="1:201">
      <c r="U464" s="10" t="n"/>
      <c r="V464" s="89" t="n"/>
      <c r="W464" s="16" t="n"/>
      <c r="X464" s="25" t="n"/>
      <c r="Y464" s="80" t="n"/>
      <c r="Z464" s="27">
        <f>IF(U464="","",LOOKUP(U464-V464,{-9E+307,0,1},{2,"x",1}))</f>
        <v/>
      </c>
      <c r="AA464" s="14">
        <f>IF(U464="","",U464&amp;"-"&amp;V464)</f>
        <v/>
      </c>
      <c r="AB464" s="63" t="n"/>
    </row>
    <row customHeight="1" ht="12" r="465" spans="1:201">
      <c r="U465" s="10" t="n"/>
      <c r="V465" s="89" t="n"/>
      <c r="W465" s="16" t="n"/>
      <c r="X465" s="25" t="n"/>
      <c r="Y465" s="80" t="n"/>
      <c r="Z465" s="27">
        <f>IF(U465="","",LOOKUP(U465-V465,{-9E+307,0,1},{2,"x",1}))</f>
        <v/>
      </c>
      <c r="AA465" s="14">
        <f>IF(U465="","",U465&amp;"-"&amp;V465)</f>
        <v/>
      </c>
      <c r="AB465" s="63" t="n"/>
    </row>
    <row customHeight="1" ht="12" r="466" spans="1:201">
      <c r="U466" s="10" t="n"/>
      <c r="V466" s="89" t="n"/>
      <c r="W466" s="16" t="n"/>
      <c r="X466" s="25" t="n"/>
      <c r="Y466" s="80" t="n"/>
      <c r="Z466" s="27">
        <f>IF(U466="","",LOOKUP(U466-V466,{-9E+307,0,1},{2,"x",1}))</f>
        <v/>
      </c>
      <c r="AA466" s="14">
        <f>IF(U466="","",U466&amp;"-"&amp;V466)</f>
        <v/>
      </c>
      <c r="AB466" s="63" t="n"/>
    </row>
    <row customHeight="1" ht="12" r="467" spans="1:201">
      <c r="U467" s="10" t="n"/>
      <c r="V467" s="89" t="n"/>
      <c r="W467" s="16" t="n"/>
      <c r="X467" s="25" t="n"/>
      <c r="Y467" s="80" t="n"/>
      <c r="Z467" s="27">
        <f>IF(U467="","",LOOKUP(U467-V467,{-9E+307,0,1},{2,"x",1}))</f>
        <v/>
      </c>
      <c r="AA467" s="14">
        <f>IF(U467="","",U467&amp;"-"&amp;V467)</f>
        <v/>
      </c>
      <c r="AB467" s="63" t="n"/>
    </row>
    <row customHeight="1" ht="12" r="468" spans="1:201">
      <c r="U468" s="10" t="n"/>
      <c r="V468" s="89" t="n"/>
      <c r="W468" s="16" t="n"/>
      <c r="X468" s="25" t="n"/>
      <c r="Y468" s="80" t="n"/>
      <c r="Z468" s="27">
        <f>IF(U468="","",LOOKUP(U468-V468,{-9E+307,0,1},{2,"x",1}))</f>
        <v/>
      </c>
      <c r="AA468" s="14">
        <f>IF(U468="","",U468&amp;"-"&amp;V468)</f>
        <v/>
      </c>
      <c r="AB468" s="63" t="n"/>
    </row>
    <row customHeight="1" ht="12" r="469" spans="1:201">
      <c r="U469" s="10" t="n"/>
      <c r="V469" s="89" t="n"/>
      <c r="W469" s="16" t="n"/>
      <c r="X469" s="25" t="n"/>
      <c r="Y469" s="80" t="n"/>
      <c r="Z469" s="27">
        <f>IF(U469="","",LOOKUP(U469-V469,{-9E+307,0,1},{2,"x",1}))</f>
        <v/>
      </c>
      <c r="AA469" s="14">
        <f>IF(U469="","",U469&amp;"-"&amp;V469)</f>
        <v/>
      </c>
      <c r="AB469" s="63" t="n"/>
    </row>
    <row customHeight="1" ht="12" r="470" spans="1:201">
      <c r="U470" s="10" t="n"/>
      <c r="V470" s="89" t="n"/>
      <c r="W470" s="16" t="n"/>
      <c r="X470" s="25" t="n"/>
      <c r="Y470" s="80" t="n"/>
      <c r="Z470" s="27">
        <f>IF(U470="","",LOOKUP(U470-V470,{-9E+307,0,1},{2,"x",1}))</f>
        <v/>
      </c>
      <c r="AA470" s="14">
        <f>IF(U470="","",U470&amp;"-"&amp;V470)</f>
        <v/>
      </c>
      <c r="AB470" s="63" t="n"/>
    </row>
    <row customHeight="1" ht="12" r="471" spans="1:201">
      <c r="U471" s="10" t="n"/>
      <c r="V471" s="89" t="n"/>
      <c r="W471" s="16" t="n"/>
      <c r="X471" s="25" t="n"/>
      <c r="Y471" s="80" t="n"/>
      <c r="Z471" s="27">
        <f>IF(U471="","",LOOKUP(U471-V471,{-9E+307,0,1},{2,"x",1}))</f>
        <v/>
      </c>
      <c r="AA471" s="14">
        <f>IF(U471="","",U471&amp;"-"&amp;V471)</f>
        <v/>
      </c>
      <c r="AB471" s="63" t="n"/>
    </row>
    <row customHeight="1" ht="12" r="472" spans="1:201">
      <c r="U472" s="10" t="n"/>
      <c r="V472" s="89" t="n"/>
      <c r="W472" s="16" t="n"/>
      <c r="X472" s="25" t="n"/>
      <c r="Y472" s="80" t="n"/>
      <c r="Z472" s="27">
        <f>IF(U472="","",LOOKUP(U472-V472,{-9E+307,0,1},{2,"x",1}))</f>
        <v/>
      </c>
      <c r="AA472" s="14">
        <f>IF(U472="","",U472&amp;"-"&amp;V472)</f>
        <v/>
      </c>
      <c r="AB472" s="63" t="n"/>
    </row>
    <row customHeight="1" ht="12" r="473" spans="1:201">
      <c r="U473" s="10" t="n"/>
      <c r="V473" s="89" t="n"/>
      <c r="W473" s="16" t="n"/>
      <c r="X473" s="25" t="n"/>
      <c r="Y473" s="80" t="n"/>
      <c r="Z473" s="27">
        <f>IF(U473="","",LOOKUP(U473-V473,{-9E+307,0,1},{2,"x",1}))</f>
        <v/>
      </c>
      <c r="AA473" s="14">
        <f>IF(U473="","",U473&amp;"-"&amp;V473)</f>
        <v/>
      </c>
      <c r="AB473" s="63" t="n"/>
    </row>
    <row customHeight="1" ht="12" r="474" spans="1:201">
      <c r="U474" s="10" t="n"/>
      <c r="V474" s="89" t="n"/>
      <c r="W474" s="16" t="n"/>
      <c r="X474" s="25" t="n"/>
      <c r="Y474" s="80" t="n"/>
      <c r="Z474" s="27">
        <f>IF(U474="","",LOOKUP(U474-V474,{-9E+307,0,1},{2,"x",1}))</f>
        <v/>
      </c>
      <c r="AA474" s="14">
        <f>IF(U474="","",U474&amp;"-"&amp;V474)</f>
        <v/>
      </c>
      <c r="AB474" s="63" t="n"/>
    </row>
    <row customHeight="1" ht="12" r="475" spans="1:201">
      <c r="U475" s="10" t="n"/>
      <c r="V475" s="89" t="n"/>
      <c r="W475" s="16" t="n"/>
      <c r="X475" s="25" t="n"/>
      <c r="Y475" s="80" t="n"/>
      <c r="Z475" s="27">
        <f>IF(U475="","",LOOKUP(U475-V475,{-9E+307,0,1},{2,"x",1}))</f>
        <v/>
      </c>
      <c r="AA475" s="14">
        <f>IF(U475="","",U475&amp;"-"&amp;V475)</f>
        <v/>
      </c>
      <c r="AB475" s="63" t="n"/>
    </row>
    <row customHeight="1" ht="12" r="476" spans="1:201">
      <c r="U476" s="10" t="n"/>
      <c r="V476" s="89" t="n"/>
      <c r="W476" s="16" t="n"/>
      <c r="X476" s="25" t="n"/>
      <c r="Y476" s="80" t="n"/>
      <c r="Z476" s="27">
        <f>IF(U476="","",LOOKUP(U476-V476,{-9E+307,0,1},{2,"x",1}))</f>
        <v/>
      </c>
      <c r="AA476" s="14">
        <f>IF(U476="","",U476&amp;"-"&amp;V476)</f>
        <v/>
      </c>
      <c r="AB476" s="63" t="n"/>
    </row>
    <row customHeight="1" ht="12" r="477" spans="1:201">
      <c r="U477" s="10" t="n"/>
      <c r="V477" s="89" t="n"/>
      <c r="W477" s="16" t="n"/>
      <c r="X477" s="25" t="n"/>
      <c r="Y477" s="80" t="n"/>
      <c r="Z477" s="27">
        <f>IF(U477="","",LOOKUP(U477-V477,{-9E+307,0,1},{2,"x",1}))</f>
        <v/>
      </c>
      <c r="AA477" s="14">
        <f>IF(U477="","",U477&amp;"-"&amp;V477)</f>
        <v/>
      </c>
      <c r="AB477" s="63" t="n"/>
    </row>
    <row customHeight="1" ht="12" r="478" spans="1:201">
      <c r="U478" s="10" t="n"/>
      <c r="V478" s="89" t="n"/>
      <c r="W478" s="16" t="n"/>
      <c r="X478" s="25" t="n"/>
      <c r="Y478" s="80" t="n"/>
      <c r="Z478" s="27">
        <f>IF(U478="","",LOOKUP(U478-V478,{-9E+307,0,1},{2,"x",1}))</f>
        <v/>
      </c>
      <c r="AA478" s="14">
        <f>IF(U478="","",U478&amp;"-"&amp;V478)</f>
        <v/>
      </c>
      <c r="AB478" s="63" t="n"/>
    </row>
    <row customHeight="1" ht="12" r="479" spans="1:201">
      <c r="U479" s="10" t="n"/>
      <c r="V479" s="89" t="n"/>
      <c r="W479" s="16" t="n"/>
      <c r="X479" s="25" t="n"/>
      <c r="Y479" s="80" t="n"/>
      <c r="Z479" s="27">
        <f>IF(U479="","",LOOKUP(U479-V479,{-9E+307,0,1},{2,"x",1}))</f>
        <v/>
      </c>
      <c r="AA479" s="14">
        <f>IF(U479="","",U479&amp;"-"&amp;V479)</f>
        <v/>
      </c>
      <c r="AB479" s="63" t="n"/>
    </row>
    <row customHeight="1" ht="12" r="480" spans="1:201">
      <c r="U480" s="10" t="n"/>
      <c r="V480" s="89" t="n"/>
      <c r="W480" s="16" t="n"/>
      <c r="X480" s="25" t="n"/>
      <c r="Y480" s="80" t="n"/>
      <c r="Z480" s="27">
        <f>IF(U480="","",LOOKUP(U480-V480,{-9E+307,0,1},{2,"x",1}))</f>
        <v/>
      </c>
      <c r="AA480" s="14">
        <f>IF(U480="","",U480&amp;"-"&amp;V480)</f>
        <v/>
      </c>
      <c r="AB480" s="63" t="n"/>
    </row>
    <row customHeight="1" ht="12" r="481" spans="1:201">
      <c r="U481" s="10" t="n"/>
      <c r="V481" s="89" t="n"/>
      <c r="W481" s="16" t="n"/>
      <c r="X481" s="25" t="n"/>
      <c r="Y481" s="80" t="n"/>
      <c r="Z481" s="27">
        <f>IF(U481="","",LOOKUP(U481-V481,{-9E+307,0,1},{2,"x",1}))</f>
        <v/>
      </c>
      <c r="AA481" s="14">
        <f>IF(U481="","",U481&amp;"-"&amp;V481)</f>
        <v/>
      </c>
      <c r="AB481" s="63" t="n"/>
    </row>
    <row customHeight="1" ht="12" r="482" spans="1:201">
      <c r="U482" s="10" t="n"/>
      <c r="V482" s="89" t="n"/>
      <c r="W482" s="16" t="n"/>
      <c r="X482" s="25" t="n"/>
      <c r="Y482" s="80" t="n"/>
      <c r="Z482" s="27">
        <f>IF(U482="","",LOOKUP(U482-V482,{-9E+307,0,1},{2,"x",1}))</f>
        <v/>
      </c>
      <c r="AA482" s="14">
        <f>IF(U482="","",U482&amp;"-"&amp;V482)</f>
        <v/>
      </c>
      <c r="AB482" s="63" t="n"/>
    </row>
    <row customHeight="1" ht="12" r="483" spans="1:201">
      <c r="U483" s="10" t="n"/>
      <c r="V483" s="89" t="n"/>
      <c r="W483" s="16" t="n"/>
      <c r="X483" s="25" t="n"/>
      <c r="Y483" s="80" t="n"/>
      <c r="Z483" s="27">
        <f>IF(U483="","",LOOKUP(U483-V483,{-9E+307,0,1},{2,"x",1}))</f>
        <v/>
      </c>
      <c r="AA483" s="14">
        <f>IF(U483="","",U483&amp;"-"&amp;V483)</f>
        <v/>
      </c>
      <c r="AB483" s="63" t="n"/>
    </row>
    <row customHeight="1" ht="12" r="484" spans="1:201">
      <c r="U484" s="10" t="n"/>
      <c r="V484" s="89" t="n"/>
      <c r="W484" s="16" t="n"/>
      <c r="X484" s="25" t="n"/>
      <c r="Y484" s="80" t="n"/>
      <c r="Z484" s="27">
        <f>IF(U484="","",LOOKUP(U484-V484,{-9E+307,0,1},{2,"x",1}))</f>
        <v/>
      </c>
      <c r="AA484" s="14">
        <f>IF(U484="","",U484&amp;"-"&amp;V484)</f>
        <v/>
      </c>
      <c r="AB484" s="63" t="n"/>
    </row>
    <row customHeight="1" ht="12" r="485" spans="1:201">
      <c r="U485" s="10" t="n"/>
      <c r="V485" s="89" t="n"/>
      <c r="W485" s="16" t="n"/>
      <c r="X485" s="25" t="n"/>
      <c r="Y485" s="80" t="n"/>
      <c r="Z485" s="27">
        <f>IF(U485="","",LOOKUP(U485-V485,{-9E+307,0,1},{2,"x",1}))</f>
        <v/>
      </c>
      <c r="AA485" s="14">
        <f>IF(U485="","",U485&amp;"-"&amp;V485)</f>
        <v/>
      </c>
      <c r="AB485" s="63" t="n"/>
    </row>
    <row customHeight="1" ht="12" r="486" spans="1:201">
      <c r="U486" s="10" t="n"/>
      <c r="V486" s="89" t="n"/>
      <c r="W486" s="16" t="n"/>
      <c r="X486" s="25" t="n"/>
      <c r="Y486" s="80" t="n"/>
      <c r="Z486" s="27">
        <f>IF(U486="","",LOOKUP(U486-V486,{-9E+307,0,1},{2,"x",1}))</f>
        <v/>
      </c>
      <c r="AA486" s="14">
        <f>IF(U486="","",U486&amp;"-"&amp;V486)</f>
        <v/>
      </c>
      <c r="AB486" s="63" t="n"/>
    </row>
    <row customHeight="1" ht="12" r="487" spans="1:201">
      <c r="U487" s="10" t="n"/>
      <c r="V487" s="89" t="n"/>
      <c r="W487" s="16" t="n"/>
      <c r="X487" s="25" t="n"/>
      <c r="Y487" s="80" t="n"/>
      <c r="Z487" s="27">
        <f>IF(U487="","",LOOKUP(U487-V487,{-9E+307,0,1},{2,"x",1}))</f>
        <v/>
      </c>
      <c r="AA487" s="14">
        <f>IF(U487="","",U487&amp;"-"&amp;V487)</f>
        <v/>
      </c>
      <c r="AB487" s="63" t="n"/>
    </row>
    <row customHeight="1" ht="12" r="488" spans="1:201">
      <c r="U488" s="10" t="n"/>
      <c r="V488" s="89" t="n"/>
      <c r="W488" s="16" t="n"/>
      <c r="X488" s="25" t="n"/>
      <c r="Y488" s="80" t="n"/>
      <c r="Z488" s="27">
        <f>IF(U488="","",LOOKUP(U488-V488,{-9E+307,0,1},{2,"x",1}))</f>
        <v/>
      </c>
      <c r="AA488" s="14">
        <f>IF(U488="","",U488&amp;"-"&amp;V488)</f>
        <v/>
      </c>
      <c r="AB488" s="63" t="n"/>
    </row>
    <row customHeight="1" ht="12" r="489" spans="1:201">
      <c r="U489" s="10" t="n"/>
      <c r="V489" s="89" t="n"/>
      <c r="W489" s="16" t="n"/>
      <c r="X489" s="25" t="n"/>
      <c r="Y489" s="80" t="n"/>
      <c r="Z489" s="27">
        <f>IF(U489="","",LOOKUP(U489-V489,{-9E+307,0,1},{2,"x",1}))</f>
        <v/>
      </c>
      <c r="AA489" s="14">
        <f>IF(U489="","",U489&amp;"-"&amp;V489)</f>
        <v/>
      </c>
      <c r="AB489" s="63" t="n"/>
    </row>
    <row customHeight="1" ht="12" r="490" spans="1:201">
      <c r="U490" s="10" t="n"/>
      <c r="V490" s="89" t="n"/>
      <c r="W490" s="16" t="n"/>
      <c r="X490" s="25" t="n"/>
      <c r="Y490" s="80" t="n"/>
      <c r="Z490" s="27">
        <f>IF(U490="","",LOOKUP(U490-V490,{-9E+307,0,1},{2,"x",1}))</f>
        <v/>
      </c>
      <c r="AA490" s="14">
        <f>IF(U490="","",U490&amp;"-"&amp;V490)</f>
        <v/>
      </c>
      <c r="AB490" s="63" t="n"/>
    </row>
    <row customHeight="1" ht="12" r="491" spans="1:201">
      <c r="U491" s="10" t="n"/>
      <c r="V491" s="89" t="n"/>
      <c r="W491" s="16" t="n"/>
      <c r="X491" s="25" t="n"/>
      <c r="Y491" s="80" t="n"/>
      <c r="Z491" s="27">
        <f>IF(U491="","",LOOKUP(U491-V491,{-9E+307,0,1},{2,"x",1}))</f>
        <v/>
      </c>
      <c r="AA491" s="14">
        <f>IF(U491="","",U491&amp;"-"&amp;V491)</f>
        <v/>
      </c>
      <c r="AB491" s="63" t="n"/>
    </row>
    <row customHeight="1" ht="12" r="492" spans="1:201">
      <c r="U492" s="10" t="n"/>
      <c r="V492" s="89" t="n"/>
      <c r="W492" s="16" t="n"/>
      <c r="X492" s="25" t="n"/>
      <c r="Y492" s="80" t="n"/>
      <c r="Z492" s="27">
        <f>IF(U492="","",LOOKUP(U492-V492,{-9E+307,0,1},{2,"x",1}))</f>
        <v/>
      </c>
      <c r="AA492" s="14">
        <f>IF(U492="","",U492&amp;"-"&amp;V492)</f>
        <v/>
      </c>
      <c r="AB492" s="63" t="n"/>
    </row>
    <row customHeight="1" ht="12" r="493" spans="1:201">
      <c r="U493" s="10" t="n"/>
      <c r="V493" s="89" t="n"/>
      <c r="W493" s="16" t="n"/>
      <c r="X493" s="25" t="n"/>
      <c r="Y493" s="80" t="n"/>
      <c r="Z493" s="27">
        <f>IF(U493="","",LOOKUP(U493-V493,{-9E+307,0,1},{2,"x",1}))</f>
        <v/>
      </c>
      <c r="AA493" s="14">
        <f>IF(U493="","",U493&amp;"-"&amp;V493)</f>
        <v/>
      </c>
      <c r="AB493" s="63" t="n"/>
    </row>
    <row customHeight="1" ht="12" r="494" spans="1:201">
      <c r="U494" s="10" t="n"/>
      <c r="V494" s="89" t="n"/>
      <c r="W494" s="16" t="n"/>
      <c r="X494" s="25" t="n"/>
      <c r="Y494" s="80" t="n"/>
      <c r="Z494" s="27">
        <f>IF(U494="","",LOOKUP(U494-V494,{-9E+307,0,1},{2,"x",1}))</f>
        <v/>
      </c>
      <c r="AA494" s="14">
        <f>IF(U494="","",U494&amp;"-"&amp;V494)</f>
        <v/>
      </c>
      <c r="AB494" s="63" t="n"/>
    </row>
    <row customHeight="1" ht="12" r="495" spans="1:201">
      <c r="U495" s="10" t="n"/>
      <c r="V495" s="89" t="n"/>
      <c r="W495" s="16" t="n"/>
      <c r="X495" s="25" t="n"/>
      <c r="Y495" s="80" t="n"/>
      <c r="Z495" s="27">
        <f>IF(U495="","",LOOKUP(U495-V495,{-9E+307,0,1},{2,"x",1}))</f>
        <v/>
      </c>
      <c r="AA495" s="14">
        <f>IF(U495="","",U495&amp;"-"&amp;V495)</f>
        <v/>
      </c>
      <c r="AB495" s="63" t="n"/>
    </row>
    <row customHeight="1" ht="12" r="496" spans="1:201">
      <c r="U496" s="10" t="n"/>
      <c r="V496" s="89" t="n"/>
      <c r="W496" s="16" t="n"/>
      <c r="X496" s="25" t="n"/>
      <c r="Y496" s="80" t="n"/>
      <c r="Z496" s="27">
        <f>IF(U496="","",LOOKUP(U496-V496,{-9E+307,0,1},{2,"x",1}))</f>
        <v/>
      </c>
      <c r="AA496" s="14">
        <f>IF(U496="","",U496&amp;"-"&amp;V496)</f>
        <v/>
      </c>
      <c r="AB496" s="63" t="n"/>
    </row>
    <row customHeight="1" ht="12" r="497" spans="1:201">
      <c r="U497" s="10" t="n"/>
      <c r="V497" s="89" t="n"/>
      <c r="W497" s="16" t="n"/>
      <c r="X497" s="25" t="n"/>
      <c r="Y497" s="80" t="n"/>
      <c r="Z497" s="27">
        <f>IF(U497="","",LOOKUP(U497-V497,{-9E+307,0,1},{2,"x",1}))</f>
        <v/>
      </c>
      <c r="AA497" s="14">
        <f>IF(U497="","",U497&amp;"-"&amp;V497)</f>
        <v/>
      </c>
      <c r="AB497" s="63" t="n"/>
    </row>
    <row customHeight="1" ht="12" r="498" spans="1:201">
      <c r="U498" s="10" t="n"/>
      <c r="V498" s="89" t="n"/>
      <c r="W498" s="16" t="n"/>
      <c r="X498" s="25" t="n"/>
      <c r="Y498" s="80" t="n"/>
      <c r="Z498" s="27">
        <f>IF(U498="","",LOOKUP(U498-V498,{-9E+307,0,1},{2,"x",1}))</f>
        <v/>
      </c>
      <c r="AA498" s="14">
        <f>IF(U498="","",U498&amp;"-"&amp;V498)</f>
        <v/>
      </c>
      <c r="AB498" s="63" t="n"/>
    </row>
    <row customHeight="1" ht="12" r="499" spans="1:201">
      <c r="U499" s="10" t="n"/>
      <c r="V499" s="89" t="n"/>
      <c r="W499" s="16" t="n"/>
      <c r="X499" s="25" t="n"/>
      <c r="Y499" s="80" t="n"/>
      <c r="Z499" s="27">
        <f>IF(U499="","",LOOKUP(U499-V499,{-9E+307,0,1},{2,"x",1}))</f>
        <v/>
      </c>
      <c r="AA499" s="14">
        <f>IF(U499="","",U499&amp;"-"&amp;V499)</f>
        <v/>
      </c>
      <c r="AB499" s="63" t="n"/>
    </row>
    <row customHeight="1" ht="12" r="500" spans="1:201">
      <c r="U500" s="10" t="n"/>
      <c r="V500" s="89" t="n"/>
      <c r="W500" s="16" t="n"/>
      <c r="X500" s="25" t="n"/>
      <c r="Y500" s="80" t="n"/>
      <c r="Z500" s="27">
        <f>IF(U500="","",LOOKUP(U500-V500,{-9E+307,0,1},{2,"x",1}))</f>
        <v/>
      </c>
      <c r="AA500" s="14">
        <f>IF(U500="","",U500&amp;"-"&amp;V500)</f>
        <v/>
      </c>
      <c r="AB500" s="63" t="n"/>
    </row>
    <row customHeight="1" ht="12" r="501" spans="1:201">
      <c r="U501" s="10" t="n"/>
      <c r="V501" s="89" t="n"/>
      <c r="W501" s="16" t="n"/>
      <c r="X501" s="25" t="n"/>
      <c r="Y501" s="80" t="n"/>
      <c r="Z501" s="27">
        <f>IF(U501="","",LOOKUP(U501-V501,{-9E+307,0,1},{2,"x",1}))</f>
        <v/>
      </c>
      <c r="AA501" s="14">
        <f>IF(U501="","",U501&amp;"-"&amp;V501)</f>
        <v/>
      </c>
      <c r="AB501" s="63" t="n"/>
    </row>
    <row customHeight="1" ht="12" r="502" spans="1:201">
      <c r="U502" s="10" t="n"/>
      <c r="V502" s="89" t="n"/>
      <c r="W502" s="16" t="n"/>
      <c r="X502" s="25" t="n"/>
      <c r="Y502" s="80" t="n"/>
      <c r="Z502" s="27">
        <f>IF(U502="","",LOOKUP(U502-V502,{-9E+307,0,1},{2,"x",1}))</f>
        <v/>
      </c>
      <c r="AA502" s="14">
        <f>IF(U502="","",U502&amp;"-"&amp;V502)</f>
        <v/>
      </c>
      <c r="AB502" s="63" t="n"/>
    </row>
    <row customHeight="1" ht="12" r="503" spans="1:201">
      <c r="U503" s="10" t="n"/>
      <c r="V503" s="89" t="n"/>
      <c r="W503" s="16" t="n"/>
      <c r="X503" s="25" t="n"/>
      <c r="Y503" s="80" t="n"/>
      <c r="Z503" s="27">
        <f>IF(U503="","",LOOKUP(U503-V503,{-9E+307,0,1},{2,"x",1}))</f>
        <v/>
      </c>
      <c r="AA503" s="14">
        <f>IF(U503="","",U503&amp;"-"&amp;V503)</f>
        <v/>
      </c>
      <c r="AB503" s="63" t="n"/>
    </row>
    <row customHeight="1" ht="12" r="504" spans="1:201">
      <c r="U504" s="10" t="n"/>
      <c r="V504" s="89" t="n"/>
      <c r="W504" s="16" t="n"/>
      <c r="X504" s="25" t="n"/>
      <c r="Y504" s="80" t="n"/>
      <c r="Z504" s="27">
        <f>IF(U504="","",LOOKUP(U504-V504,{-9E+307,0,1},{2,"x",1}))</f>
        <v/>
      </c>
      <c r="AA504" s="14">
        <f>IF(U504="","",U504&amp;"-"&amp;V504)</f>
        <v/>
      </c>
      <c r="AB504" s="63" t="n"/>
    </row>
    <row customHeight="1" ht="12" r="505" spans="1:201">
      <c r="U505" s="10" t="n"/>
      <c r="V505" s="89" t="n"/>
      <c r="W505" s="16" t="n"/>
      <c r="X505" s="25" t="n"/>
      <c r="Y505" s="80" t="n"/>
      <c r="Z505" s="27">
        <f>IF(U505="","",LOOKUP(U505-V505,{-9E+307,0,1},{2,"x",1}))</f>
        <v/>
      </c>
      <c r="AA505" s="14">
        <f>IF(U505="","",U505&amp;"-"&amp;V505)</f>
        <v/>
      </c>
      <c r="AB505" s="63" t="n"/>
    </row>
    <row customHeight="1" ht="12" r="506" spans="1:201">
      <c r="U506" s="10" t="n"/>
      <c r="V506" s="89" t="n"/>
      <c r="W506" s="16" t="n"/>
      <c r="X506" s="25" t="n"/>
      <c r="Y506" s="80" t="n"/>
      <c r="Z506" s="27">
        <f>IF(U506="","",LOOKUP(U506-V506,{-9E+307,0,1},{2,"x",1}))</f>
        <v/>
      </c>
      <c r="AA506" s="14">
        <f>IF(U506="","",U506&amp;"-"&amp;V506)</f>
        <v/>
      </c>
      <c r="AB506" s="63" t="n"/>
    </row>
    <row customHeight="1" ht="12" r="507" spans="1:201">
      <c r="U507" s="10" t="n"/>
      <c r="V507" s="89" t="n"/>
      <c r="W507" s="16" t="n"/>
      <c r="X507" s="25" t="n"/>
      <c r="Y507" s="80" t="n"/>
      <c r="Z507" s="27">
        <f>IF(U507="","",LOOKUP(U507-V507,{-9E+307,0,1},{2,"x",1}))</f>
        <v/>
      </c>
      <c r="AA507" s="14">
        <f>IF(U507="","",U507&amp;"-"&amp;V507)</f>
        <v/>
      </c>
      <c r="AB507" s="63" t="n"/>
    </row>
    <row customHeight="1" ht="12" r="508" spans="1:201">
      <c r="U508" s="10" t="n"/>
      <c r="V508" s="89" t="n"/>
      <c r="W508" s="16" t="n"/>
      <c r="X508" s="25" t="n"/>
      <c r="Y508" s="80" t="n"/>
      <c r="Z508" s="27">
        <f>IF(U508="","",LOOKUP(U508-V508,{-9E+307,0,1},{2,"x",1}))</f>
        <v/>
      </c>
      <c r="AA508" s="14">
        <f>IF(U508="","",U508&amp;"-"&amp;V508)</f>
        <v/>
      </c>
      <c r="AB508" s="63" t="n"/>
    </row>
    <row customHeight="1" ht="12" r="509" spans="1:201">
      <c r="U509" s="10" t="n"/>
      <c r="V509" s="89" t="n"/>
      <c r="W509" s="16" t="n"/>
      <c r="X509" s="25" t="n"/>
      <c r="Y509" s="80" t="n"/>
      <c r="Z509" s="27">
        <f>IF(U509="","",LOOKUP(U509-V509,{-9E+307,0,1},{2,"x",1}))</f>
        <v/>
      </c>
      <c r="AA509" s="14">
        <f>IF(U509="","",U509&amp;"-"&amp;V509)</f>
        <v/>
      </c>
      <c r="AB509" s="63" t="n"/>
    </row>
    <row customHeight="1" ht="12" r="510" spans="1:201">
      <c r="U510" s="10" t="n"/>
      <c r="V510" s="89" t="n"/>
      <c r="W510" s="16" t="n"/>
      <c r="X510" s="25" t="n"/>
      <c r="Y510" s="80" t="n"/>
      <c r="Z510" s="27">
        <f>IF(U510="","",LOOKUP(U510-V510,{-9E+307,0,1},{2,"x",1}))</f>
        <v/>
      </c>
      <c r="AA510" s="14">
        <f>IF(U510="","",U510&amp;"-"&amp;V510)</f>
        <v/>
      </c>
      <c r="AB510" s="63" t="n"/>
    </row>
    <row customHeight="1" ht="12" r="511" spans="1:201">
      <c r="U511" s="10" t="n"/>
      <c r="V511" s="89" t="n"/>
      <c r="W511" s="16" t="n"/>
      <c r="X511" s="25" t="n"/>
      <c r="Y511" s="80" t="n"/>
      <c r="Z511" s="27">
        <f>IF(U511="","",LOOKUP(U511-V511,{-9E+307,0,1},{2,"x",1}))</f>
        <v/>
      </c>
      <c r="AA511" s="14">
        <f>IF(U511="","",U511&amp;"-"&amp;V511)</f>
        <v/>
      </c>
      <c r="AB511" s="63" t="n"/>
    </row>
    <row customHeight="1" ht="12" r="512" spans="1:201">
      <c r="U512" s="10" t="n"/>
      <c r="V512" s="89" t="n"/>
      <c r="W512" s="16" t="n"/>
      <c r="X512" s="25" t="n"/>
      <c r="Y512" s="80" t="n"/>
      <c r="Z512" s="27">
        <f>IF(U512="","",LOOKUP(U512-V512,{-9E+307,0,1},{2,"x",1}))</f>
        <v/>
      </c>
      <c r="AA512" s="14">
        <f>IF(U512="","",U512&amp;"-"&amp;V512)</f>
        <v/>
      </c>
      <c r="AB512" s="63" t="n"/>
    </row>
    <row customHeight="1" ht="12" r="513" spans="1:201">
      <c r="U513" s="10" t="n"/>
      <c r="V513" s="89" t="n"/>
      <c r="W513" s="16" t="n"/>
      <c r="X513" s="25" t="n"/>
      <c r="Y513" s="80" t="n"/>
      <c r="Z513" s="27">
        <f>IF(U513="","",LOOKUP(U513-V513,{-9E+307,0,1},{2,"x",1}))</f>
        <v/>
      </c>
      <c r="AA513" s="14">
        <f>IF(U513="","",U513&amp;"-"&amp;V513)</f>
        <v/>
      </c>
      <c r="AB513" s="63" t="n"/>
    </row>
    <row customHeight="1" ht="12" r="514" spans="1:201">
      <c r="U514" s="10" t="n"/>
      <c r="V514" s="89" t="n"/>
      <c r="W514" s="16" t="n"/>
      <c r="X514" s="25" t="n"/>
      <c r="Y514" s="80" t="n"/>
      <c r="Z514" s="27">
        <f>IF(U514="","",LOOKUP(U514-V514,{-9E+307,0,1},{2,"x",1}))</f>
        <v/>
      </c>
      <c r="AA514" s="14">
        <f>IF(U514="","",U514&amp;"-"&amp;V514)</f>
        <v/>
      </c>
      <c r="AB514" s="63" t="n"/>
    </row>
    <row customHeight="1" ht="12" r="515" spans="1:201">
      <c r="U515" s="10" t="n"/>
      <c r="V515" s="89" t="n"/>
      <c r="W515" s="16" t="n"/>
      <c r="X515" s="25" t="n"/>
      <c r="Y515" s="80" t="n"/>
      <c r="Z515" s="27">
        <f>IF(U515="","",LOOKUP(U515-V515,{-9E+307,0,1},{2,"x",1}))</f>
        <v/>
      </c>
      <c r="AA515" s="14">
        <f>IF(U515="","",U515&amp;"-"&amp;V515)</f>
        <v/>
      </c>
      <c r="AB515" s="63" t="n"/>
    </row>
    <row customHeight="1" ht="12" r="516" spans="1:201">
      <c r="U516" s="10" t="n"/>
      <c r="V516" s="89" t="n"/>
      <c r="W516" s="16" t="n"/>
      <c r="X516" s="25" t="n"/>
      <c r="Y516" s="80" t="n"/>
      <c r="Z516" s="27">
        <f>IF(U516="","",LOOKUP(U516-V516,{-9E+307,0,1},{2,"x",1}))</f>
        <v/>
      </c>
      <c r="AA516" s="14">
        <f>IF(U516="","",U516&amp;"-"&amp;V516)</f>
        <v/>
      </c>
      <c r="AB516" s="63" t="n"/>
    </row>
    <row customHeight="1" ht="12" r="517" spans="1:201">
      <c r="U517" s="10" t="n"/>
      <c r="V517" s="89" t="n"/>
      <c r="W517" s="16" t="n"/>
      <c r="X517" s="25" t="n"/>
      <c r="Y517" s="80" t="n"/>
      <c r="Z517" s="27">
        <f>IF(U517="","",LOOKUP(U517-V517,{-9E+307,0,1},{2,"x",1}))</f>
        <v/>
      </c>
      <c r="AA517" s="14">
        <f>IF(U517="","",U517&amp;"-"&amp;V517)</f>
        <v/>
      </c>
      <c r="AB517" s="63" t="n"/>
    </row>
    <row customHeight="1" ht="12" r="518" spans="1:201">
      <c r="U518" s="10" t="n"/>
      <c r="V518" s="89" t="n"/>
      <c r="W518" s="16" t="n"/>
      <c r="X518" s="25" t="n"/>
      <c r="Y518" s="80" t="n"/>
      <c r="Z518" s="27">
        <f>IF(U518="","",LOOKUP(U518-V518,{-9E+307,0,1},{2,"x",1}))</f>
        <v/>
      </c>
      <c r="AA518" s="14">
        <f>IF(U518="","",U518&amp;"-"&amp;V518)</f>
        <v/>
      </c>
      <c r="AB518" s="63" t="n"/>
    </row>
    <row customHeight="1" ht="12" r="519" spans="1:201">
      <c r="U519" s="10" t="n"/>
      <c r="V519" s="89" t="n"/>
      <c r="W519" s="16" t="n"/>
      <c r="X519" s="25" t="n"/>
      <c r="Y519" s="80" t="n"/>
      <c r="Z519" s="27">
        <f>IF(U519="","",LOOKUP(U519-V519,{-9E+307,0,1},{2,"x",1}))</f>
        <v/>
      </c>
      <c r="AA519" s="14">
        <f>IF(U519="","",U519&amp;"-"&amp;V519)</f>
        <v/>
      </c>
      <c r="AB519" s="63" t="n"/>
    </row>
    <row customHeight="1" ht="12" r="520" spans="1:201">
      <c r="U520" s="10" t="n"/>
      <c r="V520" s="89" t="n"/>
      <c r="W520" s="16" t="n"/>
      <c r="X520" s="25" t="n"/>
      <c r="Y520" s="80" t="n"/>
      <c r="Z520" s="27">
        <f>IF(U520="","",LOOKUP(U520-V520,{-9E+307,0,1},{2,"x",1}))</f>
        <v/>
      </c>
      <c r="AA520" s="14">
        <f>IF(U520="","",U520&amp;"-"&amp;V520)</f>
        <v/>
      </c>
      <c r="AB520" s="63" t="n"/>
    </row>
    <row customHeight="1" ht="12" r="521" spans="1:201">
      <c r="U521" s="10" t="n"/>
      <c r="V521" s="89" t="n"/>
      <c r="W521" s="16" t="n"/>
      <c r="X521" s="25" t="n"/>
      <c r="Y521" s="80" t="n"/>
      <c r="Z521" s="27">
        <f>IF(U521="","",LOOKUP(U521-V521,{-9E+307,0,1},{2,"x",1}))</f>
        <v/>
      </c>
      <c r="AA521" s="14">
        <f>IF(U521="","",U521&amp;"-"&amp;V521)</f>
        <v/>
      </c>
      <c r="AB521" s="63" t="n"/>
    </row>
    <row customHeight="1" ht="12" r="522" spans="1:201">
      <c r="U522" s="10" t="n"/>
      <c r="V522" s="89" t="n"/>
      <c r="W522" s="16" t="n"/>
      <c r="X522" s="25" t="n"/>
      <c r="Y522" s="80" t="n"/>
      <c r="Z522" s="27">
        <f>IF(U522="","",LOOKUP(U522-V522,{-9E+307,0,1},{2,"x",1}))</f>
        <v/>
      </c>
      <c r="AA522" s="14">
        <f>IF(U522="","",U522&amp;"-"&amp;V522)</f>
        <v/>
      </c>
      <c r="AB522" s="63" t="n"/>
    </row>
    <row customHeight="1" ht="12" r="523" spans="1:201">
      <c r="U523" s="10" t="n"/>
      <c r="V523" s="89" t="n"/>
      <c r="W523" s="16" t="n"/>
      <c r="X523" s="25" t="n"/>
      <c r="Y523" s="80" t="n"/>
      <c r="Z523" s="27">
        <f>IF(U523="","",LOOKUP(U523-V523,{-9E+307,0,1},{2,"x",1}))</f>
        <v/>
      </c>
      <c r="AA523" s="14">
        <f>IF(U523="","",U523&amp;"-"&amp;V523)</f>
        <v/>
      </c>
      <c r="AB523" s="63" t="n"/>
    </row>
    <row customHeight="1" ht="12" r="524" spans="1:201">
      <c r="U524" s="10" t="n"/>
      <c r="V524" s="89" t="n"/>
      <c r="W524" s="16" t="n"/>
      <c r="X524" s="25" t="n"/>
      <c r="Y524" s="80" t="n"/>
      <c r="Z524" s="27">
        <f>IF(U524="","",LOOKUP(U524-V524,{-9E+307,0,1},{2,"x",1}))</f>
        <v/>
      </c>
      <c r="AA524" s="14">
        <f>IF(U524="","",U524&amp;"-"&amp;V524)</f>
        <v/>
      </c>
      <c r="AB524" s="63" t="n"/>
    </row>
    <row customHeight="1" ht="12" r="525" spans="1:201">
      <c r="U525" s="10" t="n"/>
      <c r="V525" s="89" t="n"/>
      <c r="W525" s="16" t="n"/>
      <c r="X525" s="25" t="n"/>
      <c r="Y525" s="80" t="n"/>
      <c r="Z525" s="27">
        <f>IF(U525="","",LOOKUP(U525-V525,{-9E+307,0,1},{2,"x",1}))</f>
        <v/>
      </c>
      <c r="AA525" s="14">
        <f>IF(U525="","",U525&amp;"-"&amp;V525)</f>
        <v/>
      </c>
      <c r="AB525" s="63" t="n"/>
    </row>
    <row customHeight="1" ht="12" r="526" spans="1:201">
      <c r="U526" s="10" t="n"/>
      <c r="V526" s="89" t="n"/>
      <c r="W526" s="16" t="n"/>
      <c r="X526" s="25" t="n"/>
      <c r="Y526" s="80" t="n"/>
      <c r="Z526" s="27">
        <f>IF(U526="","",LOOKUP(U526-V526,{-9E+307,0,1},{2,"x",1}))</f>
        <v/>
      </c>
      <c r="AA526" s="14">
        <f>IF(U526="","",U526&amp;"-"&amp;V526)</f>
        <v/>
      </c>
      <c r="AB526" s="63" t="n"/>
    </row>
    <row customHeight="1" ht="12" r="527" spans="1:201">
      <c r="U527" s="10" t="n"/>
      <c r="V527" s="89" t="n"/>
      <c r="W527" s="16" t="n"/>
      <c r="X527" s="25" t="n"/>
      <c r="Y527" s="80" t="n"/>
      <c r="Z527" s="27">
        <f>IF(U527="","",LOOKUP(U527-V527,{-9E+307,0,1},{2,"x",1}))</f>
        <v/>
      </c>
      <c r="AA527" s="14">
        <f>IF(U527="","",U527&amp;"-"&amp;V527)</f>
        <v/>
      </c>
      <c r="AB527" s="63" t="n"/>
    </row>
    <row customHeight="1" ht="12" r="528" spans="1:201">
      <c r="U528" s="10" t="n"/>
      <c r="V528" s="89" t="n"/>
      <c r="W528" s="16" t="n"/>
      <c r="X528" s="25" t="n"/>
      <c r="Y528" s="80" t="n"/>
      <c r="Z528" s="27">
        <f>IF(U528="","",LOOKUP(U528-V528,{-9E+307,0,1},{2,"x",1}))</f>
        <v/>
      </c>
      <c r="AA528" s="14">
        <f>IF(U528="","",U528&amp;"-"&amp;V528)</f>
        <v/>
      </c>
      <c r="AB528" s="63" t="n"/>
    </row>
    <row customHeight="1" ht="12" r="529" spans="1:201">
      <c r="U529" s="10" t="n"/>
      <c r="V529" s="89" t="n"/>
      <c r="W529" s="16" t="n"/>
      <c r="X529" s="25" t="n"/>
      <c r="Y529" s="80" t="n"/>
      <c r="Z529" s="27">
        <f>IF(U529="","",LOOKUP(U529-V529,{-9E+307,0,1},{2,"x",1}))</f>
        <v/>
      </c>
      <c r="AA529" s="14">
        <f>IF(U529="","",U529&amp;"-"&amp;V529)</f>
        <v/>
      </c>
      <c r="AB529" s="63" t="n"/>
    </row>
    <row customHeight="1" ht="12" r="530" spans="1:201">
      <c r="U530" s="10" t="n"/>
      <c r="V530" s="89" t="n"/>
      <c r="W530" s="16" t="n"/>
      <c r="X530" s="25" t="n"/>
      <c r="Y530" s="80" t="n"/>
      <c r="Z530" s="27">
        <f>IF(U530="","",LOOKUP(U530-V530,{-9E+307,0,1},{2,"x",1}))</f>
        <v/>
      </c>
      <c r="AA530" s="14">
        <f>IF(U530="","",U530&amp;"-"&amp;V530)</f>
        <v/>
      </c>
      <c r="AB530" s="63" t="n"/>
    </row>
    <row customHeight="1" ht="12" r="531" spans="1:201">
      <c r="U531" s="10" t="n"/>
      <c r="V531" s="89" t="n"/>
      <c r="W531" s="16" t="n"/>
      <c r="X531" s="25" t="n"/>
      <c r="Y531" s="80" t="n"/>
      <c r="Z531" s="27">
        <f>IF(U531="","",LOOKUP(U531-V531,{-9E+307,0,1},{2,"x",1}))</f>
        <v/>
      </c>
      <c r="AA531" s="14">
        <f>IF(U531="","",U531&amp;"-"&amp;V531)</f>
        <v/>
      </c>
      <c r="AB531" s="63" t="n"/>
    </row>
    <row customHeight="1" ht="12" r="532" spans="1:201">
      <c r="U532" s="10" t="n"/>
      <c r="V532" s="89" t="n"/>
      <c r="W532" s="16" t="n"/>
      <c r="X532" s="25" t="n"/>
      <c r="Y532" s="80" t="n"/>
      <c r="Z532" s="27">
        <f>IF(U532="","",LOOKUP(U532-V532,{-9E+307,0,1},{2,"x",1}))</f>
        <v/>
      </c>
      <c r="AA532" s="14">
        <f>IF(U532="","",U532&amp;"-"&amp;V532)</f>
        <v/>
      </c>
      <c r="AB532" s="63" t="n"/>
    </row>
    <row customHeight="1" ht="12" r="533" spans="1:201">
      <c r="U533" s="10" t="n"/>
      <c r="V533" s="89" t="n"/>
      <c r="W533" s="16" t="n"/>
      <c r="X533" s="25" t="n"/>
      <c r="Y533" s="80" t="n"/>
      <c r="Z533" s="27">
        <f>IF(U533="","",LOOKUP(U533-V533,{-9E+307,0,1},{2,"x",1}))</f>
        <v/>
      </c>
      <c r="AA533" s="14">
        <f>IF(U533="","",U533&amp;"-"&amp;V533)</f>
        <v/>
      </c>
      <c r="AB533" s="63" t="n"/>
    </row>
    <row customHeight="1" ht="12" r="534" spans="1:201">
      <c r="U534" s="10" t="n"/>
      <c r="V534" s="89" t="n"/>
      <c r="W534" s="16" t="n"/>
      <c r="X534" s="25" t="n"/>
      <c r="Y534" s="80" t="n"/>
      <c r="Z534" s="27">
        <f>IF(U534="","",LOOKUP(U534-V534,{-9E+307,0,1},{2,"x",1}))</f>
        <v/>
      </c>
      <c r="AA534" s="14">
        <f>IF(U534="","",U534&amp;"-"&amp;V534)</f>
        <v/>
      </c>
      <c r="AB534" s="63" t="n"/>
    </row>
    <row customHeight="1" ht="12" r="535" spans="1:201">
      <c r="U535" s="10" t="n"/>
      <c r="V535" s="89" t="n"/>
      <c r="W535" s="16" t="n"/>
      <c r="X535" s="25" t="n"/>
      <c r="Y535" s="80" t="n"/>
      <c r="Z535" s="27">
        <f>IF(U535="","",LOOKUP(U535-V535,{-9E+307,0,1},{2,"x",1}))</f>
        <v/>
      </c>
      <c r="AA535" s="14">
        <f>IF(U535="","",U535&amp;"-"&amp;V535)</f>
        <v/>
      </c>
      <c r="AB535" s="63" t="n"/>
    </row>
    <row customHeight="1" ht="12" r="536" spans="1:201">
      <c r="U536" s="10" t="n"/>
      <c r="V536" s="89" t="n"/>
      <c r="W536" s="16" t="n"/>
      <c r="X536" s="25" t="n"/>
      <c r="Y536" s="80" t="n"/>
      <c r="Z536" s="27">
        <f>IF(U536="","",LOOKUP(U536-V536,{-9E+307,0,1},{2,"x",1}))</f>
        <v/>
      </c>
      <c r="AA536" s="14">
        <f>IF(U536="","",U536&amp;"-"&amp;V536)</f>
        <v/>
      </c>
      <c r="AB536" s="63" t="n"/>
    </row>
    <row customHeight="1" ht="12" r="537" spans="1:201">
      <c r="U537" s="10" t="n"/>
      <c r="V537" s="89" t="n"/>
      <c r="W537" s="16" t="n"/>
      <c r="X537" s="25" t="n"/>
      <c r="Y537" s="80" t="n"/>
      <c r="Z537" s="27">
        <f>IF(U537="","",LOOKUP(U537-V537,{-9E+307,0,1},{2,"x",1}))</f>
        <v/>
      </c>
      <c r="AA537" s="14">
        <f>IF(U537="","",U537&amp;"-"&amp;V537)</f>
        <v/>
      </c>
      <c r="AB537" s="63" t="n"/>
    </row>
    <row customHeight="1" ht="12" r="538" spans="1:201">
      <c r="U538" s="10" t="n"/>
      <c r="V538" s="89" t="n"/>
      <c r="W538" s="16" t="n"/>
      <c r="X538" s="25" t="n"/>
      <c r="Y538" s="80" t="n"/>
      <c r="Z538" s="27">
        <f>IF(U538="","",LOOKUP(U538-V538,{-9E+307,0,1},{2,"x",1}))</f>
        <v/>
      </c>
      <c r="AA538" s="14">
        <f>IF(U538="","",U538&amp;"-"&amp;V538)</f>
        <v/>
      </c>
      <c r="AB538" s="63" t="n"/>
    </row>
    <row customHeight="1" ht="12" r="539" spans="1:201">
      <c r="U539" s="10" t="n"/>
      <c r="V539" s="89" t="n"/>
      <c r="W539" s="16" t="n"/>
      <c r="X539" s="25" t="n"/>
      <c r="Y539" s="80" t="n"/>
      <c r="Z539" s="27">
        <f>IF(U539="","",LOOKUP(U539-V539,{-9E+307,0,1},{2,"x",1}))</f>
        <v/>
      </c>
      <c r="AA539" s="14">
        <f>IF(U539="","",U539&amp;"-"&amp;V539)</f>
        <v/>
      </c>
      <c r="AB539" s="63" t="n"/>
    </row>
    <row customHeight="1" ht="12" r="540" spans="1:201">
      <c r="U540" s="10" t="n"/>
      <c r="V540" s="89" t="n"/>
      <c r="W540" s="16" t="n"/>
      <c r="X540" s="25" t="n"/>
      <c r="Y540" s="80" t="n"/>
      <c r="Z540" s="27">
        <f>IF(U540="","",LOOKUP(U540-V540,{-9E+307,0,1},{2,"x",1}))</f>
        <v/>
      </c>
      <c r="AA540" s="14">
        <f>IF(U540="","",U540&amp;"-"&amp;V540)</f>
        <v/>
      </c>
      <c r="AB540" s="63" t="n"/>
    </row>
    <row customHeight="1" ht="12" r="541" spans="1:201">
      <c r="U541" s="10" t="n"/>
      <c r="V541" s="89" t="n"/>
      <c r="W541" s="16" t="n"/>
      <c r="X541" s="25" t="n"/>
      <c r="Y541" s="80" t="n"/>
      <c r="Z541" s="27">
        <f>IF(U541="","",LOOKUP(U541-V541,{-9E+307,0,1},{2,"x",1}))</f>
        <v/>
      </c>
      <c r="AA541" s="14">
        <f>IF(U541="","",U541&amp;"-"&amp;V541)</f>
        <v/>
      </c>
      <c r="AB541" s="63" t="n"/>
    </row>
    <row customHeight="1" ht="12" r="542" spans="1:201">
      <c r="W542" s="16" t="n"/>
      <c r="X542" s="25" t="n"/>
      <c r="Y542" s="80" t="n"/>
      <c r="Z542" s="27">
        <f>IF(U542="","",LOOKUP(U542-V542,{-9E+307,0,1},{2,"x",1}))</f>
        <v/>
      </c>
      <c r="AA542" s="14">
        <f>IF(U542="","",U542&amp;"-"&amp;V542)</f>
        <v/>
      </c>
      <c r="AB542" s="63" t="n"/>
    </row>
    <row customHeight="1" ht="12" r="543" spans="1:201">
      <c r="W543" s="16" t="n"/>
      <c r="X543" s="25" t="n"/>
      <c r="Y543" s="80" t="n"/>
      <c r="Z543" s="27">
        <f>IF(U543="","",LOOKUP(U543-V543,{-9E+307,0,1},{2,"x",1}))</f>
        <v/>
      </c>
      <c r="AA543" s="14">
        <f>IF(U543="","",U543&amp;"-"&amp;V543)</f>
        <v/>
      </c>
      <c r="AB543" s="63" t="n"/>
    </row>
    <row customHeight="1" ht="12" r="544" spans="1:201">
      <c r="W544" s="16" t="n"/>
      <c r="X544" s="25" t="n"/>
      <c r="Y544" s="80" t="n"/>
      <c r="Z544" s="27">
        <f>IF(U544="","",LOOKUP(U544-V544,{-9E+307,0,1},{2,"x",1}))</f>
        <v/>
      </c>
      <c r="AA544" s="14">
        <f>IF(U544="","",U544&amp;"-"&amp;V544)</f>
        <v/>
      </c>
      <c r="AB544" s="63" t="n"/>
    </row>
    <row customHeight="1" ht="12" r="545" spans="1:201">
      <c r="W545" s="16" t="n"/>
      <c r="X545" s="25" t="n"/>
      <c r="Y545" s="80" t="n"/>
      <c r="Z545" s="27">
        <f>IF(U545="","",LOOKUP(U545-V545,{-9E+307,0,1},{2,"x",1}))</f>
        <v/>
      </c>
      <c r="AA545" s="14">
        <f>IF(U545="","",U545&amp;"-"&amp;V545)</f>
        <v/>
      </c>
      <c r="AB545" s="63" t="n"/>
    </row>
    <row customHeight="1" ht="12" r="546" spans="1:201">
      <c r="W546" s="16" t="n"/>
      <c r="X546" s="25" t="n"/>
      <c r="Y546" s="80" t="n"/>
      <c r="Z546" s="27">
        <f>IF(U546="","",LOOKUP(U546-V546,{-9E+307,0,1},{2,"x",1}))</f>
        <v/>
      </c>
      <c r="AA546" s="14">
        <f>IF(U546="","",U546&amp;"-"&amp;V546)</f>
        <v/>
      </c>
      <c r="AB546" s="63" t="n"/>
    </row>
    <row customHeight="1" ht="12" r="547" spans="1:201">
      <c r="W547" s="16" t="n"/>
      <c r="X547" s="25" t="n"/>
      <c r="Y547" s="80" t="n"/>
      <c r="Z547" s="27">
        <f>IF(U547="","",LOOKUP(U547-V547,{-9E+307,0,1},{2,"x",1}))</f>
        <v/>
      </c>
      <c r="AA547" s="14">
        <f>IF(U547="","",U547&amp;"-"&amp;V547)</f>
        <v/>
      </c>
      <c r="AB547" s="63" t="n"/>
    </row>
    <row customHeight="1" ht="12" r="548" spans="1:201">
      <c r="W548" s="16" t="n"/>
      <c r="X548" s="25" t="n"/>
      <c r="Y548" s="80" t="n"/>
      <c r="Z548" s="27">
        <f>IF(U548="","",LOOKUP(U548-V548,{-9E+307,0,1},{2,"x",1}))</f>
        <v/>
      </c>
      <c r="AA548" s="14">
        <f>IF(U548="","",U548&amp;"-"&amp;V548)</f>
        <v/>
      </c>
      <c r="AB548" s="63" t="n"/>
    </row>
    <row customHeight="1" ht="12" r="549" spans="1:201">
      <c r="W549" s="16" t="n"/>
      <c r="X549" s="25" t="n"/>
      <c r="Y549" s="80" t="n"/>
      <c r="Z549" s="27">
        <f>IF(U549="","",LOOKUP(U549-V549,{-9E+307,0,1},{2,"x",1}))</f>
        <v/>
      </c>
      <c r="AA549" s="14">
        <f>IF(U549="","",U549&amp;"-"&amp;V549)</f>
        <v/>
      </c>
      <c r="AB549" s="63" t="n"/>
    </row>
    <row customHeight="1" ht="12" r="550" spans="1:201">
      <c r="W550" s="16" t="n"/>
      <c r="X550" s="25" t="n"/>
      <c r="Y550" s="80" t="n"/>
      <c r="Z550" s="27">
        <f>IF(U550="","",LOOKUP(U550-V550,{-9E+307,0,1},{2,"x",1}))</f>
        <v/>
      </c>
      <c r="AA550" s="14">
        <f>IF(U550="","",U550&amp;"-"&amp;V550)</f>
        <v/>
      </c>
      <c r="AB550" s="63" t="n"/>
    </row>
    <row customHeight="1" ht="12" r="551" spans="1:201">
      <c r="W551" s="16" t="n"/>
      <c r="X551" s="25" t="n"/>
      <c r="Y551" s="80" t="n"/>
      <c r="Z551" s="27">
        <f>IF(U551="","",LOOKUP(U551-V551,{-9E+307,0,1},{2,"x",1}))</f>
        <v/>
      </c>
      <c r="AA551" s="14">
        <f>IF(U551="","",U551&amp;"-"&amp;V551)</f>
        <v/>
      </c>
      <c r="AB551" s="63" t="n"/>
    </row>
    <row customHeight="1" ht="12" r="552" spans="1:201">
      <c r="W552" s="16" t="n"/>
      <c r="X552" s="25" t="n"/>
      <c r="Y552" s="80" t="n"/>
      <c r="Z552" s="27">
        <f>IF(U552="","",LOOKUP(U552-V552,{-9E+307,0,1},{2,"x",1}))</f>
        <v/>
      </c>
      <c r="AA552" s="14">
        <f>IF(U552="","",U552&amp;"-"&amp;V552)</f>
        <v/>
      </c>
      <c r="AB552" s="63" t="n"/>
    </row>
    <row customHeight="1" ht="12" r="553" spans="1:201">
      <c r="W553" s="16" t="n"/>
      <c r="X553" s="25" t="n"/>
      <c r="Y553" s="80" t="n"/>
      <c r="Z553" s="27">
        <f>IF(U553="","",LOOKUP(U553-V553,{-9E+307,0,1},{2,"x",1}))</f>
        <v/>
      </c>
      <c r="AA553" s="14">
        <f>IF(U553="","",U553&amp;"-"&amp;V553)</f>
        <v/>
      </c>
      <c r="AB553" s="63" t="n"/>
    </row>
  </sheetData>
  <conditionalFormatting sqref="Z2:AB101 Z102:Z111 Z112:AB360">
    <cfRule dxfId="0" priority="1" stopIfTrue="1" type="expression">
      <formula>SEARCH("Jornada",$A2)</formula>
    </cfRule>
  </conditionalFormatting>
  <conditionalFormatting sqref="Z361:AB553">
    <cfRule dxfId="0" priority="2" stopIfTrue="1" type="expression">
      <formula>SEARCH("Jornada",#REF!)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Right="0"/>
    <pageSetUpPr/>
  </sheetPr>
  <dimension ref="A1:GS553"/>
  <sheetViews>
    <sheetView workbookViewId="0">
      <selection activeCell="A1" sqref="A1"/>
    </sheetView>
  </sheetViews>
  <sheetFormatPr baseColWidth="8" defaultRowHeight="12" outlineLevelCol="1"/>
  <cols>
    <col bestFit="1" customWidth="1" max="1" min="1" style="35" width="5.42578125"/>
    <col bestFit="1" customWidth="1" max="3" min="2" style="89" width="17.7109375"/>
    <col customWidth="1" max="4" min="4" style="31" width="4.5703125"/>
    <col customWidth="1" max="5" min="5" style="81" width="4.5703125"/>
    <col customWidth="1" max="6" min="6" style="25" width="4.5703125"/>
    <col customWidth="1" max="11" min="7" style="80" width="4.5703125"/>
    <col customWidth="1" max="12" min="12" style="25" width="4.5703125"/>
    <col customWidth="1" max="17" min="13" style="80" width="4.5703125"/>
    <col customWidth="1" max="20" min="18" style="16" width="5.5703125"/>
    <col customWidth="1" max="21" min="21" style="25" width="4.5703125"/>
    <col customWidth="1" max="22" min="22" style="80" width="4.5703125"/>
    <col customWidth="1" max="23" min="23" style="13" width="4.5703125"/>
    <col customWidth="1" max="24" min="24" style="24" width="4.5703125"/>
    <col customWidth="1" max="25" min="25" style="23" width="4.5703125"/>
    <col bestFit="1" customWidth="1" max="26" min="26" style="26" width="5.7109375"/>
    <col bestFit="1" customWidth="1" max="27" min="27" style="19" width="3.28515625"/>
    <col customWidth="1" max="28" min="28" style="89" width="3.28515625"/>
    <col bestFit="1" customWidth="1" max="29" min="29" style="89" width="15.85546875"/>
    <col bestFit="1" collapsed="1" customWidth="1" max="30" min="30" style="89" width="3"/>
    <col customWidth="1" hidden="1" max="31" min="31" outlineLevel="1" style="89" width="6.42578125"/>
    <col customWidth="1" hidden="1" max="34" min="32" outlineLevel="1" style="89" width="6"/>
    <col customWidth="1" hidden="1" max="39" min="35" outlineLevel="1" style="89" width="4"/>
    <col customWidth="1" hidden="1" max="40" min="40" outlineLevel="1" style="89" width="6.85546875"/>
    <col customWidth="1" hidden="1" max="42" min="41" outlineLevel="1" style="89" width="6"/>
    <col customWidth="1" hidden="1" max="43" min="43" outlineLevel="1" style="89" width="3"/>
    <col customWidth="1" hidden="1" max="46" min="44" outlineLevel="1" style="89" width="4"/>
    <col customWidth="1" hidden="1" max="48" min="47" outlineLevel="1" style="89" width="3"/>
    <col bestFit="1" customWidth="1" max="49" min="49" style="89" width="9.5703125"/>
    <col customWidth="1" max="50" min="50" outlineLevel="1" style="89" width="5.42578125"/>
    <col customWidth="1" max="53" min="51" outlineLevel="1" style="89" width="5"/>
    <col customWidth="1" max="56" min="54" outlineLevel="1" style="89" width="3.42578125"/>
    <col customWidth="1" max="57" min="57" outlineLevel="1" style="89" width="3"/>
    <col bestFit="1" customWidth="1" max="58" min="58" outlineLevel="1" style="89" width="4"/>
    <col customWidth="1" max="59" min="59" outlineLevel="1" style="89" width="5.28515625"/>
    <col customWidth="1" max="62" min="60" outlineLevel="1" style="89" width="5"/>
    <col customWidth="1" max="65" min="63" outlineLevel="1" style="89" width="3.42578125"/>
    <col customWidth="1" max="66" min="66" outlineLevel="1" style="89" width="3"/>
    <col bestFit="1" customWidth="1" max="67" min="67" outlineLevel="1" style="89" width="4"/>
    <col customWidth="1" max="68" min="68" style="89" width="9.140625"/>
    <col bestFit="1" customWidth="1" max="69" min="69" style="35" width="5.42578125"/>
    <col bestFit="1" customWidth="1" max="71" min="70" style="89" width="15.85546875"/>
    <col bestFit="1" customWidth="1" max="73" min="72" style="89" width="4.42578125"/>
    <col customWidth="1" max="74" min="74" style="89" width="7.28515625"/>
    <col customWidth="1" max="75" min="75" style="89" width="6.42578125"/>
    <col customWidth="1" max="79" min="76" style="89" width="6"/>
    <col bestFit="1" customWidth="1" max="80" min="80" style="89" width="4.42578125"/>
    <col customWidth="1" max="85" min="81" style="89" width="4"/>
    <col customWidth="1" max="87" min="86" style="89" width="3"/>
    <col bestFit="1" customWidth="1" max="88" min="88" style="89" width="3.42578125"/>
    <col customWidth="1" max="89" min="89" style="89" width="4"/>
    <col bestFit="1" customWidth="1" max="91" min="90" style="89" width="4"/>
    <col bestFit="1" customWidth="1" max="93" min="92" style="89" width="5.42578125"/>
    <col bestFit="1" customWidth="1" max="97" min="94" style="89" width="5"/>
    <col customWidth="1" max="100" min="98" style="89" width="3.42578125"/>
    <col customWidth="1" max="101" min="101" style="89" width="3"/>
    <col bestFit="1" customWidth="1" max="103" min="102" style="89" width="3"/>
    <col bestFit="1" customWidth="1" max="104" min="104" style="89" width="3.42578125"/>
    <col bestFit="1" customWidth="1" max="107" min="105" style="89" width="3"/>
    <col customWidth="1" max="109" min="108" style="89" width="4"/>
    <col customWidth="1" max="110" min="110" style="89" width="7.140625"/>
    <col bestFit="1" customWidth="1" max="111" min="111" style="89" width="6.42578125"/>
    <col bestFit="1" customWidth="1" max="115" min="112" style="89" width="6"/>
    <col bestFit="1" customWidth="1" max="116" min="116" style="89" width="3.42578125"/>
    <col bestFit="1" customWidth="1" max="117" min="117" style="89" width="3"/>
    <col customWidth="1" max="121" min="118" style="89" width="5"/>
    <col customWidth="1" max="122" min="122" style="89" width="3.42578125"/>
    <col customWidth="1" max="123" min="123" style="89" width="3"/>
    <col bestFit="1" customWidth="1" max="124" min="124" style="89" width="3.42578125"/>
    <col customWidth="1" max="127" min="125" style="89" width="3"/>
    <col bestFit="1" customWidth="1" max="129" min="128" style="89" width="5.42578125"/>
    <col bestFit="1" collapsed="1" customWidth="1" max="130" min="130" style="89" width="5"/>
    <col bestFit="1" customWidth="1" max="133" min="131" style="89" width="5"/>
    <col bestFit="1" customWidth="1" max="134" min="134" style="89" width="2.85546875"/>
    <col bestFit="1" customWidth="1" max="135" min="135" style="89" width="3"/>
    <col bestFit="1" customWidth="1" max="136" min="136" style="89" width="4.7109375"/>
    <col bestFit="1" customWidth="1" max="139" min="137" style="89" width="4"/>
    <col bestFit="1" customWidth="1" max="140" min="140" style="89" width="4.5703125"/>
    <col bestFit="1" customWidth="1" max="143" min="141" style="89" width="4"/>
    <col bestFit="1" customWidth="1" max="144" min="144" style="89" width="3.42578125"/>
    <col bestFit="1" customWidth="1" max="145" min="145" style="89" width="3"/>
    <col customWidth="1" max="146" min="146" style="81" width="4"/>
    <col bestFit="1" customWidth="1" max="147" min="147" style="89" width="5.7109375"/>
    <col bestFit="1" customWidth="1" max="148" min="148" style="89" width="5.28515625"/>
    <col customWidth="1" max="149" min="149" style="81" width="4"/>
    <col bestFit="1" customWidth="1" max="150" min="150" style="89" width="8.7109375"/>
    <col bestFit="1" customWidth="1" max="151" min="151" style="89" width="5.28515625"/>
    <col customWidth="1" max="152" min="152" style="81" width="4"/>
    <col bestFit="1" customWidth="1" max="153" min="153" style="89" width="9.7109375"/>
    <col bestFit="1" customWidth="1" max="154" min="154" style="89" width="5.28515625"/>
    <col customWidth="1" max="155" min="155" style="81" width="4"/>
    <col bestFit="1" customWidth="1" max="157" min="156" style="89" width="5.28515625"/>
    <col customWidth="1" max="158" min="158" style="81" width="4"/>
    <col bestFit="1" customWidth="1" max="160" min="159" style="89" width="5.28515625"/>
    <col customWidth="1" max="161" min="161" style="81" width="4"/>
    <col bestFit="1" customWidth="1" max="162" min="162" style="89" width="7.140625"/>
    <col bestFit="1" customWidth="1" max="163" min="163" style="89" width="5.28515625"/>
    <col customWidth="1" max="164" min="164" style="81" width="4"/>
    <col bestFit="1" customWidth="1" max="165" min="165" style="89" width="8.140625"/>
    <col bestFit="1" customWidth="1" max="166" min="166" style="89" width="5.28515625"/>
    <col customWidth="1" max="167" min="167" style="81" width="4"/>
    <col customWidth="1" max="195" min="168" style="89" width="9.140625"/>
    <col customWidth="1" max="16384" min="196" style="89" width="9.140625"/>
  </cols>
  <sheetData>
    <row r="1" spans="1:201">
      <c r="A1" s="82" t="s">
        <v>0</v>
      </c>
      <c r="B1" s="5" t="s">
        <v>1</v>
      </c>
      <c r="C1" s="5" t="s">
        <v>2</v>
      </c>
      <c r="D1" s="84" t="s">
        <v>3</v>
      </c>
      <c r="E1" s="48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49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1" t="s">
        <v>17</v>
      </c>
      <c r="S1" s="51" t="s">
        <v>18</v>
      </c>
      <c r="T1" s="51" t="s">
        <v>19</v>
      </c>
      <c r="U1" s="49" t="s">
        <v>20</v>
      </c>
      <c r="V1" s="50" t="s">
        <v>21</v>
      </c>
      <c r="W1" s="52" t="s">
        <v>22</v>
      </c>
      <c r="X1" s="53" t="s">
        <v>23</v>
      </c>
      <c r="Y1" s="54" t="s">
        <v>24</v>
      </c>
      <c r="Z1" s="55" t="s">
        <v>25</v>
      </c>
      <c r="AA1" s="55" t="s">
        <v>26</v>
      </c>
      <c r="AD1" s="80" t="n"/>
      <c r="AE1" s="80" t="s">
        <v>27</v>
      </c>
      <c r="AF1" s="80" t="n"/>
      <c r="AG1" s="80" t="n"/>
      <c r="AH1" s="80" t="n"/>
      <c r="AI1" s="80" t="n"/>
      <c r="AJ1" s="80" t="n"/>
      <c r="AK1" s="80" t="n"/>
      <c r="AL1" s="80" t="n"/>
      <c r="AM1" s="80" t="n"/>
      <c r="AN1" s="25" t="s">
        <v>28</v>
      </c>
      <c r="AO1" s="80" t="n"/>
      <c r="AP1" s="80" t="n"/>
      <c r="AQ1" s="80" t="n"/>
      <c r="AR1" s="80" t="n"/>
      <c r="AS1" s="80" t="n"/>
      <c r="AT1" s="80" t="n"/>
      <c r="AU1" s="80" t="n"/>
      <c r="AV1" s="80" t="n"/>
      <c r="AW1" s="12" t="n"/>
      <c r="AX1" s="80" t="s">
        <v>27</v>
      </c>
      <c r="AY1" s="80" t="n"/>
      <c r="AZ1" s="80" t="n"/>
      <c r="BA1" s="80" t="n"/>
      <c r="BB1" s="80" t="n"/>
      <c r="BC1" s="80" t="n"/>
      <c r="BD1" s="80" t="n"/>
      <c r="BE1" s="80" t="n"/>
      <c r="BF1" s="80" t="n"/>
      <c r="BG1" s="25" t="s">
        <v>28</v>
      </c>
      <c r="BH1" s="80" t="n"/>
      <c r="BI1" s="80" t="n"/>
      <c r="BJ1" s="80" t="n"/>
      <c r="BK1" s="80" t="n"/>
      <c r="BL1" s="80" t="n"/>
      <c r="BM1" s="80" t="n"/>
      <c r="BN1" s="80" t="n"/>
      <c r="BO1" s="80" t="n"/>
      <c r="BV1" s="80" t="s">
        <v>29</v>
      </c>
      <c r="BW1" s="80" t="n"/>
      <c r="BX1" s="80" t="n"/>
      <c r="BY1" s="80" t="n"/>
      <c r="BZ1" s="80" t="n"/>
      <c r="CA1" s="80" t="n"/>
      <c r="CB1" s="80" t="n"/>
      <c r="CC1" s="80" t="n"/>
      <c r="CD1" s="80" t="n"/>
      <c r="CE1" s="80" t="n"/>
      <c r="CF1" s="80" t="n"/>
      <c r="CG1" s="80" t="n"/>
      <c r="CH1" s="80" t="n"/>
      <c r="CI1" s="80" t="n"/>
      <c r="CJ1" s="80" t="n"/>
      <c r="CK1" s="80" t="n"/>
      <c r="CL1" s="80" t="n"/>
      <c r="CM1" s="80" t="n"/>
      <c r="CN1" s="80" t="n"/>
      <c r="CO1" s="80" t="n"/>
      <c r="CP1" s="80" t="n"/>
      <c r="CQ1" s="80" t="n"/>
      <c r="CR1" s="80" t="n"/>
      <c r="CS1" s="80" t="n"/>
      <c r="CT1" s="80" t="n"/>
      <c r="CU1" s="80" t="n"/>
      <c r="CV1" s="80" t="n"/>
      <c r="CW1" s="80" t="n"/>
      <c r="CX1" s="80" t="n"/>
      <c r="CY1" s="80" t="n"/>
      <c r="CZ1" s="80" t="n"/>
      <c r="DA1" s="80" t="n"/>
      <c r="DB1" s="80" t="n"/>
      <c r="DC1" s="80" t="n"/>
      <c r="DD1" s="80" t="n"/>
      <c r="DE1" s="80" t="n"/>
      <c r="DF1" s="12" t="s">
        <v>30</v>
      </c>
      <c r="DG1" s="80" t="n"/>
      <c r="DH1" s="80" t="n"/>
      <c r="DI1" s="80" t="n"/>
      <c r="DJ1" s="80" t="n"/>
      <c r="DK1" s="80" t="n"/>
      <c r="DL1" s="80" t="n"/>
      <c r="DM1" s="80" t="n"/>
      <c r="DN1" s="80" t="n"/>
      <c r="DO1" s="80" t="n"/>
      <c r="DP1" s="80" t="n"/>
      <c r="DQ1" s="80" t="n"/>
      <c r="DR1" s="80" t="n"/>
      <c r="DS1" s="80" t="n"/>
      <c r="DT1" s="80" t="n"/>
      <c r="DU1" s="80" t="n"/>
      <c r="DV1" s="80" t="n"/>
      <c r="DW1" s="80" t="n"/>
      <c r="DX1" s="80" t="n"/>
      <c r="DY1" s="80" t="n"/>
      <c r="DZ1" s="80" t="n"/>
      <c r="EA1" s="80" t="n"/>
      <c r="EB1" s="80" t="n"/>
      <c r="EC1" s="80" t="n"/>
      <c r="ED1" s="80" t="n"/>
      <c r="EE1" s="80" t="n"/>
      <c r="EF1" s="80" t="n"/>
      <c r="EG1" s="80" t="n"/>
      <c r="EH1" s="80" t="n"/>
      <c r="EI1" s="80" t="n"/>
      <c r="EJ1" s="80" t="n"/>
      <c r="EK1" s="80" t="n"/>
      <c r="EL1" s="81" t="n"/>
      <c r="EM1" s="81" t="n"/>
      <c r="EN1" s="81" t="n"/>
      <c r="EO1" s="81" t="n"/>
      <c r="EQ1" s="81" t="n"/>
      <c r="ER1" s="81" t="n"/>
      <c r="ET1" s="81" t="n"/>
      <c r="EU1" s="81" t="n"/>
      <c r="EW1" s="81" t="n"/>
      <c r="EX1" s="81" t="n"/>
      <c r="EY1" s="56" t="n"/>
      <c r="EZ1" s="81" t="n"/>
      <c r="FA1" s="81" t="n"/>
      <c r="FC1" s="81" t="n"/>
      <c r="FD1" s="81" t="n"/>
      <c r="FF1" s="81" t="n"/>
      <c r="FG1" s="81" t="n"/>
      <c r="FH1" s="71" t="n"/>
      <c r="FI1" s="71" t="n"/>
      <c r="FJ1" s="81" t="n"/>
      <c r="FK1" s="89" t="n"/>
      <c r="FM1" s="81" t="n"/>
      <c r="FN1" s="71" t="n"/>
      <c r="FO1" s="71" t="n"/>
      <c r="FP1" s="81" t="n"/>
      <c r="FQ1" s="71" t="n"/>
      <c r="FR1" s="71" t="n"/>
      <c r="FS1" s="81" t="n"/>
      <c r="FT1" s="71" t="n"/>
      <c r="FU1" s="71" t="n"/>
      <c r="FV1" s="81" t="n"/>
      <c r="FW1" s="71" t="n"/>
      <c r="FX1" s="71" t="n"/>
      <c r="FY1" s="81" t="n"/>
      <c r="FZ1" s="71" t="n"/>
      <c r="GA1" s="71" t="n"/>
      <c r="GB1" s="81" t="n"/>
      <c r="GC1" s="71" t="n"/>
      <c r="GD1" s="71" t="n"/>
      <c r="GE1" s="81" t="n"/>
    </row>
    <row customHeight="1" ht="12" r="2" spans="1:201">
      <c r="A2" s="35" t="n">
        <v>43322</v>
      </c>
      <c r="B2" s="89" t="s">
        <v>169</v>
      </c>
      <c r="C2" s="89" t="s">
        <v>170</v>
      </c>
      <c r="D2" s="31" t="n">
        <v>6.55</v>
      </c>
      <c r="E2" s="81" t="n">
        <v>6.83</v>
      </c>
      <c r="F2" s="25" t="n">
        <v>583</v>
      </c>
      <c r="G2" s="80" t="n">
        <v>262</v>
      </c>
      <c r="H2" s="80" t="n">
        <v>487</v>
      </c>
      <c r="I2" s="80" t="n">
        <v>163</v>
      </c>
      <c r="J2" s="80" t="n">
        <v>16</v>
      </c>
      <c r="K2" s="80" t="n">
        <v>4</v>
      </c>
      <c r="L2" s="25" t="n">
        <v>0</v>
      </c>
      <c r="M2" s="80" t="n">
        <v>0</v>
      </c>
      <c r="N2" s="80" t="n">
        <v>5</v>
      </c>
      <c r="O2" s="80" t="n">
        <v>2</v>
      </c>
      <c r="P2" s="80" t="n">
        <v>1</v>
      </c>
      <c r="Q2" s="80" t="n">
        <v>1</v>
      </c>
      <c r="R2" s="16" t="n">
        <v>6</v>
      </c>
      <c r="S2" s="16" t="n">
        <v>3</v>
      </c>
      <c r="T2" s="16" t="n">
        <v>9</v>
      </c>
      <c r="U2" s="25" t="n">
        <v>2</v>
      </c>
      <c r="V2" s="80" t="n">
        <v>3</v>
      </c>
      <c r="W2" s="16" t="n">
        <v>5</v>
      </c>
      <c r="X2" s="25" t="n">
        <v>12</v>
      </c>
      <c r="Y2" s="80" t="n">
        <v>35</v>
      </c>
      <c r="Z2" s="27">
        <f>IF(U2="","",LOOKUP(U2-V2,{-9E+307,0,1},{2,"x",1}))</f>
        <v/>
      </c>
      <c r="AA2" s="14">
        <f>IF(U2="","",U2&amp;"-"&amp;V2)</f>
        <v/>
      </c>
      <c r="AB2" s="63" t="n"/>
      <c r="AC2" s="83" t="s">
        <v>33</v>
      </c>
      <c r="AD2" s="80" t="s">
        <v>34</v>
      </c>
      <c r="AE2" s="80" t="s">
        <v>35</v>
      </c>
      <c r="AF2" s="80" t="s">
        <v>36</v>
      </c>
      <c r="AG2" s="80" t="s">
        <v>37</v>
      </c>
      <c r="AH2" s="80" t="s">
        <v>38</v>
      </c>
      <c r="AI2" s="25" t="s">
        <v>39</v>
      </c>
      <c r="AJ2" s="80" t="s">
        <v>40</v>
      </c>
      <c r="AK2" s="80" t="s">
        <v>41</v>
      </c>
      <c r="AL2" s="80" t="s">
        <v>42</v>
      </c>
      <c r="AM2" s="29" t="s">
        <v>43</v>
      </c>
      <c r="AN2" s="25" t="s">
        <v>35</v>
      </c>
      <c r="AO2" s="80" t="s">
        <v>36</v>
      </c>
      <c r="AP2" s="80" t="s">
        <v>37</v>
      </c>
      <c r="AQ2" s="80" t="s">
        <v>38</v>
      </c>
      <c r="AR2" s="25" t="s">
        <v>39</v>
      </c>
      <c r="AS2" s="80" t="s">
        <v>40</v>
      </c>
      <c r="AT2" s="80" t="s">
        <v>41</v>
      </c>
      <c r="AU2" s="80" t="s">
        <v>42</v>
      </c>
      <c r="AV2" s="28" t="s">
        <v>43</v>
      </c>
      <c r="AW2" s="12" t="s">
        <v>34</v>
      </c>
      <c r="AX2" s="80" t="s">
        <v>35</v>
      </c>
      <c r="AY2" s="80" t="s">
        <v>36</v>
      </c>
      <c r="AZ2" s="80" t="s">
        <v>37</v>
      </c>
      <c r="BA2" s="80" t="s">
        <v>38</v>
      </c>
      <c r="BB2" s="25" t="s">
        <v>39</v>
      </c>
      <c r="BC2" s="80" t="s">
        <v>40</v>
      </c>
      <c r="BD2" s="80" t="s">
        <v>41</v>
      </c>
      <c r="BE2" s="80" t="s">
        <v>42</v>
      </c>
      <c r="BF2" s="29" t="s">
        <v>43</v>
      </c>
      <c r="BG2" s="25" t="s">
        <v>35</v>
      </c>
      <c r="BH2" s="80" t="s">
        <v>36</v>
      </c>
      <c r="BI2" s="80" t="s">
        <v>37</v>
      </c>
      <c r="BJ2" s="80" t="s">
        <v>38</v>
      </c>
      <c r="BK2" s="25" t="s">
        <v>39</v>
      </c>
      <c r="BL2" s="80" t="s">
        <v>40</v>
      </c>
      <c r="BM2" s="80" t="s">
        <v>41</v>
      </c>
      <c r="BN2" s="80" t="s">
        <v>42</v>
      </c>
      <c r="BO2" s="25" t="s">
        <v>43</v>
      </c>
      <c r="BV2" s="80" t="s">
        <v>44</v>
      </c>
      <c r="BW2" s="80" t="n"/>
      <c r="BX2" s="80" t="n"/>
      <c r="BY2" s="80" t="n"/>
      <c r="BZ2" s="80" t="n"/>
      <c r="CA2" s="80" t="n"/>
      <c r="CB2" s="80" t="n"/>
      <c r="CC2" s="80" t="n"/>
      <c r="CD2" s="80" t="n"/>
      <c r="CE2" s="80" t="n"/>
      <c r="CF2" s="80" t="n"/>
      <c r="CG2" s="80" t="n"/>
      <c r="CH2" s="80" t="n"/>
      <c r="CI2" s="80" t="n"/>
      <c r="CJ2" s="80" t="n"/>
      <c r="CK2" s="80" t="n"/>
      <c r="CL2" s="80" t="n"/>
      <c r="CM2" s="80" t="n"/>
      <c r="CN2" s="25" t="s">
        <v>45</v>
      </c>
      <c r="CO2" s="80" t="n"/>
      <c r="CP2" s="80" t="n"/>
      <c r="CQ2" s="80" t="n"/>
      <c r="CR2" s="80" t="n"/>
      <c r="CS2" s="80" t="n"/>
      <c r="CT2" s="80" t="n"/>
      <c r="CU2" s="80" t="n"/>
      <c r="CV2" s="80" t="n"/>
      <c r="CW2" s="80" t="n"/>
      <c r="CX2" s="80" t="n"/>
      <c r="CY2" s="80" t="n"/>
      <c r="CZ2" s="80" t="n"/>
      <c r="DA2" s="80" t="n"/>
      <c r="DB2" s="80" t="n"/>
      <c r="DC2" s="80" t="n"/>
      <c r="DD2" s="80" t="n"/>
      <c r="DE2" s="80" t="n"/>
      <c r="DF2" s="12" t="s">
        <v>44</v>
      </c>
      <c r="DG2" s="80" t="n"/>
      <c r="DH2" s="80" t="n"/>
      <c r="DI2" s="80" t="n"/>
      <c r="DJ2" s="80" t="n"/>
      <c r="DK2" s="80" t="n"/>
      <c r="DL2" s="80" t="n"/>
      <c r="DM2" s="80" t="n"/>
      <c r="DN2" s="80" t="n"/>
      <c r="DO2" s="80" t="n"/>
      <c r="DP2" s="80" t="n"/>
      <c r="DQ2" s="80" t="n"/>
      <c r="DR2" s="80" t="n"/>
      <c r="DS2" s="80" t="n"/>
      <c r="DT2" s="80" t="n"/>
      <c r="DU2" s="80" t="n"/>
      <c r="DV2" s="80" t="n"/>
      <c r="DW2" s="80" t="n"/>
      <c r="DX2" s="25" t="s">
        <v>45</v>
      </c>
      <c r="DY2" s="80" t="n"/>
      <c r="DZ2" s="80" t="n"/>
      <c r="EA2" s="80" t="n"/>
      <c r="EB2" s="80" t="n"/>
      <c r="EC2" s="80" t="n"/>
      <c r="ED2" s="80" t="n"/>
      <c r="EE2" s="80" t="n"/>
      <c r="EF2" s="80" t="n"/>
      <c r="EG2" s="80" t="n"/>
      <c r="EH2" s="80" t="n"/>
      <c r="EI2" s="80" t="n"/>
      <c r="EJ2" s="80" t="n"/>
      <c r="EK2" s="80" t="n"/>
      <c r="EL2" s="81" t="n"/>
      <c r="EM2" s="81" t="n"/>
      <c r="EN2" s="81" t="n"/>
      <c r="EO2" s="81" t="n"/>
      <c r="EQ2" s="81" t="n"/>
      <c r="ER2" s="81" t="n"/>
      <c r="ET2" s="81" t="n"/>
      <c r="EU2" s="81" t="n"/>
      <c r="EW2" s="81" t="n"/>
      <c r="EX2" s="81" t="n"/>
      <c r="EY2" s="56" t="n"/>
      <c r="EZ2" s="81" t="n"/>
      <c r="FA2" s="81" t="n"/>
      <c r="FC2" s="81" t="n"/>
      <c r="FD2" s="81" t="n"/>
      <c r="FF2" s="81" t="n"/>
      <c r="FG2" s="81" t="n"/>
      <c r="FH2" s="71" t="n"/>
      <c r="FI2" s="71" t="n"/>
      <c r="FJ2" s="81" t="n"/>
      <c r="FK2" s="89" t="n"/>
      <c r="FM2" s="81" t="n"/>
      <c r="FN2" s="71" t="n"/>
      <c r="FO2" s="71" t="n"/>
      <c r="FP2" s="81" t="n"/>
      <c r="FQ2" s="71" t="n"/>
      <c r="FR2" s="71" t="n"/>
      <c r="FS2" s="81" t="n"/>
      <c r="FT2" s="71" t="n"/>
      <c r="FU2" s="71" t="n"/>
      <c r="FV2" s="81" t="n"/>
      <c r="FW2" s="71" t="n"/>
      <c r="FX2" s="71" t="n"/>
      <c r="FY2" s="81" t="n"/>
      <c r="FZ2" s="71" t="n"/>
      <c r="GA2" s="71" t="n"/>
      <c r="GB2" s="81" t="n"/>
      <c r="GC2" s="71" t="n"/>
      <c r="GD2" s="71" t="n"/>
      <c r="GE2" s="81" t="n"/>
    </row>
    <row customHeight="1" ht="12" r="3" spans="1:201">
      <c r="A3" s="35" t="n">
        <v>43323</v>
      </c>
      <c r="B3" s="89" t="s">
        <v>171</v>
      </c>
      <c r="C3" s="89" t="s">
        <v>172</v>
      </c>
      <c r="D3" s="31" t="n">
        <v>7.11</v>
      </c>
      <c r="E3" s="81" t="n">
        <v>6.76</v>
      </c>
      <c r="F3" s="25" t="n">
        <v>547</v>
      </c>
      <c r="G3" s="80" t="n">
        <v>291</v>
      </c>
      <c r="H3" s="80" t="n">
        <v>452</v>
      </c>
      <c r="I3" s="80" t="n">
        <v>203</v>
      </c>
      <c r="J3" s="80" t="n">
        <v>15</v>
      </c>
      <c r="K3" s="80" t="n">
        <v>8</v>
      </c>
      <c r="L3" s="25" t="n">
        <v>0</v>
      </c>
      <c r="M3" s="80" t="n">
        <v>0</v>
      </c>
      <c r="N3" s="80" t="n">
        <v>5</v>
      </c>
      <c r="O3" s="80" t="n">
        <v>1</v>
      </c>
      <c r="P3" s="80" t="n">
        <v>2</v>
      </c>
      <c r="Q3" s="80" t="n">
        <v>1</v>
      </c>
      <c r="R3" s="16" t="n">
        <v>7</v>
      </c>
      <c r="S3" s="16" t="n">
        <v>2</v>
      </c>
      <c r="T3" s="16" t="n">
        <v>9</v>
      </c>
      <c r="U3" s="25" t="n">
        <v>1</v>
      </c>
      <c r="V3" s="80" t="n">
        <v>1</v>
      </c>
      <c r="W3" s="16" t="n">
        <v>2</v>
      </c>
      <c r="X3" s="25" t="n">
        <v>17</v>
      </c>
      <c r="Y3" s="80" t="n">
        <v>39</v>
      </c>
      <c r="Z3" s="27">
        <f>IF(U3="","",LOOKUP(U3-V3,{-9E+307,0,1},{2,"x",1}))</f>
        <v/>
      </c>
      <c r="AA3" s="14">
        <f>IF(U3="","",U3&amp;"-"&amp;V3)</f>
        <v/>
      </c>
      <c r="AB3" s="63" t="n"/>
      <c r="AC3" s="89" t="s">
        <v>171</v>
      </c>
      <c r="AD3" s="80">
        <f>SUMPRODUCT(($B$2:$C$1001=$AC3)*($Z$2:$Z$1001&lt;&gt;""))</f>
        <v/>
      </c>
      <c r="AE3" s="81">
        <f>SUMIF($B$2:$B$1001,$AC3,$D$2:$D$1001)+SUMIF($C$2:$C$1001,$AC3,$E$2:$E$1001)</f>
        <v/>
      </c>
      <c r="AF3" s="80">
        <f>SUMIF($B$2:$B$1001,$AC3,$F$2:$F$1001)+SUMIF($C$2:$C$1001,$AC3,$G$2:$G$1001)</f>
        <v/>
      </c>
      <c r="AG3" s="80">
        <f>SUMIF($B$2:$B$1001,$AC3,$H$2:$H$1001)+SUMIF($C$2:$C$1001,$AC3,$I$2:$I$1001)</f>
        <v/>
      </c>
      <c r="AH3" s="80">
        <f>SUMIF($B$2:$B$1001,$AC3,$J$2:$J$1001)+SUMIF($C$2:$C$1001,$AC3,$K$2:$K$1001)</f>
        <v/>
      </c>
      <c r="AI3" s="25">
        <f>SUMIF($B$2:$B$1001,$AC3,$L$2:$L$1001)+SUMIF($C$2:$C$1001,$AC3,$M$2:$M$1001)</f>
        <v/>
      </c>
      <c r="AJ3" s="80">
        <f>SUMIF($B$2:$B$1001,$AC3,$N$2:$N$1001)+SUMIF($C$2:$C$1001,$AC3,$O$2:$O$1001)</f>
        <v/>
      </c>
      <c r="AK3" s="80">
        <f>SUMIF($B$2:$B$1001,$AC3,$P$2:$P$1001)+SUMIF($C$2:$C$1001,$AC3,$Q$2:$Q$1001)</f>
        <v/>
      </c>
      <c r="AL3" s="80">
        <f>SUMIF($B$2:$B$1001,$AC3,$U$2:$U$1001)+SUMIF($C$2:$C$1001,$AC3,$V$2:$V$1001)</f>
        <v/>
      </c>
      <c r="AM3" s="29">
        <f>SUMIF($B$2:$B$1001,$AC3,$X$2:$X$1001)+SUMIF($C$2:$C$1001,$AC3,$Y$2:$Y$1001)</f>
        <v/>
      </c>
      <c r="AN3" s="31">
        <f>SUMIF($C$2:$C$1001,$AC3,$D$2:$D$1001)+SUMIF($B$2:$B$1001,$AC3,$E$2:$E$1001)</f>
        <v/>
      </c>
      <c r="AO3" s="80">
        <f>SUMIF($C$2:$C$1001,$AC3,$F$2:$F$1001)+SUMIF($B$2:$B$1001,$AC3,$G$2:$G$1001)</f>
        <v/>
      </c>
      <c r="AP3" s="80">
        <f>SUMIF($C$2:$C$1001,$AC3,$H$2:$H$1001)+SUMIF($B$2:$B$1001,$AC3,$I$2:$I$1001)</f>
        <v/>
      </c>
      <c r="AQ3" s="80">
        <f>SUMIF($C$2:$C$1001,$AC3,$J$2:$J$1001)+SUMIF($B$2:$B$1001,$AC3,$K$2:$K$1001)</f>
        <v/>
      </c>
      <c r="AR3" s="25">
        <f>SUMIF($C$2:$C$1001,$AC3,$L$2:$L$1001)+SUMIF($B$2:$B$1001,$AC3,$M$2:$M$1001)</f>
        <v/>
      </c>
      <c r="AS3" s="80">
        <f>SUMIF($C$2:$C$1001,$AC3,$N$2:$N$1001)+SUMIF($B$2:$B$1001,$AC3,$O$2:$O$1001)</f>
        <v/>
      </c>
      <c r="AT3" s="80">
        <f>SUMIF($C$2:$C$1001,$AC3,$P$2:$P$1001)+SUMIF($B$2:$B$1001,$AC3,$Q$2:$Q$1001)</f>
        <v/>
      </c>
      <c r="AU3" s="80">
        <f>SUMIF($C$2:$C$1001,$AC3,$U$2:$U$1001)+SUMIF($B$2:$B$1001,$AC3,$V$2:$V$1001)</f>
        <v/>
      </c>
      <c r="AV3" s="28">
        <f>SUMIF($C$2:$C$1001,$AC3,$X$2:$X$1001)+SUMIF($B$2:$B$1001,$AC3,$Y$2:$Y$1001)</f>
        <v/>
      </c>
      <c r="AW3" s="12" t="n">
        <v>5</v>
      </c>
      <c r="AX3" s="81" t="n">
        <v>37.81</v>
      </c>
      <c r="AY3" s="80" t="n">
        <v>3223</v>
      </c>
      <c r="AZ3" s="80" t="n">
        <v>2841</v>
      </c>
      <c r="BA3" s="80" t="n">
        <v>99</v>
      </c>
      <c r="BB3" s="25" t="n">
        <v>9</v>
      </c>
      <c r="BC3" s="80" t="n">
        <v>10</v>
      </c>
      <c r="BD3" s="80" t="n">
        <v>7</v>
      </c>
      <c r="BE3" s="80" t="n">
        <v>27</v>
      </c>
      <c r="BF3" s="29" t="n">
        <v>44</v>
      </c>
      <c r="BG3" s="31" t="n">
        <v>30.58000000000001</v>
      </c>
      <c r="BH3" s="80" t="n">
        <v>1379</v>
      </c>
      <c r="BI3" s="80" t="n">
        <v>1001</v>
      </c>
      <c r="BJ3" s="80" t="n">
        <v>34</v>
      </c>
      <c r="BK3" s="25" t="n">
        <v>1</v>
      </c>
      <c r="BL3" s="80" t="n">
        <v>24</v>
      </c>
      <c r="BM3" s="80" t="n">
        <v>19</v>
      </c>
      <c r="BN3" s="80" t="n">
        <v>3</v>
      </c>
      <c r="BO3" s="25" t="n">
        <v>190</v>
      </c>
      <c r="BT3" s="89" t="s">
        <v>34</v>
      </c>
      <c r="BV3" s="80" t="s">
        <v>35</v>
      </c>
      <c r="BW3" s="80" t="n"/>
      <c r="BX3" s="80" t="s">
        <v>36</v>
      </c>
      <c r="BY3" s="80" t="n"/>
      <c r="BZ3" s="80" t="s">
        <v>37</v>
      </c>
      <c r="CA3" s="80" t="n"/>
      <c r="CB3" s="80" t="s">
        <v>38</v>
      </c>
      <c r="CC3" s="80" t="n"/>
      <c r="CD3" s="25" t="s">
        <v>39</v>
      </c>
      <c r="CE3" s="80" t="n"/>
      <c r="CF3" s="80" t="s">
        <v>40</v>
      </c>
      <c r="CG3" s="80" t="n"/>
      <c r="CH3" s="80" t="s">
        <v>41</v>
      </c>
      <c r="CI3" s="80" t="n"/>
      <c r="CJ3" s="80" t="s">
        <v>42</v>
      </c>
      <c r="CK3" s="80" t="n"/>
      <c r="CL3" s="25" t="s">
        <v>43</v>
      </c>
      <c r="CM3" s="80" t="n"/>
      <c r="CN3" s="25" t="s">
        <v>35</v>
      </c>
      <c r="CO3" s="80" t="n"/>
      <c r="CP3" s="80" t="s">
        <v>36</v>
      </c>
      <c r="CQ3" s="80" t="n"/>
      <c r="CR3" s="80" t="s">
        <v>37</v>
      </c>
      <c r="CS3" s="80" t="n"/>
      <c r="CT3" s="80" t="s">
        <v>38</v>
      </c>
      <c r="CU3" s="80" t="n"/>
      <c r="CV3" s="25" t="s">
        <v>39</v>
      </c>
      <c r="CW3" s="80" t="n"/>
      <c r="CX3" s="80" t="s">
        <v>40</v>
      </c>
      <c r="CY3" s="80" t="n"/>
      <c r="CZ3" s="80" t="s">
        <v>41</v>
      </c>
      <c r="DA3" s="80" t="n"/>
      <c r="DB3" s="80" t="s">
        <v>42</v>
      </c>
      <c r="DC3" s="80" t="n"/>
      <c r="DD3" s="25" t="s">
        <v>43</v>
      </c>
      <c r="DE3" s="80" t="n"/>
      <c r="DF3" s="12" t="s">
        <v>35</v>
      </c>
      <c r="DG3" s="80" t="n"/>
      <c r="DH3" s="80" t="s">
        <v>36</v>
      </c>
      <c r="DI3" s="80" t="n"/>
      <c r="DJ3" s="80" t="s">
        <v>37</v>
      </c>
      <c r="DK3" s="80" t="n"/>
      <c r="DL3" s="80" t="s">
        <v>38</v>
      </c>
      <c r="DM3" s="80" t="n"/>
      <c r="DN3" s="25" t="s">
        <v>39</v>
      </c>
      <c r="DO3" s="80" t="n"/>
      <c r="DP3" s="80" t="s">
        <v>40</v>
      </c>
      <c r="DQ3" s="80" t="n"/>
      <c r="DR3" s="80" t="s">
        <v>41</v>
      </c>
      <c r="DS3" s="80" t="n"/>
      <c r="DT3" s="80" t="s">
        <v>42</v>
      </c>
      <c r="DU3" s="80" t="n"/>
      <c r="DV3" s="25" t="s">
        <v>43</v>
      </c>
      <c r="DW3" s="80" t="n"/>
      <c r="DX3" s="25" t="s">
        <v>35</v>
      </c>
      <c r="DY3" s="80" t="n"/>
      <c r="DZ3" s="80" t="s">
        <v>36</v>
      </c>
      <c r="EA3" s="80" t="n"/>
      <c r="EB3" s="80" t="s">
        <v>37</v>
      </c>
      <c r="EC3" s="80" t="n"/>
      <c r="ED3" s="80" t="s">
        <v>38</v>
      </c>
      <c r="EE3" s="80" t="n"/>
      <c r="EF3" s="25" t="s">
        <v>39</v>
      </c>
      <c r="EG3" s="80" t="n"/>
      <c r="EH3" s="80" t="s">
        <v>40</v>
      </c>
      <c r="EI3" s="80" t="n"/>
      <c r="EJ3" s="80" t="s">
        <v>41</v>
      </c>
      <c r="EK3" s="80" t="n"/>
      <c r="EL3" s="80" t="s">
        <v>42</v>
      </c>
      <c r="EM3" s="80" t="n"/>
      <c r="EN3" s="31" t="s">
        <v>43</v>
      </c>
      <c r="EO3" s="81" t="n"/>
      <c r="EQ3" s="81" t="n"/>
      <c r="ER3" s="81" t="n"/>
      <c r="ET3" s="81" t="n"/>
      <c r="EU3" s="81" t="n"/>
      <c r="EW3" s="81" t="n"/>
      <c r="EX3" s="81" t="n"/>
      <c r="EZ3" s="81" t="n"/>
      <c r="FA3" s="81" t="n"/>
      <c r="FB3" s="56" t="n"/>
      <c r="FC3" s="81" t="n"/>
      <c r="FD3" s="81" t="n"/>
      <c r="FF3" s="81" t="n"/>
      <c r="FG3" s="81" t="n"/>
      <c r="FI3" s="81" t="n"/>
      <c r="FJ3" s="81" t="n"/>
      <c r="FK3" s="71" t="n"/>
      <c r="FL3" s="71" t="n"/>
      <c r="FM3" s="81" t="n"/>
      <c r="FN3" s="71" t="n"/>
      <c r="FO3" s="71" t="n"/>
      <c r="FP3" s="81" t="n"/>
      <c r="FQ3" s="71" t="n"/>
      <c r="FR3" s="71" t="n"/>
      <c r="FS3" s="81" t="n"/>
      <c r="FT3" s="71" t="n"/>
      <c r="FU3" s="71" t="n"/>
      <c r="FV3" s="81" t="n"/>
      <c r="FW3" s="71" t="n"/>
      <c r="FX3" s="71" t="n"/>
      <c r="FY3" s="81" t="n"/>
      <c r="FZ3" s="71" t="n"/>
      <c r="GA3" s="71" t="n"/>
      <c r="GB3" s="81" t="n"/>
      <c r="GC3" s="71" t="n"/>
      <c r="GD3" s="71" t="n"/>
      <c r="GE3" s="81" t="n"/>
      <c r="GF3" s="71" t="n"/>
      <c r="GG3" s="71" t="n"/>
      <c r="GH3" s="81" t="n"/>
    </row>
    <row customHeight="1" ht="12" r="4" spans="1:201">
      <c r="A4" s="35" t="n">
        <v>43323</v>
      </c>
      <c r="B4" s="89" t="s">
        <v>173</v>
      </c>
      <c r="C4" s="89" t="s">
        <v>174</v>
      </c>
      <c r="D4" s="31" t="n">
        <v>6.82</v>
      </c>
      <c r="E4" s="81" t="n">
        <v>6.57</v>
      </c>
      <c r="F4" s="25" t="n">
        <v>295</v>
      </c>
      <c r="G4" s="80" t="n">
        <v>469</v>
      </c>
      <c r="H4" s="80" t="n">
        <v>216</v>
      </c>
      <c r="I4" s="80" t="n">
        <v>389</v>
      </c>
      <c r="J4" s="80" t="n">
        <v>8</v>
      </c>
      <c r="K4" s="80" t="n">
        <v>11</v>
      </c>
      <c r="L4" s="25" t="n">
        <v>0</v>
      </c>
      <c r="M4" s="80" t="n">
        <v>0</v>
      </c>
      <c r="N4" s="80" t="n">
        <v>2</v>
      </c>
      <c r="O4" s="80" t="n">
        <v>3</v>
      </c>
      <c r="P4" s="80" t="n">
        <v>1</v>
      </c>
      <c r="Q4" s="80" t="n">
        <v>3</v>
      </c>
      <c r="R4" s="16" t="n">
        <v>3</v>
      </c>
      <c r="S4" s="16" t="n">
        <v>6</v>
      </c>
      <c r="T4" s="16" t="n">
        <v>9</v>
      </c>
      <c r="U4" s="25" t="n">
        <v>1</v>
      </c>
      <c r="V4" s="80" t="n">
        <v>1</v>
      </c>
      <c r="W4" s="16" t="n">
        <v>2</v>
      </c>
      <c r="X4" s="25" t="n">
        <v>62</v>
      </c>
      <c r="Y4" s="80" t="n">
        <v>20</v>
      </c>
      <c r="Z4" s="27">
        <f>IF(U4="","",LOOKUP(U4-V4,{-9E+307,0,1},{2,"x",1}))</f>
        <v/>
      </c>
      <c r="AA4" s="14">
        <f>IF(U4="","",U4&amp;"-"&amp;V4)</f>
        <v/>
      </c>
      <c r="AB4" s="63" t="n"/>
      <c r="AC4" s="89" t="s">
        <v>175</v>
      </c>
      <c r="AD4" s="80">
        <f>SUMPRODUCT(($B$2:$C$1001=$AC4)*($Z$2:$Z$1001&lt;&gt;""))</f>
        <v/>
      </c>
      <c r="AE4" s="81">
        <f>SUMIF($B$2:$B$1001,$AC4,$D$2:$D$1001)+SUMIF($C$2:$C$1001,$AC4,$E$2:$E$1001)</f>
        <v/>
      </c>
      <c r="AF4" s="80">
        <f>SUMIF($B$2:$B$1001,$AC4,$F$2:$F$1001)+SUMIF($C$2:$C$1001,$AC4,$G$2:$G$1001)</f>
        <v/>
      </c>
      <c r="AG4" s="80">
        <f>SUMIF($B$2:$B$1001,$AC4,$H$2:$H$1001)+SUMIF($C$2:$C$1001,$AC4,$I$2:$I$1001)</f>
        <v/>
      </c>
      <c r="AH4" s="80">
        <f>SUMIF($B$2:$B$1001,$AC4,$J$2:$J$1001)+SUMIF($C$2:$C$1001,$AC4,$K$2:$K$1001)</f>
        <v/>
      </c>
      <c r="AI4" s="25">
        <f>SUMIF($B$2:$B$1001,$AC4,$L$2:$L$1001)+SUMIF($C$2:$C$1001,$AC4,$M$2:$M$1001)</f>
        <v/>
      </c>
      <c r="AJ4" s="80">
        <f>SUMIF($B$2:$B$1001,$AC4,$N$2:$N$1001)+SUMIF($C$2:$C$1001,$AC4,$O$2:$O$1001)</f>
        <v/>
      </c>
      <c r="AK4" s="80">
        <f>SUMIF($B$2:$B$1001,$AC4,$P$2:$P$1001)+SUMIF($C$2:$C$1001,$AC4,$Q$2:$Q$1001)</f>
        <v/>
      </c>
      <c r="AL4" s="80">
        <f>SUMIF($B$2:$B$1001,$AC4,$U$2:$U$1001)+SUMIF($C$2:$C$1001,$AC4,$V$2:$V$1001)</f>
        <v/>
      </c>
      <c r="AM4" s="29">
        <f>SUMIF($B$2:$B$1001,$AC4,$X$2:$X$1001)+SUMIF($C$2:$C$1001,$AC4,$Y$2:$Y$1001)</f>
        <v/>
      </c>
      <c r="AN4" s="31">
        <f>SUMIF($C$2:$C$1001,$AC4,$D$2:$D$1001)+SUMIF($B$2:$B$1001,$AC4,$E$2:$E$1001)</f>
        <v/>
      </c>
      <c r="AO4" s="80">
        <f>SUMIF($C$2:$C$1001,$AC4,$F$2:$F$1001)+SUMIF($B$2:$B$1001,$AC4,$G$2:$G$1001)</f>
        <v/>
      </c>
      <c r="AP4" s="80">
        <f>SUMIF($C$2:$C$1001,$AC4,$H$2:$H$1001)+SUMIF($B$2:$B$1001,$AC4,$I$2:$I$1001)</f>
        <v/>
      </c>
      <c r="AQ4" s="80">
        <f>SUMIF($C$2:$C$1001,$AC4,$J$2:$J$1001)+SUMIF($B$2:$B$1001,$AC4,$K$2:$K$1001)</f>
        <v/>
      </c>
      <c r="AR4" s="25">
        <f>SUMIF($C$2:$C$1001,$AC4,$L$2:$L$1001)+SUMIF($B$2:$B$1001,$AC4,$M$2:$M$1001)</f>
        <v/>
      </c>
      <c r="AS4" s="80">
        <f>SUMIF($C$2:$C$1001,$AC4,$N$2:$N$1001)+SUMIF($B$2:$B$1001,$AC4,$O$2:$O$1001)</f>
        <v/>
      </c>
      <c r="AT4" s="80">
        <f>SUMIF($C$2:$C$1001,$AC4,$P$2:$P$1001)+SUMIF($B$2:$B$1001,$AC4,$Q$2:$Q$1001)</f>
        <v/>
      </c>
      <c r="AU4" s="80">
        <f>SUMIF($C$2:$C$1001,$AC4,$U$2:$U$1001)+SUMIF($B$2:$B$1001,$AC4,$V$2:$V$1001)</f>
        <v/>
      </c>
      <c r="AV4" s="28">
        <f>SUMIF($C$2:$C$1001,$AC4,$X$2:$X$1001)+SUMIF($B$2:$B$1001,$AC4,$Y$2:$Y$1001)</f>
        <v/>
      </c>
      <c r="AW4" s="12" t="n">
        <v>5</v>
      </c>
      <c r="AX4" s="81" t="n">
        <v>34.74</v>
      </c>
      <c r="AY4" s="80" t="n">
        <v>2583</v>
      </c>
      <c r="AZ4" s="80" t="n">
        <v>2103</v>
      </c>
      <c r="BA4" s="80" t="n">
        <v>64</v>
      </c>
      <c r="BB4" s="25" t="n">
        <v>4</v>
      </c>
      <c r="BC4" s="80" t="n">
        <v>9</v>
      </c>
      <c r="BD4" s="80" t="n">
        <v>4</v>
      </c>
      <c r="BE4" s="80" t="n">
        <v>8</v>
      </c>
      <c r="BF4" s="29" t="n">
        <v>80</v>
      </c>
      <c r="BG4" s="31" t="n">
        <v>33.29</v>
      </c>
      <c r="BH4" s="80" t="n">
        <v>1715</v>
      </c>
      <c r="BI4" s="80" t="n">
        <v>1223</v>
      </c>
      <c r="BJ4" s="80" t="n">
        <v>33</v>
      </c>
      <c r="BK4" s="25" t="n">
        <v>0</v>
      </c>
      <c r="BL4" s="80" t="n">
        <v>18</v>
      </c>
      <c r="BM4" s="80" t="n">
        <v>13</v>
      </c>
      <c r="BN4" s="80" t="n">
        <v>5</v>
      </c>
      <c r="BO4" s="25" t="n">
        <v>135</v>
      </c>
      <c r="BQ4" s="35">
        <f>BQ28</f>
        <v/>
      </c>
      <c r="BR4" s="35">
        <f>BR28</f>
        <v/>
      </c>
      <c r="BS4" s="35">
        <f>BS28</f>
        <v/>
      </c>
      <c r="BT4" s="89">
        <f>VLOOKUP(BR4,$AC$3:$BO$20,2,FALSE)</f>
        <v/>
      </c>
      <c r="BU4" s="89">
        <f>VLOOKUP(BS4,$AC$3:$BO$20,2,FALSE)</f>
        <v/>
      </c>
      <c r="BV4" s="31">
        <f>VLOOKUP(BR4,$AC$3:$BO$20,3,FALSE)</f>
        <v/>
      </c>
      <c r="BW4" s="81">
        <f>VLOOKUP(BS4,$AC$3:$BO$20,3,FALSE)</f>
        <v/>
      </c>
      <c r="BX4" s="80">
        <f>VLOOKUP(BR4,$AC$3:$BO$20,4,FALSE)</f>
        <v/>
      </c>
      <c r="BY4" s="80">
        <f>VLOOKUP(BS4,$AC$3:$BO$20,4,FALSE)</f>
        <v/>
      </c>
      <c r="BZ4" s="80">
        <f>VLOOKUP(BR4,$AC$3:$BO$20,5,FALSE)</f>
        <v/>
      </c>
      <c r="CA4" s="80">
        <f>VLOOKUP(BS4,$AC$3:$BO$20,5,FALSE)</f>
        <v/>
      </c>
      <c r="CB4" s="80">
        <f>VLOOKUP(BR4,$AC$3:$BO$20,6,FALSE)</f>
        <v/>
      </c>
      <c r="CC4" s="80">
        <f>VLOOKUP(BS4,$AC$3:$BO$20,6,FALSE)</f>
        <v/>
      </c>
      <c r="CD4" s="25">
        <f>VLOOKUP(BR4,$AC$3:$BO$20,7,FALSE)</f>
        <v/>
      </c>
      <c r="CE4" s="80">
        <f>VLOOKUP(BS4,$AC$3:$BO$20,7,FALSE)</f>
        <v/>
      </c>
      <c r="CF4" s="80">
        <f>VLOOKUP(BR4,$AC$3:$BO$20,8,FALSE)</f>
        <v/>
      </c>
      <c r="CG4" s="80">
        <f>VLOOKUP(BS4,$AC$3:$BO$20,8,FALSE)</f>
        <v/>
      </c>
      <c r="CH4" s="80">
        <f>VLOOKUP(BR4,$AC$3:$BO$20,9,FALSE)</f>
        <v/>
      </c>
      <c r="CI4" s="80">
        <f>VLOOKUP(BS4,$AC$3:$BO$20,9,FALSE)</f>
        <v/>
      </c>
      <c r="CJ4" s="80">
        <f>VLOOKUP(BR4,$AC$3:$BO$20,10,FALSE)</f>
        <v/>
      </c>
      <c r="CK4" s="80">
        <f>VLOOKUP(BS4,$AC$3:$BO$20,10,FALSE)</f>
        <v/>
      </c>
      <c r="CL4" s="25">
        <f>VLOOKUP(BR4,$AC$3:$BO$20,11,FALSE)</f>
        <v/>
      </c>
      <c r="CM4" s="80">
        <f>VLOOKUP(BS4,$AC$3:$BO$20,11,FALSE)</f>
        <v/>
      </c>
      <c r="CN4" s="31">
        <f>VLOOKUP(BR4,$AC$3:$BO$20,22,FALSE)</f>
        <v/>
      </c>
      <c r="CO4" s="81">
        <f>VLOOKUP(BS4,$AC$3:$BO$20,22,FALSE)</f>
        <v/>
      </c>
      <c r="CP4" s="80">
        <f>VLOOKUP(BR4,$AC$3:$BO$20,23,FALSE)</f>
        <v/>
      </c>
      <c r="CQ4" s="80">
        <f>VLOOKUP(BS4,$AC$3:$BO$20,23,FALSE)</f>
        <v/>
      </c>
      <c r="CR4" s="80">
        <f>VLOOKUP(BR4,$AC$3:$BO$20,24,FALSE)</f>
        <v/>
      </c>
      <c r="CS4" s="80">
        <f>VLOOKUP(BS4,$AC$3:$BO$20,24,FALSE)</f>
        <v/>
      </c>
      <c r="CT4" s="80">
        <f>VLOOKUP(BR4,$AC$3:$BO$20,25,FALSE)</f>
        <v/>
      </c>
      <c r="CU4" s="80">
        <f>VLOOKUP(BS4,$AC$3:$BO$20,25,FALSE)</f>
        <v/>
      </c>
      <c r="CV4" s="25">
        <f>VLOOKUP(BR4,$AC$3:$BO$20,26,FALSE)</f>
        <v/>
      </c>
      <c r="CW4" s="80">
        <f>VLOOKUP(BS4,$AC$3:$BO$20,26,FALSE)</f>
        <v/>
      </c>
      <c r="CX4" s="80">
        <f>VLOOKUP(BR4,$AC$3:$BO$20,27,FALSE)</f>
        <v/>
      </c>
      <c r="CY4" s="80">
        <f>VLOOKUP(BS4,$AC$3:$BO$20,27,FALSE)</f>
        <v/>
      </c>
      <c r="CZ4" s="80">
        <f>VLOOKUP(BR4,$AC$3:$BO$20,28,FALSE)</f>
        <v/>
      </c>
      <c r="DA4" s="80">
        <f>VLOOKUP(BS4,$AC$3:$BO$20,28,FALSE)</f>
        <v/>
      </c>
      <c r="DB4" s="80">
        <f>VLOOKUP(BR4,$AC$3:$BO$20,29,FALSE)</f>
        <v/>
      </c>
      <c r="DC4" s="80">
        <f>VLOOKUP(BS4,$AC$3:$BO$20,29,FALSE)</f>
        <v/>
      </c>
      <c r="DD4" s="25">
        <f>VLOOKUP(BR4,$AC$3:$BO$20,30,FALSE)</f>
        <v/>
      </c>
      <c r="DE4" s="80">
        <f>VLOOKUP(BS4,$AC$3:$BO$20,30,FALSE)</f>
        <v/>
      </c>
      <c r="DF4" s="30">
        <f>VLOOKUP(BR4,$AC$3:$BO$20,12,FALSE)</f>
        <v/>
      </c>
      <c r="DG4" s="81">
        <f>VLOOKUP(BS4,$AC$3:$BO$20,12,FALSE)</f>
        <v/>
      </c>
      <c r="DH4" s="80">
        <f>VLOOKUP(BR4,$AC$3:$BO$20,13,FALSE)</f>
        <v/>
      </c>
      <c r="DI4" s="80">
        <f>VLOOKUP(BS4,$AC$3:$BO$20,13,FALSE)</f>
        <v/>
      </c>
      <c r="DJ4" s="80">
        <f>VLOOKUP(BR4,$AC$3:$BO$20,14,FALSE)</f>
        <v/>
      </c>
      <c r="DK4" s="80">
        <f>VLOOKUP(BS4,$AC$3:$BO$20,14,FALSE)</f>
        <v/>
      </c>
      <c r="DL4" s="80">
        <f>VLOOKUP(BR4,$AC$3:$BO$20,15,FALSE)</f>
        <v/>
      </c>
      <c r="DM4" s="80">
        <f>VLOOKUP(BS4,$AC$3:$BO$20,15,FALSE)</f>
        <v/>
      </c>
      <c r="DN4" s="25">
        <f>VLOOKUP(BR4,$AC$3:$BO$20,16,FALSE)</f>
        <v/>
      </c>
      <c r="DO4" s="80">
        <f>VLOOKUP(BS4,$AC$3:$BO$20,16,FALSE)</f>
        <v/>
      </c>
      <c r="DP4" s="80">
        <f>VLOOKUP(BR4,$AC$3:$BO$20,17,FALSE)</f>
        <v/>
      </c>
      <c r="DQ4" s="80">
        <f>VLOOKUP(BS4,$AC$3:$BO$20,17,FALSE)</f>
        <v/>
      </c>
      <c r="DR4" s="80">
        <f>VLOOKUP(BR4,$AC$3:$BO$20,18,FALSE)</f>
        <v/>
      </c>
      <c r="DS4" s="80">
        <f>VLOOKUP(BS4,$AC$3:$BO$20,18,FALSE)</f>
        <v/>
      </c>
      <c r="DT4" s="80">
        <f>VLOOKUP(BR4,$AC$3:$BO$20,19,FALSE)</f>
        <v/>
      </c>
      <c r="DU4" s="80">
        <f>VLOOKUP(BS4,$AC$3:$BO$20,19,FALSE)</f>
        <v/>
      </c>
      <c r="DV4" s="25">
        <f>VLOOKUP(BR4,$AC$3:$BO$20,20,FALSE)</f>
        <v/>
      </c>
      <c r="DW4" s="80">
        <f>VLOOKUP(BS4,$AC$3:$BO$20,20,FALSE)</f>
        <v/>
      </c>
      <c r="DX4" s="31">
        <f>VLOOKUP(BR4,$AC$3:$BO$20,31,FALSE)</f>
        <v/>
      </c>
      <c r="DY4" s="81">
        <f>VLOOKUP(BS4,$AC$3:$BO$20,31,FALSE)</f>
        <v/>
      </c>
      <c r="DZ4" s="80">
        <f>VLOOKUP(BR4,$AC$3:$BO$20,32,FALSE)</f>
        <v/>
      </c>
      <c r="EA4" s="80">
        <f>VLOOKUP(BS4,$AC$3:$BO$20,32,FALSE)</f>
        <v/>
      </c>
      <c r="EB4" s="80">
        <f>VLOOKUP(BR4,$AC$3:$BO$20,33,FALSE)</f>
        <v/>
      </c>
      <c r="EC4" s="80">
        <f>VLOOKUP(BS4,$AC$3:$BO$20,33,FALSE)</f>
        <v/>
      </c>
      <c r="ED4" s="80">
        <f>VLOOKUP(BR4,$AC$3:$BO$20,34,FALSE)</f>
        <v/>
      </c>
      <c r="EE4" s="80">
        <f>VLOOKUP(BS4,$AC$3:$BO$20,34,FALSE)</f>
        <v/>
      </c>
      <c r="EF4" s="25">
        <f>VLOOKUP(BR4,$AC$3:$BO$20,35,FALSE)</f>
        <v/>
      </c>
      <c r="EG4" s="80">
        <f>VLOOKUP(BS4,$AC$3:$BO$20,35,FALSE)</f>
        <v/>
      </c>
      <c r="EH4" s="80">
        <f>VLOOKUP(BR4,$AC$3:$BO$20,36,FALSE)</f>
        <v/>
      </c>
      <c r="EI4" s="80">
        <f>VLOOKUP(BS4,$AC$3:$BO$20,36,FALSE)</f>
        <v/>
      </c>
      <c r="EJ4" s="80">
        <f>VLOOKUP(BR4,$AC$3:$BO$20,37,FALSE)</f>
        <v/>
      </c>
      <c r="EK4" s="80">
        <f>VLOOKUP(BS4,$AC$3:$BO$20,37,FALSE)</f>
        <v/>
      </c>
      <c r="EL4" s="80">
        <f>VLOOKUP(BR4,$AC$3:$BO$20,38,FALSE)</f>
        <v/>
      </c>
      <c r="EM4" s="80">
        <f>VLOOKUP(BS4,$AC$3:$BO$20,38,FALSE)</f>
        <v/>
      </c>
      <c r="EN4" s="25">
        <f>VLOOKUP(BR4,$AC$3:$BO$20,39,FALSE)</f>
        <v/>
      </c>
      <c r="EO4" s="80">
        <f>VLOOKUP(BS4,$AC$3:$BO$20,39,FALSE)</f>
        <v/>
      </c>
      <c r="EQ4" s="81" t="n"/>
      <c r="ER4" s="81" t="n"/>
      <c r="ET4" s="81" t="n"/>
      <c r="EU4" s="81" t="n"/>
      <c r="EW4" s="81" t="n"/>
      <c r="EX4" s="81" t="n"/>
      <c r="EZ4" s="81" t="n"/>
      <c r="FA4" s="56" t="n"/>
      <c r="FC4" s="81" t="n"/>
      <c r="FD4" s="81" t="n"/>
      <c r="FF4" s="81" t="n"/>
      <c r="FG4" s="81" t="n"/>
      <c r="FI4" s="81" t="n"/>
      <c r="FJ4" s="71" t="n"/>
      <c r="FK4" s="71" t="n"/>
      <c r="FL4" s="81" t="n"/>
      <c r="FM4" s="71" t="n"/>
      <c r="FN4" s="71" t="n"/>
      <c r="FO4" s="81" t="n"/>
      <c r="FP4" s="71" t="n"/>
      <c r="FQ4" s="71" t="n"/>
      <c r="FR4" s="81" t="n"/>
      <c r="FS4" s="71" t="n"/>
      <c r="FT4" s="71" t="n"/>
      <c r="FU4" s="81" t="n"/>
      <c r="FV4" s="71" t="n"/>
      <c r="FW4" s="71" t="n"/>
      <c r="FX4" s="81" t="n"/>
      <c r="FY4" s="71" t="n"/>
      <c r="FZ4" s="71" t="n"/>
      <c r="GA4" s="81" t="n"/>
      <c r="GB4" s="71" t="n"/>
      <c r="GC4" s="71" t="n"/>
      <c r="GD4" s="81" t="n"/>
      <c r="GE4" s="71" t="n"/>
      <c r="GF4" s="71" t="n"/>
      <c r="GG4" s="81" t="n"/>
    </row>
    <row customHeight="1" ht="12" r="5" spans="1:201">
      <c r="A5" s="35" t="n">
        <v>43323</v>
      </c>
      <c r="B5" s="89" t="s">
        <v>176</v>
      </c>
      <c r="C5" s="89" t="s">
        <v>177</v>
      </c>
      <c r="D5" s="31" t="n">
        <v>7.49</v>
      </c>
      <c r="E5" s="81" t="n">
        <v>6.03</v>
      </c>
      <c r="F5" s="25" t="n">
        <v>545</v>
      </c>
      <c r="G5" s="80" t="n">
        <v>368</v>
      </c>
      <c r="H5" s="80" t="n">
        <v>476</v>
      </c>
      <c r="I5" s="80" t="n">
        <v>292</v>
      </c>
      <c r="J5" s="80" t="n">
        <v>10</v>
      </c>
      <c r="K5" s="80" t="n">
        <v>4</v>
      </c>
      <c r="L5" s="25" t="n">
        <v>0</v>
      </c>
      <c r="M5" s="80" t="n">
        <v>0</v>
      </c>
      <c r="N5" s="80" t="n">
        <v>7</v>
      </c>
      <c r="O5" s="80" t="n">
        <v>0</v>
      </c>
      <c r="P5" s="80" t="n">
        <v>3</v>
      </c>
      <c r="Q5" s="80" t="n">
        <v>2</v>
      </c>
      <c r="R5" s="16" t="n">
        <v>10</v>
      </c>
      <c r="S5" s="16" t="n">
        <v>2</v>
      </c>
      <c r="T5" s="16" t="n">
        <v>12</v>
      </c>
      <c r="U5" s="25" t="n">
        <v>4</v>
      </c>
      <c r="V5" s="80" t="n">
        <v>0</v>
      </c>
      <c r="W5" s="16" t="n">
        <v>4</v>
      </c>
      <c r="X5" s="25" t="n">
        <v>18</v>
      </c>
      <c r="Y5" s="80" t="n">
        <v>25</v>
      </c>
      <c r="Z5" s="27">
        <f>IF(U5="","",LOOKUP(U5-V5,{-9E+307,0,1},{2,"x",1}))</f>
        <v/>
      </c>
      <c r="AA5" s="14">
        <f>IF(U5="","",U5&amp;"-"&amp;V5)</f>
        <v/>
      </c>
      <c r="AB5" s="63" t="n"/>
      <c r="AC5" s="89" t="s">
        <v>178</v>
      </c>
      <c r="AD5" s="80">
        <f>SUMPRODUCT(($B$2:$C$1001=$AC5)*($Z$2:$Z$1001&lt;&gt;""))</f>
        <v/>
      </c>
      <c r="AE5" s="81">
        <f>SUMIF($B$2:$B$1001,$AC5,$D$2:$D$1001)+SUMIF($C$2:$C$1001,$AC5,$E$2:$E$1001)</f>
        <v/>
      </c>
      <c r="AF5" s="80">
        <f>SUMIF($B$2:$B$1001,$AC5,$F$2:$F$1001)+SUMIF($C$2:$C$1001,$AC5,$G$2:$G$1001)</f>
        <v/>
      </c>
      <c r="AG5" s="80">
        <f>SUMIF($B$2:$B$1001,$AC5,$H$2:$H$1001)+SUMIF($C$2:$C$1001,$AC5,$I$2:$I$1001)</f>
        <v/>
      </c>
      <c r="AH5" s="80">
        <f>SUMIF($B$2:$B$1001,$AC5,$J$2:$J$1001)+SUMIF($C$2:$C$1001,$AC5,$K$2:$K$1001)</f>
        <v/>
      </c>
      <c r="AI5" s="25">
        <f>SUMIF($B$2:$B$1001,$AC5,$L$2:$L$1001)+SUMIF($C$2:$C$1001,$AC5,$M$2:$M$1001)</f>
        <v/>
      </c>
      <c r="AJ5" s="80">
        <f>SUMIF($B$2:$B$1001,$AC5,$N$2:$N$1001)+SUMIF($C$2:$C$1001,$AC5,$O$2:$O$1001)</f>
        <v/>
      </c>
      <c r="AK5" s="80">
        <f>SUMIF($B$2:$B$1001,$AC5,$P$2:$P$1001)+SUMIF($C$2:$C$1001,$AC5,$Q$2:$Q$1001)</f>
        <v/>
      </c>
      <c r="AL5" s="80">
        <f>SUMIF($B$2:$B$1001,$AC5,$U$2:$U$1001)+SUMIF($C$2:$C$1001,$AC5,$V$2:$V$1001)</f>
        <v/>
      </c>
      <c r="AM5" s="29">
        <f>SUMIF($B$2:$B$1001,$AC5,$X$2:$X$1001)+SUMIF($C$2:$C$1001,$AC5,$Y$2:$Y$1001)</f>
        <v/>
      </c>
      <c r="AN5" s="31">
        <f>SUMIF($C$2:$C$1001,$AC5,$D$2:$D$1001)+SUMIF($B$2:$B$1001,$AC5,$E$2:$E$1001)</f>
        <v/>
      </c>
      <c r="AO5" s="80">
        <f>SUMIF($C$2:$C$1001,$AC5,$F$2:$F$1001)+SUMIF($B$2:$B$1001,$AC5,$G$2:$G$1001)</f>
        <v/>
      </c>
      <c r="AP5" s="80">
        <f>SUMIF($C$2:$C$1001,$AC5,$H$2:$H$1001)+SUMIF($B$2:$B$1001,$AC5,$I$2:$I$1001)</f>
        <v/>
      </c>
      <c r="AQ5" s="80">
        <f>SUMIF($C$2:$C$1001,$AC5,$J$2:$J$1001)+SUMIF($B$2:$B$1001,$AC5,$K$2:$K$1001)</f>
        <v/>
      </c>
      <c r="AR5" s="25">
        <f>SUMIF($C$2:$C$1001,$AC5,$L$2:$L$1001)+SUMIF($B$2:$B$1001,$AC5,$M$2:$M$1001)</f>
        <v/>
      </c>
      <c r="AS5" s="80">
        <f>SUMIF($C$2:$C$1001,$AC5,$N$2:$N$1001)+SUMIF($B$2:$B$1001,$AC5,$O$2:$O$1001)</f>
        <v/>
      </c>
      <c r="AT5" s="80">
        <f>SUMIF($C$2:$C$1001,$AC5,$P$2:$P$1001)+SUMIF($B$2:$B$1001,$AC5,$Q$2:$Q$1001)</f>
        <v/>
      </c>
      <c r="AU5" s="80">
        <f>SUMIF($C$2:$C$1001,$AC5,$U$2:$U$1001)+SUMIF($B$2:$B$1001,$AC5,$V$2:$V$1001)</f>
        <v/>
      </c>
      <c r="AV5" s="28">
        <f>SUMIF($C$2:$C$1001,$AC5,$X$2:$X$1001)+SUMIF($B$2:$B$1001,$AC5,$Y$2:$Y$1001)</f>
        <v/>
      </c>
      <c r="AW5" s="12" t="n">
        <v>5</v>
      </c>
      <c r="AX5" s="81" t="n">
        <v>32.61</v>
      </c>
      <c r="AY5" s="80" t="n">
        <v>1876</v>
      </c>
      <c r="AZ5" s="80" t="n">
        <v>1411</v>
      </c>
      <c r="BA5" s="80" t="n">
        <v>34</v>
      </c>
      <c r="BB5" s="25" t="n">
        <v>2</v>
      </c>
      <c r="BC5" s="80" t="n">
        <v>20</v>
      </c>
      <c r="BD5" s="80" t="n">
        <v>5</v>
      </c>
      <c r="BE5" s="80" t="n">
        <v>4</v>
      </c>
      <c r="BF5" s="29" t="n">
        <v>145</v>
      </c>
      <c r="BG5" s="31" t="n">
        <v>35.47</v>
      </c>
      <c r="BH5" s="80" t="n">
        <v>2464</v>
      </c>
      <c r="BI5" s="80" t="n">
        <v>1971</v>
      </c>
      <c r="BJ5" s="80" t="n">
        <v>64</v>
      </c>
      <c r="BK5" s="25" t="n">
        <v>5</v>
      </c>
      <c r="BL5" s="80" t="n">
        <v>7</v>
      </c>
      <c r="BM5" s="80" t="n">
        <v>7</v>
      </c>
      <c r="BN5" s="80" t="n">
        <v>11</v>
      </c>
      <c r="BO5" s="25" t="n">
        <v>83</v>
      </c>
      <c r="BQ5" s="35">
        <f>BQ29</f>
        <v/>
      </c>
      <c r="BR5" s="35">
        <f>BR29</f>
        <v/>
      </c>
      <c r="BS5" s="35">
        <f>BS29</f>
        <v/>
      </c>
      <c r="BT5" s="89">
        <f>VLOOKUP(BR5,$AC$3:$BO$20,2,FALSE)</f>
        <v/>
      </c>
      <c r="BU5" s="89">
        <f>VLOOKUP(BS5,$AC$3:$BO$20,2,FALSE)</f>
        <v/>
      </c>
      <c r="BV5" s="31">
        <f>VLOOKUP(BR5,$AC$3:$BO$20,3,FALSE)</f>
        <v/>
      </c>
      <c r="BW5" s="81">
        <f>VLOOKUP(BS5,$AC$3:$BO$20,3,FALSE)</f>
        <v/>
      </c>
      <c r="BX5" s="80">
        <f>VLOOKUP(BR5,$AC$3:$BO$20,4,FALSE)</f>
        <v/>
      </c>
      <c r="BY5" s="80">
        <f>VLOOKUP(BS5,$AC$3:$BO$20,4,FALSE)</f>
        <v/>
      </c>
      <c r="BZ5" s="80">
        <f>VLOOKUP(BR5,$AC$3:$BO$20,5,FALSE)</f>
        <v/>
      </c>
      <c r="CA5" s="80">
        <f>VLOOKUP(BS5,$AC$3:$BO$20,5,FALSE)</f>
        <v/>
      </c>
      <c r="CB5" s="80">
        <f>VLOOKUP(BR5,$AC$3:$BO$20,6,FALSE)</f>
        <v/>
      </c>
      <c r="CC5" s="80">
        <f>VLOOKUP(BS5,$AC$3:$BO$20,6,FALSE)</f>
        <v/>
      </c>
      <c r="CD5" s="25">
        <f>VLOOKUP(BR5,$AC$3:$BO$20,7,FALSE)</f>
        <v/>
      </c>
      <c r="CE5" s="80">
        <f>VLOOKUP(BS5,$AC$3:$BO$20,7,FALSE)</f>
        <v/>
      </c>
      <c r="CF5" s="80">
        <f>VLOOKUP(BR5,$AC$3:$BO$20,8,FALSE)</f>
        <v/>
      </c>
      <c r="CG5" s="80">
        <f>VLOOKUP(BS5,$AC$3:$BO$20,8,FALSE)</f>
        <v/>
      </c>
      <c r="CH5" s="80">
        <f>VLOOKUP(BR5,$AC$3:$BO$20,9,FALSE)</f>
        <v/>
      </c>
      <c r="CI5" s="80">
        <f>VLOOKUP(BS5,$AC$3:$BO$20,9,FALSE)</f>
        <v/>
      </c>
      <c r="CJ5" s="80">
        <f>VLOOKUP(BR5,$AC$3:$BO$20,10,FALSE)</f>
        <v/>
      </c>
      <c r="CK5" s="80">
        <f>VLOOKUP(BS5,$AC$3:$BO$20,10,FALSE)</f>
        <v/>
      </c>
      <c r="CL5" s="25">
        <f>VLOOKUP(BR5,$AC$3:$BO$20,11,FALSE)</f>
        <v/>
      </c>
      <c r="CM5" s="80">
        <f>VLOOKUP(BS5,$AC$3:$BO$20,11,FALSE)</f>
        <v/>
      </c>
      <c r="CN5" s="31">
        <f>VLOOKUP(BR5,$AC$3:$BO$20,22,FALSE)</f>
        <v/>
      </c>
      <c r="CO5" s="81">
        <f>VLOOKUP(BS5,$AC$3:$BO$20,22,FALSE)</f>
        <v/>
      </c>
      <c r="CP5" s="80">
        <f>VLOOKUP(BR5,$AC$3:$BO$20,23,FALSE)</f>
        <v/>
      </c>
      <c r="CQ5" s="80">
        <f>VLOOKUP(BS5,$AC$3:$BO$20,23,FALSE)</f>
        <v/>
      </c>
      <c r="CR5" s="80">
        <f>VLOOKUP(BR5,$AC$3:$BO$20,24,FALSE)</f>
        <v/>
      </c>
      <c r="CS5" s="80">
        <f>VLOOKUP(BS5,$AC$3:$BO$20,24,FALSE)</f>
        <v/>
      </c>
      <c r="CT5" s="80">
        <f>VLOOKUP(BR5,$AC$3:$BO$20,25,FALSE)</f>
        <v/>
      </c>
      <c r="CU5" s="80">
        <f>VLOOKUP(BS5,$AC$3:$BO$20,25,FALSE)</f>
        <v/>
      </c>
      <c r="CV5" s="25">
        <f>VLOOKUP(BR5,$AC$3:$BO$20,26,FALSE)</f>
        <v/>
      </c>
      <c r="CW5" s="80">
        <f>VLOOKUP(BS5,$AC$3:$BO$20,26,FALSE)</f>
        <v/>
      </c>
      <c r="CX5" s="80">
        <f>VLOOKUP(BR5,$AC$3:$BO$20,27,FALSE)</f>
        <v/>
      </c>
      <c r="CY5" s="80">
        <f>VLOOKUP(BS5,$AC$3:$BO$20,27,FALSE)</f>
        <v/>
      </c>
      <c r="CZ5" s="80">
        <f>VLOOKUP(BR5,$AC$3:$BO$20,28,FALSE)</f>
        <v/>
      </c>
      <c r="DA5" s="80">
        <f>VLOOKUP(BS5,$AC$3:$BO$20,28,FALSE)</f>
        <v/>
      </c>
      <c r="DB5" s="80">
        <f>VLOOKUP(BR5,$AC$3:$BO$20,29,FALSE)</f>
        <v/>
      </c>
      <c r="DC5" s="80">
        <f>VLOOKUP(BS5,$AC$3:$BO$20,29,FALSE)</f>
        <v/>
      </c>
      <c r="DD5" s="25">
        <f>VLOOKUP(BR5,$AC$3:$BO$20,30,FALSE)</f>
        <v/>
      </c>
      <c r="DE5" s="80">
        <f>VLOOKUP(BS5,$AC$3:$BO$20,30,FALSE)</f>
        <v/>
      </c>
      <c r="DF5" s="30">
        <f>VLOOKUP(BR5,$AC$3:$BO$20,12,FALSE)</f>
        <v/>
      </c>
      <c r="DG5" s="81">
        <f>VLOOKUP(BS5,$AC$3:$BO$20,12,FALSE)</f>
        <v/>
      </c>
      <c r="DH5" s="80">
        <f>VLOOKUP(BR5,$AC$3:$BO$20,13,FALSE)</f>
        <v/>
      </c>
      <c r="DI5" s="80">
        <f>VLOOKUP(BS5,$AC$3:$BO$20,13,FALSE)</f>
        <v/>
      </c>
      <c r="DJ5" s="80">
        <f>VLOOKUP(BR5,$AC$3:$BO$20,14,FALSE)</f>
        <v/>
      </c>
      <c r="DK5" s="80">
        <f>VLOOKUP(BS5,$AC$3:$BO$20,14,FALSE)</f>
        <v/>
      </c>
      <c r="DL5" s="80">
        <f>VLOOKUP(BR5,$AC$3:$BO$20,15,FALSE)</f>
        <v/>
      </c>
      <c r="DM5" s="80">
        <f>VLOOKUP(BS5,$AC$3:$BO$20,15,FALSE)</f>
        <v/>
      </c>
      <c r="DN5" s="25">
        <f>VLOOKUP(BR5,$AC$3:$BO$20,16,FALSE)</f>
        <v/>
      </c>
      <c r="DO5" s="80">
        <f>VLOOKUP(BS5,$AC$3:$BO$20,16,FALSE)</f>
        <v/>
      </c>
      <c r="DP5" s="80">
        <f>VLOOKUP(BR5,$AC$3:$BO$20,17,FALSE)</f>
        <v/>
      </c>
      <c r="DQ5" s="80">
        <f>VLOOKUP(BS5,$AC$3:$BO$20,17,FALSE)</f>
        <v/>
      </c>
      <c r="DR5" s="80">
        <f>VLOOKUP(BR5,$AC$3:$BO$20,18,FALSE)</f>
        <v/>
      </c>
      <c r="DS5" s="80">
        <f>VLOOKUP(BS5,$AC$3:$BO$20,18,FALSE)</f>
        <v/>
      </c>
      <c r="DT5" s="80">
        <f>VLOOKUP(BR5,$AC$3:$BO$20,19,FALSE)</f>
        <v/>
      </c>
      <c r="DU5" s="80">
        <f>VLOOKUP(BS5,$AC$3:$BO$20,19,FALSE)</f>
        <v/>
      </c>
      <c r="DV5" s="25">
        <f>VLOOKUP(BR5,$AC$3:$BO$20,20,FALSE)</f>
        <v/>
      </c>
      <c r="DW5" s="80">
        <f>VLOOKUP(BS5,$AC$3:$BO$20,20,FALSE)</f>
        <v/>
      </c>
      <c r="DX5" s="31">
        <f>VLOOKUP(BR5,$AC$3:$BO$20,31,FALSE)</f>
        <v/>
      </c>
      <c r="DY5" s="81">
        <f>VLOOKUP(BS5,$AC$3:$BO$20,31,FALSE)</f>
        <v/>
      </c>
      <c r="DZ5" s="80">
        <f>VLOOKUP(BR5,$AC$3:$BO$20,32,FALSE)</f>
        <v/>
      </c>
      <c r="EA5" s="80">
        <f>VLOOKUP(BS5,$AC$3:$BO$20,32,FALSE)</f>
        <v/>
      </c>
      <c r="EB5" s="80">
        <f>VLOOKUP(BR5,$AC$3:$BO$20,33,FALSE)</f>
        <v/>
      </c>
      <c r="EC5" s="80">
        <f>VLOOKUP(BS5,$AC$3:$BO$20,33,FALSE)</f>
        <v/>
      </c>
      <c r="ED5" s="80">
        <f>VLOOKUP(BR5,$AC$3:$BO$20,34,FALSE)</f>
        <v/>
      </c>
      <c r="EE5" s="80">
        <f>VLOOKUP(BS5,$AC$3:$BO$20,34,FALSE)</f>
        <v/>
      </c>
      <c r="EF5" s="25">
        <f>VLOOKUP(BR5,$AC$3:$BO$20,35,FALSE)</f>
        <v/>
      </c>
      <c r="EG5" s="80">
        <f>VLOOKUP(BS5,$AC$3:$BO$20,35,FALSE)</f>
        <v/>
      </c>
      <c r="EH5" s="80">
        <f>VLOOKUP(BR5,$AC$3:$BO$20,36,FALSE)</f>
        <v/>
      </c>
      <c r="EI5" s="80">
        <f>VLOOKUP(BS5,$AC$3:$BO$20,36,FALSE)</f>
        <v/>
      </c>
      <c r="EJ5" s="80">
        <f>VLOOKUP(BR5,$AC$3:$BO$20,37,FALSE)</f>
        <v/>
      </c>
      <c r="EK5" s="80">
        <f>VLOOKUP(BS5,$AC$3:$BO$20,37,FALSE)</f>
        <v/>
      </c>
      <c r="EL5" s="80">
        <f>VLOOKUP(BR5,$AC$3:$BO$20,38,FALSE)</f>
        <v/>
      </c>
      <c r="EM5" s="80">
        <f>VLOOKUP(BS5,$AC$3:$BO$20,38,FALSE)</f>
        <v/>
      </c>
      <c r="EN5" s="25">
        <f>VLOOKUP(BR5,$AC$3:$BO$20,39,FALSE)</f>
        <v/>
      </c>
      <c r="EO5" s="80">
        <f>VLOOKUP(BS5,$AC$3:$BO$20,39,FALSE)</f>
        <v/>
      </c>
      <c r="EQ5" s="81" t="n"/>
      <c r="ER5" s="81" t="n"/>
      <c r="ET5" s="81" t="n"/>
      <c r="EU5" s="81" t="n"/>
      <c r="EW5" s="81" t="n"/>
      <c r="EX5" s="81" t="n"/>
      <c r="EZ5" s="81" t="n"/>
      <c r="FA5" s="56" t="n"/>
      <c r="FC5" s="81" t="n"/>
      <c r="FD5" s="81" t="n"/>
      <c r="FF5" s="81" t="n"/>
      <c r="FG5" s="81" t="n"/>
      <c r="FI5" s="81" t="n"/>
      <c r="FJ5" s="71" t="n"/>
      <c r="FK5" s="71" t="n"/>
      <c r="FL5" s="81" t="n"/>
      <c r="FM5" s="71" t="n"/>
      <c r="FN5" s="71" t="n"/>
      <c r="FO5" s="81" t="n"/>
      <c r="FP5" s="71" t="n"/>
      <c r="FQ5" s="71" t="n"/>
      <c r="FR5" s="81" t="n"/>
      <c r="FS5" s="71" t="n"/>
      <c r="FT5" s="71" t="n"/>
      <c r="FU5" s="81" t="n"/>
      <c r="FV5" s="71" t="n"/>
      <c r="FW5" s="71" t="n"/>
      <c r="FX5" s="81" t="n"/>
      <c r="FY5" s="71" t="n"/>
      <c r="FZ5" s="71" t="n"/>
      <c r="GA5" s="81" t="n"/>
      <c r="GB5" s="71" t="n"/>
      <c r="GC5" s="71" t="n"/>
      <c r="GD5" s="81" t="n"/>
      <c r="GE5" s="71" t="n"/>
      <c r="GF5" s="71" t="n"/>
      <c r="GG5" s="81" t="n"/>
    </row>
    <row customHeight="1" ht="12" r="6" spans="1:201">
      <c r="A6" s="35" t="n">
        <v>43323</v>
      </c>
      <c r="B6" s="89" t="s">
        <v>179</v>
      </c>
      <c r="C6" s="89" t="s">
        <v>180</v>
      </c>
      <c r="D6" s="31" t="n">
        <v>6.39</v>
      </c>
      <c r="E6" s="81" t="n">
        <v>7.1</v>
      </c>
      <c r="F6" s="25" t="n">
        <v>502</v>
      </c>
      <c r="G6" s="80" t="n">
        <v>242</v>
      </c>
      <c r="H6" s="80" t="n">
        <v>420</v>
      </c>
      <c r="I6" s="80" t="n">
        <v>155</v>
      </c>
      <c r="J6" s="80" t="n">
        <v>10</v>
      </c>
      <c r="K6" s="80" t="n">
        <v>5</v>
      </c>
      <c r="L6" s="25" t="n">
        <v>0</v>
      </c>
      <c r="M6" s="80" t="n">
        <v>0</v>
      </c>
      <c r="N6" s="80" t="n">
        <v>3</v>
      </c>
      <c r="O6" s="80" t="n">
        <v>0</v>
      </c>
      <c r="P6" s="80" t="n">
        <v>3</v>
      </c>
      <c r="Q6" s="80" t="n">
        <v>1</v>
      </c>
      <c r="R6" s="16" t="n">
        <v>6</v>
      </c>
      <c r="S6" s="16" t="n">
        <v>1</v>
      </c>
      <c r="T6" s="16" t="n">
        <v>7</v>
      </c>
      <c r="U6" s="25" t="n">
        <v>0</v>
      </c>
      <c r="V6" s="80" t="n">
        <v>1</v>
      </c>
      <c r="W6" s="16" t="n">
        <v>1</v>
      </c>
      <c r="X6" s="25" t="n">
        <v>13</v>
      </c>
      <c r="Y6" s="80" t="n">
        <v>51</v>
      </c>
      <c r="Z6" s="27">
        <f>IF(U6="","",LOOKUP(U6-V6,{-9E+307,0,1},{2,"x",1}))</f>
        <v/>
      </c>
      <c r="AA6" s="14">
        <f>IF(U6="","",U6&amp;"-"&amp;V6)</f>
        <v/>
      </c>
      <c r="AB6" s="63" t="n"/>
      <c r="AC6" s="89" t="s">
        <v>181</v>
      </c>
      <c r="AD6" s="80">
        <f>SUMPRODUCT(($B$2:$C$1001=$AC6)*($Z$2:$Z$1001&lt;&gt;""))</f>
        <v/>
      </c>
      <c r="AE6" s="81">
        <f>SUMIF($B$2:$B$1001,$AC6,$D$2:$D$1001)+SUMIF($C$2:$C$1001,$AC6,$E$2:$E$1001)</f>
        <v/>
      </c>
      <c r="AF6" s="80">
        <f>SUMIF($B$2:$B$1001,$AC6,$F$2:$F$1001)+SUMIF($C$2:$C$1001,$AC6,$G$2:$G$1001)</f>
        <v/>
      </c>
      <c r="AG6" s="80">
        <f>SUMIF($B$2:$B$1001,$AC6,$H$2:$H$1001)+SUMIF($C$2:$C$1001,$AC6,$I$2:$I$1001)</f>
        <v/>
      </c>
      <c r="AH6" s="80">
        <f>SUMIF($B$2:$B$1001,$AC6,$J$2:$J$1001)+SUMIF($C$2:$C$1001,$AC6,$K$2:$K$1001)</f>
        <v/>
      </c>
      <c r="AI6" s="25">
        <f>SUMIF($B$2:$B$1001,$AC6,$L$2:$L$1001)+SUMIF($C$2:$C$1001,$AC6,$M$2:$M$1001)</f>
        <v/>
      </c>
      <c r="AJ6" s="80">
        <f>SUMIF($B$2:$B$1001,$AC6,$N$2:$N$1001)+SUMIF($C$2:$C$1001,$AC6,$O$2:$O$1001)</f>
        <v/>
      </c>
      <c r="AK6" s="80">
        <f>SUMIF($B$2:$B$1001,$AC6,$P$2:$P$1001)+SUMIF($C$2:$C$1001,$AC6,$Q$2:$Q$1001)</f>
        <v/>
      </c>
      <c r="AL6" s="80">
        <f>SUMIF($B$2:$B$1001,$AC6,$U$2:$U$1001)+SUMIF($C$2:$C$1001,$AC6,$V$2:$V$1001)</f>
        <v/>
      </c>
      <c r="AM6" s="29">
        <f>SUMIF($B$2:$B$1001,$AC6,$X$2:$X$1001)+SUMIF($C$2:$C$1001,$AC6,$Y$2:$Y$1001)</f>
        <v/>
      </c>
      <c r="AN6" s="31">
        <f>SUMIF($C$2:$C$1001,$AC6,$D$2:$D$1001)+SUMIF($B$2:$B$1001,$AC6,$E$2:$E$1001)</f>
        <v/>
      </c>
      <c r="AO6" s="80">
        <f>SUMIF($C$2:$C$1001,$AC6,$F$2:$F$1001)+SUMIF($B$2:$B$1001,$AC6,$G$2:$G$1001)</f>
        <v/>
      </c>
      <c r="AP6" s="80">
        <f>SUMIF($C$2:$C$1001,$AC6,$H$2:$H$1001)+SUMIF($B$2:$B$1001,$AC6,$I$2:$I$1001)</f>
        <v/>
      </c>
      <c r="AQ6" s="80">
        <f>SUMIF($C$2:$C$1001,$AC6,$J$2:$J$1001)+SUMIF($B$2:$B$1001,$AC6,$K$2:$K$1001)</f>
        <v/>
      </c>
      <c r="AR6" s="25">
        <f>SUMIF($C$2:$C$1001,$AC6,$L$2:$L$1001)+SUMIF($B$2:$B$1001,$AC6,$M$2:$M$1001)</f>
        <v/>
      </c>
      <c r="AS6" s="80">
        <f>SUMIF($C$2:$C$1001,$AC6,$N$2:$N$1001)+SUMIF($B$2:$B$1001,$AC6,$O$2:$O$1001)</f>
        <v/>
      </c>
      <c r="AT6" s="80">
        <f>SUMIF($C$2:$C$1001,$AC6,$P$2:$P$1001)+SUMIF($B$2:$B$1001,$AC6,$Q$2:$Q$1001)</f>
        <v/>
      </c>
      <c r="AU6" s="80">
        <f>SUMIF($C$2:$C$1001,$AC6,$U$2:$U$1001)+SUMIF($B$2:$B$1001,$AC6,$V$2:$V$1001)</f>
        <v/>
      </c>
      <c r="AV6" s="28">
        <f>SUMIF($C$2:$C$1001,$AC6,$X$2:$X$1001)+SUMIF($B$2:$B$1001,$AC6,$Y$2:$Y$1001)</f>
        <v/>
      </c>
      <c r="AW6" s="12" t="n">
        <v>5</v>
      </c>
      <c r="AX6" s="81" t="n">
        <v>33.52</v>
      </c>
      <c r="AY6" s="80" t="n">
        <v>1610</v>
      </c>
      <c r="AZ6" s="80" t="n">
        <v>1117</v>
      </c>
      <c r="BA6" s="80" t="n">
        <v>40</v>
      </c>
      <c r="BB6" s="25" t="n">
        <v>2</v>
      </c>
      <c r="BC6" s="80" t="n">
        <v>8</v>
      </c>
      <c r="BD6" s="80" t="n">
        <v>12</v>
      </c>
      <c r="BE6" s="80" t="n">
        <v>7</v>
      </c>
      <c r="BF6" s="29" t="n">
        <v>129</v>
      </c>
      <c r="BG6" s="31" t="n">
        <v>33.85</v>
      </c>
      <c r="BH6" s="80" t="n">
        <v>2506</v>
      </c>
      <c r="BI6" s="80" t="n">
        <v>2019</v>
      </c>
      <c r="BJ6" s="80" t="n">
        <v>51</v>
      </c>
      <c r="BK6" s="25" t="n">
        <v>5</v>
      </c>
      <c r="BL6" s="80" t="n">
        <v>15</v>
      </c>
      <c r="BM6" s="80" t="n">
        <v>2</v>
      </c>
      <c r="BN6" s="80" t="n">
        <v>8</v>
      </c>
      <c r="BO6" s="25" t="n">
        <v>86</v>
      </c>
      <c r="BQ6" s="35">
        <f>BQ30</f>
        <v/>
      </c>
      <c r="BR6" s="35">
        <f>BR30</f>
        <v/>
      </c>
      <c r="BS6" s="35">
        <f>BS30</f>
        <v/>
      </c>
      <c r="BT6" s="89">
        <f>VLOOKUP(BR6,$AC$3:$BO$20,2,FALSE)</f>
        <v/>
      </c>
      <c r="BU6" s="89">
        <f>VLOOKUP(BS6,$AC$3:$BO$20,2,FALSE)</f>
        <v/>
      </c>
      <c r="BV6" s="31">
        <f>VLOOKUP(BR6,$AC$3:$BO$20,3,FALSE)</f>
        <v/>
      </c>
      <c r="BW6" s="81">
        <f>VLOOKUP(BS6,$AC$3:$BO$20,3,FALSE)</f>
        <v/>
      </c>
      <c r="BX6" s="80">
        <f>VLOOKUP(BR6,$AC$3:$BO$20,4,FALSE)</f>
        <v/>
      </c>
      <c r="BY6" s="80">
        <f>VLOOKUP(BS6,$AC$3:$BO$20,4,FALSE)</f>
        <v/>
      </c>
      <c r="BZ6" s="80">
        <f>VLOOKUP(BR6,$AC$3:$BO$20,5,FALSE)</f>
        <v/>
      </c>
      <c r="CA6" s="80">
        <f>VLOOKUP(BS6,$AC$3:$BO$20,5,FALSE)</f>
        <v/>
      </c>
      <c r="CB6" s="80">
        <f>VLOOKUP(BR6,$AC$3:$BO$20,6,FALSE)</f>
        <v/>
      </c>
      <c r="CC6" s="80">
        <f>VLOOKUP(BS6,$AC$3:$BO$20,6,FALSE)</f>
        <v/>
      </c>
      <c r="CD6" s="25">
        <f>VLOOKUP(BR6,$AC$3:$BO$20,7,FALSE)</f>
        <v/>
      </c>
      <c r="CE6" s="80">
        <f>VLOOKUP(BS6,$AC$3:$BO$20,7,FALSE)</f>
        <v/>
      </c>
      <c r="CF6" s="80">
        <f>VLOOKUP(BR6,$AC$3:$BO$20,8,FALSE)</f>
        <v/>
      </c>
      <c r="CG6" s="80">
        <f>VLOOKUP(BS6,$AC$3:$BO$20,8,FALSE)</f>
        <v/>
      </c>
      <c r="CH6" s="80">
        <f>VLOOKUP(BR6,$AC$3:$BO$20,9,FALSE)</f>
        <v/>
      </c>
      <c r="CI6" s="80">
        <f>VLOOKUP(BS6,$AC$3:$BO$20,9,FALSE)</f>
        <v/>
      </c>
      <c r="CJ6" s="80">
        <f>VLOOKUP(BR6,$AC$3:$BO$20,10,FALSE)</f>
        <v/>
      </c>
      <c r="CK6" s="80">
        <f>VLOOKUP(BS6,$AC$3:$BO$20,10,FALSE)</f>
        <v/>
      </c>
      <c r="CL6" s="25">
        <f>VLOOKUP(BR6,$AC$3:$BO$20,11,FALSE)</f>
        <v/>
      </c>
      <c r="CM6" s="80">
        <f>VLOOKUP(BS6,$AC$3:$BO$20,11,FALSE)</f>
        <v/>
      </c>
      <c r="CN6" s="31">
        <f>VLOOKUP(BR6,$AC$3:$BO$20,22,FALSE)</f>
        <v/>
      </c>
      <c r="CO6" s="81">
        <f>VLOOKUP(BS6,$AC$3:$BO$20,22,FALSE)</f>
        <v/>
      </c>
      <c r="CP6" s="80">
        <f>VLOOKUP(BR6,$AC$3:$BO$20,23,FALSE)</f>
        <v/>
      </c>
      <c r="CQ6" s="80">
        <f>VLOOKUP(BS6,$AC$3:$BO$20,23,FALSE)</f>
        <v/>
      </c>
      <c r="CR6" s="80">
        <f>VLOOKUP(BR6,$AC$3:$BO$20,24,FALSE)</f>
        <v/>
      </c>
      <c r="CS6" s="80">
        <f>VLOOKUP(BS6,$AC$3:$BO$20,24,FALSE)</f>
        <v/>
      </c>
      <c r="CT6" s="80">
        <f>VLOOKUP(BR6,$AC$3:$BO$20,25,FALSE)</f>
        <v/>
      </c>
      <c r="CU6" s="80">
        <f>VLOOKUP(BS6,$AC$3:$BO$20,25,FALSE)</f>
        <v/>
      </c>
      <c r="CV6" s="25">
        <f>VLOOKUP(BR6,$AC$3:$BO$20,26,FALSE)</f>
        <v/>
      </c>
      <c r="CW6" s="80">
        <f>VLOOKUP(BS6,$AC$3:$BO$20,26,FALSE)</f>
        <v/>
      </c>
      <c r="CX6" s="80">
        <f>VLOOKUP(BR6,$AC$3:$BO$20,27,FALSE)</f>
        <v/>
      </c>
      <c r="CY6" s="80">
        <f>VLOOKUP(BS6,$AC$3:$BO$20,27,FALSE)</f>
        <v/>
      </c>
      <c r="CZ6" s="80">
        <f>VLOOKUP(BR6,$AC$3:$BO$20,28,FALSE)</f>
        <v/>
      </c>
      <c r="DA6" s="80">
        <f>VLOOKUP(BS6,$AC$3:$BO$20,28,FALSE)</f>
        <v/>
      </c>
      <c r="DB6" s="80">
        <f>VLOOKUP(BR6,$AC$3:$BO$20,29,FALSE)</f>
        <v/>
      </c>
      <c r="DC6" s="80">
        <f>VLOOKUP(BS6,$AC$3:$BO$20,29,FALSE)</f>
        <v/>
      </c>
      <c r="DD6" s="25">
        <f>VLOOKUP(BR6,$AC$3:$BO$20,30,FALSE)</f>
        <v/>
      </c>
      <c r="DE6" s="80">
        <f>VLOOKUP(BS6,$AC$3:$BO$20,30,FALSE)</f>
        <v/>
      </c>
      <c r="DF6" s="30">
        <f>VLOOKUP(BR6,$AC$3:$BO$20,12,FALSE)</f>
        <v/>
      </c>
      <c r="DG6" s="81">
        <f>VLOOKUP(BS6,$AC$3:$BO$20,12,FALSE)</f>
        <v/>
      </c>
      <c r="DH6" s="80">
        <f>VLOOKUP(BR6,$AC$3:$BO$20,13,FALSE)</f>
        <v/>
      </c>
      <c r="DI6" s="80">
        <f>VLOOKUP(BS6,$AC$3:$BO$20,13,FALSE)</f>
        <v/>
      </c>
      <c r="DJ6" s="80">
        <f>VLOOKUP(BR6,$AC$3:$BO$20,14,FALSE)</f>
        <v/>
      </c>
      <c r="DK6" s="80">
        <f>VLOOKUP(BS6,$AC$3:$BO$20,14,FALSE)</f>
        <v/>
      </c>
      <c r="DL6" s="80">
        <f>VLOOKUP(BR6,$AC$3:$BO$20,15,FALSE)</f>
        <v/>
      </c>
      <c r="DM6" s="80">
        <f>VLOOKUP(BS6,$AC$3:$BO$20,15,FALSE)</f>
        <v/>
      </c>
      <c r="DN6" s="25">
        <f>VLOOKUP(BR6,$AC$3:$BO$20,16,FALSE)</f>
        <v/>
      </c>
      <c r="DO6" s="80">
        <f>VLOOKUP(BS6,$AC$3:$BO$20,16,FALSE)</f>
        <v/>
      </c>
      <c r="DP6" s="80">
        <f>VLOOKUP(BR6,$AC$3:$BO$20,17,FALSE)</f>
        <v/>
      </c>
      <c r="DQ6" s="80">
        <f>VLOOKUP(BS6,$AC$3:$BO$20,17,FALSE)</f>
        <v/>
      </c>
      <c r="DR6" s="80">
        <f>VLOOKUP(BR6,$AC$3:$BO$20,18,FALSE)</f>
        <v/>
      </c>
      <c r="DS6" s="80">
        <f>VLOOKUP(BS6,$AC$3:$BO$20,18,FALSE)</f>
        <v/>
      </c>
      <c r="DT6" s="80">
        <f>VLOOKUP(BR6,$AC$3:$BO$20,19,FALSE)</f>
        <v/>
      </c>
      <c r="DU6" s="80">
        <f>VLOOKUP(BS6,$AC$3:$BO$20,19,FALSE)</f>
        <v/>
      </c>
      <c r="DV6" s="25">
        <f>VLOOKUP(BR6,$AC$3:$BO$20,20,FALSE)</f>
        <v/>
      </c>
      <c r="DW6" s="80">
        <f>VLOOKUP(BS6,$AC$3:$BO$20,20,FALSE)</f>
        <v/>
      </c>
      <c r="DX6" s="31">
        <f>VLOOKUP(BR6,$AC$3:$BO$20,31,FALSE)</f>
        <v/>
      </c>
      <c r="DY6" s="81">
        <f>VLOOKUP(BS6,$AC$3:$BO$20,31,FALSE)</f>
        <v/>
      </c>
      <c r="DZ6" s="80">
        <f>VLOOKUP(BR6,$AC$3:$BO$20,32,FALSE)</f>
        <v/>
      </c>
      <c r="EA6" s="80">
        <f>VLOOKUP(BS6,$AC$3:$BO$20,32,FALSE)</f>
        <v/>
      </c>
      <c r="EB6" s="80">
        <f>VLOOKUP(BR6,$AC$3:$BO$20,33,FALSE)</f>
        <v/>
      </c>
      <c r="EC6" s="80">
        <f>VLOOKUP(BS6,$AC$3:$BO$20,33,FALSE)</f>
        <v/>
      </c>
      <c r="ED6" s="80">
        <f>VLOOKUP(BR6,$AC$3:$BO$20,34,FALSE)</f>
        <v/>
      </c>
      <c r="EE6" s="80">
        <f>VLOOKUP(BS6,$AC$3:$BO$20,34,FALSE)</f>
        <v/>
      </c>
      <c r="EF6" s="25">
        <f>VLOOKUP(BR6,$AC$3:$BO$20,35,FALSE)</f>
        <v/>
      </c>
      <c r="EG6" s="80">
        <f>VLOOKUP(BS6,$AC$3:$BO$20,35,FALSE)</f>
        <v/>
      </c>
      <c r="EH6" s="80">
        <f>VLOOKUP(BR6,$AC$3:$BO$20,36,FALSE)</f>
        <v/>
      </c>
      <c r="EI6" s="80">
        <f>VLOOKUP(BS6,$AC$3:$BO$20,36,FALSE)</f>
        <v/>
      </c>
      <c r="EJ6" s="80">
        <f>VLOOKUP(BR6,$AC$3:$BO$20,37,FALSE)</f>
        <v/>
      </c>
      <c r="EK6" s="80">
        <f>VLOOKUP(BS6,$AC$3:$BO$20,37,FALSE)</f>
        <v/>
      </c>
      <c r="EL6" s="80">
        <f>VLOOKUP(BR6,$AC$3:$BO$20,38,FALSE)</f>
        <v/>
      </c>
      <c r="EM6" s="80">
        <f>VLOOKUP(BS6,$AC$3:$BO$20,38,FALSE)</f>
        <v/>
      </c>
      <c r="EN6" s="25">
        <f>VLOOKUP(BR6,$AC$3:$BO$20,39,FALSE)</f>
        <v/>
      </c>
      <c r="EO6" s="80">
        <f>VLOOKUP(BS6,$AC$3:$BO$20,39,FALSE)</f>
        <v/>
      </c>
      <c r="EQ6" s="81" t="n"/>
      <c r="ER6" s="81" t="n"/>
      <c r="ET6" s="81" t="n"/>
      <c r="EU6" s="81" t="n"/>
      <c r="EW6" s="81" t="n"/>
      <c r="EX6" s="81" t="n"/>
      <c r="EZ6" s="81" t="n"/>
      <c r="FA6" s="56" t="n"/>
      <c r="FC6" s="81" t="n"/>
      <c r="FD6" s="81" t="n"/>
      <c r="FF6" s="81" t="n"/>
      <c r="FG6" s="81" t="n"/>
      <c r="FI6" s="81" t="n"/>
      <c r="FJ6" s="71" t="n"/>
      <c r="FK6" s="71" t="n"/>
      <c r="FL6" s="81" t="n"/>
      <c r="FM6" s="71" t="n"/>
      <c r="FN6" s="71" t="n"/>
      <c r="FO6" s="81" t="n"/>
      <c r="FP6" s="71" t="n"/>
      <c r="FQ6" s="71" t="n"/>
      <c r="FR6" s="81" t="n"/>
      <c r="FS6" s="71" t="n"/>
      <c r="FT6" s="71" t="n"/>
      <c r="FU6" s="81" t="n"/>
      <c r="FV6" s="71" t="n"/>
      <c r="FW6" s="71" t="n"/>
      <c r="FX6" s="81" t="n"/>
      <c r="FY6" s="71" t="n"/>
      <c r="FZ6" s="71" t="n"/>
      <c r="GA6" s="81" t="n"/>
      <c r="GB6" s="71" t="n"/>
      <c r="GC6" s="71" t="n"/>
      <c r="GD6" s="81" t="n"/>
      <c r="GE6" s="71" t="n"/>
      <c r="GF6" s="71" t="n"/>
      <c r="GG6" s="81" t="n"/>
    </row>
    <row customHeight="1" ht="12" r="7" spans="1:201">
      <c r="A7" s="35" t="n">
        <v>43324</v>
      </c>
      <c r="B7" s="89" t="s">
        <v>175</v>
      </c>
      <c r="C7" s="89" t="s">
        <v>178</v>
      </c>
      <c r="D7" s="31" t="n">
        <v>7.79</v>
      </c>
      <c r="E7" s="81" t="n">
        <v>6.1</v>
      </c>
      <c r="F7" s="25" t="n">
        <v>680</v>
      </c>
      <c r="G7" s="80" t="n">
        <v>410</v>
      </c>
      <c r="H7" s="80" t="n">
        <v>611</v>
      </c>
      <c r="I7" s="80" t="n">
        <v>341</v>
      </c>
      <c r="J7" s="80" t="n">
        <v>22</v>
      </c>
      <c r="K7" s="80" t="n">
        <v>4</v>
      </c>
      <c r="L7" s="25" t="n">
        <v>3</v>
      </c>
      <c r="M7" s="80" t="n">
        <v>0</v>
      </c>
      <c r="N7" s="80" t="n">
        <v>4</v>
      </c>
      <c r="O7" s="80" t="n">
        <v>1</v>
      </c>
      <c r="P7" s="80" t="n">
        <v>5</v>
      </c>
      <c r="Q7" s="80" t="n">
        <v>3</v>
      </c>
      <c r="R7" s="16" t="n">
        <v>12</v>
      </c>
      <c r="S7" s="16" t="n">
        <v>4</v>
      </c>
      <c r="T7" s="16" t="n">
        <v>16</v>
      </c>
      <c r="U7" s="25" t="n">
        <v>5</v>
      </c>
      <c r="V7" s="80" t="n">
        <v>0</v>
      </c>
      <c r="W7" s="16" t="n">
        <v>5</v>
      </c>
      <c r="X7" s="25" t="n">
        <v>11</v>
      </c>
      <c r="Y7" s="80" t="n">
        <v>37</v>
      </c>
      <c r="Z7" s="27">
        <f>IF(U7="","",LOOKUP(U7-V7,{-9E+307,0,1},{2,"x",1}))</f>
        <v/>
      </c>
      <c r="AA7" s="14">
        <f>IF(U7="","",U7&amp;"-"&amp;V7)</f>
        <v/>
      </c>
      <c r="AB7" s="63" t="n"/>
      <c r="AC7" s="89" t="s">
        <v>173</v>
      </c>
      <c r="AD7" s="80">
        <f>SUMPRODUCT(($B$2:$C$1001=$AC7)*($Z$2:$Z$1001&lt;&gt;""))</f>
        <v/>
      </c>
      <c r="AE7" s="81">
        <f>SUMIF($B$2:$B$1001,$AC7,$D$2:$D$1001)+SUMIF($C$2:$C$1001,$AC7,$E$2:$E$1001)</f>
        <v/>
      </c>
      <c r="AF7" s="80">
        <f>SUMIF($B$2:$B$1001,$AC7,$F$2:$F$1001)+SUMIF($C$2:$C$1001,$AC7,$G$2:$G$1001)</f>
        <v/>
      </c>
      <c r="AG7" s="80">
        <f>SUMIF($B$2:$B$1001,$AC7,$H$2:$H$1001)+SUMIF($C$2:$C$1001,$AC7,$I$2:$I$1001)</f>
        <v/>
      </c>
      <c r="AH7" s="80">
        <f>SUMIF($B$2:$B$1001,$AC7,$J$2:$J$1001)+SUMIF($C$2:$C$1001,$AC7,$K$2:$K$1001)</f>
        <v/>
      </c>
      <c r="AI7" s="25">
        <f>SUMIF($B$2:$B$1001,$AC7,$L$2:$L$1001)+SUMIF($C$2:$C$1001,$AC7,$M$2:$M$1001)</f>
        <v/>
      </c>
      <c r="AJ7" s="80">
        <f>SUMIF($B$2:$B$1001,$AC7,$N$2:$N$1001)+SUMIF($C$2:$C$1001,$AC7,$O$2:$O$1001)</f>
        <v/>
      </c>
      <c r="AK7" s="80">
        <f>SUMIF($B$2:$B$1001,$AC7,$P$2:$P$1001)+SUMIF($C$2:$C$1001,$AC7,$Q$2:$Q$1001)</f>
        <v/>
      </c>
      <c r="AL7" s="80">
        <f>SUMIF($B$2:$B$1001,$AC7,$U$2:$U$1001)+SUMIF($C$2:$C$1001,$AC7,$V$2:$V$1001)</f>
        <v/>
      </c>
      <c r="AM7" s="29">
        <f>SUMIF($B$2:$B$1001,$AC7,$X$2:$X$1001)+SUMIF($C$2:$C$1001,$AC7,$Y$2:$Y$1001)</f>
        <v/>
      </c>
      <c r="AN7" s="31">
        <f>SUMIF($C$2:$C$1001,$AC7,$D$2:$D$1001)+SUMIF($B$2:$B$1001,$AC7,$E$2:$E$1001)</f>
        <v/>
      </c>
      <c r="AO7" s="80">
        <f>SUMIF($C$2:$C$1001,$AC7,$F$2:$F$1001)+SUMIF($B$2:$B$1001,$AC7,$G$2:$G$1001)</f>
        <v/>
      </c>
      <c r="AP7" s="80">
        <f>SUMIF($C$2:$C$1001,$AC7,$H$2:$H$1001)+SUMIF($B$2:$B$1001,$AC7,$I$2:$I$1001)</f>
        <v/>
      </c>
      <c r="AQ7" s="80">
        <f>SUMIF($C$2:$C$1001,$AC7,$J$2:$J$1001)+SUMIF($B$2:$B$1001,$AC7,$K$2:$K$1001)</f>
        <v/>
      </c>
      <c r="AR7" s="25">
        <f>SUMIF($C$2:$C$1001,$AC7,$L$2:$L$1001)+SUMIF($B$2:$B$1001,$AC7,$M$2:$M$1001)</f>
        <v/>
      </c>
      <c r="AS7" s="80">
        <f>SUMIF($C$2:$C$1001,$AC7,$N$2:$N$1001)+SUMIF($B$2:$B$1001,$AC7,$O$2:$O$1001)</f>
        <v/>
      </c>
      <c r="AT7" s="80">
        <f>SUMIF($C$2:$C$1001,$AC7,$P$2:$P$1001)+SUMIF($B$2:$B$1001,$AC7,$Q$2:$Q$1001)</f>
        <v/>
      </c>
      <c r="AU7" s="80">
        <f>SUMIF($C$2:$C$1001,$AC7,$U$2:$U$1001)+SUMIF($B$2:$B$1001,$AC7,$V$2:$V$1001)</f>
        <v/>
      </c>
      <c r="AV7" s="28">
        <f>SUMIF($C$2:$C$1001,$AC7,$X$2:$X$1001)+SUMIF($B$2:$B$1001,$AC7,$Y$2:$Y$1001)</f>
        <v/>
      </c>
      <c r="AW7" s="12" t="n">
        <v>5</v>
      </c>
      <c r="AX7" s="81" t="n">
        <v>32.57</v>
      </c>
      <c r="AY7" s="80" t="n">
        <v>1861</v>
      </c>
      <c r="AZ7" s="80" t="n">
        <v>1432</v>
      </c>
      <c r="BA7" s="80" t="n">
        <v>32</v>
      </c>
      <c r="BB7" s="25" t="n">
        <v>0</v>
      </c>
      <c r="BC7" s="80" t="n">
        <v>25</v>
      </c>
      <c r="BD7" s="80" t="n">
        <v>11</v>
      </c>
      <c r="BE7" s="80" t="n">
        <v>7</v>
      </c>
      <c r="BF7" s="29" t="n">
        <v>153</v>
      </c>
      <c r="BG7" s="31" t="n">
        <v>35.6</v>
      </c>
      <c r="BH7" s="80" t="n">
        <v>2627</v>
      </c>
      <c r="BI7" s="80" t="n">
        <v>2201</v>
      </c>
      <c r="BJ7" s="80" t="n">
        <v>92</v>
      </c>
      <c r="BK7" s="25" t="n">
        <v>9</v>
      </c>
      <c r="BL7" s="80" t="n">
        <v>10</v>
      </c>
      <c r="BM7" s="80" t="n">
        <v>2</v>
      </c>
      <c r="BN7" s="80" t="n">
        <v>19</v>
      </c>
      <c r="BO7" s="25" t="n">
        <v>51</v>
      </c>
      <c r="BQ7" s="35">
        <f>BQ31</f>
        <v/>
      </c>
      <c r="BR7" s="35">
        <f>BR31</f>
        <v/>
      </c>
      <c r="BS7" s="35">
        <f>BS31</f>
        <v/>
      </c>
      <c r="BT7" s="89">
        <f>VLOOKUP(BR7,$AC$3:$BO$20,2,FALSE)</f>
        <v/>
      </c>
      <c r="BU7" s="89">
        <f>VLOOKUP(BS7,$AC$3:$BO$20,2,FALSE)</f>
        <v/>
      </c>
      <c r="BV7" s="31">
        <f>VLOOKUP(BR7,$AC$3:$BO$20,3,FALSE)</f>
        <v/>
      </c>
      <c r="BW7" s="81">
        <f>VLOOKUP(BS7,$AC$3:$BO$20,3,FALSE)</f>
        <v/>
      </c>
      <c r="BX7" s="80">
        <f>VLOOKUP(BR7,$AC$3:$BO$20,4,FALSE)</f>
        <v/>
      </c>
      <c r="BY7" s="80">
        <f>VLOOKUP(BS7,$AC$3:$BO$20,4,FALSE)</f>
        <v/>
      </c>
      <c r="BZ7" s="80">
        <f>VLOOKUP(BR7,$AC$3:$BO$20,5,FALSE)</f>
        <v/>
      </c>
      <c r="CA7" s="80">
        <f>VLOOKUP(BS7,$AC$3:$BO$20,5,FALSE)</f>
        <v/>
      </c>
      <c r="CB7" s="80">
        <f>VLOOKUP(BR7,$AC$3:$BO$20,6,FALSE)</f>
        <v/>
      </c>
      <c r="CC7" s="80">
        <f>VLOOKUP(BS7,$AC$3:$BO$20,6,FALSE)</f>
        <v/>
      </c>
      <c r="CD7" s="25">
        <f>VLOOKUP(BR7,$AC$3:$BO$20,7,FALSE)</f>
        <v/>
      </c>
      <c r="CE7" s="80">
        <f>VLOOKUP(BS7,$AC$3:$BO$20,7,FALSE)</f>
        <v/>
      </c>
      <c r="CF7" s="80">
        <f>VLOOKUP(BR7,$AC$3:$BO$20,8,FALSE)</f>
        <v/>
      </c>
      <c r="CG7" s="80">
        <f>VLOOKUP(BS7,$AC$3:$BO$20,8,FALSE)</f>
        <v/>
      </c>
      <c r="CH7" s="80">
        <f>VLOOKUP(BR7,$AC$3:$BO$20,9,FALSE)</f>
        <v/>
      </c>
      <c r="CI7" s="80">
        <f>VLOOKUP(BS7,$AC$3:$BO$20,9,FALSE)</f>
        <v/>
      </c>
      <c r="CJ7" s="80">
        <f>VLOOKUP(BR7,$AC$3:$BO$20,10,FALSE)</f>
        <v/>
      </c>
      <c r="CK7" s="80">
        <f>VLOOKUP(BS7,$AC$3:$BO$20,10,FALSE)</f>
        <v/>
      </c>
      <c r="CL7" s="25">
        <f>VLOOKUP(BR7,$AC$3:$BO$20,11,FALSE)</f>
        <v/>
      </c>
      <c r="CM7" s="80">
        <f>VLOOKUP(BS7,$AC$3:$BO$20,11,FALSE)</f>
        <v/>
      </c>
      <c r="CN7" s="31">
        <f>VLOOKUP(BR7,$AC$3:$BO$20,22,FALSE)</f>
        <v/>
      </c>
      <c r="CO7" s="81">
        <f>VLOOKUP(BS7,$AC$3:$BO$20,22,FALSE)</f>
        <v/>
      </c>
      <c r="CP7" s="80">
        <f>VLOOKUP(BR7,$AC$3:$BO$20,23,FALSE)</f>
        <v/>
      </c>
      <c r="CQ7" s="80">
        <f>VLOOKUP(BS7,$AC$3:$BO$20,23,FALSE)</f>
        <v/>
      </c>
      <c r="CR7" s="80">
        <f>VLOOKUP(BR7,$AC$3:$BO$20,24,FALSE)</f>
        <v/>
      </c>
      <c r="CS7" s="80">
        <f>VLOOKUP(BS7,$AC$3:$BO$20,24,FALSE)</f>
        <v/>
      </c>
      <c r="CT7" s="80">
        <f>VLOOKUP(BR7,$AC$3:$BO$20,25,FALSE)</f>
        <v/>
      </c>
      <c r="CU7" s="80">
        <f>VLOOKUP(BS7,$AC$3:$BO$20,25,FALSE)</f>
        <v/>
      </c>
      <c r="CV7" s="25">
        <f>VLOOKUP(BR7,$AC$3:$BO$20,26,FALSE)</f>
        <v/>
      </c>
      <c r="CW7" s="80">
        <f>VLOOKUP(BS7,$AC$3:$BO$20,26,FALSE)</f>
        <v/>
      </c>
      <c r="CX7" s="80">
        <f>VLOOKUP(BR7,$AC$3:$BO$20,27,FALSE)</f>
        <v/>
      </c>
      <c r="CY7" s="80">
        <f>VLOOKUP(BS7,$AC$3:$BO$20,27,FALSE)</f>
        <v/>
      </c>
      <c r="CZ7" s="80">
        <f>VLOOKUP(BR7,$AC$3:$BO$20,28,FALSE)</f>
        <v/>
      </c>
      <c r="DA7" s="80">
        <f>VLOOKUP(BS7,$AC$3:$BO$20,28,FALSE)</f>
        <v/>
      </c>
      <c r="DB7" s="80">
        <f>VLOOKUP(BR7,$AC$3:$BO$20,29,FALSE)</f>
        <v/>
      </c>
      <c r="DC7" s="80">
        <f>VLOOKUP(BS7,$AC$3:$BO$20,29,FALSE)</f>
        <v/>
      </c>
      <c r="DD7" s="25">
        <f>VLOOKUP(BR7,$AC$3:$BO$20,30,FALSE)</f>
        <v/>
      </c>
      <c r="DE7" s="80">
        <f>VLOOKUP(BS7,$AC$3:$BO$20,30,FALSE)</f>
        <v/>
      </c>
      <c r="DF7" s="30">
        <f>VLOOKUP(BR7,$AC$3:$BO$20,12,FALSE)</f>
        <v/>
      </c>
      <c r="DG7" s="81">
        <f>VLOOKUP(BS7,$AC$3:$BO$20,12,FALSE)</f>
        <v/>
      </c>
      <c r="DH7" s="80">
        <f>VLOOKUP(BR7,$AC$3:$BO$20,13,FALSE)</f>
        <v/>
      </c>
      <c r="DI7" s="80">
        <f>VLOOKUP(BS7,$AC$3:$BO$20,13,FALSE)</f>
        <v/>
      </c>
      <c r="DJ7" s="80">
        <f>VLOOKUP(BR7,$AC$3:$BO$20,14,FALSE)</f>
        <v/>
      </c>
      <c r="DK7" s="80">
        <f>VLOOKUP(BS7,$AC$3:$BO$20,14,FALSE)</f>
        <v/>
      </c>
      <c r="DL7" s="80">
        <f>VLOOKUP(BR7,$AC$3:$BO$20,15,FALSE)</f>
        <v/>
      </c>
      <c r="DM7" s="80">
        <f>VLOOKUP(BS7,$AC$3:$BO$20,15,FALSE)</f>
        <v/>
      </c>
      <c r="DN7" s="25">
        <f>VLOOKUP(BR7,$AC$3:$BO$20,16,FALSE)</f>
        <v/>
      </c>
      <c r="DO7" s="80">
        <f>VLOOKUP(BS7,$AC$3:$BO$20,16,FALSE)</f>
        <v/>
      </c>
      <c r="DP7" s="80">
        <f>VLOOKUP(BR7,$AC$3:$BO$20,17,FALSE)</f>
        <v/>
      </c>
      <c r="DQ7" s="80">
        <f>VLOOKUP(BS7,$AC$3:$BO$20,17,FALSE)</f>
        <v/>
      </c>
      <c r="DR7" s="80">
        <f>VLOOKUP(BR7,$AC$3:$BO$20,18,FALSE)</f>
        <v/>
      </c>
      <c r="DS7" s="80">
        <f>VLOOKUP(BS7,$AC$3:$BO$20,18,FALSE)</f>
        <v/>
      </c>
      <c r="DT7" s="80">
        <f>VLOOKUP(BR7,$AC$3:$BO$20,19,FALSE)</f>
        <v/>
      </c>
      <c r="DU7" s="80">
        <f>VLOOKUP(BS7,$AC$3:$BO$20,19,FALSE)</f>
        <v/>
      </c>
      <c r="DV7" s="25">
        <f>VLOOKUP(BR7,$AC$3:$BO$20,20,FALSE)</f>
        <v/>
      </c>
      <c r="DW7" s="80">
        <f>VLOOKUP(BS7,$AC$3:$BO$20,20,FALSE)</f>
        <v/>
      </c>
      <c r="DX7" s="31">
        <f>VLOOKUP(BR7,$AC$3:$BO$20,31,FALSE)</f>
        <v/>
      </c>
      <c r="DY7" s="81">
        <f>VLOOKUP(BS7,$AC$3:$BO$20,31,FALSE)</f>
        <v/>
      </c>
      <c r="DZ7" s="80">
        <f>VLOOKUP(BR7,$AC$3:$BO$20,32,FALSE)</f>
        <v/>
      </c>
      <c r="EA7" s="80">
        <f>VLOOKUP(BS7,$AC$3:$BO$20,32,FALSE)</f>
        <v/>
      </c>
      <c r="EB7" s="80">
        <f>VLOOKUP(BR7,$AC$3:$BO$20,33,FALSE)</f>
        <v/>
      </c>
      <c r="EC7" s="80">
        <f>VLOOKUP(BS7,$AC$3:$BO$20,33,FALSE)</f>
        <v/>
      </c>
      <c r="ED7" s="80">
        <f>VLOOKUP(BR7,$AC$3:$BO$20,34,FALSE)</f>
        <v/>
      </c>
      <c r="EE7" s="80">
        <f>VLOOKUP(BS7,$AC$3:$BO$20,34,FALSE)</f>
        <v/>
      </c>
      <c r="EF7" s="25">
        <f>VLOOKUP(BR7,$AC$3:$BO$20,35,FALSE)</f>
        <v/>
      </c>
      <c r="EG7" s="80">
        <f>VLOOKUP(BS7,$AC$3:$BO$20,35,FALSE)</f>
        <v/>
      </c>
      <c r="EH7" s="80">
        <f>VLOOKUP(BR7,$AC$3:$BO$20,36,FALSE)</f>
        <v/>
      </c>
      <c r="EI7" s="80">
        <f>VLOOKUP(BS7,$AC$3:$BO$20,36,FALSE)</f>
        <v/>
      </c>
      <c r="EJ7" s="80">
        <f>VLOOKUP(BR7,$AC$3:$BO$20,37,FALSE)</f>
        <v/>
      </c>
      <c r="EK7" s="80">
        <f>VLOOKUP(BS7,$AC$3:$BO$20,37,FALSE)</f>
        <v/>
      </c>
      <c r="EL7" s="80">
        <f>VLOOKUP(BR7,$AC$3:$BO$20,38,FALSE)</f>
        <v/>
      </c>
      <c r="EM7" s="80">
        <f>VLOOKUP(BS7,$AC$3:$BO$20,38,FALSE)</f>
        <v/>
      </c>
      <c r="EN7" s="25">
        <f>VLOOKUP(BR7,$AC$3:$BO$20,39,FALSE)</f>
        <v/>
      </c>
      <c r="EO7" s="80">
        <f>VLOOKUP(BS7,$AC$3:$BO$20,39,FALSE)</f>
        <v/>
      </c>
      <c r="EQ7" s="81" t="n"/>
      <c r="ER7" s="81" t="n"/>
      <c r="ET7" s="81" t="n"/>
      <c r="EU7" s="81" t="n"/>
      <c r="EW7" s="81" t="n"/>
      <c r="EX7" s="81" t="n"/>
      <c r="EZ7" s="81" t="n"/>
      <c r="FA7" s="56" t="n"/>
      <c r="FC7" s="81" t="n"/>
      <c r="FD7" s="81" t="n"/>
      <c r="FF7" s="81" t="n"/>
      <c r="FG7" s="81" t="n"/>
      <c r="FI7" s="81" t="n"/>
      <c r="FJ7" s="71" t="n"/>
      <c r="FK7" s="71" t="n"/>
      <c r="FL7" s="81" t="n"/>
      <c r="FM7" s="71" t="n"/>
      <c r="FN7" s="71" t="n"/>
      <c r="FO7" s="81" t="n"/>
      <c r="FP7" s="71" t="n"/>
      <c r="FQ7" s="71" t="n"/>
      <c r="FR7" s="81" t="n"/>
      <c r="FS7" s="71" t="n"/>
      <c r="FT7" s="71" t="n"/>
      <c r="FU7" s="81" t="n"/>
      <c r="FV7" s="71" t="n"/>
      <c r="FW7" s="71" t="n"/>
      <c r="FX7" s="81" t="n"/>
      <c r="FY7" s="71" t="n"/>
      <c r="FZ7" s="71" t="n"/>
      <c r="GA7" s="81" t="n"/>
      <c r="GB7" s="71" t="n"/>
      <c r="GC7" s="71" t="n"/>
      <c r="GD7" s="81" t="n"/>
      <c r="GE7" s="71" t="n"/>
      <c r="GF7" s="71" t="n"/>
      <c r="GG7" s="81" t="n"/>
    </row>
    <row customHeight="1" ht="12" r="8" spans="1:201">
      <c r="A8" s="35" t="n">
        <v>43324</v>
      </c>
      <c r="B8" s="89" t="s">
        <v>181</v>
      </c>
      <c r="C8" s="89" t="s">
        <v>182</v>
      </c>
      <c r="D8" s="31" t="n">
        <v>6.59</v>
      </c>
      <c r="E8" s="81" t="n">
        <v>6.68</v>
      </c>
      <c r="F8" s="25" t="n">
        <v>380</v>
      </c>
      <c r="G8" s="80" t="n">
        <v>322</v>
      </c>
      <c r="H8" s="80" t="n">
        <v>288</v>
      </c>
      <c r="I8" s="80" t="n">
        <v>222</v>
      </c>
      <c r="J8" s="80" t="n">
        <v>11</v>
      </c>
      <c r="K8" s="80" t="n">
        <v>8</v>
      </c>
      <c r="L8" s="25" t="n">
        <v>0</v>
      </c>
      <c r="M8" s="80" t="n">
        <v>0</v>
      </c>
      <c r="N8" s="80" t="n">
        <v>4</v>
      </c>
      <c r="O8" s="80" t="n">
        <v>4</v>
      </c>
      <c r="P8" s="80" t="n">
        <v>2</v>
      </c>
      <c r="Q8" s="80" t="n">
        <v>2</v>
      </c>
      <c r="R8" s="16" t="n">
        <v>6</v>
      </c>
      <c r="S8" s="16" t="n">
        <v>6</v>
      </c>
      <c r="T8" s="16" t="n">
        <v>12</v>
      </c>
      <c r="U8" s="25" t="n">
        <v>1</v>
      </c>
      <c r="V8" s="80" t="n">
        <v>2</v>
      </c>
      <c r="W8" s="16" t="n">
        <v>3</v>
      </c>
      <c r="X8" s="25" t="n">
        <v>13</v>
      </c>
      <c r="Y8" s="80" t="n">
        <v>24</v>
      </c>
      <c r="Z8" s="27">
        <f>IF(U8="","",LOOKUP(U8-V8,{-9E+307,0,1},{2,"x",1}))</f>
        <v/>
      </c>
      <c r="AA8" s="14">
        <f>IF(U8="","",U8&amp;"-"&amp;V8)</f>
        <v/>
      </c>
      <c r="AB8" s="63" t="n"/>
      <c r="AC8" s="89" t="s">
        <v>182</v>
      </c>
      <c r="AD8" s="80">
        <f>SUMPRODUCT(($B$2:$C$1001=$AC8)*($Z$2:$Z$1001&lt;&gt;""))</f>
        <v/>
      </c>
      <c r="AE8" s="81">
        <f>SUMIF($B$2:$B$1001,$AC8,$D$2:$D$1001)+SUMIF($C$2:$C$1001,$AC8,$E$2:$E$1001)</f>
        <v/>
      </c>
      <c r="AF8" s="80">
        <f>SUMIF($B$2:$B$1001,$AC8,$F$2:$F$1001)+SUMIF($C$2:$C$1001,$AC8,$G$2:$G$1001)</f>
        <v/>
      </c>
      <c r="AG8" s="80">
        <f>SUMIF($B$2:$B$1001,$AC8,$H$2:$H$1001)+SUMIF($C$2:$C$1001,$AC8,$I$2:$I$1001)</f>
        <v/>
      </c>
      <c r="AH8" s="80">
        <f>SUMIF($B$2:$B$1001,$AC8,$J$2:$J$1001)+SUMIF($C$2:$C$1001,$AC8,$K$2:$K$1001)</f>
        <v/>
      </c>
      <c r="AI8" s="25">
        <f>SUMIF($B$2:$B$1001,$AC8,$L$2:$L$1001)+SUMIF($C$2:$C$1001,$AC8,$M$2:$M$1001)</f>
        <v/>
      </c>
      <c r="AJ8" s="80">
        <f>SUMIF($B$2:$B$1001,$AC8,$N$2:$N$1001)+SUMIF($C$2:$C$1001,$AC8,$O$2:$O$1001)</f>
        <v/>
      </c>
      <c r="AK8" s="80">
        <f>SUMIF($B$2:$B$1001,$AC8,$P$2:$P$1001)+SUMIF($C$2:$C$1001,$AC8,$Q$2:$Q$1001)</f>
        <v/>
      </c>
      <c r="AL8" s="80">
        <f>SUMIF($B$2:$B$1001,$AC8,$U$2:$U$1001)+SUMIF($C$2:$C$1001,$AC8,$V$2:$V$1001)</f>
        <v/>
      </c>
      <c r="AM8" s="29">
        <f>SUMIF($B$2:$B$1001,$AC8,$X$2:$X$1001)+SUMIF($C$2:$C$1001,$AC8,$Y$2:$Y$1001)</f>
        <v/>
      </c>
      <c r="AN8" s="31">
        <f>SUMIF($C$2:$C$1001,$AC8,$D$2:$D$1001)+SUMIF($B$2:$B$1001,$AC8,$E$2:$E$1001)</f>
        <v/>
      </c>
      <c r="AO8" s="80">
        <f>SUMIF($C$2:$C$1001,$AC8,$F$2:$F$1001)+SUMIF($B$2:$B$1001,$AC8,$G$2:$G$1001)</f>
        <v/>
      </c>
      <c r="AP8" s="80">
        <f>SUMIF($C$2:$C$1001,$AC8,$H$2:$H$1001)+SUMIF($B$2:$B$1001,$AC8,$I$2:$I$1001)</f>
        <v/>
      </c>
      <c r="AQ8" s="80">
        <f>SUMIF($C$2:$C$1001,$AC8,$J$2:$J$1001)+SUMIF($B$2:$B$1001,$AC8,$K$2:$K$1001)</f>
        <v/>
      </c>
      <c r="AR8" s="25">
        <f>SUMIF($C$2:$C$1001,$AC8,$L$2:$L$1001)+SUMIF($B$2:$B$1001,$AC8,$M$2:$M$1001)</f>
        <v/>
      </c>
      <c r="AS8" s="80">
        <f>SUMIF($C$2:$C$1001,$AC8,$N$2:$N$1001)+SUMIF($B$2:$B$1001,$AC8,$O$2:$O$1001)</f>
        <v/>
      </c>
      <c r="AT8" s="80">
        <f>SUMIF($C$2:$C$1001,$AC8,$P$2:$P$1001)+SUMIF($B$2:$B$1001,$AC8,$Q$2:$Q$1001)</f>
        <v/>
      </c>
      <c r="AU8" s="80">
        <f>SUMIF($C$2:$C$1001,$AC8,$U$2:$U$1001)+SUMIF($B$2:$B$1001,$AC8,$V$2:$V$1001)</f>
        <v/>
      </c>
      <c r="AV8" s="28">
        <f>SUMIF($C$2:$C$1001,$AC8,$X$2:$X$1001)+SUMIF($B$2:$B$1001,$AC8,$Y$2:$Y$1001)</f>
        <v/>
      </c>
      <c r="AW8" s="12" t="n">
        <v>5</v>
      </c>
      <c r="AX8" s="81" t="n">
        <v>33.64</v>
      </c>
      <c r="AY8" s="80" t="n">
        <v>1879</v>
      </c>
      <c r="AZ8" s="80" t="n">
        <v>1419</v>
      </c>
      <c r="BA8" s="80" t="n">
        <v>51</v>
      </c>
      <c r="BB8" s="25" t="n">
        <v>4</v>
      </c>
      <c r="BC8" s="80" t="n">
        <v>20</v>
      </c>
      <c r="BD8" s="80" t="n">
        <v>10</v>
      </c>
      <c r="BE8" s="80" t="n">
        <v>7</v>
      </c>
      <c r="BF8" s="29" t="n">
        <v>119</v>
      </c>
      <c r="BG8" s="31" t="n">
        <v>34.45</v>
      </c>
      <c r="BH8" s="80" t="n">
        <v>2584</v>
      </c>
      <c r="BI8" s="80" t="n">
        <v>2122</v>
      </c>
      <c r="BJ8" s="80" t="n">
        <v>57</v>
      </c>
      <c r="BK8" s="25" t="n">
        <v>1</v>
      </c>
      <c r="BL8" s="80" t="n">
        <v>11</v>
      </c>
      <c r="BM8" s="80" t="n">
        <v>8</v>
      </c>
      <c r="BN8" s="80" t="n">
        <v>8</v>
      </c>
      <c r="BO8" s="25" t="n">
        <v>77</v>
      </c>
      <c r="BQ8" s="35">
        <f>BQ32</f>
        <v/>
      </c>
      <c r="BR8" s="35">
        <f>BR32</f>
        <v/>
      </c>
      <c r="BS8" s="35">
        <f>BS32</f>
        <v/>
      </c>
      <c r="BT8" s="89">
        <f>VLOOKUP(BR8,$AC$3:$BO$20,2,FALSE)</f>
        <v/>
      </c>
      <c r="BU8" s="89">
        <f>VLOOKUP(BS8,$AC$3:$BO$20,2,FALSE)</f>
        <v/>
      </c>
      <c r="BV8" s="31">
        <f>VLOOKUP(BR8,$AC$3:$BO$20,3,FALSE)</f>
        <v/>
      </c>
      <c r="BW8" s="81">
        <f>VLOOKUP(BS8,$AC$3:$BO$20,3,FALSE)</f>
        <v/>
      </c>
      <c r="BX8" s="80">
        <f>VLOOKUP(BR8,$AC$3:$BO$20,4,FALSE)</f>
        <v/>
      </c>
      <c r="BY8" s="80">
        <f>VLOOKUP(BS8,$AC$3:$BO$20,4,FALSE)</f>
        <v/>
      </c>
      <c r="BZ8" s="80">
        <f>VLOOKUP(BR8,$AC$3:$BO$20,5,FALSE)</f>
        <v/>
      </c>
      <c r="CA8" s="80">
        <f>VLOOKUP(BS8,$AC$3:$BO$20,5,FALSE)</f>
        <v/>
      </c>
      <c r="CB8" s="80">
        <f>VLOOKUP(BR8,$AC$3:$BO$20,6,FALSE)</f>
        <v/>
      </c>
      <c r="CC8" s="80">
        <f>VLOOKUP(BS8,$AC$3:$BO$20,6,FALSE)</f>
        <v/>
      </c>
      <c r="CD8" s="25">
        <f>VLOOKUP(BR8,$AC$3:$BO$20,7,FALSE)</f>
        <v/>
      </c>
      <c r="CE8" s="80">
        <f>VLOOKUP(BS8,$AC$3:$BO$20,7,FALSE)</f>
        <v/>
      </c>
      <c r="CF8" s="80">
        <f>VLOOKUP(BR8,$AC$3:$BO$20,8,FALSE)</f>
        <v/>
      </c>
      <c r="CG8" s="80">
        <f>VLOOKUP(BS8,$AC$3:$BO$20,8,FALSE)</f>
        <v/>
      </c>
      <c r="CH8" s="80">
        <f>VLOOKUP(BR8,$AC$3:$BO$20,9,FALSE)</f>
        <v/>
      </c>
      <c r="CI8" s="80">
        <f>VLOOKUP(BS8,$AC$3:$BO$20,9,FALSE)</f>
        <v/>
      </c>
      <c r="CJ8" s="80">
        <f>VLOOKUP(BR8,$AC$3:$BO$20,10,FALSE)</f>
        <v/>
      </c>
      <c r="CK8" s="80">
        <f>VLOOKUP(BS8,$AC$3:$BO$20,10,FALSE)</f>
        <v/>
      </c>
      <c r="CL8" s="25">
        <f>VLOOKUP(BR8,$AC$3:$BO$20,11,FALSE)</f>
        <v/>
      </c>
      <c r="CM8" s="80">
        <f>VLOOKUP(BS8,$AC$3:$BO$20,11,FALSE)</f>
        <v/>
      </c>
      <c r="CN8" s="31">
        <f>VLOOKUP(BR8,$AC$3:$BO$20,22,FALSE)</f>
        <v/>
      </c>
      <c r="CO8" s="81">
        <f>VLOOKUP(BS8,$AC$3:$BO$20,22,FALSE)</f>
        <v/>
      </c>
      <c r="CP8" s="80">
        <f>VLOOKUP(BR8,$AC$3:$BO$20,23,FALSE)</f>
        <v/>
      </c>
      <c r="CQ8" s="80">
        <f>VLOOKUP(BS8,$AC$3:$BO$20,23,FALSE)</f>
        <v/>
      </c>
      <c r="CR8" s="80">
        <f>VLOOKUP(BR8,$AC$3:$BO$20,24,FALSE)</f>
        <v/>
      </c>
      <c r="CS8" s="80">
        <f>VLOOKUP(BS8,$AC$3:$BO$20,24,FALSE)</f>
        <v/>
      </c>
      <c r="CT8" s="80">
        <f>VLOOKUP(BR8,$AC$3:$BO$20,25,FALSE)</f>
        <v/>
      </c>
      <c r="CU8" s="80">
        <f>VLOOKUP(BS8,$AC$3:$BO$20,25,FALSE)</f>
        <v/>
      </c>
      <c r="CV8" s="25">
        <f>VLOOKUP(BR8,$AC$3:$BO$20,26,FALSE)</f>
        <v/>
      </c>
      <c r="CW8" s="80">
        <f>VLOOKUP(BS8,$AC$3:$BO$20,26,FALSE)</f>
        <v/>
      </c>
      <c r="CX8" s="80">
        <f>VLOOKUP(BR8,$AC$3:$BO$20,27,FALSE)</f>
        <v/>
      </c>
      <c r="CY8" s="80">
        <f>VLOOKUP(BS8,$AC$3:$BO$20,27,FALSE)</f>
        <v/>
      </c>
      <c r="CZ8" s="80">
        <f>VLOOKUP(BR8,$AC$3:$BO$20,28,FALSE)</f>
        <v/>
      </c>
      <c r="DA8" s="80">
        <f>VLOOKUP(BS8,$AC$3:$BO$20,28,FALSE)</f>
        <v/>
      </c>
      <c r="DB8" s="80">
        <f>VLOOKUP(BR8,$AC$3:$BO$20,29,FALSE)</f>
        <v/>
      </c>
      <c r="DC8" s="80">
        <f>VLOOKUP(BS8,$AC$3:$BO$20,29,FALSE)</f>
        <v/>
      </c>
      <c r="DD8" s="25">
        <f>VLOOKUP(BR8,$AC$3:$BO$20,30,FALSE)</f>
        <v/>
      </c>
      <c r="DE8" s="80">
        <f>VLOOKUP(BS8,$AC$3:$BO$20,30,FALSE)</f>
        <v/>
      </c>
      <c r="DF8" s="30">
        <f>VLOOKUP(BR8,$AC$3:$BO$20,12,FALSE)</f>
        <v/>
      </c>
      <c r="DG8" s="81">
        <f>VLOOKUP(BS8,$AC$3:$BO$20,12,FALSE)</f>
        <v/>
      </c>
      <c r="DH8" s="80">
        <f>VLOOKUP(BR8,$AC$3:$BO$20,13,FALSE)</f>
        <v/>
      </c>
      <c r="DI8" s="80">
        <f>VLOOKUP(BS8,$AC$3:$BO$20,13,FALSE)</f>
        <v/>
      </c>
      <c r="DJ8" s="80">
        <f>VLOOKUP(BR8,$AC$3:$BO$20,14,FALSE)</f>
        <v/>
      </c>
      <c r="DK8" s="80">
        <f>VLOOKUP(BS8,$AC$3:$BO$20,14,FALSE)</f>
        <v/>
      </c>
      <c r="DL8" s="80">
        <f>VLOOKUP(BR8,$AC$3:$BO$20,15,FALSE)</f>
        <v/>
      </c>
      <c r="DM8" s="80">
        <f>VLOOKUP(BS8,$AC$3:$BO$20,15,FALSE)</f>
        <v/>
      </c>
      <c r="DN8" s="25">
        <f>VLOOKUP(BR8,$AC$3:$BO$20,16,FALSE)</f>
        <v/>
      </c>
      <c r="DO8" s="80">
        <f>VLOOKUP(BS8,$AC$3:$BO$20,16,FALSE)</f>
        <v/>
      </c>
      <c r="DP8" s="80">
        <f>VLOOKUP(BR8,$AC$3:$BO$20,17,FALSE)</f>
        <v/>
      </c>
      <c r="DQ8" s="80">
        <f>VLOOKUP(BS8,$AC$3:$BO$20,17,FALSE)</f>
        <v/>
      </c>
      <c r="DR8" s="80">
        <f>VLOOKUP(BR8,$AC$3:$BO$20,18,FALSE)</f>
        <v/>
      </c>
      <c r="DS8" s="80">
        <f>VLOOKUP(BS8,$AC$3:$BO$20,18,FALSE)</f>
        <v/>
      </c>
      <c r="DT8" s="80">
        <f>VLOOKUP(BR8,$AC$3:$BO$20,19,FALSE)</f>
        <v/>
      </c>
      <c r="DU8" s="80">
        <f>VLOOKUP(BS8,$AC$3:$BO$20,19,FALSE)</f>
        <v/>
      </c>
      <c r="DV8" s="25">
        <f>VLOOKUP(BR8,$AC$3:$BO$20,20,FALSE)</f>
        <v/>
      </c>
      <c r="DW8" s="80">
        <f>VLOOKUP(BS8,$AC$3:$BO$20,20,FALSE)</f>
        <v/>
      </c>
      <c r="DX8" s="31">
        <f>VLOOKUP(BR8,$AC$3:$BO$20,31,FALSE)</f>
        <v/>
      </c>
      <c r="DY8" s="81">
        <f>VLOOKUP(BS8,$AC$3:$BO$20,31,FALSE)</f>
        <v/>
      </c>
      <c r="DZ8" s="80">
        <f>VLOOKUP(BR8,$AC$3:$BO$20,32,FALSE)</f>
        <v/>
      </c>
      <c r="EA8" s="80">
        <f>VLOOKUP(BS8,$AC$3:$BO$20,32,FALSE)</f>
        <v/>
      </c>
      <c r="EB8" s="80">
        <f>VLOOKUP(BR8,$AC$3:$BO$20,33,FALSE)</f>
        <v/>
      </c>
      <c r="EC8" s="80">
        <f>VLOOKUP(BS8,$AC$3:$BO$20,33,FALSE)</f>
        <v/>
      </c>
      <c r="ED8" s="80">
        <f>VLOOKUP(BR8,$AC$3:$BO$20,34,FALSE)</f>
        <v/>
      </c>
      <c r="EE8" s="80">
        <f>VLOOKUP(BS8,$AC$3:$BO$20,34,FALSE)</f>
        <v/>
      </c>
      <c r="EF8" s="25">
        <f>VLOOKUP(BR8,$AC$3:$BO$20,35,FALSE)</f>
        <v/>
      </c>
      <c r="EG8" s="80">
        <f>VLOOKUP(BS8,$AC$3:$BO$20,35,FALSE)</f>
        <v/>
      </c>
      <c r="EH8" s="80">
        <f>VLOOKUP(BR8,$AC$3:$BO$20,36,FALSE)</f>
        <v/>
      </c>
      <c r="EI8" s="80">
        <f>VLOOKUP(BS8,$AC$3:$BO$20,36,FALSE)</f>
        <v/>
      </c>
      <c r="EJ8" s="80">
        <f>VLOOKUP(BR8,$AC$3:$BO$20,37,FALSE)</f>
        <v/>
      </c>
      <c r="EK8" s="80">
        <f>VLOOKUP(BS8,$AC$3:$BO$20,37,FALSE)</f>
        <v/>
      </c>
      <c r="EL8" s="80">
        <f>VLOOKUP(BR8,$AC$3:$BO$20,38,FALSE)</f>
        <v/>
      </c>
      <c r="EM8" s="80">
        <f>VLOOKUP(BS8,$AC$3:$BO$20,38,FALSE)</f>
        <v/>
      </c>
      <c r="EN8" s="25">
        <f>VLOOKUP(BR8,$AC$3:$BO$20,39,FALSE)</f>
        <v/>
      </c>
      <c r="EO8" s="80">
        <f>VLOOKUP(BS8,$AC$3:$BO$20,39,FALSE)</f>
        <v/>
      </c>
      <c r="EQ8" s="81" t="n"/>
      <c r="ER8" s="81" t="n"/>
      <c r="ET8" s="81" t="n"/>
      <c r="EU8" s="81" t="n"/>
      <c r="EW8" s="81" t="n"/>
      <c r="EX8" s="81" t="n"/>
      <c r="EZ8" s="81" t="n"/>
      <c r="FA8" s="56" t="n"/>
      <c r="FC8" s="81" t="n"/>
      <c r="FD8" s="81" t="n"/>
      <c r="FF8" s="81" t="n"/>
      <c r="FG8" s="81" t="n"/>
      <c r="FI8" s="81" t="n"/>
      <c r="FJ8" s="71" t="n"/>
      <c r="FK8" s="71" t="n"/>
      <c r="FL8" s="81" t="n"/>
      <c r="FM8" s="71" t="n"/>
      <c r="FN8" s="71" t="n"/>
      <c r="FO8" s="81" t="n"/>
      <c r="FP8" s="71" t="n"/>
      <c r="FQ8" s="71" t="n"/>
      <c r="FR8" s="81" t="n"/>
      <c r="FS8" s="71" t="n"/>
      <c r="FT8" s="71" t="n"/>
      <c r="FU8" s="81" t="n"/>
      <c r="FV8" s="71" t="n"/>
      <c r="FW8" s="71" t="n"/>
      <c r="FX8" s="81" t="n"/>
      <c r="FY8" s="71" t="n"/>
      <c r="FZ8" s="71" t="n"/>
      <c r="GA8" s="81" t="n"/>
      <c r="GB8" s="71" t="n"/>
      <c r="GC8" s="71" t="n"/>
      <c r="GD8" s="81" t="n"/>
      <c r="GE8" s="71" t="n"/>
      <c r="GF8" s="71" t="n"/>
      <c r="GG8" s="81" t="n"/>
    </row>
    <row customHeight="1" ht="12" r="9" spans="1:201">
      <c r="A9" s="35" t="n">
        <v>43324</v>
      </c>
      <c r="B9" s="89" t="s">
        <v>183</v>
      </c>
      <c r="C9" s="89" t="s">
        <v>184</v>
      </c>
      <c r="D9" s="31" t="n">
        <v>6.97</v>
      </c>
      <c r="E9" s="81" t="n">
        <v>6.29</v>
      </c>
      <c r="F9" s="25" t="n">
        <v>316</v>
      </c>
      <c r="G9" s="80" t="n">
        <v>486</v>
      </c>
      <c r="H9" s="80" t="n">
        <v>224</v>
      </c>
      <c r="I9" s="80" t="n">
        <v>397</v>
      </c>
      <c r="J9" s="80" t="n">
        <v>6</v>
      </c>
      <c r="K9" s="80" t="n">
        <v>9</v>
      </c>
      <c r="L9" s="25" t="n">
        <v>0</v>
      </c>
      <c r="M9" s="80" t="n">
        <v>0</v>
      </c>
      <c r="N9" s="80" t="n">
        <v>4</v>
      </c>
      <c r="O9" s="80" t="n">
        <v>2</v>
      </c>
      <c r="P9" s="80" t="n">
        <v>2</v>
      </c>
      <c r="Q9" s="80" t="n">
        <v>3</v>
      </c>
      <c r="R9" s="16" t="n">
        <v>6</v>
      </c>
      <c r="S9" s="16" t="n">
        <v>5</v>
      </c>
      <c r="T9" s="16" t="n">
        <v>11</v>
      </c>
      <c r="U9" s="25" t="n">
        <v>2</v>
      </c>
      <c r="V9" s="80" t="n">
        <v>0</v>
      </c>
      <c r="W9" s="16" t="n">
        <v>2</v>
      </c>
      <c r="X9" s="25" t="n">
        <v>26</v>
      </c>
      <c r="Y9" s="80" t="n">
        <v>16</v>
      </c>
      <c r="Z9" s="27">
        <f>IF(U9="","",LOOKUP(U9-V9,{-9E+307,0,1},{2,"x",1}))</f>
        <v/>
      </c>
      <c r="AA9" s="14">
        <f>IF(U9="","",U9&amp;"-"&amp;V9)</f>
        <v/>
      </c>
      <c r="AB9" s="63" t="n"/>
      <c r="AC9" s="89" t="s">
        <v>184</v>
      </c>
      <c r="AD9" s="80">
        <f>SUMPRODUCT(($B$2:$C$1001=$AC9)*($Z$2:$Z$1001&lt;&gt;""))</f>
        <v/>
      </c>
      <c r="AE9" s="81">
        <f>SUMIF($B$2:$B$1001,$AC9,$D$2:$D$1001)+SUMIF($C$2:$C$1001,$AC9,$E$2:$E$1001)</f>
        <v/>
      </c>
      <c r="AF9" s="80">
        <f>SUMIF($B$2:$B$1001,$AC9,$F$2:$F$1001)+SUMIF($C$2:$C$1001,$AC9,$G$2:$G$1001)</f>
        <v/>
      </c>
      <c r="AG9" s="80">
        <f>SUMIF($B$2:$B$1001,$AC9,$H$2:$H$1001)+SUMIF($C$2:$C$1001,$AC9,$I$2:$I$1001)</f>
        <v/>
      </c>
      <c r="AH9" s="80">
        <f>SUMIF($B$2:$B$1001,$AC9,$J$2:$J$1001)+SUMIF($C$2:$C$1001,$AC9,$K$2:$K$1001)</f>
        <v/>
      </c>
      <c r="AI9" s="25">
        <f>SUMIF($B$2:$B$1001,$AC9,$L$2:$L$1001)+SUMIF($C$2:$C$1001,$AC9,$M$2:$M$1001)</f>
        <v/>
      </c>
      <c r="AJ9" s="80">
        <f>SUMIF($B$2:$B$1001,$AC9,$N$2:$N$1001)+SUMIF($C$2:$C$1001,$AC9,$O$2:$O$1001)</f>
        <v/>
      </c>
      <c r="AK9" s="80">
        <f>SUMIF($B$2:$B$1001,$AC9,$P$2:$P$1001)+SUMIF($C$2:$C$1001,$AC9,$Q$2:$Q$1001)</f>
        <v/>
      </c>
      <c r="AL9" s="80">
        <f>SUMIF($B$2:$B$1001,$AC9,$U$2:$U$1001)+SUMIF($C$2:$C$1001,$AC9,$V$2:$V$1001)</f>
        <v/>
      </c>
      <c r="AM9" s="29">
        <f>SUMIF($B$2:$B$1001,$AC9,$X$2:$X$1001)+SUMIF($C$2:$C$1001,$AC9,$Y$2:$Y$1001)</f>
        <v/>
      </c>
      <c r="AN9" s="31">
        <f>SUMIF($C$2:$C$1001,$AC9,$D$2:$D$1001)+SUMIF($B$2:$B$1001,$AC9,$E$2:$E$1001)</f>
        <v/>
      </c>
      <c r="AO9" s="80">
        <f>SUMIF($C$2:$C$1001,$AC9,$F$2:$F$1001)+SUMIF($B$2:$B$1001,$AC9,$G$2:$G$1001)</f>
        <v/>
      </c>
      <c r="AP9" s="80">
        <f>SUMIF($C$2:$C$1001,$AC9,$H$2:$H$1001)+SUMIF($B$2:$B$1001,$AC9,$I$2:$I$1001)</f>
        <v/>
      </c>
      <c r="AQ9" s="80">
        <f>SUMIF($C$2:$C$1001,$AC9,$J$2:$J$1001)+SUMIF($B$2:$B$1001,$AC9,$K$2:$K$1001)</f>
        <v/>
      </c>
      <c r="AR9" s="25">
        <f>SUMIF($C$2:$C$1001,$AC9,$L$2:$L$1001)+SUMIF($B$2:$B$1001,$AC9,$M$2:$M$1001)</f>
        <v/>
      </c>
      <c r="AS9" s="80">
        <f>SUMIF($C$2:$C$1001,$AC9,$N$2:$N$1001)+SUMIF($B$2:$B$1001,$AC9,$O$2:$O$1001)</f>
        <v/>
      </c>
      <c r="AT9" s="80">
        <f>SUMIF($C$2:$C$1001,$AC9,$P$2:$P$1001)+SUMIF($B$2:$B$1001,$AC9,$Q$2:$Q$1001)</f>
        <v/>
      </c>
      <c r="AU9" s="80">
        <f>SUMIF($C$2:$C$1001,$AC9,$U$2:$U$1001)+SUMIF($B$2:$B$1001,$AC9,$V$2:$V$1001)</f>
        <v/>
      </c>
      <c r="AV9" s="28">
        <f>SUMIF($C$2:$C$1001,$AC9,$X$2:$X$1001)+SUMIF($B$2:$B$1001,$AC9,$Y$2:$Y$1001)</f>
        <v/>
      </c>
      <c r="AW9" s="12" t="n">
        <v>5</v>
      </c>
      <c r="AX9" s="81" t="n">
        <v>35.62</v>
      </c>
      <c r="AY9" s="80" t="n">
        <v>3047</v>
      </c>
      <c r="AZ9" s="80" t="n">
        <v>2594</v>
      </c>
      <c r="BA9" s="80" t="n">
        <v>81</v>
      </c>
      <c r="BB9" s="25" t="n">
        <v>2</v>
      </c>
      <c r="BC9" s="80" t="n">
        <v>11</v>
      </c>
      <c r="BD9" s="80" t="n">
        <v>8</v>
      </c>
      <c r="BE9" s="80" t="n">
        <v>11</v>
      </c>
      <c r="BF9" s="29" t="n">
        <v>65</v>
      </c>
      <c r="BG9" s="31" t="n">
        <v>33.42</v>
      </c>
      <c r="BH9" s="80" t="n">
        <v>1719</v>
      </c>
      <c r="BI9" s="80" t="n">
        <v>1246</v>
      </c>
      <c r="BJ9" s="80" t="n">
        <v>38</v>
      </c>
      <c r="BK9" s="25" t="n">
        <v>0</v>
      </c>
      <c r="BL9" s="80" t="n">
        <v>24</v>
      </c>
      <c r="BM9" s="80" t="n">
        <v>15</v>
      </c>
      <c r="BN9" s="80" t="n">
        <v>5</v>
      </c>
      <c r="BO9" s="25" t="n">
        <v>126</v>
      </c>
      <c r="BQ9" s="35">
        <f>BQ33</f>
        <v/>
      </c>
      <c r="BR9" s="35">
        <f>BR33</f>
        <v/>
      </c>
      <c r="BS9" s="35">
        <f>BS33</f>
        <v/>
      </c>
      <c r="BT9" s="89">
        <f>VLOOKUP(BR9,$AC$3:$BO$20,2,FALSE)</f>
        <v/>
      </c>
      <c r="BU9" s="89">
        <f>VLOOKUP(BS9,$AC$3:$BO$20,2,FALSE)</f>
        <v/>
      </c>
      <c r="BV9" s="31">
        <f>VLOOKUP(BR9,$AC$3:$BO$20,3,FALSE)</f>
        <v/>
      </c>
      <c r="BW9" s="81">
        <f>VLOOKUP(BS9,$AC$3:$BO$20,3,FALSE)</f>
        <v/>
      </c>
      <c r="BX9" s="80">
        <f>VLOOKUP(BR9,$AC$3:$BO$20,4,FALSE)</f>
        <v/>
      </c>
      <c r="BY9" s="80">
        <f>VLOOKUP(BS9,$AC$3:$BO$20,4,FALSE)</f>
        <v/>
      </c>
      <c r="BZ9" s="80">
        <f>VLOOKUP(BR9,$AC$3:$BO$20,5,FALSE)</f>
        <v/>
      </c>
      <c r="CA9" s="80">
        <f>VLOOKUP(BS9,$AC$3:$BO$20,5,FALSE)</f>
        <v/>
      </c>
      <c r="CB9" s="80">
        <f>VLOOKUP(BR9,$AC$3:$BO$20,6,FALSE)</f>
        <v/>
      </c>
      <c r="CC9" s="80">
        <f>VLOOKUP(BS9,$AC$3:$BO$20,6,FALSE)</f>
        <v/>
      </c>
      <c r="CD9" s="25">
        <f>VLOOKUP(BR9,$AC$3:$BO$20,7,FALSE)</f>
        <v/>
      </c>
      <c r="CE9" s="80">
        <f>VLOOKUP(BS9,$AC$3:$BO$20,7,FALSE)</f>
        <v/>
      </c>
      <c r="CF9" s="80">
        <f>VLOOKUP(BR9,$AC$3:$BO$20,8,FALSE)</f>
        <v/>
      </c>
      <c r="CG9" s="80">
        <f>VLOOKUP(BS9,$AC$3:$BO$20,8,FALSE)</f>
        <v/>
      </c>
      <c r="CH9" s="80">
        <f>VLOOKUP(BR9,$AC$3:$BO$20,9,FALSE)</f>
        <v/>
      </c>
      <c r="CI9" s="80">
        <f>VLOOKUP(BS9,$AC$3:$BO$20,9,FALSE)</f>
        <v/>
      </c>
      <c r="CJ9" s="80">
        <f>VLOOKUP(BR9,$AC$3:$BO$20,10,FALSE)</f>
        <v/>
      </c>
      <c r="CK9" s="80">
        <f>VLOOKUP(BS9,$AC$3:$BO$20,10,FALSE)</f>
        <v/>
      </c>
      <c r="CL9" s="25">
        <f>VLOOKUP(BR9,$AC$3:$BO$20,11,FALSE)</f>
        <v/>
      </c>
      <c r="CM9" s="80">
        <f>VLOOKUP(BS9,$AC$3:$BO$20,11,FALSE)</f>
        <v/>
      </c>
      <c r="CN9" s="31">
        <f>VLOOKUP(BR9,$AC$3:$BO$20,22,FALSE)</f>
        <v/>
      </c>
      <c r="CO9" s="81">
        <f>VLOOKUP(BS9,$AC$3:$BO$20,22,FALSE)</f>
        <v/>
      </c>
      <c r="CP9" s="80">
        <f>VLOOKUP(BR9,$AC$3:$BO$20,23,FALSE)</f>
        <v/>
      </c>
      <c r="CQ9" s="80">
        <f>VLOOKUP(BS9,$AC$3:$BO$20,23,FALSE)</f>
        <v/>
      </c>
      <c r="CR9" s="80">
        <f>VLOOKUP(BR9,$AC$3:$BO$20,24,FALSE)</f>
        <v/>
      </c>
      <c r="CS9" s="80">
        <f>VLOOKUP(BS9,$AC$3:$BO$20,24,FALSE)</f>
        <v/>
      </c>
      <c r="CT9" s="80">
        <f>VLOOKUP(BR9,$AC$3:$BO$20,25,FALSE)</f>
        <v/>
      </c>
      <c r="CU9" s="80">
        <f>VLOOKUP(BS9,$AC$3:$BO$20,25,FALSE)</f>
        <v/>
      </c>
      <c r="CV9" s="25">
        <f>VLOOKUP(BR9,$AC$3:$BO$20,26,FALSE)</f>
        <v/>
      </c>
      <c r="CW9" s="80">
        <f>VLOOKUP(BS9,$AC$3:$BO$20,26,FALSE)</f>
        <v/>
      </c>
      <c r="CX9" s="80">
        <f>VLOOKUP(BR9,$AC$3:$BO$20,27,FALSE)</f>
        <v/>
      </c>
      <c r="CY9" s="80">
        <f>VLOOKUP(BS9,$AC$3:$BO$20,27,FALSE)</f>
        <v/>
      </c>
      <c r="CZ9" s="80">
        <f>VLOOKUP(BR9,$AC$3:$BO$20,28,FALSE)</f>
        <v/>
      </c>
      <c r="DA9" s="80">
        <f>VLOOKUP(BS9,$AC$3:$BO$20,28,FALSE)</f>
        <v/>
      </c>
      <c r="DB9" s="80">
        <f>VLOOKUP(BR9,$AC$3:$BO$20,29,FALSE)</f>
        <v/>
      </c>
      <c r="DC9" s="80">
        <f>VLOOKUP(BS9,$AC$3:$BO$20,29,FALSE)</f>
        <v/>
      </c>
      <c r="DD9" s="25">
        <f>VLOOKUP(BR9,$AC$3:$BO$20,30,FALSE)</f>
        <v/>
      </c>
      <c r="DE9" s="80">
        <f>VLOOKUP(BS9,$AC$3:$BO$20,30,FALSE)</f>
        <v/>
      </c>
      <c r="DF9" s="30">
        <f>VLOOKUP(BR9,$AC$3:$BO$20,12,FALSE)</f>
        <v/>
      </c>
      <c r="DG9" s="81">
        <f>VLOOKUP(BS9,$AC$3:$BO$20,12,FALSE)</f>
        <v/>
      </c>
      <c r="DH9" s="80">
        <f>VLOOKUP(BR9,$AC$3:$BO$20,13,FALSE)</f>
        <v/>
      </c>
      <c r="DI9" s="80">
        <f>VLOOKUP(BS9,$AC$3:$BO$20,13,FALSE)</f>
        <v/>
      </c>
      <c r="DJ9" s="80">
        <f>VLOOKUP(BR9,$AC$3:$BO$20,14,FALSE)</f>
        <v/>
      </c>
      <c r="DK9" s="80">
        <f>VLOOKUP(BS9,$AC$3:$BO$20,14,FALSE)</f>
        <v/>
      </c>
      <c r="DL9" s="80">
        <f>VLOOKUP(BR9,$AC$3:$BO$20,15,FALSE)</f>
        <v/>
      </c>
      <c r="DM9" s="80">
        <f>VLOOKUP(BS9,$AC$3:$BO$20,15,FALSE)</f>
        <v/>
      </c>
      <c r="DN9" s="25">
        <f>VLOOKUP(BR9,$AC$3:$BO$20,16,FALSE)</f>
        <v/>
      </c>
      <c r="DO9" s="80">
        <f>VLOOKUP(BS9,$AC$3:$BO$20,16,FALSE)</f>
        <v/>
      </c>
      <c r="DP9" s="80">
        <f>VLOOKUP(BR9,$AC$3:$BO$20,17,FALSE)</f>
        <v/>
      </c>
      <c r="DQ9" s="80">
        <f>VLOOKUP(BS9,$AC$3:$BO$20,17,FALSE)</f>
        <v/>
      </c>
      <c r="DR9" s="80">
        <f>VLOOKUP(BR9,$AC$3:$BO$20,18,FALSE)</f>
        <v/>
      </c>
      <c r="DS9" s="80">
        <f>VLOOKUP(BS9,$AC$3:$BO$20,18,FALSE)</f>
        <v/>
      </c>
      <c r="DT9" s="80">
        <f>VLOOKUP(BR9,$AC$3:$BO$20,19,FALSE)</f>
        <v/>
      </c>
      <c r="DU9" s="80">
        <f>VLOOKUP(BS9,$AC$3:$BO$20,19,FALSE)</f>
        <v/>
      </c>
      <c r="DV9" s="25">
        <f>VLOOKUP(BR9,$AC$3:$BO$20,20,FALSE)</f>
        <v/>
      </c>
      <c r="DW9" s="80">
        <f>VLOOKUP(BS9,$AC$3:$BO$20,20,FALSE)</f>
        <v/>
      </c>
      <c r="DX9" s="31">
        <f>VLOOKUP(BR9,$AC$3:$BO$20,31,FALSE)</f>
        <v/>
      </c>
      <c r="DY9" s="81">
        <f>VLOOKUP(BS9,$AC$3:$BO$20,31,FALSE)</f>
        <v/>
      </c>
      <c r="DZ9" s="80">
        <f>VLOOKUP(BR9,$AC$3:$BO$20,32,FALSE)</f>
        <v/>
      </c>
      <c r="EA9" s="80">
        <f>VLOOKUP(BS9,$AC$3:$BO$20,32,FALSE)</f>
        <v/>
      </c>
      <c r="EB9" s="80">
        <f>VLOOKUP(BR9,$AC$3:$BO$20,33,FALSE)</f>
        <v/>
      </c>
      <c r="EC9" s="80">
        <f>VLOOKUP(BS9,$AC$3:$BO$20,33,FALSE)</f>
        <v/>
      </c>
      <c r="ED9" s="80">
        <f>VLOOKUP(BR9,$AC$3:$BO$20,34,FALSE)</f>
        <v/>
      </c>
      <c r="EE9" s="80">
        <f>VLOOKUP(BS9,$AC$3:$BO$20,34,FALSE)</f>
        <v/>
      </c>
      <c r="EF9" s="25">
        <f>VLOOKUP(BR9,$AC$3:$BO$20,35,FALSE)</f>
        <v/>
      </c>
      <c r="EG9" s="80">
        <f>VLOOKUP(BS9,$AC$3:$BO$20,35,FALSE)</f>
        <v/>
      </c>
      <c r="EH9" s="80">
        <f>VLOOKUP(BR9,$AC$3:$BO$20,36,FALSE)</f>
        <v/>
      </c>
      <c r="EI9" s="80">
        <f>VLOOKUP(BS9,$AC$3:$BO$20,36,FALSE)</f>
        <v/>
      </c>
      <c r="EJ9" s="80">
        <f>VLOOKUP(BR9,$AC$3:$BO$20,37,FALSE)</f>
        <v/>
      </c>
      <c r="EK9" s="80">
        <f>VLOOKUP(BS9,$AC$3:$BO$20,37,FALSE)</f>
        <v/>
      </c>
      <c r="EL9" s="80">
        <f>VLOOKUP(BR9,$AC$3:$BO$20,38,FALSE)</f>
        <v/>
      </c>
      <c r="EM9" s="80">
        <f>VLOOKUP(BS9,$AC$3:$BO$20,38,FALSE)</f>
        <v/>
      </c>
      <c r="EN9" s="25">
        <f>VLOOKUP(BR9,$AC$3:$BO$20,39,FALSE)</f>
        <v/>
      </c>
      <c r="EO9" s="80">
        <f>VLOOKUP(BS9,$AC$3:$BO$20,39,FALSE)</f>
        <v/>
      </c>
      <c r="EQ9" s="81" t="n"/>
      <c r="ER9" s="81" t="n"/>
      <c r="ET9" s="81" t="n"/>
      <c r="EU9" s="81" t="n"/>
      <c r="EW9" s="81" t="n"/>
      <c r="EX9" s="81" t="n"/>
      <c r="EZ9" s="81" t="n"/>
      <c r="FA9" s="56" t="n"/>
      <c r="FC9" s="81" t="n"/>
      <c r="FD9" s="81" t="n"/>
      <c r="FF9" s="81" t="n"/>
      <c r="FG9" s="81" t="n"/>
      <c r="FI9" s="81" t="n"/>
      <c r="FJ9" s="71" t="n"/>
      <c r="FK9" s="71" t="n"/>
      <c r="FL9" s="81" t="n"/>
      <c r="FM9" s="71" t="n"/>
      <c r="FN9" s="71" t="n"/>
      <c r="FO9" s="81" t="n"/>
      <c r="FP9" s="71" t="n"/>
      <c r="FQ9" s="71" t="n"/>
      <c r="FR9" s="81" t="n"/>
      <c r="FS9" s="71" t="n"/>
      <c r="FT9" s="71" t="n"/>
      <c r="FU9" s="81" t="n"/>
      <c r="FV9" s="71" t="n"/>
      <c r="FW9" s="71" t="n"/>
      <c r="FX9" s="81" t="n"/>
      <c r="FY9" s="71" t="n"/>
      <c r="FZ9" s="71" t="n"/>
      <c r="GA9" s="81" t="n"/>
      <c r="GB9" s="71" t="n"/>
      <c r="GC9" s="71" t="n"/>
      <c r="GD9" s="81" t="n"/>
      <c r="GE9" s="71" t="n"/>
      <c r="GF9" s="71" t="n"/>
      <c r="GG9" s="81" t="n"/>
    </row>
    <row customHeight="1" ht="12" r="10" spans="1:201">
      <c r="A10" s="35" t="n">
        <v>43324</v>
      </c>
      <c r="B10" s="89" t="s">
        <v>185</v>
      </c>
      <c r="C10" s="89" t="s">
        <v>186</v>
      </c>
      <c r="D10" s="31" t="n">
        <v>7.33</v>
      </c>
      <c r="E10" s="81" t="n">
        <v>6.26</v>
      </c>
      <c r="F10" s="25" t="n">
        <v>406</v>
      </c>
      <c r="G10" s="80" t="n">
        <v>325</v>
      </c>
      <c r="H10" s="80" t="n">
        <v>322</v>
      </c>
      <c r="I10" s="80" t="n">
        <v>240</v>
      </c>
      <c r="J10" s="80" t="n">
        <v>12</v>
      </c>
      <c r="K10" s="80" t="n">
        <v>8</v>
      </c>
      <c r="L10" s="25" t="n">
        <v>0</v>
      </c>
      <c r="M10" s="80" t="n">
        <v>1</v>
      </c>
      <c r="N10" s="80" t="n">
        <v>6</v>
      </c>
      <c r="O10" s="80" t="n">
        <v>3</v>
      </c>
      <c r="P10" s="80" t="n">
        <v>2</v>
      </c>
      <c r="Q10" s="80" t="n">
        <v>2</v>
      </c>
      <c r="R10" s="16" t="n">
        <v>8</v>
      </c>
      <c r="S10" s="16" t="n">
        <v>6</v>
      </c>
      <c r="T10" s="16" t="n">
        <v>14</v>
      </c>
      <c r="U10" s="25" t="n">
        <v>5</v>
      </c>
      <c r="V10" s="80" t="n">
        <v>1</v>
      </c>
      <c r="W10" s="16" t="n">
        <v>6</v>
      </c>
      <c r="X10" s="25" t="n">
        <v>12</v>
      </c>
      <c r="Y10" s="80" t="n">
        <v>35</v>
      </c>
      <c r="Z10" s="27">
        <f>IF(U10="","",LOOKUP(U10-V10,{-9E+307,0,1},{2,"x",1}))</f>
        <v/>
      </c>
      <c r="AA10" s="14">
        <f>IF(U10="","",U10&amp;"-"&amp;V10)</f>
        <v/>
      </c>
      <c r="AB10" s="63" t="n"/>
      <c r="AC10" s="89" t="s">
        <v>183</v>
      </c>
      <c r="AD10" s="80">
        <f>SUMPRODUCT(($B$2:$C$1001=$AC10)*($Z$2:$Z$1001&lt;&gt;""))</f>
        <v/>
      </c>
      <c r="AE10" s="81">
        <f>SUMIF($B$2:$B$1001,$AC10,$D$2:$D$1001)+SUMIF($C$2:$C$1001,$AC10,$E$2:$E$1001)</f>
        <v/>
      </c>
      <c r="AF10" s="80">
        <f>SUMIF($B$2:$B$1001,$AC10,$F$2:$F$1001)+SUMIF($C$2:$C$1001,$AC10,$G$2:$G$1001)</f>
        <v/>
      </c>
      <c r="AG10" s="80">
        <f>SUMIF($B$2:$B$1001,$AC10,$H$2:$H$1001)+SUMIF($C$2:$C$1001,$AC10,$I$2:$I$1001)</f>
        <v/>
      </c>
      <c r="AH10" s="80">
        <f>SUMIF($B$2:$B$1001,$AC10,$J$2:$J$1001)+SUMIF($C$2:$C$1001,$AC10,$K$2:$K$1001)</f>
        <v/>
      </c>
      <c r="AI10" s="25">
        <f>SUMIF($B$2:$B$1001,$AC10,$L$2:$L$1001)+SUMIF($C$2:$C$1001,$AC10,$M$2:$M$1001)</f>
        <v/>
      </c>
      <c r="AJ10" s="80">
        <f>SUMIF($B$2:$B$1001,$AC10,$N$2:$N$1001)+SUMIF($C$2:$C$1001,$AC10,$O$2:$O$1001)</f>
        <v/>
      </c>
      <c r="AK10" s="80">
        <f>SUMIF($B$2:$B$1001,$AC10,$P$2:$P$1001)+SUMIF($C$2:$C$1001,$AC10,$Q$2:$Q$1001)</f>
        <v/>
      </c>
      <c r="AL10" s="80">
        <f>SUMIF($B$2:$B$1001,$AC10,$U$2:$U$1001)+SUMIF($C$2:$C$1001,$AC10,$V$2:$V$1001)</f>
        <v/>
      </c>
      <c r="AM10" s="29">
        <f>SUMIF($B$2:$B$1001,$AC10,$X$2:$X$1001)+SUMIF($C$2:$C$1001,$AC10,$Y$2:$Y$1001)</f>
        <v/>
      </c>
      <c r="AN10" s="31">
        <f>SUMIF($C$2:$C$1001,$AC10,$D$2:$D$1001)+SUMIF($B$2:$B$1001,$AC10,$E$2:$E$1001)</f>
        <v/>
      </c>
      <c r="AO10" s="80">
        <f>SUMIF($C$2:$C$1001,$AC10,$F$2:$F$1001)+SUMIF($B$2:$B$1001,$AC10,$G$2:$G$1001)</f>
        <v/>
      </c>
      <c r="AP10" s="80">
        <f>SUMIF($C$2:$C$1001,$AC10,$H$2:$H$1001)+SUMIF($B$2:$B$1001,$AC10,$I$2:$I$1001)</f>
        <v/>
      </c>
      <c r="AQ10" s="80">
        <f>SUMIF($C$2:$C$1001,$AC10,$J$2:$J$1001)+SUMIF($B$2:$B$1001,$AC10,$K$2:$K$1001)</f>
        <v/>
      </c>
      <c r="AR10" s="25">
        <f>SUMIF($C$2:$C$1001,$AC10,$L$2:$L$1001)+SUMIF($B$2:$B$1001,$AC10,$M$2:$M$1001)</f>
        <v/>
      </c>
      <c r="AS10" s="80">
        <f>SUMIF($C$2:$C$1001,$AC10,$N$2:$N$1001)+SUMIF($B$2:$B$1001,$AC10,$O$2:$O$1001)</f>
        <v/>
      </c>
      <c r="AT10" s="80">
        <f>SUMIF($C$2:$C$1001,$AC10,$P$2:$P$1001)+SUMIF($B$2:$B$1001,$AC10,$Q$2:$Q$1001)</f>
        <v/>
      </c>
      <c r="AU10" s="80">
        <f>SUMIF($C$2:$C$1001,$AC10,$U$2:$U$1001)+SUMIF($B$2:$B$1001,$AC10,$V$2:$V$1001)</f>
        <v/>
      </c>
      <c r="AV10" s="28">
        <f>SUMIF($C$2:$C$1001,$AC10,$X$2:$X$1001)+SUMIF($B$2:$B$1001,$AC10,$Y$2:$Y$1001)</f>
        <v/>
      </c>
      <c r="AW10" s="12" t="n">
        <v>5</v>
      </c>
      <c r="AX10" s="81" t="n">
        <v>30.59</v>
      </c>
      <c r="AY10" s="80" t="n">
        <v>1559</v>
      </c>
      <c r="AZ10" s="80" t="n">
        <v>1102</v>
      </c>
      <c r="BA10" s="80" t="n">
        <v>21</v>
      </c>
      <c r="BB10" s="25" t="n">
        <v>0</v>
      </c>
      <c r="BC10" s="80" t="n">
        <v>21</v>
      </c>
      <c r="BD10" s="80" t="n">
        <v>17</v>
      </c>
      <c r="BE10" s="80" t="n">
        <v>1</v>
      </c>
      <c r="BF10" s="29" t="n">
        <v>156</v>
      </c>
      <c r="BG10" s="31" t="n">
        <v>37.23999999999999</v>
      </c>
      <c r="BH10" s="80" t="n">
        <v>2861</v>
      </c>
      <c r="BI10" s="80" t="n">
        <v>2415</v>
      </c>
      <c r="BJ10" s="80" t="n">
        <v>90</v>
      </c>
      <c r="BK10" s="25" t="n">
        <v>4</v>
      </c>
      <c r="BL10" s="80" t="n">
        <v>4</v>
      </c>
      <c r="BM10" s="80" t="n">
        <v>7</v>
      </c>
      <c r="BN10" s="80" t="n">
        <v>19</v>
      </c>
      <c r="BO10" s="25" t="n">
        <v>60</v>
      </c>
      <c r="BQ10" s="35">
        <f>BQ34</f>
        <v/>
      </c>
      <c r="BR10" s="35">
        <f>BR34</f>
        <v/>
      </c>
      <c r="BS10" s="35">
        <f>BS34</f>
        <v/>
      </c>
      <c r="BT10" s="89">
        <f>VLOOKUP(BR10,$AC$3:$BO$20,2,FALSE)</f>
        <v/>
      </c>
      <c r="BU10" s="89">
        <f>VLOOKUP(BS10,$AC$3:$BO$20,2,FALSE)</f>
        <v/>
      </c>
      <c r="BV10" s="31">
        <f>VLOOKUP(BR10,$AC$3:$BO$20,3,FALSE)</f>
        <v/>
      </c>
      <c r="BW10" s="81">
        <f>VLOOKUP(BS10,$AC$3:$BO$20,3,FALSE)</f>
        <v/>
      </c>
      <c r="BX10" s="80">
        <f>VLOOKUP(BR10,$AC$3:$BO$20,4,FALSE)</f>
        <v/>
      </c>
      <c r="BY10" s="80">
        <f>VLOOKUP(BS10,$AC$3:$BO$20,4,FALSE)</f>
        <v/>
      </c>
      <c r="BZ10" s="80">
        <f>VLOOKUP(BR10,$AC$3:$BO$20,5,FALSE)</f>
        <v/>
      </c>
      <c r="CA10" s="80">
        <f>VLOOKUP(BS10,$AC$3:$BO$20,5,FALSE)</f>
        <v/>
      </c>
      <c r="CB10" s="80">
        <f>VLOOKUP(BR10,$AC$3:$BO$20,6,FALSE)</f>
        <v/>
      </c>
      <c r="CC10" s="80">
        <f>VLOOKUP(BS10,$AC$3:$BO$20,6,FALSE)</f>
        <v/>
      </c>
      <c r="CD10" s="25">
        <f>VLOOKUP(BR10,$AC$3:$BO$20,7,FALSE)</f>
        <v/>
      </c>
      <c r="CE10" s="80">
        <f>VLOOKUP(BS10,$AC$3:$BO$20,7,FALSE)</f>
        <v/>
      </c>
      <c r="CF10" s="80">
        <f>VLOOKUP(BR10,$AC$3:$BO$20,8,FALSE)</f>
        <v/>
      </c>
      <c r="CG10" s="80">
        <f>VLOOKUP(BS10,$AC$3:$BO$20,8,FALSE)</f>
        <v/>
      </c>
      <c r="CH10" s="80">
        <f>VLOOKUP(BR10,$AC$3:$BO$20,9,FALSE)</f>
        <v/>
      </c>
      <c r="CI10" s="80">
        <f>VLOOKUP(BS10,$AC$3:$BO$20,9,FALSE)</f>
        <v/>
      </c>
      <c r="CJ10" s="80">
        <f>VLOOKUP(BR10,$AC$3:$BO$20,10,FALSE)</f>
        <v/>
      </c>
      <c r="CK10" s="80">
        <f>VLOOKUP(BS10,$AC$3:$BO$20,10,FALSE)</f>
        <v/>
      </c>
      <c r="CL10" s="25">
        <f>VLOOKUP(BR10,$AC$3:$BO$20,11,FALSE)</f>
        <v/>
      </c>
      <c r="CM10" s="80">
        <f>VLOOKUP(BS10,$AC$3:$BO$20,11,FALSE)</f>
        <v/>
      </c>
      <c r="CN10" s="31">
        <f>VLOOKUP(BR10,$AC$3:$BO$20,22,FALSE)</f>
        <v/>
      </c>
      <c r="CO10" s="81">
        <f>VLOOKUP(BS10,$AC$3:$BO$20,22,FALSE)</f>
        <v/>
      </c>
      <c r="CP10" s="80">
        <f>VLOOKUP(BR10,$AC$3:$BO$20,23,FALSE)</f>
        <v/>
      </c>
      <c r="CQ10" s="80">
        <f>VLOOKUP(BS10,$AC$3:$BO$20,23,FALSE)</f>
        <v/>
      </c>
      <c r="CR10" s="80">
        <f>VLOOKUP(BR10,$AC$3:$BO$20,24,FALSE)</f>
        <v/>
      </c>
      <c r="CS10" s="80">
        <f>VLOOKUP(BS10,$AC$3:$BO$20,24,FALSE)</f>
        <v/>
      </c>
      <c r="CT10" s="80">
        <f>VLOOKUP(BR10,$AC$3:$BO$20,25,FALSE)</f>
        <v/>
      </c>
      <c r="CU10" s="80">
        <f>VLOOKUP(BS10,$AC$3:$BO$20,25,FALSE)</f>
        <v/>
      </c>
      <c r="CV10" s="25">
        <f>VLOOKUP(BR10,$AC$3:$BO$20,26,FALSE)</f>
        <v/>
      </c>
      <c r="CW10" s="80">
        <f>VLOOKUP(BS10,$AC$3:$BO$20,26,FALSE)</f>
        <v/>
      </c>
      <c r="CX10" s="80">
        <f>VLOOKUP(BR10,$AC$3:$BO$20,27,FALSE)</f>
        <v/>
      </c>
      <c r="CY10" s="80">
        <f>VLOOKUP(BS10,$AC$3:$BO$20,27,FALSE)</f>
        <v/>
      </c>
      <c r="CZ10" s="80">
        <f>VLOOKUP(BR10,$AC$3:$BO$20,28,FALSE)</f>
        <v/>
      </c>
      <c r="DA10" s="80">
        <f>VLOOKUP(BS10,$AC$3:$BO$20,28,FALSE)</f>
        <v/>
      </c>
      <c r="DB10" s="80">
        <f>VLOOKUP(BR10,$AC$3:$BO$20,29,FALSE)</f>
        <v/>
      </c>
      <c r="DC10" s="80">
        <f>VLOOKUP(BS10,$AC$3:$BO$20,29,FALSE)</f>
        <v/>
      </c>
      <c r="DD10" s="25">
        <f>VLOOKUP(BR10,$AC$3:$BO$20,30,FALSE)</f>
        <v/>
      </c>
      <c r="DE10" s="80">
        <f>VLOOKUP(BS10,$AC$3:$BO$20,30,FALSE)</f>
        <v/>
      </c>
      <c r="DF10" s="30">
        <f>VLOOKUP(BR10,$AC$3:$BO$20,12,FALSE)</f>
        <v/>
      </c>
      <c r="DG10" s="81">
        <f>VLOOKUP(BS10,$AC$3:$BO$20,12,FALSE)</f>
        <v/>
      </c>
      <c r="DH10" s="80">
        <f>VLOOKUP(BR10,$AC$3:$BO$20,13,FALSE)</f>
        <v/>
      </c>
      <c r="DI10" s="80">
        <f>VLOOKUP(BS10,$AC$3:$BO$20,13,FALSE)</f>
        <v/>
      </c>
      <c r="DJ10" s="80">
        <f>VLOOKUP(BR10,$AC$3:$BO$20,14,FALSE)</f>
        <v/>
      </c>
      <c r="DK10" s="80">
        <f>VLOOKUP(BS10,$AC$3:$BO$20,14,FALSE)</f>
        <v/>
      </c>
      <c r="DL10" s="80">
        <f>VLOOKUP(BR10,$AC$3:$BO$20,15,FALSE)</f>
        <v/>
      </c>
      <c r="DM10" s="80">
        <f>VLOOKUP(BS10,$AC$3:$BO$20,15,FALSE)</f>
        <v/>
      </c>
      <c r="DN10" s="25">
        <f>VLOOKUP(BR10,$AC$3:$BO$20,16,FALSE)</f>
        <v/>
      </c>
      <c r="DO10" s="80">
        <f>VLOOKUP(BS10,$AC$3:$BO$20,16,FALSE)</f>
        <v/>
      </c>
      <c r="DP10" s="80">
        <f>VLOOKUP(BR10,$AC$3:$BO$20,17,FALSE)</f>
        <v/>
      </c>
      <c r="DQ10" s="80">
        <f>VLOOKUP(BS10,$AC$3:$BO$20,17,FALSE)</f>
        <v/>
      </c>
      <c r="DR10" s="80">
        <f>VLOOKUP(BR10,$AC$3:$BO$20,18,FALSE)</f>
        <v/>
      </c>
      <c r="DS10" s="80">
        <f>VLOOKUP(BS10,$AC$3:$BO$20,18,FALSE)</f>
        <v/>
      </c>
      <c r="DT10" s="80">
        <f>VLOOKUP(BR10,$AC$3:$BO$20,19,FALSE)</f>
        <v/>
      </c>
      <c r="DU10" s="80">
        <f>VLOOKUP(BS10,$AC$3:$BO$20,19,FALSE)</f>
        <v/>
      </c>
      <c r="DV10" s="25">
        <f>VLOOKUP(BR10,$AC$3:$BO$20,20,FALSE)</f>
        <v/>
      </c>
      <c r="DW10" s="80">
        <f>VLOOKUP(BS10,$AC$3:$BO$20,20,FALSE)</f>
        <v/>
      </c>
      <c r="DX10" s="31">
        <f>VLOOKUP(BR10,$AC$3:$BO$20,31,FALSE)</f>
        <v/>
      </c>
      <c r="DY10" s="81">
        <f>VLOOKUP(BS10,$AC$3:$BO$20,31,FALSE)</f>
        <v/>
      </c>
      <c r="DZ10" s="80">
        <f>VLOOKUP(BR10,$AC$3:$BO$20,32,FALSE)</f>
        <v/>
      </c>
      <c r="EA10" s="80">
        <f>VLOOKUP(BS10,$AC$3:$BO$20,32,FALSE)</f>
        <v/>
      </c>
      <c r="EB10" s="80">
        <f>VLOOKUP(BR10,$AC$3:$BO$20,33,FALSE)</f>
        <v/>
      </c>
      <c r="EC10" s="80">
        <f>VLOOKUP(BS10,$AC$3:$BO$20,33,FALSE)</f>
        <v/>
      </c>
      <c r="ED10" s="80">
        <f>VLOOKUP(BR10,$AC$3:$BO$20,34,FALSE)</f>
        <v/>
      </c>
      <c r="EE10" s="80">
        <f>VLOOKUP(BS10,$AC$3:$BO$20,34,FALSE)</f>
        <v/>
      </c>
      <c r="EF10" s="25">
        <f>VLOOKUP(BR10,$AC$3:$BO$20,35,FALSE)</f>
        <v/>
      </c>
      <c r="EG10" s="80">
        <f>VLOOKUP(BS10,$AC$3:$BO$20,35,FALSE)</f>
        <v/>
      </c>
      <c r="EH10" s="80">
        <f>VLOOKUP(BR10,$AC$3:$BO$20,36,FALSE)</f>
        <v/>
      </c>
      <c r="EI10" s="80">
        <f>VLOOKUP(BS10,$AC$3:$BO$20,36,FALSE)</f>
        <v/>
      </c>
      <c r="EJ10" s="80">
        <f>VLOOKUP(BR10,$AC$3:$BO$20,37,FALSE)</f>
        <v/>
      </c>
      <c r="EK10" s="80">
        <f>VLOOKUP(BS10,$AC$3:$BO$20,37,FALSE)</f>
        <v/>
      </c>
      <c r="EL10" s="80">
        <f>VLOOKUP(BR10,$AC$3:$BO$20,38,FALSE)</f>
        <v/>
      </c>
      <c r="EM10" s="80">
        <f>VLOOKUP(BS10,$AC$3:$BO$20,38,FALSE)</f>
        <v/>
      </c>
      <c r="EN10" s="25">
        <f>VLOOKUP(BR10,$AC$3:$BO$20,39,FALSE)</f>
        <v/>
      </c>
      <c r="EO10" s="80">
        <f>VLOOKUP(BS10,$AC$3:$BO$20,39,FALSE)</f>
        <v/>
      </c>
      <c r="EQ10" s="81" t="n"/>
      <c r="ER10" s="81" t="n"/>
      <c r="ET10" s="81" t="n"/>
      <c r="EU10" s="81" t="n"/>
      <c r="EW10" s="81" t="n"/>
      <c r="EX10" s="81" t="n"/>
      <c r="EZ10" s="81" t="n"/>
      <c r="FA10" s="56" t="n"/>
      <c r="FC10" s="81" t="n"/>
      <c r="FD10" s="81" t="n"/>
      <c r="FF10" s="81" t="n"/>
      <c r="FG10" s="81" t="n"/>
      <c r="FI10" s="81" t="n"/>
      <c r="FJ10" s="71" t="n"/>
      <c r="FK10" s="71" t="n"/>
      <c r="FL10" s="81" t="n"/>
      <c r="FM10" s="71" t="n"/>
      <c r="FN10" s="71" t="n"/>
      <c r="FO10" s="81" t="n"/>
      <c r="FP10" s="71" t="n"/>
      <c r="FQ10" s="71" t="n"/>
      <c r="FR10" s="81" t="n"/>
      <c r="FS10" s="71" t="n"/>
      <c r="FT10" s="71" t="n"/>
      <c r="FU10" s="81" t="n"/>
      <c r="FV10" s="71" t="n"/>
      <c r="FW10" s="71" t="n"/>
      <c r="FX10" s="81" t="n"/>
      <c r="FY10" s="71" t="n"/>
      <c r="FZ10" s="71" t="n"/>
      <c r="GA10" s="81" t="n"/>
      <c r="GB10" s="71" t="n"/>
      <c r="GC10" s="71" t="n"/>
      <c r="GD10" s="81" t="n"/>
      <c r="GE10" s="71" t="n"/>
      <c r="GF10" s="71" t="n"/>
      <c r="GG10" s="81" t="n"/>
    </row>
    <row customHeight="1" ht="12" r="11" spans="1:201">
      <c r="A11" s="35" t="n">
        <v>43329</v>
      </c>
      <c r="B11" s="89" t="s">
        <v>186</v>
      </c>
      <c r="C11" s="89" t="s">
        <v>179</v>
      </c>
      <c r="D11" s="31" t="n">
        <v>6.64</v>
      </c>
      <c r="E11" s="81" t="n">
        <v>6.87</v>
      </c>
      <c r="F11" s="25" t="n">
        <v>408</v>
      </c>
      <c r="G11" s="80" t="n">
        <v>390</v>
      </c>
      <c r="H11" s="80" t="n">
        <v>277</v>
      </c>
      <c r="I11" s="80" t="n">
        <v>265</v>
      </c>
      <c r="J11" s="80" t="n">
        <v>10</v>
      </c>
      <c r="K11" s="80" t="n">
        <v>5</v>
      </c>
      <c r="L11" s="25" t="n">
        <v>0</v>
      </c>
      <c r="M11" s="80" t="n">
        <v>0</v>
      </c>
      <c r="N11" s="80" t="n">
        <v>4</v>
      </c>
      <c r="O11" s="80" t="n">
        <v>1</v>
      </c>
      <c r="P11" s="80" t="n">
        <v>0</v>
      </c>
      <c r="Q11" s="80" t="n">
        <v>1</v>
      </c>
      <c r="R11" s="16" t="n">
        <v>4</v>
      </c>
      <c r="S11" s="16" t="n">
        <v>2</v>
      </c>
      <c r="T11" s="16" t="n">
        <v>6</v>
      </c>
      <c r="U11" s="25" t="n">
        <v>0</v>
      </c>
      <c r="V11" s="80" t="n">
        <v>1</v>
      </c>
      <c r="W11" s="16" t="n">
        <v>1</v>
      </c>
      <c r="X11" s="25" t="n">
        <v>19</v>
      </c>
      <c r="Y11" s="80" t="n">
        <v>32</v>
      </c>
      <c r="Z11" s="27">
        <f>IF(U11="","",LOOKUP(U11-V11,{-9E+307,0,1},{2,"x",1}))</f>
        <v/>
      </c>
      <c r="AA11" s="14">
        <f>IF(U11="","",U11&amp;"-"&amp;V11)</f>
        <v/>
      </c>
      <c r="AB11" s="63" t="n"/>
      <c r="AC11" s="89" t="s">
        <v>186</v>
      </c>
      <c r="AD11" s="80">
        <f>SUMPRODUCT(($B$2:$C$1001=$AC11)*($Z$2:$Z$1001&lt;&gt;""))</f>
        <v/>
      </c>
      <c r="AE11" s="81">
        <f>SUMIF($B$2:$B$1001,$AC11,$D$2:$D$1001)+SUMIF($C$2:$C$1001,$AC11,$E$2:$E$1001)</f>
        <v/>
      </c>
      <c r="AF11" s="80">
        <f>SUMIF($B$2:$B$1001,$AC11,$F$2:$F$1001)+SUMIF($C$2:$C$1001,$AC11,$G$2:$G$1001)</f>
        <v/>
      </c>
      <c r="AG11" s="80">
        <f>SUMIF($B$2:$B$1001,$AC11,$H$2:$H$1001)+SUMIF($C$2:$C$1001,$AC11,$I$2:$I$1001)</f>
        <v/>
      </c>
      <c r="AH11" s="80">
        <f>SUMIF($B$2:$B$1001,$AC11,$J$2:$J$1001)+SUMIF($C$2:$C$1001,$AC11,$K$2:$K$1001)</f>
        <v/>
      </c>
      <c r="AI11" s="25">
        <f>SUMIF($B$2:$B$1001,$AC11,$L$2:$L$1001)+SUMIF($C$2:$C$1001,$AC11,$M$2:$M$1001)</f>
        <v/>
      </c>
      <c r="AJ11" s="80">
        <f>SUMIF($B$2:$B$1001,$AC11,$N$2:$N$1001)+SUMIF($C$2:$C$1001,$AC11,$O$2:$O$1001)</f>
        <v/>
      </c>
      <c r="AK11" s="80">
        <f>SUMIF($B$2:$B$1001,$AC11,$P$2:$P$1001)+SUMIF($C$2:$C$1001,$AC11,$Q$2:$Q$1001)</f>
        <v/>
      </c>
      <c r="AL11" s="80">
        <f>SUMIF($B$2:$B$1001,$AC11,$U$2:$U$1001)+SUMIF($C$2:$C$1001,$AC11,$V$2:$V$1001)</f>
        <v/>
      </c>
      <c r="AM11" s="29">
        <f>SUMIF($B$2:$B$1001,$AC11,$X$2:$X$1001)+SUMIF($C$2:$C$1001,$AC11,$Y$2:$Y$1001)</f>
        <v/>
      </c>
      <c r="AN11" s="31">
        <f>SUMIF($C$2:$C$1001,$AC11,$D$2:$D$1001)+SUMIF($B$2:$B$1001,$AC11,$E$2:$E$1001)</f>
        <v/>
      </c>
      <c r="AO11" s="80">
        <f>SUMIF($C$2:$C$1001,$AC11,$F$2:$F$1001)+SUMIF($B$2:$B$1001,$AC11,$G$2:$G$1001)</f>
        <v/>
      </c>
      <c r="AP11" s="80">
        <f>SUMIF($C$2:$C$1001,$AC11,$H$2:$H$1001)+SUMIF($B$2:$B$1001,$AC11,$I$2:$I$1001)</f>
        <v/>
      </c>
      <c r="AQ11" s="80">
        <f>SUMIF($C$2:$C$1001,$AC11,$J$2:$J$1001)+SUMIF($B$2:$B$1001,$AC11,$K$2:$K$1001)</f>
        <v/>
      </c>
      <c r="AR11" s="25">
        <f>SUMIF($C$2:$C$1001,$AC11,$L$2:$L$1001)+SUMIF($B$2:$B$1001,$AC11,$M$2:$M$1001)</f>
        <v/>
      </c>
      <c r="AS11" s="80">
        <f>SUMIF($C$2:$C$1001,$AC11,$N$2:$N$1001)+SUMIF($B$2:$B$1001,$AC11,$O$2:$O$1001)</f>
        <v/>
      </c>
      <c r="AT11" s="80">
        <f>SUMIF($C$2:$C$1001,$AC11,$P$2:$P$1001)+SUMIF($B$2:$B$1001,$AC11,$Q$2:$Q$1001)</f>
        <v/>
      </c>
      <c r="AU11" s="80">
        <f>SUMIF($C$2:$C$1001,$AC11,$U$2:$U$1001)+SUMIF($B$2:$B$1001,$AC11,$V$2:$V$1001)</f>
        <v/>
      </c>
      <c r="AV11" s="28">
        <f>SUMIF($C$2:$C$1001,$AC11,$X$2:$X$1001)+SUMIF($B$2:$B$1001,$AC11,$Y$2:$Y$1001)</f>
        <v/>
      </c>
      <c r="AW11" s="12" t="n">
        <v>5</v>
      </c>
      <c r="AX11" s="81" t="n">
        <v>34.44</v>
      </c>
      <c r="AY11" s="80" t="n">
        <v>1915</v>
      </c>
      <c r="AZ11" s="80" t="n">
        <v>1290</v>
      </c>
      <c r="BA11" s="80" t="n">
        <v>40</v>
      </c>
      <c r="BB11" s="25" t="n">
        <v>3</v>
      </c>
      <c r="BC11" s="80" t="n">
        <v>11</v>
      </c>
      <c r="BD11" s="80" t="n">
        <v>7</v>
      </c>
      <c r="BE11" s="80" t="n">
        <v>8</v>
      </c>
      <c r="BF11" s="29" t="n">
        <v>63</v>
      </c>
      <c r="BG11" s="31" t="n">
        <v>33.41</v>
      </c>
      <c r="BH11" s="80" t="n">
        <v>2184</v>
      </c>
      <c r="BI11" s="80" t="n">
        <v>1569</v>
      </c>
      <c r="BJ11" s="80" t="n">
        <v>36</v>
      </c>
      <c r="BK11" s="25" t="n">
        <v>2</v>
      </c>
      <c r="BL11" s="80" t="n">
        <v>16</v>
      </c>
      <c r="BM11" s="80" t="n">
        <v>7</v>
      </c>
      <c r="BN11" s="80" t="n">
        <v>5</v>
      </c>
      <c r="BO11" s="25" t="n">
        <v>117</v>
      </c>
      <c r="BQ11" s="35">
        <f>BQ35</f>
        <v/>
      </c>
      <c r="BR11" s="35">
        <f>BR35</f>
        <v/>
      </c>
      <c r="BS11" s="35">
        <f>BS35</f>
        <v/>
      </c>
      <c r="BT11" s="89">
        <f>VLOOKUP(BR11,$AC$3:$BO$20,2,FALSE)</f>
        <v/>
      </c>
      <c r="BU11" s="89">
        <f>VLOOKUP(BS11,$AC$3:$BO$20,2,FALSE)</f>
        <v/>
      </c>
      <c r="BV11" s="31">
        <f>VLOOKUP(BR11,$AC$3:$BO$20,3,FALSE)</f>
        <v/>
      </c>
      <c r="BW11" s="81">
        <f>VLOOKUP(BS11,$AC$3:$BO$20,3,FALSE)</f>
        <v/>
      </c>
      <c r="BX11" s="80">
        <f>VLOOKUP(BR11,$AC$3:$BO$20,4,FALSE)</f>
        <v/>
      </c>
      <c r="BY11" s="80">
        <f>VLOOKUP(BS11,$AC$3:$BO$20,4,FALSE)</f>
        <v/>
      </c>
      <c r="BZ11" s="80">
        <f>VLOOKUP(BR11,$AC$3:$BO$20,5,FALSE)</f>
        <v/>
      </c>
      <c r="CA11" s="80">
        <f>VLOOKUP(BS11,$AC$3:$BO$20,5,FALSE)</f>
        <v/>
      </c>
      <c r="CB11" s="80">
        <f>VLOOKUP(BR11,$AC$3:$BO$20,6,FALSE)</f>
        <v/>
      </c>
      <c r="CC11" s="80">
        <f>VLOOKUP(BS11,$AC$3:$BO$20,6,FALSE)</f>
        <v/>
      </c>
      <c r="CD11" s="25">
        <f>VLOOKUP(BR11,$AC$3:$BO$20,7,FALSE)</f>
        <v/>
      </c>
      <c r="CE11" s="80">
        <f>VLOOKUP(BS11,$AC$3:$BO$20,7,FALSE)</f>
        <v/>
      </c>
      <c r="CF11" s="80">
        <f>VLOOKUP(BR11,$AC$3:$BO$20,8,FALSE)</f>
        <v/>
      </c>
      <c r="CG11" s="80">
        <f>VLOOKUP(BS11,$AC$3:$BO$20,8,FALSE)</f>
        <v/>
      </c>
      <c r="CH11" s="80">
        <f>VLOOKUP(BR11,$AC$3:$BO$20,9,FALSE)</f>
        <v/>
      </c>
      <c r="CI11" s="80">
        <f>VLOOKUP(BS11,$AC$3:$BO$20,9,FALSE)</f>
        <v/>
      </c>
      <c r="CJ11" s="80">
        <f>VLOOKUP(BR11,$AC$3:$BO$20,10,FALSE)</f>
        <v/>
      </c>
      <c r="CK11" s="80">
        <f>VLOOKUP(BS11,$AC$3:$BO$20,10,FALSE)</f>
        <v/>
      </c>
      <c r="CL11" s="25">
        <f>VLOOKUP(BR11,$AC$3:$BO$20,11,FALSE)</f>
        <v/>
      </c>
      <c r="CM11" s="80">
        <f>VLOOKUP(BS11,$AC$3:$BO$20,11,FALSE)</f>
        <v/>
      </c>
      <c r="CN11" s="31">
        <f>VLOOKUP(BR11,$AC$3:$BO$20,22,FALSE)</f>
        <v/>
      </c>
      <c r="CO11" s="81">
        <f>VLOOKUP(BS11,$AC$3:$BO$20,22,FALSE)</f>
        <v/>
      </c>
      <c r="CP11" s="80">
        <f>VLOOKUP(BR11,$AC$3:$BO$20,23,FALSE)</f>
        <v/>
      </c>
      <c r="CQ11" s="80">
        <f>VLOOKUP(BS11,$AC$3:$BO$20,23,FALSE)</f>
        <v/>
      </c>
      <c r="CR11" s="80">
        <f>VLOOKUP(BR11,$AC$3:$BO$20,24,FALSE)</f>
        <v/>
      </c>
      <c r="CS11" s="80">
        <f>VLOOKUP(BS11,$AC$3:$BO$20,24,FALSE)</f>
        <v/>
      </c>
      <c r="CT11" s="80">
        <f>VLOOKUP(BR11,$AC$3:$BO$20,25,FALSE)</f>
        <v/>
      </c>
      <c r="CU11" s="80">
        <f>VLOOKUP(BS11,$AC$3:$BO$20,25,FALSE)</f>
        <v/>
      </c>
      <c r="CV11" s="25">
        <f>VLOOKUP(BR11,$AC$3:$BO$20,26,FALSE)</f>
        <v/>
      </c>
      <c r="CW11" s="80">
        <f>VLOOKUP(BS11,$AC$3:$BO$20,26,FALSE)</f>
        <v/>
      </c>
      <c r="CX11" s="80">
        <f>VLOOKUP(BR11,$AC$3:$BO$20,27,FALSE)</f>
        <v/>
      </c>
      <c r="CY11" s="80">
        <f>VLOOKUP(BS11,$AC$3:$BO$20,27,FALSE)</f>
        <v/>
      </c>
      <c r="CZ11" s="80">
        <f>VLOOKUP(BR11,$AC$3:$BO$20,28,FALSE)</f>
        <v/>
      </c>
      <c r="DA11" s="80">
        <f>VLOOKUP(BS11,$AC$3:$BO$20,28,FALSE)</f>
        <v/>
      </c>
      <c r="DB11" s="80">
        <f>VLOOKUP(BR11,$AC$3:$BO$20,29,FALSE)</f>
        <v/>
      </c>
      <c r="DC11" s="80">
        <f>VLOOKUP(BS11,$AC$3:$BO$20,29,FALSE)</f>
        <v/>
      </c>
      <c r="DD11" s="25">
        <f>VLOOKUP(BR11,$AC$3:$BO$20,30,FALSE)</f>
        <v/>
      </c>
      <c r="DE11" s="80">
        <f>VLOOKUP(BS11,$AC$3:$BO$20,30,FALSE)</f>
        <v/>
      </c>
      <c r="DF11" s="30">
        <f>VLOOKUP(BR11,$AC$3:$BO$20,12,FALSE)</f>
        <v/>
      </c>
      <c r="DG11" s="81">
        <f>VLOOKUP(BS11,$AC$3:$BO$20,12,FALSE)</f>
        <v/>
      </c>
      <c r="DH11" s="80">
        <f>VLOOKUP(BR11,$AC$3:$BO$20,13,FALSE)</f>
        <v/>
      </c>
      <c r="DI11" s="80">
        <f>VLOOKUP(BS11,$AC$3:$BO$20,13,FALSE)</f>
        <v/>
      </c>
      <c r="DJ11" s="80">
        <f>VLOOKUP(BR11,$AC$3:$BO$20,14,FALSE)</f>
        <v/>
      </c>
      <c r="DK11" s="80">
        <f>VLOOKUP(BS11,$AC$3:$BO$20,14,FALSE)</f>
        <v/>
      </c>
      <c r="DL11" s="80">
        <f>VLOOKUP(BR11,$AC$3:$BO$20,15,FALSE)</f>
        <v/>
      </c>
      <c r="DM11" s="80">
        <f>VLOOKUP(BS11,$AC$3:$BO$20,15,FALSE)</f>
        <v/>
      </c>
      <c r="DN11" s="25">
        <f>VLOOKUP(BR11,$AC$3:$BO$20,16,FALSE)</f>
        <v/>
      </c>
      <c r="DO11" s="80">
        <f>VLOOKUP(BS11,$AC$3:$BO$20,16,FALSE)</f>
        <v/>
      </c>
      <c r="DP11" s="80">
        <f>VLOOKUP(BR11,$AC$3:$BO$20,17,FALSE)</f>
        <v/>
      </c>
      <c r="DQ11" s="80">
        <f>VLOOKUP(BS11,$AC$3:$BO$20,17,FALSE)</f>
        <v/>
      </c>
      <c r="DR11" s="80">
        <f>VLOOKUP(BR11,$AC$3:$BO$20,18,FALSE)</f>
        <v/>
      </c>
      <c r="DS11" s="80">
        <f>VLOOKUP(BS11,$AC$3:$BO$20,18,FALSE)</f>
        <v/>
      </c>
      <c r="DT11" s="80">
        <f>VLOOKUP(BR11,$AC$3:$BO$20,19,FALSE)</f>
        <v/>
      </c>
      <c r="DU11" s="80">
        <f>VLOOKUP(BS11,$AC$3:$BO$20,19,FALSE)</f>
        <v/>
      </c>
      <c r="DV11" s="25">
        <f>VLOOKUP(BR11,$AC$3:$BO$20,20,FALSE)</f>
        <v/>
      </c>
      <c r="DW11" s="80">
        <f>VLOOKUP(BS11,$AC$3:$BO$20,20,FALSE)</f>
        <v/>
      </c>
      <c r="DX11" s="31">
        <f>VLOOKUP(BR11,$AC$3:$BO$20,31,FALSE)</f>
        <v/>
      </c>
      <c r="DY11" s="81">
        <f>VLOOKUP(BS11,$AC$3:$BO$20,31,FALSE)</f>
        <v/>
      </c>
      <c r="DZ11" s="80">
        <f>VLOOKUP(BR11,$AC$3:$BO$20,32,FALSE)</f>
        <v/>
      </c>
      <c r="EA11" s="80">
        <f>VLOOKUP(BS11,$AC$3:$BO$20,32,FALSE)</f>
        <v/>
      </c>
      <c r="EB11" s="80">
        <f>VLOOKUP(BR11,$AC$3:$BO$20,33,FALSE)</f>
        <v/>
      </c>
      <c r="EC11" s="80">
        <f>VLOOKUP(BS11,$AC$3:$BO$20,33,FALSE)</f>
        <v/>
      </c>
      <c r="ED11" s="80">
        <f>VLOOKUP(BR11,$AC$3:$BO$20,34,FALSE)</f>
        <v/>
      </c>
      <c r="EE11" s="80">
        <f>VLOOKUP(BS11,$AC$3:$BO$20,34,FALSE)</f>
        <v/>
      </c>
      <c r="EF11" s="25">
        <f>VLOOKUP(BR11,$AC$3:$BO$20,35,FALSE)</f>
        <v/>
      </c>
      <c r="EG11" s="80">
        <f>VLOOKUP(BS11,$AC$3:$BO$20,35,FALSE)</f>
        <v/>
      </c>
      <c r="EH11" s="80">
        <f>VLOOKUP(BR11,$AC$3:$BO$20,36,FALSE)</f>
        <v/>
      </c>
      <c r="EI11" s="80">
        <f>VLOOKUP(BS11,$AC$3:$BO$20,36,FALSE)</f>
        <v/>
      </c>
      <c r="EJ11" s="80">
        <f>VLOOKUP(BR11,$AC$3:$BO$20,37,FALSE)</f>
        <v/>
      </c>
      <c r="EK11" s="80">
        <f>VLOOKUP(BS11,$AC$3:$BO$20,37,FALSE)</f>
        <v/>
      </c>
      <c r="EL11" s="80">
        <f>VLOOKUP(BR11,$AC$3:$BO$20,38,FALSE)</f>
        <v/>
      </c>
      <c r="EM11" s="80">
        <f>VLOOKUP(BS11,$AC$3:$BO$20,38,FALSE)</f>
        <v/>
      </c>
      <c r="EN11" s="25">
        <f>VLOOKUP(BR11,$AC$3:$BO$20,39,FALSE)</f>
        <v/>
      </c>
      <c r="EO11" s="80">
        <f>VLOOKUP(BS11,$AC$3:$BO$20,39,FALSE)</f>
        <v/>
      </c>
      <c r="EQ11" s="81" t="n"/>
      <c r="ER11" s="81" t="n"/>
      <c r="ET11" s="81" t="n"/>
      <c r="EU11" s="81" t="n"/>
      <c r="EW11" s="81" t="n"/>
      <c r="EX11" s="81" t="n"/>
      <c r="EZ11" s="81" t="n"/>
      <c r="FA11" s="56" t="n"/>
      <c r="FC11" s="81" t="n"/>
      <c r="FD11" s="81" t="n"/>
      <c r="FF11" s="81" t="n"/>
      <c r="FG11" s="81" t="n"/>
      <c r="FI11" s="81" t="n"/>
      <c r="FJ11" s="71" t="n"/>
      <c r="FK11" s="71" t="n"/>
      <c r="FL11" s="81" t="n"/>
      <c r="FM11" s="71" t="n"/>
      <c r="FN11" s="71" t="n"/>
      <c r="FO11" s="81" t="n"/>
      <c r="FP11" s="71" t="n"/>
      <c r="FQ11" s="71" t="n"/>
      <c r="FR11" s="81" t="n"/>
      <c r="FS11" s="71" t="n"/>
      <c r="FT11" s="71" t="n"/>
      <c r="FU11" s="81" t="n"/>
      <c r="FV11" s="71" t="n"/>
      <c r="FW11" s="71" t="n"/>
      <c r="FX11" s="81" t="n"/>
      <c r="FY11" s="71" t="n"/>
      <c r="FZ11" s="71" t="n"/>
      <c r="GA11" s="81" t="n"/>
      <c r="GB11" s="71" t="n"/>
      <c r="GC11" s="71" t="n"/>
      <c r="GD11" s="81" t="n"/>
      <c r="GE11" s="71" t="n"/>
      <c r="GF11" s="71" t="n"/>
      <c r="GG11" s="81" t="n"/>
    </row>
    <row customHeight="1" ht="12" r="12" spans="1:201">
      <c r="A12" s="35" t="n">
        <v>43330</v>
      </c>
      <c r="B12" s="89" t="s">
        <v>178</v>
      </c>
      <c r="C12" s="89" t="s">
        <v>183</v>
      </c>
      <c r="D12" s="31" t="n">
        <v>7.34</v>
      </c>
      <c r="E12" s="81" t="n">
        <v>6.02</v>
      </c>
      <c r="F12" s="25" t="n">
        <v>524</v>
      </c>
      <c r="G12" s="80" t="n">
        <v>406</v>
      </c>
      <c r="H12" s="80" t="n">
        <v>459</v>
      </c>
      <c r="I12" s="80" t="n">
        <v>334</v>
      </c>
      <c r="J12" s="80" t="n">
        <v>7</v>
      </c>
      <c r="K12" s="80" t="n">
        <v>4</v>
      </c>
      <c r="L12" s="25" t="n">
        <v>1</v>
      </c>
      <c r="M12" s="80" t="n">
        <v>0</v>
      </c>
      <c r="N12" s="80" t="n">
        <v>2</v>
      </c>
      <c r="O12" s="80" t="n">
        <v>0</v>
      </c>
      <c r="P12" s="80" t="n">
        <v>0</v>
      </c>
      <c r="Q12" s="80" t="n">
        <v>2</v>
      </c>
      <c r="R12" s="16" t="n">
        <v>3</v>
      </c>
      <c r="S12" s="16" t="n">
        <v>2</v>
      </c>
      <c r="T12" s="16" t="n">
        <v>5</v>
      </c>
      <c r="U12" s="25" t="n">
        <v>3</v>
      </c>
      <c r="V12" s="80" t="n">
        <v>0</v>
      </c>
      <c r="W12" s="16" t="n">
        <v>3</v>
      </c>
      <c r="X12" s="25" t="n">
        <v>29</v>
      </c>
      <c r="Y12" s="80" t="n">
        <v>13</v>
      </c>
      <c r="Z12" s="27">
        <f>IF(U12="","",LOOKUP(U12-V12,{-9E+307,0,1},{2,"x",1}))</f>
        <v/>
      </c>
      <c r="AA12" s="14">
        <f>IF(U12="","",U12&amp;"-"&amp;V12)</f>
        <v/>
      </c>
      <c r="AB12" s="63" t="n"/>
      <c r="AC12" s="89" t="s">
        <v>170</v>
      </c>
      <c r="AD12" s="80">
        <f>SUMPRODUCT(($B$2:$C$1001=$AC12)*($Z$2:$Z$1001&lt;&gt;""))</f>
        <v/>
      </c>
      <c r="AE12" s="81">
        <f>SUMIF($B$2:$B$1001,$AC12,$D$2:$D$1001)+SUMIF($C$2:$C$1001,$AC12,$E$2:$E$1001)</f>
        <v/>
      </c>
      <c r="AF12" s="80">
        <f>SUMIF($B$2:$B$1001,$AC12,$F$2:$F$1001)+SUMIF($C$2:$C$1001,$AC12,$G$2:$G$1001)</f>
        <v/>
      </c>
      <c r="AG12" s="80">
        <f>SUMIF($B$2:$B$1001,$AC12,$H$2:$H$1001)+SUMIF($C$2:$C$1001,$AC12,$I$2:$I$1001)</f>
        <v/>
      </c>
      <c r="AH12" s="80">
        <f>SUMIF($B$2:$B$1001,$AC12,$J$2:$J$1001)+SUMIF($C$2:$C$1001,$AC12,$K$2:$K$1001)</f>
        <v/>
      </c>
      <c r="AI12" s="25">
        <f>SUMIF($B$2:$B$1001,$AC12,$L$2:$L$1001)+SUMIF($C$2:$C$1001,$AC12,$M$2:$M$1001)</f>
        <v/>
      </c>
      <c r="AJ12" s="80">
        <f>SUMIF($B$2:$B$1001,$AC12,$N$2:$N$1001)+SUMIF($C$2:$C$1001,$AC12,$O$2:$O$1001)</f>
        <v/>
      </c>
      <c r="AK12" s="80">
        <f>SUMIF($B$2:$B$1001,$AC12,$P$2:$P$1001)+SUMIF($C$2:$C$1001,$AC12,$Q$2:$Q$1001)</f>
        <v/>
      </c>
      <c r="AL12" s="80">
        <f>SUMIF($B$2:$B$1001,$AC12,$U$2:$U$1001)+SUMIF($C$2:$C$1001,$AC12,$V$2:$V$1001)</f>
        <v/>
      </c>
      <c r="AM12" s="29">
        <f>SUMIF($B$2:$B$1001,$AC12,$X$2:$X$1001)+SUMIF($C$2:$C$1001,$AC12,$Y$2:$Y$1001)</f>
        <v/>
      </c>
      <c r="AN12" s="31">
        <f>SUMIF($C$2:$C$1001,$AC12,$D$2:$D$1001)+SUMIF($B$2:$B$1001,$AC12,$E$2:$E$1001)</f>
        <v/>
      </c>
      <c r="AO12" s="80">
        <f>SUMIF($C$2:$C$1001,$AC12,$F$2:$F$1001)+SUMIF($B$2:$B$1001,$AC12,$G$2:$G$1001)</f>
        <v/>
      </c>
      <c r="AP12" s="80">
        <f>SUMIF($C$2:$C$1001,$AC12,$H$2:$H$1001)+SUMIF($B$2:$B$1001,$AC12,$I$2:$I$1001)</f>
        <v/>
      </c>
      <c r="AQ12" s="80">
        <f>SUMIF($C$2:$C$1001,$AC12,$J$2:$J$1001)+SUMIF($B$2:$B$1001,$AC12,$K$2:$K$1001)</f>
        <v/>
      </c>
      <c r="AR12" s="25">
        <f>SUMIF($C$2:$C$1001,$AC12,$L$2:$L$1001)+SUMIF($B$2:$B$1001,$AC12,$M$2:$M$1001)</f>
        <v/>
      </c>
      <c r="AS12" s="80">
        <f>SUMIF($C$2:$C$1001,$AC12,$N$2:$N$1001)+SUMIF($B$2:$B$1001,$AC12,$O$2:$O$1001)</f>
        <v/>
      </c>
      <c r="AT12" s="80">
        <f>SUMIF($C$2:$C$1001,$AC12,$P$2:$P$1001)+SUMIF($B$2:$B$1001,$AC12,$Q$2:$Q$1001)</f>
        <v/>
      </c>
      <c r="AU12" s="80">
        <f>SUMIF($C$2:$C$1001,$AC12,$U$2:$U$1001)+SUMIF($B$2:$B$1001,$AC12,$V$2:$V$1001)</f>
        <v/>
      </c>
      <c r="AV12" s="28">
        <f>SUMIF($C$2:$C$1001,$AC12,$X$2:$X$1001)+SUMIF($B$2:$B$1001,$AC12,$Y$2:$Y$1001)</f>
        <v/>
      </c>
      <c r="AW12" s="12" t="n">
        <v>5</v>
      </c>
      <c r="AX12" s="81" t="n">
        <v>33.31</v>
      </c>
      <c r="AY12" s="80" t="n">
        <v>2278</v>
      </c>
      <c r="AZ12" s="80" t="n">
        <v>1766</v>
      </c>
      <c r="BA12" s="80" t="n">
        <v>40</v>
      </c>
      <c r="BB12" s="25" t="n">
        <v>3</v>
      </c>
      <c r="BC12" s="80" t="n">
        <v>18</v>
      </c>
      <c r="BD12" s="80" t="n">
        <v>3</v>
      </c>
      <c r="BE12" s="80" t="n">
        <v>10</v>
      </c>
      <c r="BF12" s="29" t="n">
        <v>110</v>
      </c>
      <c r="BG12" s="31" t="n">
        <v>34.31</v>
      </c>
      <c r="BH12" s="80" t="n">
        <v>2239</v>
      </c>
      <c r="BI12" s="80" t="n">
        <v>1726</v>
      </c>
      <c r="BJ12" s="80" t="n">
        <v>49</v>
      </c>
      <c r="BK12" s="25" t="n">
        <v>5</v>
      </c>
      <c r="BL12" s="80" t="n">
        <v>19</v>
      </c>
      <c r="BM12" s="80" t="n">
        <v>6</v>
      </c>
      <c r="BN12" s="80" t="n">
        <v>10</v>
      </c>
      <c r="BO12" s="25" t="n">
        <v>88</v>
      </c>
      <c r="BQ12" s="35">
        <f>BQ36</f>
        <v/>
      </c>
      <c r="BR12" s="35">
        <f>BR36</f>
        <v/>
      </c>
      <c r="BS12" s="35">
        <f>BS36</f>
        <v/>
      </c>
      <c r="BT12" s="89">
        <f>VLOOKUP(BR12,$AC$3:$BO$20,2,FALSE)</f>
        <v/>
      </c>
      <c r="BU12" s="89">
        <f>VLOOKUP(BS12,$AC$3:$BO$20,2,FALSE)</f>
        <v/>
      </c>
      <c r="BV12" s="31">
        <f>VLOOKUP(BR12,$AC$3:$BO$20,3,FALSE)</f>
        <v/>
      </c>
      <c r="BW12" s="81">
        <f>VLOOKUP(BS12,$AC$3:$BO$20,3,FALSE)</f>
        <v/>
      </c>
      <c r="BX12" s="80">
        <f>VLOOKUP(BR12,$AC$3:$BO$20,4,FALSE)</f>
        <v/>
      </c>
      <c r="BY12" s="80">
        <f>VLOOKUP(BS12,$AC$3:$BO$20,4,FALSE)</f>
        <v/>
      </c>
      <c r="BZ12" s="80">
        <f>VLOOKUP(BR12,$AC$3:$BO$20,5,FALSE)</f>
        <v/>
      </c>
      <c r="CA12" s="80">
        <f>VLOOKUP(BS12,$AC$3:$BO$20,5,FALSE)</f>
        <v/>
      </c>
      <c r="CB12" s="80">
        <f>VLOOKUP(BR12,$AC$3:$BO$20,6,FALSE)</f>
        <v/>
      </c>
      <c r="CC12" s="80">
        <f>VLOOKUP(BS12,$AC$3:$BO$20,6,FALSE)</f>
        <v/>
      </c>
      <c r="CD12" s="25">
        <f>VLOOKUP(BR12,$AC$3:$BO$20,7,FALSE)</f>
        <v/>
      </c>
      <c r="CE12" s="80">
        <f>VLOOKUP(BS12,$AC$3:$BO$20,7,FALSE)</f>
        <v/>
      </c>
      <c r="CF12" s="80">
        <f>VLOOKUP(BR12,$AC$3:$BO$20,8,FALSE)</f>
        <v/>
      </c>
      <c r="CG12" s="80">
        <f>VLOOKUP(BS12,$AC$3:$BO$20,8,FALSE)</f>
        <v/>
      </c>
      <c r="CH12" s="80">
        <f>VLOOKUP(BR12,$AC$3:$BO$20,9,FALSE)</f>
        <v/>
      </c>
      <c r="CI12" s="80">
        <f>VLOOKUP(BS12,$AC$3:$BO$20,9,FALSE)</f>
        <v/>
      </c>
      <c r="CJ12" s="80">
        <f>VLOOKUP(BR12,$AC$3:$BO$20,10,FALSE)</f>
        <v/>
      </c>
      <c r="CK12" s="80">
        <f>VLOOKUP(BS12,$AC$3:$BO$20,10,FALSE)</f>
        <v/>
      </c>
      <c r="CL12" s="25">
        <f>VLOOKUP(BR12,$AC$3:$BO$20,11,FALSE)</f>
        <v/>
      </c>
      <c r="CM12" s="80">
        <f>VLOOKUP(BS12,$AC$3:$BO$20,11,FALSE)</f>
        <v/>
      </c>
      <c r="CN12" s="31">
        <f>VLOOKUP(BR12,$AC$3:$BO$20,22,FALSE)</f>
        <v/>
      </c>
      <c r="CO12" s="81">
        <f>VLOOKUP(BS12,$AC$3:$BO$20,22,FALSE)</f>
        <v/>
      </c>
      <c r="CP12" s="80">
        <f>VLOOKUP(BR12,$AC$3:$BO$20,23,FALSE)</f>
        <v/>
      </c>
      <c r="CQ12" s="80">
        <f>VLOOKUP(BS12,$AC$3:$BO$20,23,FALSE)</f>
        <v/>
      </c>
      <c r="CR12" s="80">
        <f>VLOOKUP(BR12,$AC$3:$BO$20,24,FALSE)</f>
        <v/>
      </c>
      <c r="CS12" s="80">
        <f>VLOOKUP(BS12,$AC$3:$BO$20,24,FALSE)</f>
        <v/>
      </c>
      <c r="CT12" s="80">
        <f>VLOOKUP(BR12,$AC$3:$BO$20,25,FALSE)</f>
        <v/>
      </c>
      <c r="CU12" s="80">
        <f>VLOOKUP(BS12,$AC$3:$BO$20,25,FALSE)</f>
        <v/>
      </c>
      <c r="CV12" s="25">
        <f>VLOOKUP(BR12,$AC$3:$BO$20,26,FALSE)</f>
        <v/>
      </c>
      <c r="CW12" s="80">
        <f>VLOOKUP(BS12,$AC$3:$BO$20,26,FALSE)</f>
        <v/>
      </c>
      <c r="CX12" s="80">
        <f>VLOOKUP(BR12,$AC$3:$BO$20,27,FALSE)</f>
        <v/>
      </c>
      <c r="CY12" s="80">
        <f>VLOOKUP(BS12,$AC$3:$BO$20,27,FALSE)</f>
        <v/>
      </c>
      <c r="CZ12" s="80">
        <f>VLOOKUP(BR12,$AC$3:$BO$20,28,FALSE)</f>
        <v/>
      </c>
      <c r="DA12" s="80">
        <f>VLOOKUP(BS12,$AC$3:$BO$20,28,FALSE)</f>
        <v/>
      </c>
      <c r="DB12" s="80">
        <f>VLOOKUP(BR12,$AC$3:$BO$20,29,FALSE)</f>
        <v/>
      </c>
      <c r="DC12" s="80">
        <f>VLOOKUP(BS12,$AC$3:$BO$20,29,FALSE)</f>
        <v/>
      </c>
      <c r="DD12" s="25">
        <f>VLOOKUP(BR12,$AC$3:$BO$20,30,FALSE)</f>
        <v/>
      </c>
      <c r="DE12" s="80">
        <f>VLOOKUP(BS12,$AC$3:$BO$20,30,FALSE)</f>
        <v/>
      </c>
      <c r="DF12" s="30">
        <f>VLOOKUP(BR12,$AC$3:$BO$20,12,FALSE)</f>
        <v/>
      </c>
      <c r="DG12" s="81">
        <f>VLOOKUP(BS12,$AC$3:$BO$20,12,FALSE)</f>
        <v/>
      </c>
      <c r="DH12" s="80">
        <f>VLOOKUP(BR12,$AC$3:$BO$20,13,FALSE)</f>
        <v/>
      </c>
      <c r="DI12" s="80">
        <f>VLOOKUP(BS12,$AC$3:$BO$20,13,FALSE)</f>
        <v/>
      </c>
      <c r="DJ12" s="80">
        <f>VLOOKUP(BR12,$AC$3:$BO$20,14,FALSE)</f>
        <v/>
      </c>
      <c r="DK12" s="80">
        <f>VLOOKUP(BS12,$AC$3:$BO$20,14,FALSE)</f>
        <v/>
      </c>
      <c r="DL12" s="80">
        <f>VLOOKUP(BR12,$AC$3:$BO$20,15,FALSE)</f>
        <v/>
      </c>
      <c r="DM12" s="80">
        <f>VLOOKUP(BS12,$AC$3:$BO$20,15,FALSE)</f>
        <v/>
      </c>
      <c r="DN12" s="25">
        <f>VLOOKUP(BR12,$AC$3:$BO$20,16,FALSE)</f>
        <v/>
      </c>
      <c r="DO12" s="80">
        <f>VLOOKUP(BS12,$AC$3:$BO$20,16,FALSE)</f>
        <v/>
      </c>
      <c r="DP12" s="80">
        <f>VLOOKUP(BR12,$AC$3:$BO$20,17,FALSE)</f>
        <v/>
      </c>
      <c r="DQ12" s="80">
        <f>VLOOKUP(BS12,$AC$3:$BO$20,17,FALSE)</f>
        <v/>
      </c>
      <c r="DR12" s="80">
        <f>VLOOKUP(BR12,$AC$3:$BO$20,18,FALSE)</f>
        <v/>
      </c>
      <c r="DS12" s="80">
        <f>VLOOKUP(BS12,$AC$3:$BO$20,18,FALSE)</f>
        <v/>
      </c>
      <c r="DT12" s="80">
        <f>VLOOKUP(BR12,$AC$3:$BO$20,19,FALSE)</f>
        <v/>
      </c>
      <c r="DU12" s="80">
        <f>VLOOKUP(BS12,$AC$3:$BO$20,19,FALSE)</f>
        <v/>
      </c>
      <c r="DV12" s="25">
        <f>VLOOKUP(BR12,$AC$3:$BO$20,20,FALSE)</f>
        <v/>
      </c>
      <c r="DW12" s="80">
        <f>VLOOKUP(BS12,$AC$3:$BO$20,20,FALSE)</f>
        <v/>
      </c>
      <c r="DX12" s="31">
        <f>VLOOKUP(BR12,$AC$3:$BO$20,31,FALSE)</f>
        <v/>
      </c>
      <c r="DY12" s="81">
        <f>VLOOKUP(BS12,$AC$3:$BO$20,31,FALSE)</f>
        <v/>
      </c>
      <c r="DZ12" s="80">
        <f>VLOOKUP(BR12,$AC$3:$BO$20,32,FALSE)</f>
        <v/>
      </c>
      <c r="EA12" s="80">
        <f>VLOOKUP(BS12,$AC$3:$BO$20,32,FALSE)</f>
        <v/>
      </c>
      <c r="EB12" s="80">
        <f>VLOOKUP(BR12,$AC$3:$BO$20,33,FALSE)</f>
        <v/>
      </c>
      <c r="EC12" s="80">
        <f>VLOOKUP(BS12,$AC$3:$BO$20,33,FALSE)</f>
        <v/>
      </c>
      <c r="ED12" s="80">
        <f>VLOOKUP(BR12,$AC$3:$BO$20,34,FALSE)</f>
        <v/>
      </c>
      <c r="EE12" s="80">
        <f>VLOOKUP(BS12,$AC$3:$BO$20,34,FALSE)</f>
        <v/>
      </c>
      <c r="EF12" s="25">
        <f>VLOOKUP(BR12,$AC$3:$BO$20,35,FALSE)</f>
        <v/>
      </c>
      <c r="EG12" s="80">
        <f>VLOOKUP(BS12,$AC$3:$BO$20,35,FALSE)</f>
        <v/>
      </c>
      <c r="EH12" s="80">
        <f>VLOOKUP(BR12,$AC$3:$BO$20,36,FALSE)</f>
        <v/>
      </c>
      <c r="EI12" s="80">
        <f>VLOOKUP(BS12,$AC$3:$BO$20,36,FALSE)</f>
        <v/>
      </c>
      <c r="EJ12" s="80">
        <f>VLOOKUP(BR12,$AC$3:$BO$20,37,FALSE)</f>
        <v/>
      </c>
      <c r="EK12" s="80">
        <f>VLOOKUP(BS12,$AC$3:$BO$20,37,FALSE)</f>
        <v/>
      </c>
      <c r="EL12" s="80">
        <f>VLOOKUP(BR12,$AC$3:$BO$20,38,FALSE)</f>
        <v/>
      </c>
      <c r="EM12" s="80">
        <f>VLOOKUP(BS12,$AC$3:$BO$20,38,FALSE)</f>
        <v/>
      </c>
      <c r="EN12" s="25">
        <f>VLOOKUP(BR12,$AC$3:$BO$20,39,FALSE)</f>
        <v/>
      </c>
      <c r="EO12" s="80">
        <f>VLOOKUP(BS12,$AC$3:$BO$20,39,FALSE)</f>
        <v/>
      </c>
      <c r="EQ12" s="81" t="n"/>
      <c r="ER12" s="81" t="n"/>
      <c r="ET12" s="81" t="n"/>
      <c r="EU12" s="81" t="n"/>
      <c r="EW12" s="81" t="n"/>
      <c r="EX12" s="81" t="n"/>
      <c r="EZ12" s="81" t="n"/>
      <c r="FA12" s="56" t="n"/>
      <c r="FC12" s="81" t="n"/>
      <c r="FD12" s="81" t="n"/>
      <c r="FF12" s="81" t="n"/>
      <c r="FG12" s="81" t="n"/>
      <c r="FI12" s="81" t="n"/>
      <c r="FJ12" s="71" t="n"/>
      <c r="FK12" s="71" t="n"/>
      <c r="FL12" s="81" t="n"/>
      <c r="FM12" s="71" t="n"/>
      <c r="FN12" s="71" t="n"/>
      <c r="FO12" s="81" t="n"/>
      <c r="FP12" s="71" t="n"/>
      <c r="FQ12" s="71" t="n"/>
      <c r="FR12" s="81" t="n"/>
      <c r="FS12" s="71" t="n"/>
      <c r="FT12" s="71" t="n"/>
      <c r="FU12" s="81" t="n"/>
      <c r="FV12" s="71" t="n"/>
      <c r="FW12" s="71" t="n"/>
      <c r="FX12" s="81" t="n"/>
      <c r="FY12" s="71" t="n"/>
      <c r="FZ12" s="71" t="n"/>
      <c r="GA12" s="81" t="n"/>
      <c r="GB12" s="71" t="n"/>
      <c r="GC12" s="71" t="n"/>
      <c r="GD12" s="81" t="n"/>
      <c r="GE12" s="71" t="n"/>
      <c r="GF12" s="71" t="n"/>
      <c r="GG12" s="81" t="n"/>
    </row>
    <row customHeight="1" ht="12" r="13" spans="1:201">
      <c r="A13" s="35" t="n">
        <v>43330</v>
      </c>
      <c r="B13" s="89" t="s">
        <v>172</v>
      </c>
      <c r="C13" s="89" t="s">
        <v>181</v>
      </c>
      <c r="D13" s="31" t="n">
        <v>7.07</v>
      </c>
      <c r="E13" s="81" t="n">
        <v>6.4</v>
      </c>
      <c r="F13" s="25" t="n">
        <v>348</v>
      </c>
      <c r="G13" s="80" t="n">
        <v>327</v>
      </c>
      <c r="H13" s="80" t="n">
        <v>253</v>
      </c>
      <c r="I13" s="80" t="n">
        <v>239</v>
      </c>
      <c r="J13" s="80" t="n">
        <v>9</v>
      </c>
      <c r="K13" s="80" t="n">
        <v>17</v>
      </c>
      <c r="L13" s="25" t="n">
        <v>2</v>
      </c>
      <c r="M13" s="80" t="n">
        <v>0</v>
      </c>
      <c r="N13" s="80" t="n">
        <v>4</v>
      </c>
      <c r="O13" s="80" t="n">
        <v>3</v>
      </c>
      <c r="P13" s="80" t="n">
        <v>1</v>
      </c>
      <c r="Q13" s="80" t="n">
        <v>4</v>
      </c>
      <c r="R13" s="16" t="n">
        <v>7</v>
      </c>
      <c r="S13" s="16" t="n">
        <v>7</v>
      </c>
      <c r="T13" s="16" t="n">
        <v>14</v>
      </c>
      <c r="U13" s="25" t="n">
        <v>4</v>
      </c>
      <c r="V13" s="80" t="n">
        <v>2</v>
      </c>
      <c r="W13" s="16" t="n">
        <v>6</v>
      </c>
      <c r="X13" s="25" t="n">
        <v>33</v>
      </c>
      <c r="Y13" s="80" t="n">
        <v>20</v>
      </c>
      <c r="Z13" s="27">
        <f>IF(U13="","",LOOKUP(U13-V13,{-9E+307,0,1},{2,"x",1}))</f>
        <v/>
      </c>
      <c r="AA13" s="14">
        <f>IF(U13="","",U13&amp;"-"&amp;V13)</f>
        <v/>
      </c>
      <c r="AB13" s="63" t="n"/>
      <c r="AC13" s="89" t="s">
        <v>172</v>
      </c>
      <c r="AD13" s="80">
        <f>SUMPRODUCT(($B$2:$C$1001=$AC13)*($Z$2:$Z$1001&lt;&gt;""))</f>
        <v/>
      </c>
      <c r="AE13" s="81">
        <f>SUMIF($B$2:$B$1001,$AC13,$D$2:$D$1001)+SUMIF($C$2:$C$1001,$AC13,$E$2:$E$1001)</f>
        <v/>
      </c>
      <c r="AF13" s="80">
        <f>SUMIF($B$2:$B$1001,$AC13,$F$2:$F$1001)+SUMIF($C$2:$C$1001,$AC13,$G$2:$G$1001)</f>
        <v/>
      </c>
      <c r="AG13" s="80">
        <f>SUMIF($B$2:$B$1001,$AC13,$H$2:$H$1001)+SUMIF($C$2:$C$1001,$AC13,$I$2:$I$1001)</f>
        <v/>
      </c>
      <c r="AH13" s="80">
        <f>SUMIF($B$2:$B$1001,$AC13,$J$2:$J$1001)+SUMIF($C$2:$C$1001,$AC13,$K$2:$K$1001)</f>
        <v/>
      </c>
      <c r="AI13" s="25">
        <f>SUMIF($B$2:$B$1001,$AC13,$L$2:$L$1001)+SUMIF($C$2:$C$1001,$AC13,$M$2:$M$1001)</f>
        <v/>
      </c>
      <c r="AJ13" s="80">
        <f>SUMIF($B$2:$B$1001,$AC13,$N$2:$N$1001)+SUMIF($C$2:$C$1001,$AC13,$O$2:$O$1001)</f>
        <v/>
      </c>
      <c r="AK13" s="80">
        <f>SUMIF($B$2:$B$1001,$AC13,$P$2:$P$1001)+SUMIF($C$2:$C$1001,$AC13,$Q$2:$Q$1001)</f>
        <v/>
      </c>
      <c r="AL13" s="80">
        <f>SUMIF($B$2:$B$1001,$AC13,$U$2:$U$1001)+SUMIF($C$2:$C$1001,$AC13,$V$2:$V$1001)</f>
        <v/>
      </c>
      <c r="AM13" s="29">
        <f>SUMIF($B$2:$B$1001,$AC13,$X$2:$X$1001)+SUMIF($C$2:$C$1001,$AC13,$Y$2:$Y$1001)</f>
        <v/>
      </c>
      <c r="AN13" s="31">
        <f>SUMIF($C$2:$C$1001,$AC13,$D$2:$D$1001)+SUMIF($B$2:$B$1001,$AC13,$E$2:$E$1001)</f>
        <v/>
      </c>
      <c r="AO13" s="80">
        <f>SUMIF($C$2:$C$1001,$AC13,$F$2:$F$1001)+SUMIF($B$2:$B$1001,$AC13,$G$2:$G$1001)</f>
        <v/>
      </c>
      <c r="AP13" s="80">
        <f>SUMIF($C$2:$C$1001,$AC13,$H$2:$H$1001)+SUMIF($B$2:$B$1001,$AC13,$I$2:$I$1001)</f>
        <v/>
      </c>
      <c r="AQ13" s="80">
        <f>SUMIF($C$2:$C$1001,$AC13,$J$2:$J$1001)+SUMIF($B$2:$B$1001,$AC13,$K$2:$K$1001)</f>
        <v/>
      </c>
      <c r="AR13" s="25">
        <f>SUMIF($C$2:$C$1001,$AC13,$L$2:$L$1001)+SUMIF($B$2:$B$1001,$AC13,$M$2:$M$1001)</f>
        <v/>
      </c>
      <c r="AS13" s="80">
        <f>SUMIF($C$2:$C$1001,$AC13,$N$2:$N$1001)+SUMIF($B$2:$B$1001,$AC13,$O$2:$O$1001)</f>
        <v/>
      </c>
      <c r="AT13" s="80">
        <f>SUMIF($C$2:$C$1001,$AC13,$P$2:$P$1001)+SUMIF($B$2:$B$1001,$AC13,$Q$2:$Q$1001)</f>
        <v/>
      </c>
      <c r="AU13" s="80">
        <f>SUMIF($C$2:$C$1001,$AC13,$U$2:$U$1001)+SUMIF($B$2:$B$1001,$AC13,$V$2:$V$1001)</f>
        <v/>
      </c>
      <c r="AV13" s="28">
        <f>SUMIF($C$2:$C$1001,$AC13,$X$2:$X$1001)+SUMIF($B$2:$B$1001,$AC13,$Y$2:$Y$1001)</f>
        <v/>
      </c>
      <c r="AW13" s="12" t="n">
        <v>5</v>
      </c>
      <c r="AX13" s="81" t="n">
        <v>32.37</v>
      </c>
      <c r="AY13" s="80" t="n">
        <v>2127</v>
      </c>
      <c r="AZ13" s="80" t="n">
        <v>1654</v>
      </c>
      <c r="BA13" s="80" t="n">
        <v>48</v>
      </c>
      <c r="BB13" s="25" t="n">
        <v>3</v>
      </c>
      <c r="BC13" s="80" t="n">
        <v>19</v>
      </c>
      <c r="BD13" s="80" t="n">
        <v>9</v>
      </c>
      <c r="BE13" s="80" t="n">
        <v>5</v>
      </c>
      <c r="BF13" s="29" t="n">
        <v>70</v>
      </c>
      <c r="BG13" s="31" t="n">
        <v>35.54</v>
      </c>
      <c r="BH13" s="80" t="n">
        <v>2467</v>
      </c>
      <c r="BI13" s="80" t="n">
        <v>2006</v>
      </c>
      <c r="BJ13" s="80" t="n">
        <v>55</v>
      </c>
      <c r="BK13" s="25" t="n">
        <v>5</v>
      </c>
      <c r="BL13" s="80" t="n">
        <v>7</v>
      </c>
      <c r="BM13" s="80" t="n">
        <v>8</v>
      </c>
      <c r="BN13" s="80" t="n">
        <v>13</v>
      </c>
      <c r="BO13" s="25" t="n">
        <v>104</v>
      </c>
      <c r="BR13" s="35" t="n"/>
      <c r="BS13" s="35" t="n"/>
      <c r="BV13" s="81" t="n"/>
      <c r="BW13" s="81" t="n"/>
      <c r="BX13" s="80" t="n"/>
      <c r="BY13" s="80" t="n"/>
      <c r="BZ13" s="80" t="n"/>
      <c r="CA13" s="80" t="n"/>
      <c r="CB13" s="80" t="n"/>
      <c r="CC13" s="80" t="n"/>
      <c r="CD13" s="80" t="n"/>
      <c r="CE13" s="80" t="n"/>
      <c r="CF13" s="80" t="n"/>
      <c r="CG13" s="80" t="n"/>
      <c r="CH13" s="80" t="n"/>
      <c r="CI13" s="80" t="n"/>
      <c r="CJ13" s="81" t="n"/>
      <c r="CK13" s="81" t="n"/>
      <c r="CL13" s="80" t="n"/>
      <c r="CM13" s="80" t="n"/>
      <c r="CN13" s="80" t="n"/>
      <c r="CO13" s="80" t="n"/>
      <c r="CP13" s="80" t="n"/>
      <c r="CQ13" s="80" t="n"/>
      <c r="CR13" s="80" t="n"/>
      <c r="CS13" s="80" t="n"/>
      <c r="CT13" s="80" t="n"/>
      <c r="CU13" s="80" t="n"/>
      <c r="CV13" s="80" t="n"/>
      <c r="CW13" s="80" t="n"/>
      <c r="CX13" s="81" t="n"/>
      <c r="CY13" s="81" t="n"/>
      <c r="CZ13" s="80" t="n"/>
      <c r="DA13" s="80" t="n"/>
      <c r="DB13" s="80" t="n"/>
      <c r="DC13" s="80" t="n"/>
      <c r="DD13" s="80" t="n"/>
      <c r="DE13" s="80" t="n"/>
      <c r="DF13" s="80" t="n"/>
      <c r="DG13" s="80" t="n"/>
      <c r="DH13" s="80" t="n"/>
      <c r="DI13" s="80" t="n"/>
      <c r="DJ13" s="80" t="n"/>
      <c r="DK13" s="80" t="n"/>
      <c r="DL13" s="81" t="n"/>
      <c r="DM13" s="81" t="n"/>
      <c r="DN13" s="80" t="n"/>
      <c r="DO13" s="80" t="n"/>
      <c r="DP13" s="80" t="n"/>
      <c r="DQ13" s="80" t="n"/>
      <c r="DR13" s="80" t="n"/>
      <c r="DS13" s="80" t="n"/>
      <c r="DT13" s="80" t="n"/>
      <c r="DU13" s="80" t="n"/>
      <c r="DV13" s="80" t="n"/>
      <c r="DW13" s="80" t="n"/>
      <c r="DX13" s="80" t="n"/>
      <c r="DY13" s="80" t="n"/>
      <c r="ES13" s="89" t="n"/>
      <c r="EV13" s="89" t="n"/>
      <c r="EY13" s="89" t="n"/>
      <c r="FB13" s="89" t="n"/>
      <c r="FE13" s="89" t="n"/>
      <c r="FH13" s="89" t="n"/>
      <c r="FK13" s="89" t="n"/>
      <c r="FL13" s="81" t="n"/>
      <c r="FO13" s="81" t="n"/>
      <c r="FR13" s="81" t="n"/>
      <c r="FU13" s="81" t="n"/>
      <c r="FX13" s="81" t="n"/>
      <c r="GA13" s="81" t="n"/>
      <c r="GD13" s="81" t="n"/>
      <c r="GG13" s="81" t="n"/>
    </row>
    <row customHeight="1" ht="12" r="14" spans="1:201">
      <c r="A14" s="35" t="n">
        <v>43330</v>
      </c>
      <c r="B14" s="89" t="s">
        <v>174</v>
      </c>
      <c r="C14" s="89" t="s">
        <v>176</v>
      </c>
      <c r="D14" s="31" t="n">
        <v>6.72</v>
      </c>
      <c r="E14" s="81" t="n">
        <v>6.93</v>
      </c>
      <c r="F14" s="25" t="n">
        <v>318</v>
      </c>
      <c r="G14" s="80" t="n">
        <v>480</v>
      </c>
      <c r="H14" s="80" t="n">
        <v>231</v>
      </c>
      <c r="I14" s="80" t="n">
        <v>390</v>
      </c>
      <c r="J14" s="80" t="n">
        <v>10</v>
      </c>
      <c r="K14" s="80" t="n">
        <v>12</v>
      </c>
      <c r="L14" s="25" t="n">
        <v>0</v>
      </c>
      <c r="M14" s="80" t="n">
        <v>3</v>
      </c>
      <c r="N14" s="80" t="n">
        <v>3</v>
      </c>
      <c r="O14" s="80" t="n">
        <v>2</v>
      </c>
      <c r="P14" s="80" t="n">
        <v>3</v>
      </c>
      <c r="Q14" s="80" t="n">
        <v>3</v>
      </c>
      <c r="R14" s="16" t="n">
        <v>6</v>
      </c>
      <c r="S14" s="16" t="n">
        <v>8</v>
      </c>
      <c r="T14" s="16" t="n">
        <v>14</v>
      </c>
      <c r="U14" s="25" t="n">
        <v>1</v>
      </c>
      <c r="V14" s="80" t="n">
        <v>2</v>
      </c>
      <c r="W14" s="16" t="n">
        <v>3</v>
      </c>
      <c r="X14" s="25" t="n">
        <v>40</v>
      </c>
      <c r="Y14" s="80" t="n">
        <v>6</v>
      </c>
      <c r="Z14" s="27">
        <f>IF(U14="","",LOOKUP(U14-V14,{-9E+307,0,1},{2,"x",1}))</f>
        <v/>
      </c>
      <c r="AA14" s="14">
        <f>IF(U14="","",U14&amp;"-"&amp;V14)</f>
        <v/>
      </c>
      <c r="AB14" s="63" t="n"/>
      <c r="AC14" s="89" t="s">
        <v>176</v>
      </c>
      <c r="AD14" s="80">
        <f>SUMPRODUCT(($B$2:$C$1001=$AC14)*($Z$2:$Z$1001&lt;&gt;""))</f>
        <v/>
      </c>
      <c r="AE14" s="81">
        <f>SUMIF($B$2:$B$1001,$AC14,$D$2:$D$1001)+SUMIF($C$2:$C$1001,$AC14,$E$2:$E$1001)</f>
        <v/>
      </c>
      <c r="AF14" s="80">
        <f>SUMIF($B$2:$B$1001,$AC14,$F$2:$F$1001)+SUMIF($C$2:$C$1001,$AC14,$G$2:$G$1001)</f>
        <v/>
      </c>
      <c r="AG14" s="80">
        <f>SUMIF($B$2:$B$1001,$AC14,$H$2:$H$1001)+SUMIF($C$2:$C$1001,$AC14,$I$2:$I$1001)</f>
        <v/>
      </c>
      <c r="AH14" s="80">
        <f>SUMIF($B$2:$B$1001,$AC14,$J$2:$J$1001)+SUMIF($C$2:$C$1001,$AC14,$K$2:$K$1001)</f>
        <v/>
      </c>
      <c r="AI14" s="25">
        <f>SUMIF($B$2:$B$1001,$AC14,$L$2:$L$1001)+SUMIF($C$2:$C$1001,$AC14,$M$2:$M$1001)</f>
        <v/>
      </c>
      <c r="AJ14" s="80">
        <f>SUMIF($B$2:$B$1001,$AC14,$N$2:$N$1001)+SUMIF($C$2:$C$1001,$AC14,$O$2:$O$1001)</f>
        <v/>
      </c>
      <c r="AK14" s="80">
        <f>SUMIF($B$2:$B$1001,$AC14,$P$2:$P$1001)+SUMIF($C$2:$C$1001,$AC14,$Q$2:$Q$1001)</f>
        <v/>
      </c>
      <c r="AL14" s="80">
        <f>SUMIF($B$2:$B$1001,$AC14,$U$2:$U$1001)+SUMIF($C$2:$C$1001,$AC14,$V$2:$V$1001)</f>
        <v/>
      </c>
      <c r="AM14" s="29">
        <f>SUMIF($B$2:$B$1001,$AC14,$X$2:$X$1001)+SUMIF($C$2:$C$1001,$AC14,$Y$2:$Y$1001)</f>
        <v/>
      </c>
      <c r="AN14" s="31">
        <f>SUMIF($C$2:$C$1001,$AC14,$D$2:$D$1001)+SUMIF($B$2:$B$1001,$AC14,$E$2:$E$1001)</f>
        <v/>
      </c>
      <c r="AO14" s="80">
        <f>SUMIF($C$2:$C$1001,$AC14,$F$2:$F$1001)+SUMIF($B$2:$B$1001,$AC14,$G$2:$G$1001)</f>
        <v/>
      </c>
      <c r="AP14" s="80">
        <f>SUMIF($C$2:$C$1001,$AC14,$H$2:$H$1001)+SUMIF($B$2:$B$1001,$AC14,$I$2:$I$1001)</f>
        <v/>
      </c>
      <c r="AQ14" s="80">
        <f>SUMIF($C$2:$C$1001,$AC14,$J$2:$J$1001)+SUMIF($B$2:$B$1001,$AC14,$K$2:$K$1001)</f>
        <v/>
      </c>
      <c r="AR14" s="25">
        <f>SUMIF($C$2:$C$1001,$AC14,$L$2:$L$1001)+SUMIF($B$2:$B$1001,$AC14,$M$2:$M$1001)</f>
        <v/>
      </c>
      <c r="AS14" s="80">
        <f>SUMIF($C$2:$C$1001,$AC14,$N$2:$N$1001)+SUMIF($B$2:$B$1001,$AC14,$O$2:$O$1001)</f>
        <v/>
      </c>
      <c r="AT14" s="80">
        <f>SUMIF($C$2:$C$1001,$AC14,$P$2:$P$1001)+SUMIF($B$2:$B$1001,$AC14,$Q$2:$Q$1001)</f>
        <v/>
      </c>
      <c r="AU14" s="80">
        <f>SUMIF($C$2:$C$1001,$AC14,$U$2:$U$1001)+SUMIF($B$2:$B$1001,$AC14,$V$2:$V$1001)</f>
        <v/>
      </c>
      <c r="AV14" s="28">
        <f>SUMIF($C$2:$C$1001,$AC14,$X$2:$X$1001)+SUMIF($B$2:$B$1001,$AC14,$Y$2:$Y$1001)</f>
        <v/>
      </c>
      <c r="AW14" s="12" t="n">
        <v>5</v>
      </c>
      <c r="AX14" s="81" t="n">
        <v>37</v>
      </c>
      <c r="AY14" s="80" t="n">
        <v>3065</v>
      </c>
      <c r="AZ14" s="80" t="n">
        <v>2673</v>
      </c>
      <c r="BA14" s="80" t="n">
        <v>79</v>
      </c>
      <c r="BB14" s="25" t="n">
        <v>7</v>
      </c>
      <c r="BC14" s="80" t="n">
        <v>2</v>
      </c>
      <c r="BD14" s="80" t="n">
        <v>5</v>
      </c>
      <c r="BE14" s="80" t="n">
        <v>18</v>
      </c>
      <c r="BF14" s="29" t="n">
        <v>62</v>
      </c>
      <c r="BG14" s="31" t="n">
        <v>31.08</v>
      </c>
      <c r="BH14" s="80" t="n">
        <v>1622</v>
      </c>
      <c r="BI14" s="80" t="n">
        <v>1180</v>
      </c>
      <c r="BJ14" s="80" t="n">
        <v>27</v>
      </c>
      <c r="BK14" s="25" t="n">
        <v>1</v>
      </c>
      <c r="BL14" s="80" t="n">
        <v>30</v>
      </c>
      <c r="BM14" s="80" t="n">
        <v>2</v>
      </c>
      <c r="BN14" s="80" t="n">
        <v>3</v>
      </c>
      <c r="BO14" s="25" t="n">
        <v>129</v>
      </c>
      <c r="BV14" s="81" t="n"/>
      <c r="BW14" s="81" t="n"/>
      <c r="BX14" s="81" t="n"/>
      <c r="BY14" s="81" t="n"/>
      <c r="BZ14" s="81" t="n"/>
      <c r="CA14" s="81" t="n"/>
      <c r="CB14" s="81" t="n"/>
      <c r="CC14" s="81" t="n"/>
      <c r="CD14" s="81" t="n"/>
      <c r="CE14" s="81" t="n"/>
      <c r="CF14" s="80" t="n"/>
      <c r="CG14" s="80" t="n"/>
      <c r="CH14" s="80" t="n"/>
      <c r="CI14" s="80" t="n"/>
      <c r="CJ14" s="80" t="n"/>
      <c r="CK14" s="80" t="n"/>
      <c r="CL14" s="80" t="n"/>
      <c r="CM14" s="80" t="n"/>
      <c r="CN14" s="80" t="n"/>
      <c r="CO14" s="80" t="n"/>
      <c r="CP14" s="80" t="n"/>
      <c r="CQ14" s="80" t="n"/>
      <c r="CS14" s="80" t="n"/>
      <c r="CT14" s="80" t="n"/>
      <c r="CU14" s="80" t="n"/>
      <c r="CV14" s="80" t="s">
        <v>29</v>
      </c>
      <c r="CW14" s="80" t="n"/>
      <c r="CX14" s="80" t="n"/>
      <c r="CY14" s="80" t="n"/>
      <c r="CZ14" s="80" t="n"/>
      <c r="DA14" s="80" t="n"/>
      <c r="DB14" s="80" t="n"/>
      <c r="DC14" s="80" t="n"/>
      <c r="DD14" s="80" t="n"/>
      <c r="DE14" s="80" t="n"/>
      <c r="DF14" s="80" t="n"/>
      <c r="DG14" s="80" t="n"/>
      <c r="DH14" s="80" t="n"/>
      <c r="DI14" s="80" t="n"/>
      <c r="DJ14" s="81" t="n"/>
      <c r="DK14" s="81" t="n"/>
      <c r="DL14" s="80" t="n"/>
      <c r="DM14" s="80" t="n"/>
      <c r="DN14" s="80" t="n"/>
      <c r="DO14" s="80" t="n"/>
      <c r="DP14" s="80" t="n"/>
      <c r="DQ14" s="80" t="n"/>
      <c r="DR14" s="80" t="n"/>
      <c r="DS14" s="80" t="n"/>
      <c r="DT14" s="80" t="s">
        <v>30</v>
      </c>
      <c r="DU14" s="80" t="n"/>
      <c r="DV14" s="80" t="n"/>
      <c r="DW14" s="80" t="n"/>
      <c r="DX14" s="80" t="n"/>
      <c r="DY14" s="80" t="n"/>
      <c r="DZ14" s="80" t="n"/>
      <c r="EA14" s="80" t="n"/>
      <c r="EB14" s="80" t="n"/>
      <c r="EC14" s="80" t="n"/>
      <c r="ED14" s="80" t="n"/>
      <c r="EE14" s="80" t="n"/>
      <c r="EF14" s="80" t="n"/>
      <c r="EG14" s="80" t="n"/>
      <c r="EH14" s="80" t="n"/>
      <c r="EI14" s="80" t="n"/>
      <c r="EJ14" s="81" t="n"/>
      <c r="EK14" s="81" t="n"/>
      <c r="EL14" s="80" t="n"/>
      <c r="EM14" s="80" t="n"/>
      <c r="EN14" s="80" t="n"/>
      <c r="EO14" s="80" t="n"/>
      <c r="EP14" s="80" t="n"/>
      <c r="EQ14" s="80" t="n"/>
    </row>
    <row customHeight="1" ht="12" r="15" spans="1:201">
      <c r="A15" s="35" t="n">
        <v>43330</v>
      </c>
      <c r="B15" s="89" t="s">
        <v>180</v>
      </c>
      <c r="C15" s="89" t="s">
        <v>171</v>
      </c>
      <c r="D15" s="31" t="n">
        <v>6.62</v>
      </c>
      <c r="E15" s="81" t="n">
        <v>6.93</v>
      </c>
      <c r="F15" s="25" t="n">
        <v>250</v>
      </c>
      <c r="G15" s="80" t="n">
        <v>663</v>
      </c>
      <c r="H15" s="80" t="n">
        <v>167</v>
      </c>
      <c r="I15" s="80" t="n">
        <v>590</v>
      </c>
      <c r="J15" s="80" t="n">
        <v>7</v>
      </c>
      <c r="K15" s="80" t="n">
        <v>15</v>
      </c>
      <c r="L15" s="25" t="n">
        <v>0</v>
      </c>
      <c r="M15" s="80" t="n">
        <v>0</v>
      </c>
      <c r="N15" s="80" t="n">
        <v>0</v>
      </c>
      <c r="O15" s="80" t="n">
        <v>6</v>
      </c>
      <c r="P15" s="80" t="n">
        <v>1</v>
      </c>
      <c r="Q15" s="80" t="n">
        <v>3</v>
      </c>
      <c r="R15" s="16" t="n">
        <v>1</v>
      </c>
      <c r="S15" s="16" t="n">
        <v>9</v>
      </c>
      <c r="T15" s="16" t="n">
        <v>10</v>
      </c>
      <c r="U15" s="25" t="n">
        <v>0</v>
      </c>
      <c r="V15" s="80" t="n">
        <v>1</v>
      </c>
      <c r="W15" s="16" t="n">
        <v>1</v>
      </c>
      <c r="X15" s="25" t="n">
        <v>32</v>
      </c>
      <c r="Y15" s="80" t="n">
        <v>17</v>
      </c>
      <c r="Z15" s="27">
        <f>IF(U15="","",LOOKUP(U15-V15,{-9E+307,0,1},{2,"x",1}))</f>
        <v/>
      </c>
      <c r="AA15" s="14">
        <f>IF(U15="","",U15&amp;"-"&amp;V15)</f>
        <v/>
      </c>
      <c r="AB15" s="63" t="n"/>
      <c r="AC15" s="89" t="s">
        <v>174</v>
      </c>
      <c r="AD15" s="80">
        <f>SUMPRODUCT(($B$2:$C$1001=$AC15)*($Z$2:$Z$1001&lt;&gt;""))</f>
        <v/>
      </c>
      <c r="AE15" s="81">
        <f>SUMIF($B$2:$B$1001,$AC15,$D$2:$D$1001)+SUMIF($C$2:$C$1001,$AC15,$E$2:$E$1001)</f>
        <v/>
      </c>
      <c r="AF15" s="80">
        <f>SUMIF($B$2:$B$1001,$AC15,$F$2:$F$1001)+SUMIF($C$2:$C$1001,$AC15,$G$2:$G$1001)</f>
        <v/>
      </c>
      <c r="AG15" s="80">
        <f>SUMIF($B$2:$B$1001,$AC15,$H$2:$H$1001)+SUMIF($C$2:$C$1001,$AC15,$I$2:$I$1001)</f>
        <v/>
      </c>
      <c r="AH15" s="80">
        <f>SUMIF($B$2:$B$1001,$AC15,$J$2:$J$1001)+SUMIF($C$2:$C$1001,$AC15,$K$2:$K$1001)</f>
        <v/>
      </c>
      <c r="AI15" s="25">
        <f>SUMIF($B$2:$B$1001,$AC15,$L$2:$L$1001)+SUMIF($C$2:$C$1001,$AC15,$M$2:$M$1001)</f>
        <v/>
      </c>
      <c r="AJ15" s="80">
        <f>SUMIF($B$2:$B$1001,$AC15,$N$2:$N$1001)+SUMIF($C$2:$C$1001,$AC15,$O$2:$O$1001)</f>
        <v/>
      </c>
      <c r="AK15" s="80">
        <f>SUMIF($B$2:$B$1001,$AC15,$P$2:$P$1001)+SUMIF($C$2:$C$1001,$AC15,$Q$2:$Q$1001)</f>
        <v/>
      </c>
      <c r="AL15" s="80">
        <f>SUMIF($B$2:$B$1001,$AC15,$U$2:$U$1001)+SUMIF($C$2:$C$1001,$AC15,$V$2:$V$1001)</f>
        <v/>
      </c>
      <c r="AM15" s="29">
        <f>SUMIF($B$2:$B$1001,$AC15,$X$2:$X$1001)+SUMIF($C$2:$C$1001,$AC15,$Y$2:$Y$1001)</f>
        <v/>
      </c>
      <c r="AN15" s="31">
        <f>SUMIF($C$2:$C$1001,$AC15,$D$2:$D$1001)+SUMIF($B$2:$B$1001,$AC15,$E$2:$E$1001)</f>
        <v/>
      </c>
      <c r="AO15" s="80">
        <f>SUMIF($C$2:$C$1001,$AC15,$F$2:$F$1001)+SUMIF($B$2:$B$1001,$AC15,$G$2:$G$1001)</f>
        <v/>
      </c>
      <c r="AP15" s="80">
        <f>SUMIF($C$2:$C$1001,$AC15,$H$2:$H$1001)+SUMIF($B$2:$B$1001,$AC15,$I$2:$I$1001)</f>
        <v/>
      </c>
      <c r="AQ15" s="80">
        <f>SUMIF($C$2:$C$1001,$AC15,$J$2:$J$1001)+SUMIF($B$2:$B$1001,$AC15,$K$2:$K$1001)</f>
        <v/>
      </c>
      <c r="AR15" s="25">
        <f>SUMIF($C$2:$C$1001,$AC15,$L$2:$L$1001)+SUMIF($B$2:$B$1001,$AC15,$M$2:$M$1001)</f>
        <v/>
      </c>
      <c r="AS15" s="80">
        <f>SUMIF($C$2:$C$1001,$AC15,$N$2:$N$1001)+SUMIF($B$2:$B$1001,$AC15,$O$2:$O$1001)</f>
        <v/>
      </c>
      <c r="AT15" s="80">
        <f>SUMIF($C$2:$C$1001,$AC15,$P$2:$P$1001)+SUMIF($B$2:$B$1001,$AC15,$Q$2:$Q$1001)</f>
        <v/>
      </c>
      <c r="AU15" s="80">
        <f>SUMIF($C$2:$C$1001,$AC15,$U$2:$U$1001)+SUMIF($B$2:$B$1001,$AC15,$V$2:$V$1001)</f>
        <v/>
      </c>
      <c r="AV15" s="28">
        <f>SUMIF($C$2:$C$1001,$AC15,$X$2:$X$1001)+SUMIF($B$2:$B$1001,$AC15,$Y$2:$Y$1001)</f>
        <v/>
      </c>
      <c r="AW15" s="12" t="n">
        <v>5</v>
      </c>
      <c r="AX15" s="81" t="n">
        <v>34.15</v>
      </c>
      <c r="AY15" s="80" t="n">
        <v>2094</v>
      </c>
      <c r="AZ15" s="80" t="n">
        <v>1595</v>
      </c>
      <c r="BA15" s="80" t="n">
        <v>55</v>
      </c>
      <c r="BB15" s="25" t="n">
        <v>2</v>
      </c>
      <c r="BC15" s="80" t="n">
        <v>20</v>
      </c>
      <c r="BD15" s="80" t="n">
        <v>8</v>
      </c>
      <c r="BE15" s="80" t="n">
        <v>8</v>
      </c>
      <c r="BF15" s="29" t="n">
        <v>103</v>
      </c>
      <c r="BG15" s="31" t="n">
        <v>34.38</v>
      </c>
      <c r="BH15" s="80" t="n">
        <v>2070</v>
      </c>
      <c r="BI15" s="80" t="n">
        <v>1591</v>
      </c>
      <c r="BJ15" s="80" t="n">
        <v>57</v>
      </c>
      <c r="BK15" s="25" t="n">
        <v>4</v>
      </c>
      <c r="BL15" s="80" t="n">
        <v>17</v>
      </c>
      <c r="BM15" s="80" t="n">
        <v>9</v>
      </c>
      <c r="BN15" s="80" t="n">
        <v>9</v>
      </c>
      <c r="BO15" s="25" t="n">
        <v>81</v>
      </c>
      <c r="BT15" s="89" t="s">
        <v>64</v>
      </c>
      <c r="CF15" s="89" t="s">
        <v>42</v>
      </c>
      <c r="CV15" s="11" t="s">
        <v>64</v>
      </c>
      <c r="DH15" s="89" t="s">
        <v>42</v>
      </c>
      <c r="DR15" s="80" t="n"/>
      <c r="DS15" s="80" t="n"/>
      <c r="DT15" s="12" t="s">
        <v>64</v>
      </c>
      <c r="DU15" s="80" t="n"/>
      <c r="DV15" s="80" t="n"/>
      <c r="DW15" s="80" t="n"/>
      <c r="DX15" s="80" t="n"/>
      <c r="DY15" s="80" t="n"/>
      <c r="DZ15" s="80" t="n"/>
      <c r="EA15" s="80" t="n"/>
      <c r="EB15" s="80" t="n"/>
      <c r="EC15" s="80" t="n"/>
      <c r="ED15" s="80" t="n"/>
      <c r="EE15" s="80" t="n"/>
      <c r="EF15" s="80" t="s">
        <v>42</v>
      </c>
      <c r="EG15" s="80" t="n"/>
      <c r="EH15" s="80" t="n"/>
      <c r="EI15" s="80" t="n"/>
      <c r="EJ15" s="80" t="n"/>
      <c r="EK15" s="81" t="n"/>
      <c r="EL15" s="81" t="n"/>
      <c r="EM15" s="81" t="n"/>
      <c r="EN15" s="81" t="n"/>
      <c r="EO15" s="81" t="n"/>
      <c r="EQ15" s="80" t="n"/>
      <c r="ER15" s="80" t="n"/>
      <c r="ES15" s="80" t="n"/>
      <c r="ET15" s="80" t="n"/>
      <c r="EU15" s="80" t="n"/>
      <c r="EV15" s="80" t="n"/>
      <c r="EW15" s="80" t="n"/>
      <c r="EY15" s="89" t="n"/>
      <c r="FB15" s="89" t="n"/>
      <c r="FE15" s="89" t="n"/>
      <c r="FH15" s="89" t="n"/>
      <c r="FJ15" s="81" t="n"/>
      <c r="FK15" s="89" t="n"/>
      <c r="FM15" s="81" t="n"/>
      <c r="FP15" s="81" t="n"/>
      <c r="FS15" s="81" t="n"/>
      <c r="FV15" s="81" t="n"/>
      <c r="FY15" s="81" t="n"/>
      <c r="GB15" s="81" t="n"/>
      <c r="GE15" s="81" t="n"/>
    </row>
    <row customHeight="1" ht="12" r="16" spans="1:201">
      <c r="A16" s="35" t="n">
        <v>43331</v>
      </c>
      <c r="B16" s="89" t="s">
        <v>182</v>
      </c>
      <c r="C16" s="89" t="s">
        <v>175</v>
      </c>
      <c r="D16" s="31" t="n">
        <v>6.38</v>
      </c>
      <c r="E16" s="81" t="n">
        <v>7.1</v>
      </c>
      <c r="F16" s="25" t="n">
        <v>448</v>
      </c>
      <c r="G16" s="80" t="n">
        <v>472</v>
      </c>
      <c r="H16" s="80" t="n">
        <v>351</v>
      </c>
      <c r="I16" s="80" t="n">
        <v>387</v>
      </c>
      <c r="J16" s="80" t="n">
        <v>11</v>
      </c>
      <c r="K16" s="80" t="n">
        <v>10</v>
      </c>
      <c r="L16" s="25" t="n">
        <v>1</v>
      </c>
      <c r="M16" s="80" t="n">
        <v>2</v>
      </c>
      <c r="N16" s="80" t="n">
        <v>3</v>
      </c>
      <c r="O16" s="80" t="n">
        <v>2</v>
      </c>
      <c r="P16" s="80" t="n">
        <v>3</v>
      </c>
      <c r="Q16" s="80" t="n">
        <v>4</v>
      </c>
      <c r="R16" s="16" t="n">
        <v>7</v>
      </c>
      <c r="S16" s="16" t="n">
        <v>8</v>
      </c>
      <c r="T16" s="16" t="n">
        <v>15</v>
      </c>
      <c r="U16" s="25" t="n">
        <v>1</v>
      </c>
      <c r="V16" s="80" t="n">
        <v>4</v>
      </c>
      <c r="W16" s="16" t="n">
        <v>5</v>
      </c>
      <c r="X16" s="25" t="n">
        <v>13</v>
      </c>
      <c r="Y16" s="80" t="n">
        <v>18</v>
      </c>
      <c r="Z16" s="27">
        <f>IF(U16="","",LOOKUP(U16-V16,{-9E+307,0,1},{2,"x",1}))</f>
        <v/>
      </c>
      <c r="AA16" s="14">
        <f>IF(U16="","",U16&amp;"-"&amp;V16)</f>
        <v/>
      </c>
      <c r="AB16" s="63" t="n"/>
      <c r="AC16" s="89" t="s">
        <v>177</v>
      </c>
      <c r="AD16" s="80">
        <f>SUMPRODUCT(($B$2:$C$1001=$AC16)*($Z$2:$Z$1001&lt;&gt;""))</f>
        <v/>
      </c>
      <c r="AE16" s="81">
        <f>SUMIF($B$2:$B$1001,$AC16,$D$2:$D$1001)+SUMIF($C$2:$C$1001,$AC16,$E$2:$E$1001)</f>
        <v/>
      </c>
      <c r="AF16" s="80">
        <f>SUMIF($B$2:$B$1001,$AC16,$F$2:$F$1001)+SUMIF($C$2:$C$1001,$AC16,$G$2:$G$1001)</f>
        <v/>
      </c>
      <c r="AG16" s="80">
        <f>SUMIF($B$2:$B$1001,$AC16,$H$2:$H$1001)+SUMIF($C$2:$C$1001,$AC16,$I$2:$I$1001)</f>
        <v/>
      </c>
      <c r="AH16" s="80">
        <f>SUMIF($B$2:$B$1001,$AC16,$J$2:$J$1001)+SUMIF($C$2:$C$1001,$AC16,$K$2:$K$1001)</f>
        <v/>
      </c>
      <c r="AI16" s="25">
        <f>SUMIF($B$2:$B$1001,$AC16,$L$2:$L$1001)+SUMIF($C$2:$C$1001,$AC16,$M$2:$M$1001)</f>
        <v/>
      </c>
      <c r="AJ16" s="80">
        <f>SUMIF($B$2:$B$1001,$AC16,$N$2:$N$1001)+SUMIF($C$2:$C$1001,$AC16,$O$2:$O$1001)</f>
        <v/>
      </c>
      <c r="AK16" s="80">
        <f>SUMIF($B$2:$B$1001,$AC16,$P$2:$P$1001)+SUMIF($C$2:$C$1001,$AC16,$Q$2:$Q$1001)</f>
        <v/>
      </c>
      <c r="AL16" s="80">
        <f>SUMIF($B$2:$B$1001,$AC16,$U$2:$U$1001)+SUMIF($C$2:$C$1001,$AC16,$V$2:$V$1001)</f>
        <v/>
      </c>
      <c r="AM16" s="29">
        <f>SUMIF($B$2:$B$1001,$AC16,$X$2:$X$1001)+SUMIF($C$2:$C$1001,$AC16,$Y$2:$Y$1001)</f>
        <v/>
      </c>
      <c r="AN16" s="31">
        <f>SUMIF($C$2:$C$1001,$AC16,$D$2:$D$1001)+SUMIF($B$2:$B$1001,$AC16,$E$2:$E$1001)</f>
        <v/>
      </c>
      <c r="AO16" s="80">
        <f>SUMIF($C$2:$C$1001,$AC16,$F$2:$F$1001)+SUMIF($B$2:$B$1001,$AC16,$G$2:$G$1001)</f>
        <v/>
      </c>
      <c r="AP16" s="80">
        <f>SUMIF($C$2:$C$1001,$AC16,$H$2:$H$1001)+SUMIF($B$2:$B$1001,$AC16,$I$2:$I$1001)</f>
        <v/>
      </c>
      <c r="AQ16" s="80">
        <f>SUMIF($C$2:$C$1001,$AC16,$J$2:$J$1001)+SUMIF($B$2:$B$1001,$AC16,$K$2:$K$1001)</f>
        <v/>
      </c>
      <c r="AR16" s="25">
        <f>SUMIF($C$2:$C$1001,$AC16,$L$2:$L$1001)+SUMIF($B$2:$B$1001,$AC16,$M$2:$M$1001)</f>
        <v/>
      </c>
      <c r="AS16" s="80">
        <f>SUMIF($C$2:$C$1001,$AC16,$N$2:$N$1001)+SUMIF($B$2:$B$1001,$AC16,$O$2:$O$1001)</f>
        <v/>
      </c>
      <c r="AT16" s="80">
        <f>SUMIF($C$2:$C$1001,$AC16,$P$2:$P$1001)+SUMIF($B$2:$B$1001,$AC16,$Q$2:$Q$1001)</f>
        <v/>
      </c>
      <c r="AU16" s="80">
        <f>SUMIF($C$2:$C$1001,$AC16,$U$2:$U$1001)+SUMIF($B$2:$B$1001,$AC16,$V$2:$V$1001)</f>
        <v/>
      </c>
      <c r="AV16" s="28">
        <f>SUMIF($C$2:$C$1001,$AC16,$X$2:$X$1001)+SUMIF($B$2:$B$1001,$AC16,$Y$2:$Y$1001)</f>
        <v/>
      </c>
      <c r="AW16" s="12" t="n">
        <v>5</v>
      </c>
      <c r="AX16" s="81" t="n">
        <v>34.45</v>
      </c>
      <c r="AY16" s="80" t="n">
        <v>2210</v>
      </c>
      <c r="AZ16" s="80" t="n">
        <v>1769</v>
      </c>
      <c r="BA16" s="80" t="n">
        <v>55</v>
      </c>
      <c r="BB16" s="25" t="n">
        <v>4</v>
      </c>
      <c r="BC16" s="80" t="n">
        <v>11</v>
      </c>
      <c r="BD16" s="80" t="n">
        <v>8</v>
      </c>
      <c r="BE16" s="80" t="n">
        <v>15</v>
      </c>
      <c r="BF16" s="29" t="n">
        <v>82</v>
      </c>
      <c r="BG16" s="31" t="n">
        <v>32.73</v>
      </c>
      <c r="BH16" s="80" t="n">
        <v>2240</v>
      </c>
      <c r="BI16" s="80" t="n">
        <v>1787</v>
      </c>
      <c r="BJ16" s="80" t="n">
        <v>42</v>
      </c>
      <c r="BK16" s="25" t="n">
        <v>3</v>
      </c>
      <c r="BL16" s="80" t="n">
        <v>23</v>
      </c>
      <c r="BM16" s="80" t="n">
        <v>3</v>
      </c>
      <c r="BN16" s="80" t="n">
        <v>8</v>
      </c>
      <c r="BO16" s="25" t="n">
        <v>99</v>
      </c>
      <c r="BT16" s="76" t="n">
        <v>6.5</v>
      </c>
      <c r="BX16" s="76" t="n">
        <v>9.5</v>
      </c>
      <c r="BY16" s="76" t="n"/>
      <c r="BZ16" s="76" t="n"/>
      <c r="CA16" s="76" t="n"/>
      <c r="CB16" s="76" t="n">
        <v>12.5</v>
      </c>
      <c r="CC16" s="76" t="n"/>
      <c r="CD16" s="76" t="n"/>
      <c r="CE16" s="76" t="n"/>
      <c r="CF16" s="72" t="n">
        <v>1.5</v>
      </c>
      <c r="CG16" s="76" t="n"/>
      <c r="CH16" s="76" t="n"/>
      <c r="CI16" s="76" t="n"/>
      <c r="CJ16" s="76" t="n">
        <v>2.5</v>
      </c>
      <c r="CK16" s="76" t="n"/>
      <c r="CL16" s="76" t="n"/>
      <c r="CM16" s="76" t="n"/>
      <c r="CN16" s="76" t="n">
        <v>3.5</v>
      </c>
      <c r="CR16" s="76" t="n">
        <v>4.5</v>
      </c>
      <c r="CS16" s="81" t="n"/>
      <c r="CT16" s="80" t="n"/>
      <c r="CU16" s="80" t="n"/>
      <c r="CV16" s="73" t="n">
        <v>3.5</v>
      </c>
      <c r="CW16" s="80" t="n"/>
      <c r="CX16" s="80" t="n"/>
      <c r="CY16" s="80" t="n"/>
      <c r="CZ16" s="76" t="n">
        <v>6.5</v>
      </c>
      <c r="DA16" s="80" t="n"/>
      <c r="DB16" s="80" t="n"/>
      <c r="DC16" s="80" t="n"/>
      <c r="DD16" s="76" t="n">
        <v>9.5</v>
      </c>
      <c r="DE16" s="80" t="n"/>
      <c r="DF16" s="80" t="n"/>
      <c r="DG16" s="80" t="n"/>
      <c r="DH16" s="72" t="n">
        <v>0.5</v>
      </c>
      <c r="DI16" s="76" t="n"/>
      <c r="DJ16" s="76" t="n"/>
      <c r="DK16" s="76" t="n"/>
      <c r="DL16" s="76" t="n">
        <v>1.5</v>
      </c>
      <c r="DM16" s="76" t="n"/>
      <c r="DN16" s="76" t="n"/>
      <c r="DO16" s="76" t="n"/>
      <c r="DP16" s="76" t="n">
        <v>2.5</v>
      </c>
      <c r="DQ16" s="76" t="n"/>
      <c r="DR16" s="76" t="n"/>
      <c r="DS16" s="76" t="n"/>
      <c r="DT16" s="73" t="n">
        <v>3.5</v>
      </c>
      <c r="DU16" s="76" t="n"/>
      <c r="DV16" s="76" t="n"/>
      <c r="DW16" s="76" t="n"/>
      <c r="DX16" s="76" t="n">
        <v>6.5</v>
      </c>
      <c r="DY16" s="76" t="n"/>
      <c r="DZ16" s="76" t="n"/>
      <c r="EA16" s="76" t="n"/>
      <c r="EB16" s="76" t="n">
        <v>9.5</v>
      </c>
      <c r="EC16" s="76" t="n"/>
      <c r="ED16" s="76" t="n"/>
      <c r="EE16" s="76" t="n"/>
      <c r="EF16" s="72" t="n">
        <v>0.5</v>
      </c>
      <c r="EG16" s="76" t="n"/>
      <c r="EH16" s="76" t="n"/>
      <c r="EI16" s="76" t="n"/>
      <c r="EJ16" s="76" t="n">
        <v>1.5</v>
      </c>
      <c r="EN16" s="76" t="n">
        <v>2.5</v>
      </c>
      <c r="EP16" s="89" t="n"/>
      <c r="ER16" s="80" t="n"/>
      <c r="ES16" s="80" t="n"/>
      <c r="ET16" s="80" t="n"/>
      <c r="EU16" s="80" t="n"/>
      <c r="EV16" s="80" t="n"/>
      <c r="EW16" s="80" t="n"/>
      <c r="EY16" s="89" t="n"/>
      <c r="FB16" s="89" t="n"/>
      <c r="FE16" s="89" t="n"/>
      <c r="FH16" s="89" t="n"/>
      <c r="FK16" s="89" t="n"/>
      <c r="FN16" s="81" t="n"/>
      <c r="FQ16" s="81" t="n"/>
      <c r="FT16" s="81" t="n"/>
      <c r="FW16" s="81" t="n"/>
      <c r="FZ16" s="81" t="n"/>
      <c r="GC16" s="81" t="n"/>
      <c r="GF16" s="81" t="n"/>
      <c r="GI16" s="81" t="n"/>
    </row>
    <row r="17" spans="1:201">
      <c r="A17" s="35" t="n">
        <v>43331</v>
      </c>
      <c r="B17" s="89" t="s">
        <v>184</v>
      </c>
      <c r="C17" s="89" t="s">
        <v>173</v>
      </c>
      <c r="D17" s="31" t="n">
        <v>7.57</v>
      </c>
      <c r="E17" s="81" t="n">
        <v>6.35</v>
      </c>
      <c r="F17" s="25" t="n">
        <v>520</v>
      </c>
      <c r="G17" s="80" t="n">
        <v>428</v>
      </c>
      <c r="H17" s="80" t="n">
        <v>455</v>
      </c>
      <c r="I17" s="80" t="n">
        <v>362</v>
      </c>
      <c r="J17" s="80" t="n">
        <v>20</v>
      </c>
      <c r="K17" s="80" t="n">
        <v>5</v>
      </c>
      <c r="L17" s="25" t="n">
        <v>1</v>
      </c>
      <c r="M17" s="80" t="n">
        <v>0</v>
      </c>
      <c r="N17" s="80" t="n">
        <v>3</v>
      </c>
      <c r="O17" s="80" t="n">
        <v>2</v>
      </c>
      <c r="P17" s="80" t="n">
        <v>2</v>
      </c>
      <c r="Q17" s="80" t="n">
        <v>0</v>
      </c>
      <c r="R17" s="16" t="n">
        <v>6</v>
      </c>
      <c r="S17" s="16" t="n">
        <v>2</v>
      </c>
      <c r="T17" s="16" t="n">
        <v>8</v>
      </c>
      <c r="U17" s="25" t="n">
        <v>3</v>
      </c>
      <c r="V17" s="80" t="n">
        <v>0</v>
      </c>
      <c r="W17" s="16" t="n">
        <v>3</v>
      </c>
      <c r="X17" s="25" t="n">
        <v>10</v>
      </c>
      <c r="Y17" s="80" t="n">
        <v>23</v>
      </c>
      <c r="Z17" s="27">
        <f>IF(U17="","",LOOKUP(U17-V17,{-9E+307,0,1},{2,"x",1}))</f>
        <v/>
      </c>
      <c r="AA17" s="14">
        <f>IF(U17="","",U17&amp;"-"&amp;V17)</f>
        <v/>
      </c>
      <c r="AB17" s="63" t="n"/>
      <c r="AC17" s="89" t="s">
        <v>180</v>
      </c>
      <c r="AD17" s="80">
        <f>SUMPRODUCT(($B$2:$C$1001=$AC17)*($Z$2:$Z$1001&lt;&gt;""))</f>
        <v/>
      </c>
      <c r="AE17" s="81">
        <f>SUMIF($B$2:$B$1001,$AC17,$D$2:$D$1001)+SUMIF($C$2:$C$1001,$AC17,$E$2:$E$1001)</f>
        <v/>
      </c>
      <c r="AF17" s="80">
        <f>SUMIF($B$2:$B$1001,$AC17,$F$2:$F$1001)+SUMIF($C$2:$C$1001,$AC17,$G$2:$G$1001)</f>
        <v/>
      </c>
      <c r="AG17" s="80">
        <f>SUMIF($B$2:$B$1001,$AC17,$H$2:$H$1001)+SUMIF($C$2:$C$1001,$AC17,$I$2:$I$1001)</f>
        <v/>
      </c>
      <c r="AH17" s="80">
        <f>SUMIF($B$2:$B$1001,$AC17,$J$2:$J$1001)+SUMIF($C$2:$C$1001,$AC17,$K$2:$K$1001)</f>
        <v/>
      </c>
      <c r="AI17" s="25">
        <f>SUMIF($B$2:$B$1001,$AC17,$L$2:$L$1001)+SUMIF($C$2:$C$1001,$AC17,$M$2:$M$1001)</f>
        <v/>
      </c>
      <c r="AJ17" s="80">
        <f>SUMIF($B$2:$B$1001,$AC17,$N$2:$N$1001)+SUMIF($C$2:$C$1001,$AC17,$O$2:$O$1001)</f>
        <v/>
      </c>
      <c r="AK17" s="80">
        <f>SUMIF($B$2:$B$1001,$AC17,$P$2:$P$1001)+SUMIF($C$2:$C$1001,$AC17,$Q$2:$Q$1001)</f>
        <v/>
      </c>
      <c r="AL17" s="80">
        <f>SUMIF($B$2:$B$1001,$AC17,$U$2:$U$1001)+SUMIF($C$2:$C$1001,$AC17,$V$2:$V$1001)</f>
        <v/>
      </c>
      <c r="AM17" s="29">
        <f>SUMIF($B$2:$B$1001,$AC17,$X$2:$X$1001)+SUMIF($C$2:$C$1001,$AC17,$Y$2:$Y$1001)</f>
        <v/>
      </c>
      <c r="AN17" s="31">
        <f>SUMIF($C$2:$C$1001,$AC17,$D$2:$D$1001)+SUMIF($B$2:$B$1001,$AC17,$E$2:$E$1001)</f>
        <v/>
      </c>
      <c r="AO17" s="80">
        <f>SUMIF($C$2:$C$1001,$AC17,$F$2:$F$1001)+SUMIF($B$2:$B$1001,$AC17,$G$2:$G$1001)</f>
        <v/>
      </c>
      <c r="AP17" s="80">
        <f>SUMIF($C$2:$C$1001,$AC17,$H$2:$H$1001)+SUMIF($B$2:$B$1001,$AC17,$I$2:$I$1001)</f>
        <v/>
      </c>
      <c r="AQ17" s="80">
        <f>SUMIF($C$2:$C$1001,$AC17,$J$2:$J$1001)+SUMIF($B$2:$B$1001,$AC17,$K$2:$K$1001)</f>
        <v/>
      </c>
      <c r="AR17" s="25">
        <f>SUMIF($C$2:$C$1001,$AC17,$L$2:$L$1001)+SUMIF($B$2:$B$1001,$AC17,$M$2:$M$1001)</f>
        <v/>
      </c>
      <c r="AS17" s="80">
        <f>SUMIF($C$2:$C$1001,$AC17,$N$2:$N$1001)+SUMIF($B$2:$B$1001,$AC17,$O$2:$O$1001)</f>
        <v/>
      </c>
      <c r="AT17" s="80">
        <f>SUMIF($C$2:$C$1001,$AC17,$P$2:$P$1001)+SUMIF($B$2:$B$1001,$AC17,$Q$2:$Q$1001)</f>
        <v/>
      </c>
      <c r="AU17" s="80">
        <f>SUMIF($C$2:$C$1001,$AC17,$U$2:$U$1001)+SUMIF($B$2:$B$1001,$AC17,$V$2:$V$1001)</f>
        <v/>
      </c>
      <c r="AV17" s="28">
        <f>SUMIF($C$2:$C$1001,$AC17,$X$2:$X$1001)+SUMIF($B$2:$B$1001,$AC17,$Y$2:$Y$1001)</f>
        <v/>
      </c>
      <c r="AW17" s="12" t="n">
        <v>5</v>
      </c>
      <c r="AX17" s="81" t="n">
        <v>32.81</v>
      </c>
      <c r="AY17" s="80" t="n">
        <v>1675</v>
      </c>
      <c r="AZ17" s="80" t="n">
        <v>1182</v>
      </c>
      <c r="BA17" s="80" t="n">
        <v>35</v>
      </c>
      <c r="BB17" s="25" t="n">
        <v>2</v>
      </c>
      <c r="BC17" s="80" t="n">
        <v>20</v>
      </c>
      <c r="BD17" s="80" t="n">
        <v>11</v>
      </c>
      <c r="BE17" s="80" t="n">
        <v>5</v>
      </c>
      <c r="BF17" s="29" t="n">
        <v>139</v>
      </c>
      <c r="BG17" s="31" t="n">
        <v>34.88</v>
      </c>
      <c r="BH17" s="80" t="n">
        <v>2570</v>
      </c>
      <c r="BI17" s="80" t="n">
        <v>2118</v>
      </c>
      <c r="BJ17" s="80" t="n">
        <v>72</v>
      </c>
      <c r="BK17" s="25" t="n">
        <v>1</v>
      </c>
      <c r="BL17" s="80" t="n">
        <v>5</v>
      </c>
      <c r="BM17" s="80" t="n">
        <v>7</v>
      </c>
      <c r="BN17" s="80" t="n">
        <v>12</v>
      </c>
      <c r="BO17" s="25" t="n">
        <v>69</v>
      </c>
      <c r="BR17" s="89">
        <f>BR28</f>
        <v/>
      </c>
      <c r="BS17" s="89">
        <f>BS28</f>
        <v/>
      </c>
      <c r="BT17" s="80">
        <f>COUNTIFS($T$2:$T$1000,"&gt;"&amp;$BT$16,$B$2:$B$1000,"="&amp;BR17)+COUNTIFS($T$2:$T$1000,"&gt;"&amp;$BT$16,$C$2:$C$1000,"="&amp;BR17)</f>
        <v/>
      </c>
      <c r="BU17" s="80">
        <f>COUNTIFS($T$2:$T$1000,"&lt;"&amp;$BT$16,$B$2:$B$1000,"="&amp;BR17)+COUNTIFS($T$2:$T$1000,"&lt;"&amp;$BT$16,$C$2:$C$1000,"="&amp;BR17)</f>
        <v/>
      </c>
      <c r="BV17" s="80">
        <f>COUNTIFS($T$2:$T$1000,"&gt;"&amp;$BT$16,$B$2:$B$1000,"="&amp;BS17)+COUNTIFS($T$2:$T$1000,"&gt;"&amp;$BT$16,$C$2:$C$1000,"="&amp;BS17)</f>
        <v/>
      </c>
      <c r="BW17" s="80">
        <f>COUNTIFS($T$2:$T$1000,"&lt;"&amp;$BT$16,$B$2:$B$1000,"="&amp;BS17)+COUNTIFS($T$2:$T$1000,"&lt;"&amp;$BT$16,$C$2:$C$1000,"="&amp;BS17)</f>
        <v/>
      </c>
      <c r="BX17" s="80">
        <f>COUNTIFS($T$2:$T$1000,"&gt;"&amp;$BX$16,$B$2:$B$1000,"="&amp;BR17)+COUNTIFS($T$2:$T$1000,"&gt;"&amp;$BX$16,$C$2:$C$1000,"="&amp;BR17)</f>
        <v/>
      </c>
      <c r="BY17" s="80">
        <f>COUNTIFS($T$2:$T$1000,"&lt;"&amp;$BX$16,$B$2:$B$1000,"="&amp;BR17)+COUNTIFS($T$2:$T$1000,"&lt;"&amp;$BX$16,$C$2:$C$1000,"="&amp;BR17)</f>
        <v/>
      </c>
      <c r="BZ17" s="80">
        <f>COUNTIFS($T$2:$T$1000,"&gt;"&amp;$BX$16,$B$2:$B$1000,"="&amp;BS17)+COUNTIFS($T$2:$T$1000,"&gt;"&amp;$BX$16,$C$2:$C$1000,"="&amp;BS17)</f>
        <v/>
      </c>
      <c r="CA17" s="80">
        <f>COUNTIFS($T$2:$T$1000,"&lt;"&amp;$BX$16,$B$2:$B$1000,"="&amp;BS17)+COUNTIFS($T$2:$T$1000,"&lt;"&amp;$BX$16,$C$2:$C$1000,"="&amp;BS17)</f>
        <v/>
      </c>
      <c r="CB17" s="80">
        <f>COUNTIFS($T$2:$T$1000,"&gt;"&amp;$CB$16,$B$2:$B$1000,"="&amp;BR17)+COUNTIFS($T$2:$T$1000,"&gt;"&amp;$CB$16,$C$2:$C$1000,"="&amp;BR17)</f>
        <v/>
      </c>
      <c r="CC17" s="80">
        <f>COUNTIFS($T$2:$T$1000,"&lt;"&amp;$CB$16,$B$2:$B$1000,"="&amp;BR17)+COUNTIFS($T$2:$T$1000,"&lt;"&amp;$CB$16,$C$2:$C$1000,"="&amp;BR17)</f>
        <v/>
      </c>
      <c r="CD17" s="80">
        <f>COUNTIFS($T$2:$T$1000,"&gt;"&amp;$CB$16,$B$2:$B$1000,"="&amp;BS17)+COUNTIFS($T$2:$T$1000,"&gt;"&amp;$CB$16,$C$2:$C$1000,"="&amp;BS17)</f>
        <v/>
      </c>
      <c r="CE17" s="80">
        <f>COUNTIFS($T$2:$T$1000,"&lt;"&amp;$CB$16,$B$2:$B$1000,"="&amp;BS17)+COUNTIFS($T$2:$T$1000,"&lt;"&amp;$CB$16,$C$2:$C$1000,"="&amp;BS17)</f>
        <v/>
      </c>
      <c r="CF17" s="25">
        <f>COUNTIFS($W$2:$W$1000,"&gt;"&amp;$CF$16,$B$2:$B$1000,"="&amp;BR17)+COUNTIFS($W$2:$W$1000,"&gt;"&amp;$CF$16,$C$2:$C$1000,"="&amp;BR17)</f>
        <v/>
      </c>
      <c r="CG17" s="80">
        <f>COUNTIFS($W$2:$W$1000,"&lt;"&amp;$CF$16,$B$2:$B$1000,"="&amp;BR17)+COUNTIFS($W$2:$W$1000,"&lt;"&amp;$CF$16,$C$2:$C$1000,"="&amp;BR17)</f>
        <v/>
      </c>
      <c r="CH17" s="80">
        <f>COUNTIFS($W$2:$W$1000,"&gt;"&amp;$CF$16,$B$2:$B$1000,"="&amp;BS17)+COUNTIFS($W$2:$W$1000,"&gt;"&amp;$CF$16,$C$2:$C$1000,"="&amp;BS17)</f>
        <v/>
      </c>
      <c r="CI17" s="80">
        <f>COUNTIFS($W$2:$W$1000,"&lt;"&amp;$CF$16,$B$2:$B$1000,"="&amp;BS17)+COUNTIFS($W$2:$W$1000,"&lt;"&amp;$CF$16,$C$2:$C$1000,"="&amp;BS17)</f>
        <v/>
      </c>
      <c r="CJ17" s="80">
        <f>COUNTIFS($W$2:$W$1000,"&gt;"&amp;$CJ$16,$B$2:$B$1000,"="&amp;BR17)+COUNTIFS($W$2:$W$1000,"&gt;"&amp;$CJ$16,$C$2:$C$1000,"="&amp;BR17)</f>
        <v/>
      </c>
      <c r="CK17" s="80">
        <f>COUNTIFS($W$2:$W$1000,"&lt;"&amp;$CJ$16,$B$2:$B$1000,"="&amp;BR17)+COUNTIFS($W$2:$W$1000,"&lt;"&amp;$CJ$16,$C$2:$C$1000,"="&amp;BR17)</f>
        <v/>
      </c>
      <c r="CL17" s="80">
        <f>COUNTIFS($W$2:$W$1000,"&gt;"&amp;$CJ$16,$B$2:$B$1000,"="&amp;BS17)+COUNTIFS($W$2:$W$1000,"&gt;"&amp;$CJ$16,$C$2:$C$1000,"="&amp;BS17)</f>
        <v/>
      </c>
      <c r="CM17" s="80">
        <f>COUNTIFS($W$2:$W$1000,"&lt;"&amp;$CJ$16,$B$2:$B$1000,"="&amp;BS17)+COUNTIFS($W$2:$W$1000,"&lt;"&amp;$CJ$16,$C$2:$C$1000,"="&amp;BS17)</f>
        <v/>
      </c>
      <c r="CN17" s="80">
        <f>COUNTIFS($W$2:$W$1000,"&gt;"&amp;$CN$16,$B$2:$B$1000,"="&amp;BR17)+COUNTIFS($W$2:$W$1000,"&gt;"&amp;$CN$16,$C$2:$C$1000,"="&amp;BR17)</f>
        <v/>
      </c>
      <c r="CO17" s="80">
        <f>COUNTIFS($W$2:$W$1000,"&lt;"&amp;$CN$16,$B$2:$B$1000,"="&amp;BR17)+COUNTIFS($W$2:$W$1000,"&lt;"&amp;$CN$16,$C$2:$C$1000,"="&amp;BR17)</f>
        <v/>
      </c>
      <c r="CP17" s="80">
        <f>COUNTIFS($W$2:$W$1000,"&gt;"&amp;$CN$16,$B$2:$B$1000,"="&amp;BS17)+COUNTIFS($W$2:$W$1000,"&gt;"&amp;$CN$16,$C$2:$C$1000,"="&amp;BS17)</f>
        <v/>
      </c>
      <c r="CQ17" s="80">
        <f>COUNTIFS($W$2:$W$1000,"&lt;"&amp;$CN$16,$B$2:$B$1000,"="&amp;BS17)+COUNTIFS($W$2:$W$1000,"&lt;"&amp;$CN$16,$C$2:$C$1000,"="&amp;BS17)</f>
        <v/>
      </c>
      <c r="CR17" s="80">
        <f>COUNTIFS($W$2:$W$1000,"&gt;"&amp;$CR$16,$B$2:$B$1000,"="&amp;BR17)+COUNTIFS($W$2:$W$1000,"&gt;"&amp;$CR$16,$C$2:$C$1000,"="&amp;BR17)</f>
        <v/>
      </c>
      <c r="CS17" s="80">
        <f>COUNTIFS($W$2:$W$1000,"&lt;"&amp;$CR$16,$B$2:$B$1000,"="&amp;BR17)+COUNTIFS($W$2:$W$1000,"&lt;"&amp;$CR$16,$C$2:$C$1000,"="&amp;BR17)</f>
        <v/>
      </c>
      <c r="CT17" s="80">
        <f>COUNTIFS($W$2:$W$1000,"&gt;"&amp;$CR$16,$B$2:$B$1000,"="&amp;BS17)+COUNTIFS($W$2:$W$1000,"&gt;"&amp;$CR$16,$C$2:$C$1000,"="&amp;BS17)</f>
        <v/>
      </c>
      <c r="CU17" s="80">
        <f>COUNTIFS($W$2:$W$1000,"&lt;"&amp;$CR$16,$B$2:$B$1000,"="&amp;BS17)+COUNTIFS($W$2:$W$1000,"&lt;"&amp;$CR$16,$C$2:$C$1000,"="&amp;BS17)</f>
        <v/>
      </c>
      <c r="CV17" s="12">
        <f>COUNTIFS($R$2:$R$1000,"&gt;"&amp;$CV$16,$B$2:$B$1000,"="&amp;BR17)+COUNTIFS($S$2:$S$1000,"&gt;"&amp;$CV$16,$C$2:$C$1000,"="&amp;BR17)</f>
        <v/>
      </c>
      <c r="CW17" s="80">
        <f>COUNTIFS($R$2:$R$1000,"&lt;"&amp;$CV$16,$B$2:$B$1000,"="&amp;BR17)+COUNTIFS($S$2:$S$1000,"&lt;"&amp;$CV$16,$C$2:$C$1000,"="&amp;BR17)</f>
        <v/>
      </c>
      <c r="CX17" s="80">
        <f>COUNTIFS($R$2:$R$1000,"&gt;"&amp;$CV$16,$B$2:$B$1000,"="&amp;BS17)+COUNTIFS($S$2:$S$1000,"&gt;"&amp;$CV$16,$C$2:$C$1000,"="&amp;BS17)</f>
        <v/>
      </c>
      <c r="CY17" s="80">
        <f>COUNTIFS($R$2:$R$1000,"&lt;"&amp;$CV$16,$B$2:$B$1000,"="&amp;BS17)+COUNTIFS($S$2:$S$1000,"&lt;"&amp;$CV$16,$C$2:$C$1000,"="&amp;BS17)</f>
        <v/>
      </c>
      <c r="CZ17" s="80">
        <f>COUNTIFS($R$2:$R$1000,"&gt;"&amp;$CZ$16,$B$2:$B$1000,"="&amp;BR17)+COUNTIFS($S$2:$S$1000,"&gt;"&amp;$CZ$16,$C$2:$C$1000,"="&amp;BR17)</f>
        <v/>
      </c>
      <c r="DA17" s="80">
        <f>COUNTIFS($R$2:$R$1000,"&lt;"&amp;$CZ$16,$B$2:$B$1000,"="&amp;BR17)+COUNTIFS($S$2:$S$1000,"&lt;"&amp;$CZ$16,$C$2:$C$1000,"="&amp;BR17)</f>
        <v/>
      </c>
      <c r="DB17" s="80">
        <f>COUNTIFS($R$2:$R$1000,"&gt;"&amp;$CZ$16,$B$2:$B$1000,"="&amp;BS17)+COUNTIFS($S$2:$S$1000,"&gt;"&amp;$CZ$16,$C$2:$C$1000,"="&amp;BS17)</f>
        <v/>
      </c>
      <c r="DC17" s="80">
        <f>COUNTIFS($R$2:$R$1000,"&lt;"&amp;$CZ$16,$B$2:$B$1000,"="&amp;BS17)+COUNTIFS($S$2:$S$1000,"&lt;"&amp;$CZ$16,$C$2:$C$1000,"="&amp;BS17)</f>
        <v/>
      </c>
      <c r="DD17" s="80">
        <f>COUNTIFS($R$2:$R$1000,"&gt;"&amp;$DD$16,$B$2:$B$1000,"="&amp;BR17)+COUNTIFS($S$2:$S$1000,"&gt;"&amp;$DD$16,$C$2:$C$1000,"="&amp;BR17)</f>
        <v/>
      </c>
      <c r="DE17" s="80">
        <f>COUNTIFS($R$2:$R$1000,"&lt;"&amp;$DD$16,$B$2:$B$1000,"="&amp;BR17)+COUNTIFS($S$2:$S$1000,"&lt;"&amp;$DD$16,$C$2:$C$1000,"="&amp;BR17)</f>
        <v/>
      </c>
      <c r="DF17" s="80">
        <f>COUNTIFS($R$2:$R$1000,"&gt;"&amp;$DD$16,$B$2:$B$1000,"="&amp;BS17)+COUNTIFS($S$2:$S$1000,"&gt;"&amp;$DD$16,$C$2:$C$1000,"="&amp;BS17)</f>
        <v/>
      </c>
      <c r="DG17" s="80">
        <f>COUNTIFS($R$2:$R$1000,"&lt;"&amp;$DD$16,$B$2:$B$1000,"="&amp;BS17)+COUNTIFS($S$2:$S$1000,"&lt;"&amp;$DD$16,$C$2:$C$1000,"="&amp;BS17)</f>
        <v/>
      </c>
      <c r="DH17" s="25">
        <f>COUNTIFS($U$2:$U$1000,"&gt;"&amp;$DH$16,$B$2:$B$1000,"="&amp;BR17)+COUNTIFS($V$2:$V$1000,"&gt;"&amp;$DH$16,$C$2:$C$1000,"="&amp;BR17)</f>
        <v/>
      </c>
      <c r="DI17" s="80">
        <f>COUNTIFS($U$2:$U$1000,"&lt;"&amp;$DH$16,$B$2:$B$1000,"="&amp;BR17)+COUNTIFS($V$2:$V$1000,"&lt;"&amp;$DH$16,$C$2:$C$1000,"="&amp;BR17)</f>
        <v/>
      </c>
      <c r="DJ17" s="80">
        <f>COUNTIFS($U$2:$U$1000,"&gt;"&amp;$DH$16,$B$2:$B$1000,"="&amp;BS17)+COUNTIFS($V$2:$V$1000,"&gt;"&amp;$DH$16,$C$2:$C$1000,"="&amp;BS17)</f>
        <v/>
      </c>
      <c r="DK17" s="80">
        <f>COUNTIFS($U$2:$U$1000,"&lt;"&amp;$DH$16,$B$2:$B$1000,"="&amp;BS17)+COUNTIFS($V$2:$V$1000,"&lt;"&amp;$DH$16,$C$2:$C$1000,"="&amp;BS17)</f>
        <v/>
      </c>
      <c r="DL17" s="80">
        <f>COUNTIFS($U$2:$U$1000,"&gt;"&amp;$DL$16,$B$2:$B$1000,"="&amp;BR17)+COUNTIFS($V$2:$V$1000,"&gt;"&amp;$DL$16,$C$2:$C$1000,"="&amp;BR17)</f>
        <v/>
      </c>
      <c r="DM17" s="80">
        <f>COUNTIFS($U$2:$U$1000,"&lt;"&amp;$DL$16,$B$2:$B$1000,"="&amp;BR17)+COUNTIFS($V$2:$V$1000,"&lt;"&amp;$DL$16,$C$2:$C$1000,"="&amp;BR17)</f>
        <v/>
      </c>
      <c r="DN17" s="80">
        <f>COUNTIFS($U$2:$U$1000,"&gt;"&amp;$DL$16,$B$2:$B$1000,"="&amp;BS17)+COUNTIFS($V$2:$V$1000,"&gt;"&amp;$DL$16,$C$2:$C$1000,"="&amp;BS17)</f>
        <v/>
      </c>
      <c r="DO17" s="80">
        <f>COUNTIFS($U$2:$U$1000,"&lt;"&amp;$DL$16,$B$2:$B$1000,"="&amp;BS17)+COUNTIFS($V$2:$V$1000,"&lt;"&amp;$DL$16,$C$2:$C$1000,"="&amp;BS17)</f>
        <v/>
      </c>
      <c r="DP17" s="80">
        <f>COUNTIFS($U$2:$U$1000,"&gt;"&amp;$DP$16,$B$2:$B$1000,"="&amp;BR17)+COUNTIFS($V$2:$V$1000,"&gt;"&amp;$DP$16,$C$2:$C$1000,"="&amp;BR17)</f>
        <v/>
      </c>
      <c r="DQ17" s="80">
        <f>COUNTIFS($U$2:$U$1000,"&lt;"&amp;$DP$16,$B$2:$B$1000,"="&amp;BR17)+COUNTIFS($V$2:$V$1000,"&lt;"&amp;$DP$16,$C$2:$C$1000,"="&amp;BR17)</f>
        <v/>
      </c>
      <c r="DR17" s="80">
        <f>COUNTIFS($U$2:$U$1000,"&gt;"&amp;$DP$16,$B$2:$B$1000,"="&amp;BS17)+COUNTIFS($V$2:$V$1000,"&gt;"&amp;$DP$16,$C$2:$C$1000,"="&amp;BS17)</f>
        <v/>
      </c>
      <c r="DS17" s="80">
        <f>COUNTIFS($U$2:$U$1000,"&lt;"&amp;$DP$16,$B$2:$B$1000,"="&amp;BS17)+COUNTIFS($V$2:$V$1000,"&lt;"&amp;$DP$16,$C$2:$C$1000,"="&amp;BS17)</f>
        <v/>
      </c>
      <c r="DT17" s="12">
        <f>COUNTIFS($S$2:$S$1000,"&gt;"&amp;$DT$16,$B$2:$B$1000,"="&amp;BR17)+COUNTIFS($R$2:$R$1000,"&gt;"&amp;$DT$16,$C$2:$C$1000,"="&amp;BR17)</f>
        <v/>
      </c>
      <c r="DU17" s="80">
        <f>COUNTIFS($S$2:$S$1000,"&lt;"&amp;$DT$16,$B$2:$B$1000,"="&amp;BR17)+COUNTIFS($R$2:$R$1000,"&lt;"&amp;$DT$16,$C$2:$C$1000,"="&amp;BR17)</f>
        <v/>
      </c>
      <c r="DV17" s="80">
        <f>COUNTIFS($S$2:$S$1000,"&gt;"&amp;$DT$16,$B$2:$B$1000,"="&amp;BS17)+COUNTIFS($R$2:$R$1000,"&gt;"&amp;$DT$16,$C$2:$C$1000,"="&amp;BS17)</f>
        <v/>
      </c>
      <c r="DW17" s="80">
        <f>COUNTIFS($S$2:$S$1000,"&lt;"&amp;$DT$16,$B$2:$B$1000,"="&amp;BS17)+COUNTIFS($R$2:$R$1000,"&lt;"&amp;$DT$16,$C$2:$C$1000,"="&amp;BS17)</f>
        <v/>
      </c>
      <c r="DX17" s="80">
        <f>COUNTIFS($S$2:$S$1000,"&gt;"&amp;$DX$16,$B$2:$B$1000,"="&amp;BR17)+COUNTIFS($R$2:$R$1000,"&gt;"&amp;$DX$16,$C$2:$C$1000,"="&amp;BR17)</f>
        <v/>
      </c>
      <c r="DY17" s="80">
        <f>COUNTIFS($S$2:$S$1000,"&lt;"&amp;$DX$16,$B$2:$B$1000,"="&amp;BR17)+COUNTIFS($R$2:$R$1000,"&lt;"&amp;$DX$16,$C$2:$C$1000,"="&amp;BR17)</f>
        <v/>
      </c>
      <c r="DZ17" s="80">
        <f>COUNTIFS($S$2:$S$1000,"&gt;"&amp;$DX$16,$B$2:$B$1000,"="&amp;BS17)+COUNTIFS($R$2:$R$1000,"&gt;"&amp;$DX$16,$C$2:$C$1000,"="&amp;BS17)</f>
        <v/>
      </c>
      <c r="EA17" s="80">
        <f>COUNTIFS($S$2:$S$1000,"&lt;"&amp;$DX$16,$B$2:$B$1000,"="&amp;BS17)+COUNTIFS($R$2:$R$1000,"&lt;"&amp;$DX$16,$C$2:$C$1000,"="&amp;BS17)</f>
        <v/>
      </c>
      <c r="EB17" s="80">
        <f>COUNTIFS($S$2:$S$1000,"&gt;"&amp;$EB$16,$B$2:$B$1000,"="&amp;BR17)+COUNTIFS($R$2:$R$1000,"&gt;"&amp;$EB$16,$C$2:$C$1000,"="&amp;BR17)</f>
        <v/>
      </c>
      <c r="EC17" s="80">
        <f>COUNTIFS($S$2:$S$1000,"&lt;"&amp;$EB$16,$B$2:$B$1000,"="&amp;BR17)+COUNTIFS($R$2:$R$1000,"&lt;"&amp;$EB$16,$C$2:$C$1000,"="&amp;BR17)</f>
        <v/>
      </c>
      <c r="ED17" s="80">
        <f>COUNTIFS($S$2:$S$1000,"&gt;"&amp;$EB$16,$B$2:$B$1000,"="&amp;BS17)+COUNTIFS($R$2:$R$1000,"&gt;"&amp;$EB$16,$C$2:$C$1000,"="&amp;BS17)</f>
        <v/>
      </c>
      <c r="EE17" s="80">
        <f>COUNTIFS($S$2:$S$1000,"&lt;"&amp;$EB$16,$B$2:$B$1000,"="&amp;BS17)+COUNTIFS($R$2:$R$1000,"&lt;"&amp;$EB$16,$C$2:$C$1000,"="&amp;BS17)</f>
        <v/>
      </c>
      <c r="EF17" s="25">
        <f>COUNTIFS($V$2:$V$1000,"&gt;"&amp;$EF$16,$B$2:$B$1000,"="&amp;BR17)+COUNTIFS($U$2:$U$1000,"&gt;"&amp;$EF$16,$C$2:$C$1000,"="&amp;BR17)</f>
        <v/>
      </c>
      <c r="EG17" s="80">
        <f>COUNTIFS($V$2:$V$1000,"&lt;"&amp;$EF$16,$B$2:$B$1000,"="&amp;BR17)+COUNTIFS($U$2:$U$1000,"&lt;"&amp;$EF$16,$C$2:$C$1000,"="&amp;BR17)</f>
        <v/>
      </c>
      <c r="EH17" s="80">
        <f>COUNTIFS($V$2:$V$1000,"&gt;"&amp;$EF$16,$B$2:$B$1000,"="&amp;BS17)+COUNTIFS($U$2:$U$1000,"&gt;"&amp;$EF$16,$C$2:$C$1000,"="&amp;BS17)</f>
        <v/>
      </c>
      <c r="EI17" s="80">
        <f>COUNTIFS($V$2:$V$1000,"&lt;"&amp;$EF$16,$B$2:$B$1000,"="&amp;BS17)+COUNTIFS($U$2:$U$1000,"&lt;"&amp;$EF$16,$C$2:$C$1000,"="&amp;BS17)</f>
        <v/>
      </c>
      <c r="EJ17" s="80">
        <f>COUNTIFS($V$2:$V$1000,"&gt;"&amp;$EJ$16,$B$2:$B$1000,"="&amp;BR17)+COUNTIFS($U$2:$U$1000,"&gt;"&amp;$EJ$16,$C$2:$C$1000,"="&amp;BR17)</f>
        <v/>
      </c>
      <c r="EK17" s="80">
        <f>COUNTIFS($V$2:$V$1000,"&lt;"&amp;$EJ$16,$B$2:$B$1000,"="&amp;BR17)+COUNTIFS($U$2:$U$1000,"&lt;"&amp;$EJ$16,$C$2:$C$1000,"="&amp;BR17)</f>
        <v/>
      </c>
      <c r="EL17" s="80">
        <f>COUNTIFS($V$2:$V$1000,"&gt;"&amp;$EJ$16,$B$2:$B$1000,"="&amp;BS17)+COUNTIFS($U$2:$U$1000,"&gt;"&amp;$EJ$16,$C$2:$C$1000,"="&amp;BS17)</f>
        <v/>
      </c>
      <c r="EM17" s="80">
        <f>COUNTIFS($V$2:$V$1000,"&lt;"&amp;$EJ$16,$B$2:$B$1000,"="&amp;BS17)+COUNTIFS($U$2:$U$1000,"&lt;"&amp;$EJ$16,$C$2:$C$1000,"="&amp;BS17)</f>
        <v/>
      </c>
      <c r="EN17" s="80">
        <f>COUNTIFS($V$2:$V$1000,"&gt;"&amp;$EN$16,$B$2:$B$1000,"="&amp;BR17)+COUNTIFS($U$2:$U$1000,"&gt;"&amp;$EN$16,$C$2:$C$1000,"="&amp;BR17)</f>
        <v/>
      </c>
      <c r="EO17" s="80">
        <f>COUNTIFS($V$2:$V$1000,"&lt;"&amp;$EN$16,$B$2:$B$1000,"="&amp;BR17)+COUNTIFS($U$2:$U$1000,"&lt;"&amp;$EN$16,$C$2:$C$1000,"="&amp;BR17)</f>
        <v/>
      </c>
      <c r="EP17" s="80">
        <f>COUNTIFS($V$2:$V$1000,"&gt;"&amp;$EN$16,$B$2:$B$1000,"="&amp;BS17)+COUNTIFS($U$2:$U$1000,"&gt;"&amp;$EN$16,$C$2:$C$1000,"="&amp;BS17)</f>
        <v/>
      </c>
      <c r="EQ17" s="80">
        <f>COUNTIFS($V$2:$V$1000,"&lt;"&amp;$EN$16,$B$2:$B$1000,"="&amp;BS17)+COUNTIFS($U$2:$U$1000,"&lt;"&amp;$EN$16,$C$2:$C$1000,"="&amp;BS17)</f>
        <v/>
      </c>
      <c r="ES17" s="89" t="n"/>
      <c r="EV17" s="89" t="n"/>
      <c r="EY17" s="89" t="n"/>
      <c r="FB17" s="89" t="n"/>
      <c r="FE17" s="89" t="n"/>
      <c r="FH17" s="89" t="n"/>
      <c r="FK17" s="89" t="n"/>
      <c r="FN17" s="81" t="n"/>
      <c r="FQ17" s="81" t="n"/>
      <c r="FT17" s="81" t="n"/>
      <c r="FW17" s="81" t="n"/>
      <c r="FZ17" s="81" t="n"/>
      <c r="GC17" s="81" t="n"/>
      <c r="GF17" s="81" t="n"/>
      <c r="GI17" s="81" t="n"/>
    </row>
    <row customHeight="1" ht="12" r="18" spans="1:201">
      <c r="A18" s="35" t="n">
        <v>43331</v>
      </c>
      <c r="B18" s="89" t="s">
        <v>170</v>
      </c>
      <c r="C18" s="89" t="s">
        <v>185</v>
      </c>
      <c r="D18" s="31" t="n">
        <v>6.7</v>
      </c>
      <c r="E18" s="81" t="n">
        <v>6.63</v>
      </c>
      <c r="F18" s="25" t="n">
        <v>276</v>
      </c>
      <c r="G18" s="80" t="n">
        <v>462</v>
      </c>
      <c r="H18" s="80" t="n">
        <v>166</v>
      </c>
      <c r="I18" s="80" t="n">
        <v>361</v>
      </c>
      <c r="J18" s="80" t="n">
        <v>6</v>
      </c>
      <c r="K18" s="80" t="n">
        <v>14</v>
      </c>
      <c r="L18" s="25" t="n">
        <v>0</v>
      </c>
      <c r="M18" s="80" t="n">
        <v>0</v>
      </c>
      <c r="N18" s="80" t="n">
        <v>2</v>
      </c>
      <c r="O18" s="80" t="n">
        <v>3</v>
      </c>
      <c r="P18" s="80" t="n">
        <v>1</v>
      </c>
      <c r="Q18" s="80" t="n">
        <v>1</v>
      </c>
      <c r="R18" s="16" t="n">
        <v>3</v>
      </c>
      <c r="S18" s="16" t="n">
        <v>4</v>
      </c>
      <c r="T18" s="16" t="n">
        <v>7</v>
      </c>
      <c r="U18" s="25" t="n">
        <v>1</v>
      </c>
      <c r="V18" s="80" t="n">
        <v>1</v>
      </c>
      <c r="W18" s="16" t="n">
        <v>2</v>
      </c>
      <c r="X18" s="25" t="n">
        <v>55</v>
      </c>
      <c r="Y18" s="80" t="n">
        <v>6</v>
      </c>
      <c r="Z18" s="27">
        <f>IF(U18="","",LOOKUP(U18-V18,{-9E+307,0,1},{2,"x",1}))</f>
        <v/>
      </c>
      <c r="AA18" s="14">
        <f>IF(U18="","",U18&amp;"-"&amp;V18)</f>
        <v/>
      </c>
      <c r="AB18" s="63" t="n"/>
      <c r="AC18" s="89" t="s">
        <v>185</v>
      </c>
      <c r="AD18" s="80">
        <f>SUMPRODUCT(($B$2:$C$1001=$AC18)*($Z$2:$Z$1001&lt;&gt;""))</f>
        <v/>
      </c>
      <c r="AE18" s="81">
        <f>SUMIF($B$2:$B$1001,$AC18,$D$2:$D$1001)+SUMIF($C$2:$C$1001,$AC18,$E$2:$E$1001)</f>
        <v/>
      </c>
      <c r="AF18" s="80">
        <f>SUMIF($B$2:$B$1001,$AC18,$F$2:$F$1001)+SUMIF($C$2:$C$1001,$AC18,$G$2:$G$1001)</f>
        <v/>
      </c>
      <c r="AG18" s="80">
        <f>SUMIF($B$2:$B$1001,$AC18,$H$2:$H$1001)+SUMIF($C$2:$C$1001,$AC18,$I$2:$I$1001)</f>
        <v/>
      </c>
      <c r="AH18" s="80">
        <f>SUMIF($B$2:$B$1001,$AC18,$J$2:$J$1001)+SUMIF($C$2:$C$1001,$AC18,$K$2:$K$1001)</f>
        <v/>
      </c>
      <c r="AI18" s="25">
        <f>SUMIF($B$2:$B$1001,$AC18,$L$2:$L$1001)+SUMIF($C$2:$C$1001,$AC18,$M$2:$M$1001)</f>
        <v/>
      </c>
      <c r="AJ18" s="80">
        <f>SUMIF($B$2:$B$1001,$AC18,$N$2:$N$1001)+SUMIF($C$2:$C$1001,$AC18,$O$2:$O$1001)</f>
        <v/>
      </c>
      <c r="AK18" s="80">
        <f>SUMIF($B$2:$B$1001,$AC18,$P$2:$P$1001)+SUMIF($C$2:$C$1001,$AC18,$Q$2:$Q$1001)</f>
        <v/>
      </c>
      <c r="AL18" s="80">
        <f>SUMIF($B$2:$B$1001,$AC18,$U$2:$U$1001)+SUMIF($C$2:$C$1001,$AC18,$V$2:$V$1001)</f>
        <v/>
      </c>
      <c r="AM18" s="29">
        <f>SUMIF($B$2:$B$1001,$AC18,$X$2:$X$1001)+SUMIF($C$2:$C$1001,$AC18,$Y$2:$Y$1001)</f>
        <v/>
      </c>
      <c r="AN18" s="31">
        <f>SUMIF($C$2:$C$1001,$AC18,$D$2:$D$1001)+SUMIF($B$2:$B$1001,$AC18,$E$2:$E$1001)</f>
        <v/>
      </c>
      <c r="AO18" s="80">
        <f>SUMIF($C$2:$C$1001,$AC18,$F$2:$F$1001)+SUMIF($B$2:$B$1001,$AC18,$G$2:$G$1001)</f>
        <v/>
      </c>
      <c r="AP18" s="80">
        <f>SUMIF($C$2:$C$1001,$AC18,$H$2:$H$1001)+SUMIF($B$2:$B$1001,$AC18,$I$2:$I$1001)</f>
        <v/>
      </c>
      <c r="AQ18" s="80">
        <f>SUMIF($C$2:$C$1001,$AC18,$J$2:$J$1001)+SUMIF($B$2:$B$1001,$AC18,$K$2:$K$1001)</f>
        <v/>
      </c>
      <c r="AR18" s="25">
        <f>SUMIF($C$2:$C$1001,$AC18,$L$2:$L$1001)+SUMIF($B$2:$B$1001,$AC18,$M$2:$M$1001)</f>
        <v/>
      </c>
      <c r="AS18" s="80">
        <f>SUMIF($C$2:$C$1001,$AC18,$N$2:$N$1001)+SUMIF($B$2:$B$1001,$AC18,$O$2:$O$1001)</f>
        <v/>
      </c>
      <c r="AT18" s="80">
        <f>SUMIF($C$2:$C$1001,$AC18,$P$2:$P$1001)+SUMIF($B$2:$B$1001,$AC18,$Q$2:$Q$1001)</f>
        <v/>
      </c>
      <c r="AU18" s="80">
        <f>SUMIF($C$2:$C$1001,$AC18,$U$2:$U$1001)+SUMIF($B$2:$B$1001,$AC18,$V$2:$V$1001)</f>
        <v/>
      </c>
      <c r="AV18" s="28">
        <f>SUMIF($C$2:$C$1001,$AC18,$X$2:$X$1001)+SUMIF($B$2:$B$1001,$AC18,$Y$2:$Y$1001)</f>
        <v/>
      </c>
      <c r="AW18" s="12" t="n">
        <v>5</v>
      </c>
      <c r="AX18" s="81" t="n">
        <v>34.32</v>
      </c>
      <c r="AY18" s="80" t="n">
        <v>2328</v>
      </c>
      <c r="AZ18" s="80" t="n">
        <v>1905</v>
      </c>
      <c r="BA18" s="80" t="n">
        <v>64</v>
      </c>
      <c r="BB18" s="25" t="n">
        <v>2</v>
      </c>
      <c r="BC18" s="80" t="n">
        <v>14</v>
      </c>
      <c r="BD18" s="80" t="n">
        <v>2</v>
      </c>
      <c r="BE18" s="80" t="n">
        <v>9</v>
      </c>
      <c r="BF18" s="29" t="n">
        <v>80</v>
      </c>
      <c r="BG18" s="31" t="n">
        <v>32.71</v>
      </c>
      <c r="BH18" s="80" t="n">
        <v>2003</v>
      </c>
      <c r="BI18" s="80" t="n">
        <v>1578</v>
      </c>
      <c r="BJ18" s="80" t="n">
        <v>39</v>
      </c>
      <c r="BK18" s="25" t="n">
        <v>4</v>
      </c>
      <c r="BL18" s="80" t="n">
        <v>19</v>
      </c>
      <c r="BM18" s="80" t="n">
        <v>9</v>
      </c>
      <c r="BN18" s="80" t="n">
        <v>6</v>
      </c>
      <c r="BO18" s="25" t="n">
        <v>138</v>
      </c>
      <c r="BR18" s="89">
        <f>BR29</f>
        <v/>
      </c>
      <c r="BS18" s="89">
        <f>BS29</f>
        <v/>
      </c>
      <c r="BT18" s="80">
        <f>COUNTIFS($T$2:$T$1000,"&gt;"&amp;$BT$16,$B$2:$B$1000,"="&amp;BR18)+COUNTIFS($T$2:$T$1000,"&gt;"&amp;$BT$16,$C$2:$C$1000,"="&amp;BR18)</f>
        <v/>
      </c>
      <c r="BU18" s="80">
        <f>COUNTIFS($T$2:$T$1000,"&lt;"&amp;$BT$16,$B$2:$B$1000,"="&amp;BR18)+COUNTIFS($T$2:$T$1000,"&lt;"&amp;$BT$16,$C$2:$C$1000,"="&amp;BR18)</f>
        <v/>
      </c>
      <c r="BV18" s="80">
        <f>COUNTIFS($T$2:$T$1000,"&gt;"&amp;$BT$16,$B$2:$B$1000,"="&amp;BS18)+COUNTIFS($T$2:$T$1000,"&gt;"&amp;$BT$16,$C$2:$C$1000,"="&amp;BS18)</f>
        <v/>
      </c>
      <c r="BW18" s="80">
        <f>COUNTIFS($T$2:$T$1000,"&lt;"&amp;$BT$16,$B$2:$B$1000,"="&amp;BS18)+COUNTIFS($T$2:$T$1000,"&lt;"&amp;$BT$16,$C$2:$C$1000,"="&amp;BS18)</f>
        <v/>
      </c>
      <c r="BX18" s="80">
        <f>COUNTIFS($T$2:$T$1000,"&gt;"&amp;$BX$16,$B$2:$B$1000,"="&amp;BR18)+COUNTIFS($T$2:$T$1000,"&gt;"&amp;$BX$16,$C$2:$C$1000,"="&amp;BR18)</f>
        <v/>
      </c>
      <c r="BY18" s="80">
        <f>COUNTIFS($T$2:$T$1000,"&lt;"&amp;$BX$16,$B$2:$B$1000,"="&amp;BR18)+COUNTIFS($T$2:$T$1000,"&lt;"&amp;$BX$16,$C$2:$C$1000,"="&amp;BR18)</f>
        <v/>
      </c>
      <c r="BZ18" s="80">
        <f>COUNTIFS($T$2:$T$1000,"&gt;"&amp;$BX$16,$B$2:$B$1000,"="&amp;BS18)+COUNTIFS($T$2:$T$1000,"&gt;"&amp;$BX$16,$C$2:$C$1000,"="&amp;BS18)</f>
        <v/>
      </c>
      <c r="CA18" s="80">
        <f>COUNTIFS($T$2:$T$1000,"&lt;"&amp;$BX$16,$B$2:$B$1000,"="&amp;BS18)+COUNTIFS($T$2:$T$1000,"&lt;"&amp;$BX$16,$C$2:$C$1000,"="&amp;BS18)</f>
        <v/>
      </c>
      <c r="CB18" s="80">
        <f>COUNTIFS($T$2:$T$1000,"&gt;"&amp;$CB$16,$B$2:$B$1000,"="&amp;BR18)+COUNTIFS($T$2:$T$1000,"&gt;"&amp;$CB$16,$C$2:$C$1000,"="&amp;BR18)</f>
        <v/>
      </c>
      <c r="CC18" s="80">
        <f>COUNTIFS($T$2:$T$1000,"&lt;"&amp;$CB$16,$B$2:$B$1000,"="&amp;BR18)+COUNTIFS($T$2:$T$1000,"&lt;"&amp;$CB$16,$C$2:$C$1000,"="&amp;BR18)</f>
        <v/>
      </c>
      <c r="CD18" s="80">
        <f>COUNTIFS($T$2:$T$1000,"&gt;"&amp;$CB$16,$B$2:$B$1000,"="&amp;BS18)+COUNTIFS($T$2:$T$1000,"&gt;"&amp;$CB$16,$C$2:$C$1000,"="&amp;BS18)</f>
        <v/>
      </c>
      <c r="CE18" s="80">
        <f>COUNTIFS($T$2:$T$1000,"&lt;"&amp;$CB$16,$B$2:$B$1000,"="&amp;BS18)+COUNTIFS($T$2:$T$1000,"&lt;"&amp;$CB$16,$C$2:$C$1000,"="&amp;BS18)</f>
        <v/>
      </c>
      <c r="CF18" s="25">
        <f>COUNTIFS($W$2:$W$1000,"&gt;"&amp;$CF$16,$B$2:$B$1000,"="&amp;BR18)+COUNTIFS($W$2:$W$1000,"&gt;"&amp;$CF$16,$C$2:$C$1000,"="&amp;BR18)</f>
        <v/>
      </c>
      <c r="CG18" s="80">
        <f>COUNTIFS($W$2:$W$1000,"&lt;"&amp;$CF$16,$B$2:$B$1000,"="&amp;BR18)+COUNTIFS($W$2:$W$1000,"&lt;"&amp;$CF$16,$C$2:$C$1000,"="&amp;BR18)</f>
        <v/>
      </c>
      <c r="CH18" s="80">
        <f>COUNTIFS($W$2:$W$1000,"&gt;"&amp;$CF$16,$B$2:$B$1000,"="&amp;BS18)+COUNTIFS($W$2:$W$1000,"&gt;"&amp;$CF$16,$C$2:$C$1000,"="&amp;BS18)</f>
        <v/>
      </c>
      <c r="CI18" s="80">
        <f>COUNTIFS($W$2:$W$1000,"&lt;"&amp;$CF$16,$B$2:$B$1000,"="&amp;BS18)+COUNTIFS($W$2:$W$1000,"&lt;"&amp;$CF$16,$C$2:$C$1000,"="&amp;BS18)</f>
        <v/>
      </c>
      <c r="CJ18" s="80">
        <f>COUNTIFS($W$2:$W$1000,"&gt;"&amp;$CJ$16,$B$2:$B$1000,"="&amp;BR18)+COUNTIFS($W$2:$W$1000,"&gt;"&amp;$CJ$16,$C$2:$C$1000,"="&amp;BR18)</f>
        <v/>
      </c>
      <c r="CK18" s="80">
        <f>COUNTIFS($W$2:$W$1000,"&lt;"&amp;$CJ$16,$B$2:$B$1000,"="&amp;BR18)+COUNTIFS($W$2:$W$1000,"&lt;"&amp;$CJ$16,$C$2:$C$1000,"="&amp;BR18)</f>
        <v/>
      </c>
      <c r="CL18" s="80">
        <f>COUNTIFS($W$2:$W$1000,"&gt;"&amp;$CJ$16,$B$2:$B$1000,"="&amp;BS18)+COUNTIFS($W$2:$W$1000,"&gt;"&amp;$CJ$16,$C$2:$C$1000,"="&amp;BS18)</f>
        <v/>
      </c>
      <c r="CM18" s="80">
        <f>COUNTIFS($W$2:$W$1000,"&lt;"&amp;$CJ$16,$B$2:$B$1000,"="&amp;BS18)+COUNTIFS($W$2:$W$1000,"&lt;"&amp;$CJ$16,$C$2:$C$1000,"="&amp;BS18)</f>
        <v/>
      </c>
      <c r="CN18" s="80">
        <f>COUNTIFS($W$2:$W$1000,"&gt;"&amp;$CN$16,$B$2:$B$1000,"="&amp;BR18)+COUNTIFS($W$2:$W$1000,"&gt;"&amp;$CN$16,$C$2:$C$1000,"="&amp;BR18)</f>
        <v/>
      </c>
      <c r="CO18" s="80">
        <f>COUNTIFS($W$2:$W$1000,"&lt;"&amp;$CN$16,$B$2:$B$1000,"="&amp;BR18)+COUNTIFS($W$2:$W$1000,"&lt;"&amp;$CN$16,$C$2:$C$1000,"="&amp;BR18)</f>
        <v/>
      </c>
      <c r="CP18" s="80">
        <f>COUNTIFS($W$2:$W$1000,"&gt;"&amp;$CN$16,$B$2:$B$1000,"="&amp;BS18)+COUNTIFS($W$2:$W$1000,"&gt;"&amp;$CN$16,$C$2:$C$1000,"="&amp;BS18)</f>
        <v/>
      </c>
      <c r="CQ18" s="80">
        <f>COUNTIFS($W$2:$W$1000,"&lt;"&amp;$CN$16,$B$2:$B$1000,"="&amp;BS18)+COUNTIFS($W$2:$W$1000,"&lt;"&amp;$CN$16,$C$2:$C$1000,"="&amp;BS18)</f>
        <v/>
      </c>
      <c r="CR18" s="80">
        <f>COUNTIFS($W$2:$W$1000,"&gt;"&amp;$CR$16,$B$2:$B$1000,"="&amp;BR18)+COUNTIFS($W$2:$W$1000,"&gt;"&amp;$CR$16,$C$2:$C$1000,"="&amp;BR18)</f>
        <v/>
      </c>
      <c r="CS18" s="80">
        <f>COUNTIFS($W$2:$W$1000,"&lt;"&amp;$CR$16,$B$2:$B$1000,"="&amp;BR18)+COUNTIFS($W$2:$W$1000,"&lt;"&amp;$CR$16,$C$2:$C$1000,"="&amp;BR18)</f>
        <v/>
      </c>
      <c r="CT18" s="80">
        <f>COUNTIFS($W$2:$W$1000,"&gt;"&amp;$CR$16,$B$2:$B$1000,"="&amp;BS18)+COUNTIFS($W$2:$W$1000,"&gt;"&amp;$CR$16,$C$2:$C$1000,"="&amp;BS18)</f>
        <v/>
      </c>
      <c r="CU18" s="80">
        <f>COUNTIFS($W$2:$W$1000,"&lt;"&amp;$CR$16,$B$2:$B$1000,"="&amp;BS18)+COUNTIFS($W$2:$W$1000,"&lt;"&amp;$CR$16,$C$2:$C$1000,"="&amp;BS18)</f>
        <v/>
      </c>
      <c r="CV18" s="12">
        <f>COUNTIFS($R$2:$R$1000,"&gt;"&amp;$CV$16,$B$2:$B$1000,"="&amp;BR18)+COUNTIFS($S$2:$S$1000,"&gt;"&amp;$CV$16,$C$2:$C$1000,"="&amp;BR18)</f>
        <v/>
      </c>
      <c r="CW18" s="80">
        <f>COUNTIFS($R$2:$R$1000,"&lt;"&amp;$CV$16,$B$2:$B$1000,"="&amp;BR18)+COUNTIFS($S$2:$S$1000,"&lt;"&amp;$CV$16,$C$2:$C$1000,"="&amp;BR18)</f>
        <v/>
      </c>
      <c r="CX18" s="80">
        <f>COUNTIFS($R$2:$R$1000,"&gt;"&amp;$CV$16,$B$2:$B$1000,"="&amp;BS18)+COUNTIFS($S$2:$S$1000,"&gt;"&amp;$CV$16,$C$2:$C$1000,"="&amp;BS18)</f>
        <v/>
      </c>
      <c r="CY18" s="80">
        <f>COUNTIFS($R$2:$R$1000,"&lt;"&amp;$CV$16,$B$2:$B$1000,"="&amp;BS18)+COUNTIFS($S$2:$S$1000,"&lt;"&amp;$CV$16,$C$2:$C$1000,"="&amp;BS18)</f>
        <v/>
      </c>
      <c r="CZ18" s="80">
        <f>COUNTIFS($R$2:$R$1000,"&gt;"&amp;$CZ$16,$B$2:$B$1000,"="&amp;BR18)+COUNTIFS($S$2:$S$1000,"&gt;"&amp;$CZ$16,$C$2:$C$1000,"="&amp;BR18)</f>
        <v/>
      </c>
      <c r="DA18" s="80">
        <f>COUNTIFS($R$2:$R$1000,"&lt;"&amp;$CZ$16,$B$2:$B$1000,"="&amp;BR18)+COUNTIFS($S$2:$S$1000,"&lt;"&amp;$CZ$16,$C$2:$C$1000,"="&amp;BR18)</f>
        <v/>
      </c>
      <c r="DB18" s="80">
        <f>COUNTIFS($R$2:$R$1000,"&gt;"&amp;$CZ$16,$B$2:$B$1000,"="&amp;BS18)+COUNTIFS($S$2:$S$1000,"&gt;"&amp;$CZ$16,$C$2:$C$1000,"="&amp;BS18)</f>
        <v/>
      </c>
      <c r="DC18" s="80">
        <f>COUNTIFS($R$2:$R$1000,"&lt;"&amp;$CZ$16,$B$2:$B$1000,"="&amp;BS18)+COUNTIFS($S$2:$S$1000,"&lt;"&amp;$CZ$16,$C$2:$C$1000,"="&amp;BS18)</f>
        <v/>
      </c>
      <c r="DD18" s="80">
        <f>COUNTIFS($R$2:$R$1000,"&gt;"&amp;$DD$16,$B$2:$B$1000,"="&amp;BR18)+COUNTIFS($S$2:$S$1000,"&gt;"&amp;$DD$16,$C$2:$C$1000,"="&amp;BR18)</f>
        <v/>
      </c>
      <c r="DE18" s="80">
        <f>COUNTIFS($R$2:$R$1000,"&lt;"&amp;$DD$16,$B$2:$B$1000,"="&amp;BR18)+COUNTIFS($S$2:$S$1000,"&lt;"&amp;$DD$16,$C$2:$C$1000,"="&amp;BR18)</f>
        <v/>
      </c>
      <c r="DF18" s="80">
        <f>COUNTIFS($R$2:$R$1000,"&gt;"&amp;$DD$16,$B$2:$B$1000,"="&amp;BS18)+COUNTIFS($S$2:$S$1000,"&gt;"&amp;$DD$16,$C$2:$C$1000,"="&amp;BS18)</f>
        <v/>
      </c>
      <c r="DG18" s="80">
        <f>COUNTIFS($R$2:$R$1000,"&lt;"&amp;$DD$16,$B$2:$B$1000,"="&amp;BS18)+COUNTIFS($S$2:$S$1000,"&lt;"&amp;$DD$16,$C$2:$C$1000,"="&amp;BS18)</f>
        <v/>
      </c>
      <c r="DH18" s="25">
        <f>COUNTIFS($U$2:$U$1000,"&gt;"&amp;$DH$16,$B$2:$B$1000,"="&amp;BR18)+COUNTIFS($V$2:$V$1000,"&gt;"&amp;$DH$16,$C$2:$C$1000,"="&amp;BR18)</f>
        <v/>
      </c>
      <c r="DI18" s="80">
        <f>COUNTIFS($U$2:$U$1000,"&lt;"&amp;$DH$16,$B$2:$B$1000,"="&amp;BR18)+COUNTIFS($V$2:$V$1000,"&lt;"&amp;$DH$16,$C$2:$C$1000,"="&amp;BR18)</f>
        <v/>
      </c>
      <c r="DJ18" s="80">
        <f>COUNTIFS($U$2:$U$1000,"&gt;"&amp;$DH$16,$B$2:$B$1000,"="&amp;BS18)+COUNTIFS($V$2:$V$1000,"&gt;"&amp;$DH$16,$C$2:$C$1000,"="&amp;BS18)</f>
        <v/>
      </c>
      <c r="DK18" s="80">
        <f>COUNTIFS($U$2:$U$1000,"&lt;"&amp;$DH$16,$B$2:$B$1000,"="&amp;BS18)+COUNTIFS($V$2:$V$1000,"&lt;"&amp;$DH$16,$C$2:$C$1000,"="&amp;BS18)</f>
        <v/>
      </c>
      <c r="DL18" s="80">
        <f>COUNTIFS($U$2:$U$1000,"&gt;"&amp;$DL$16,$B$2:$B$1000,"="&amp;BR18)+COUNTIFS($V$2:$V$1000,"&gt;"&amp;$DL$16,$C$2:$C$1000,"="&amp;BR18)</f>
        <v/>
      </c>
      <c r="DM18" s="80">
        <f>COUNTIFS($U$2:$U$1000,"&lt;"&amp;$DL$16,$B$2:$B$1000,"="&amp;BR18)+COUNTIFS($V$2:$V$1000,"&lt;"&amp;$DL$16,$C$2:$C$1000,"="&amp;BR18)</f>
        <v/>
      </c>
      <c r="DN18" s="80">
        <f>COUNTIFS($U$2:$U$1000,"&gt;"&amp;$DL$16,$B$2:$B$1000,"="&amp;BS18)+COUNTIFS($V$2:$V$1000,"&gt;"&amp;$DL$16,$C$2:$C$1000,"="&amp;BS18)</f>
        <v/>
      </c>
      <c r="DO18" s="80">
        <f>COUNTIFS($U$2:$U$1000,"&lt;"&amp;$DL$16,$B$2:$B$1000,"="&amp;BS18)+COUNTIFS($V$2:$V$1000,"&lt;"&amp;$DL$16,$C$2:$C$1000,"="&amp;BS18)</f>
        <v/>
      </c>
      <c r="DP18" s="80">
        <f>COUNTIFS($U$2:$U$1000,"&gt;"&amp;$DP$16,$B$2:$B$1000,"="&amp;BR18)+COUNTIFS($V$2:$V$1000,"&gt;"&amp;$DP$16,$C$2:$C$1000,"="&amp;BR18)</f>
        <v/>
      </c>
      <c r="DQ18" s="80">
        <f>COUNTIFS($U$2:$U$1000,"&lt;"&amp;$DP$16,$B$2:$B$1000,"="&amp;BR18)+COUNTIFS($V$2:$V$1000,"&lt;"&amp;$DP$16,$C$2:$C$1000,"="&amp;BR18)</f>
        <v/>
      </c>
      <c r="DR18" s="80">
        <f>COUNTIFS($U$2:$U$1000,"&gt;"&amp;$DP$16,$B$2:$B$1000,"="&amp;BS18)+COUNTIFS($V$2:$V$1000,"&gt;"&amp;$DP$16,$C$2:$C$1000,"="&amp;BS18)</f>
        <v/>
      </c>
      <c r="DS18" s="80">
        <f>COUNTIFS($U$2:$U$1000,"&lt;"&amp;$DP$16,$B$2:$B$1000,"="&amp;BS18)+COUNTIFS($V$2:$V$1000,"&lt;"&amp;$DP$16,$C$2:$C$1000,"="&amp;BS18)</f>
        <v/>
      </c>
      <c r="DT18" s="12">
        <f>COUNTIFS($S$2:$S$1000,"&gt;"&amp;$DT$16,$B$2:$B$1000,"="&amp;BR18)+COUNTIFS($R$2:$R$1000,"&gt;"&amp;$DT$16,$C$2:$C$1000,"="&amp;BR18)</f>
        <v/>
      </c>
      <c r="DU18" s="80">
        <f>COUNTIFS($S$2:$S$1000,"&lt;"&amp;$DT$16,$B$2:$B$1000,"="&amp;BR18)+COUNTIFS($R$2:$R$1000,"&lt;"&amp;$DT$16,$C$2:$C$1000,"="&amp;BR18)</f>
        <v/>
      </c>
      <c r="DV18" s="80">
        <f>COUNTIFS($S$2:$S$1000,"&gt;"&amp;$DT$16,$B$2:$B$1000,"="&amp;BS18)+COUNTIFS($R$2:$R$1000,"&gt;"&amp;$DT$16,$C$2:$C$1000,"="&amp;BS18)</f>
        <v/>
      </c>
      <c r="DW18" s="80">
        <f>COUNTIFS($S$2:$S$1000,"&lt;"&amp;$DT$16,$B$2:$B$1000,"="&amp;BS18)+COUNTIFS($R$2:$R$1000,"&lt;"&amp;$DT$16,$C$2:$C$1000,"="&amp;BS18)</f>
        <v/>
      </c>
      <c r="DX18" s="80">
        <f>COUNTIFS($S$2:$S$1000,"&gt;"&amp;$DX$16,$B$2:$B$1000,"="&amp;BR18)+COUNTIFS($R$2:$R$1000,"&gt;"&amp;$DX$16,$C$2:$C$1000,"="&amp;BR18)</f>
        <v/>
      </c>
      <c r="DY18" s="80">
        <f>COUNTIFS($S$2:$S$1000,"&lt;"&amp;$DX$16,$B$2:$B$1000,"="&amp;BR18)+COUNTIFS($R$2:$R$1000,"&lt;"&amp;$DX$16,$C$2:$C$1000,"="&amp;BR18)</f>
        <v/>
      </c>
      <c r="DZ18" s="80">
        <f>COUNTIFS($S$2:$S$1000,"&gt;"&amp;$DX$16,$B$2:$B$1000,"="&amp;BS18)+COUNTIFS($R$2:$R$1000,"&gt;"&amp;$DX$16,$C$2:$C$1000,"="&amp;BS18)</f>
        <v/>
      </c>
      <c r="EA18" s="80">
        <f>COUNTIFS($S$2:$S$1000,"&lt;"&amp;$DX$16,$B$2:$B$1000,"="&amp;BS18)+COUNTIFS($R$2:$R$1000,"&lt;"&amp;$DX$16,$C$2:$C$1000,"="&amp;BS18)</f>
        <v/>
      </c>
      <c r="EB18" s="80">
        <f>COUNTIFS($S$2:$S$1000,"&gt;"&amp;$EB$16,$B$2:$B$1000,"="&amp;BR18)+COUNTIFS($R$2:$R$1000,"&gt;"&amp;$EB$16,$C$2:$C$1000,"="&amp;BR18)</f>
        <v/>
      </c>
      <c r="EC18" s="80">
        <f>COUNTIFS($S$2:$S$1000,"&lt;"&amp;$EB$16,$B$2:$B$1000,"="&amp;BR18)+COUNTIFS($R$2:$R$1000,"&lt;"&amp;$EB$16,$C$2:$C$1000,"="&amp;BR18)</f>
        <v/>
      </c>
      <c r="ED18" s="80">
        <f>COUNTIFS($S$2:$S$1000,"&gt;"&amp;$EB$16,$B$2:$B$1000,"="&amp;BS18)+COUNTIFS($R$2:$R$1000,"&gt;"&amp;$EB$16,$C$2:$C$1000,"="&amp;BS18)</f>
        <v/>
      </c>
      <c r="EE18" s="80">
        <f>COUNTIFS($S$2:$S$1000,"&lt;"&amp;$EB$16,$B$2:$B$1000,"="&amp;BS18)+COUNTIFS($R$2:$R$1000,"&lt;"&amp;$EB$16,$C$2:$C$1000,"="&amp;BS18)</f>
        <v/>
      </c>
      <c r="EF18" s="25">
        <f>COUNTIFS($V$2:$V$1000,"&gt;"&amp;$EF$16,$B$2:$B$1000,"="&amp;BR18)+COUNTIFS($U$2:$U$1000,"&gt;"&amp;$EF$16,$C$2:$C$1000,"="&amp;BR18)</f>
        <v/>
      </c>
      <c r="EG18" s="80">
        <f>COUNTIFS($V$2:$V$1000,"&lt;"&amp;$EF$16,$B$2:$B$1000,"="&amp;BR18)+COUNTIFS($U$2:$U$1000,"&lt;"&amp;$EF$16,$C$2:$C$1000,"="&amp;BR18)</f>
        <v/>
      </c>
      <c r="EH18" s="80">
        <f>COUNTIFS($V$2:$V$1000,"&gt;"&amp;$EF$16,$B$2:$B$1000,"="&amp;BS18)+COUNTIFS($U$2:$U$1000,"&gt;"&amp;$EF$16,$C$2:$C$1000,"="&amp;BS18)</f>
        <v/>
      </c>
      <c r="EI18" s="80">
        <f>COUNTIFS($V$2:$V$1000,"&lt;"&amp;$EF$16,$B$2:$B$1000,"="&amp;BS18)+COUNTIFS($U$2:$U$1000,"&lt;"&amp;$EF$16,$C$2:$C$1000,"="&amp;BS18)</f>
        <v/>
      </c>
      <c r="EJ18" s="80">
        <f>COUNTIFS($V$2:$V$1000,"&gt;"&amp;$EJ$16,$B$2:$B$1000,"="&amp;BR18)+COUNTIFS($U$2:$U$1000,"&gt;"&amp;$EJ$16,$C$2:$C$1000,"="&amp;BR18)</f>
        <v/>
      </c>
      <c r="EK18" s="80">
        <f>COUNTIFS($V$2:$V$1000,"&lt;"&amp;$EJ$16,$B$2:$B$1000,"="&amp;BR18)+COUNTIFS($U$2:$U$1000,"&lt;"&amp;$EJ$16,$C$2:$C$1000,"="&amp;BR18)</f>
        <v/>
      </c>
      <c r="EL18" s="80">
        <f>COUNTIFS($V$2:$V$1000,"&gt;"&amp;$EJ$16,$B$2:$B$1000,"="&amp;BS18)+COUNTIFS($U$2:$U$1000,"&gt;"&amp;$EJ$16,$C$2:$C$1000,"="&amp;BS18)</f>
        <v/>
      </c>
      <c r="EM18" s="80">
        <f>COUNTIFS($V$2:$V$1000,"&lt;"&amp;$EJ$16,$B$2:$B$1000,"="&amp;BS18)+COUNTIFS($U$2:$U$1000,"&lt;"&amp;$EJ$16,$C$2:$C$1000,"="&amp;BS18)</f>
        <v/>
      </c>
      <c r="EN18" s="80">
        <f>COUNTIFS($V$2:$V$1000,"&gt;"&amp;$EN$16,$B$2:$B$1000,"="&amp;BR18)+COUNTIFS($U$2:$U$1000,"&gt;"&amp;$EN$16,$C$2:$C$1000,"="&amp;BR18)</f>
        <v/>
      </c>
      <c r="EO18" s="80">
        <f>COUNTIFS($V$2:$V$1000,"&lt;"&amp;$EN$16,$B$2:$B$1000,"="&amp;BR18)+COUNTIFS($U$2:$U$1000,"&lt;"&amp;$EN$16,$C$2:$C$1000,"="&amp;BR18)</f>
        <v/>
      </c>
      <c r="EP18" s="80">
        <f>COUNTIFS($V$2:$V$1000,"&gt;"&amp;$EN$16,$B$2:$B$1000,"="&amp;BS18)+COUNTIFS($U$2:$U$1000,"&gt;"&amp;$EN$16,$C$2:$C$1000,"="&amp;BS18)</f>
        <v/>
      </c>
      <c r="EQ18" s="80">
        <f>COUNTIFS($V$2:$V$1000,"&lt;"&amp;$EN$16,$B$2:$B$1000,"="&amp;BS18)+COUNTIFS($U$2:$U$1000,"&lt;"&amp;$EN$16,$C$2:$C$1000,"="&amp;BS18)</f>
        <v/>
      </c>
      <c r="ES18" s="89" t="n"/>
      <c r="EV18" s="89" t="n"/>
      <c r="EY18" s="89" t="n"/>
      <c r="FB18" s="89" t="n"/>
      <c r="FE18" s="89" t="n"/>
      <c r="FH18" s="89" t="n"/>
      <c r="FK18" s="89" t="n"/>
      <c r="FN18" s="81" t="n"/>
      <c r="FQ18" s="81" t="n"/>
      <c r="FT18" s="81" t="n"/>
      <c r="FW18" s="81" t="n"/>
      <c r="FZ18" s="81" t="n"/>
      <c r="GC18" s="81" t="n"/>
      <c r="GF18" s="81" t="n"/>
      <c r="GI18" s="81" t="n"/>
    </row>
    <row customHeight="1" ht="12" r="19" spans="1:201">
      <c r="A19" s="35" t="n">
        <v>43331</v>
      </c>
      <c r="B19" s="89" t="s">
        <v>177</v>
      </c>
      <c r="C19" s="89" t="s">
        <v>169</v>
      </c>
      <c r="D19" s="31" t="n">
        <v>7.09</v>
      </c>
      <c r="E19" s="81" t="n">
        <v>6.2</v>
      </c>
      <c r="F19" s="25" t="n">
        <v>439</v>
      </c>
      <c r="G19" s="80" t="n">
        <v>445</v>
      </c>
      <c r="H19" s="80" t="n">
        <v>365</v>
      </c>
      <c r="I19" s="80" t="n">
        <v>365</v>
      </c>
      <c r="J19" s="80" t="n">
        <v>8</v>
      </c>
      <c r="K19" s="80" t="n">
        <v>14</v>
      </c>
      <c r="L19" s="25" t="n">
        <v>1</v>
      </c>
      <c r="M19" s="80" t="n">
        <v>0</v>
      </c>
      <c r="N19" s="80" t="n">
        <v>1</v>
      </c>
      <c r="O19" s="80" t="n">
        <v>4</v>
      </c>
      <c r="P19" s="80" t="n">
        <v>0</v>
      </c>
      <c r="Q19" s="80" t="n">
        <v>0</v>
      </c>
      <c r="R19" s="16" t="n">
        <v>2</v>
      </c>
      <c r="S19" s="16" t="n">
        <v>4</v>
      </c>
      <c r="T19" s="16" t="n">
        <v>6</v>
      </c>
      <c r="U19" s="25" t="n">
        <v>2</v>
      </c>
      <c r="V19" s="80" t="n">
        <v>0</v>
      </c>
      <c r="W19" s="16" t="n">
        <v>2</v>
      </c>
      <c r="X19" s="25" t="n">
        <v>26</v>
      </c>
      <c r="Y19" s="80" t="n">
        <v>18</v>
      </c>
      <c r="Z19" s="27">
        <f>IF(U19="","",LOOKUP(U19-V19,{-9E+307,0,1},{2,"x",1}))</f>
        <v/>
      </c>
      <c r="AA19" s="14">
        <f>IF(U19="","",U19&amp;"-"&amp;V19)</f>
        <v/>
      </c>
      <c r="AB19" s="63" t="n"/>
      <c r="AC19" s="89" t="s">
        <v>179</v>
      </c>
      <c r="AD19" s="80">
        <f>SUMPRODUCT(($B$2:$C$1001=$AC19)*($Z$2:$Z$1001&lt;&gt;""))</f>
        <v/>
      </c>
      <c r="AE19" s="81">
        <f>SUMIF($B$2:$B$1001,$AC19,$D$2:$D$1001)+SUMIF($C$2:$C$1001,$AC19,$E$2:$E$1001)</f>
        <v/>
      </c>
      <c r="AF19" s="80">
        <f>SUMIF($B$2:$B$1001,$AC19,$F$2:$F$1001)+SUMIF($C$2:$C$1001,$AC19,$G$2:$G$1001)</f>
        <v/>
      </c>
      <c r="AG19" s="80">
        <f>SUMIF($B$2:$B$1001,$AC19,$H$2:$H$1001)+SUMIF($C$2:$C$1001,$AC19,$I$2:$I$1001)</f>
        <v/>
      </c>
      <c r="AH19" s="80">
        <f>SUMIF($B$2:$B$1001,$AC19,$J$2:$J$1001)+SUMIF($C$2:$C$1001,$AC19,$K$2:$K$1001)</f>
        <v/>
      </c>
      <c r="AI19" s="25">
        <f>SUMIF($B$2:$B$1001,$AC19,$L$2:$L$1001)+SUMIF($C$2:$C$1001,$AC19,$M$2:$M$1001)</f>
        <v/>
      </c>
      <c r="AJ19" s="80">
        <f>SUMIF($B$2:$B$1001,$AC19,$N$2:$N$1001)+SUMIF($C$2:$C$1001,$AC19,$O$2:$O$1001)</f>
        <v/>
      </c>
      <c r="AK19" s="80">
        <f>SUMIF($B$2:$B$1001,$AC19,$P$2:$P$1001)+SUMIF($C$2:$C$1001,$AC19,$Q$2:$Q$1001)</f>
        <v/>
      </c>
      <c r="AL19" s="80">
        <f>SUMIF($B$2:$B$1001,$AC19,$U$2:$U$1001)+SUMIF($C$2:$C$1001,$AC19,$V$2:$V$1001)</f>
        <v/>
      </c>
      <c r="AM19" s="29">
        <f>SUMIF($B$2:$B$1001,$AC19,$X$2:$X$1001)+SUMIF($C$2:$C$1001,$AC19,$Y$2:$Y$1001)</f>
        <v/>
      </c>
      <c r="AN19" s="31">
        <f>SUMIF($C$2:$C$1001,$AC19,$D$2:$D$1001)+SUMIF($B$2:$B$1001,$AC19,$E$2:$E$1001)</f>
        <v/>
      </c>
      <c r="AO19" s="80">
        <f>SUMIF($C$2:$C$1001,$AC19,$F$2:$F$1001)+SUMIF($B$2:$B$1001,$AC19,$G$2:$G$1001)</f>
        <v/>
      </c>
      <c r="AP19" s="80">
        <f>SUMIF($C$2:$C$1001,$AC19,$H$2:$H$1001)+SUMIF($B$2:$B$1001,$AC19,$I$2:$I$1001)</f>
        <v/>
      </c>
      <c r="AQ19" s="80">
        <f>SUMIF($C$2:$C$1001,$AC19,$J$2:$J$1001)+SUMIF($B$2:$B$1001,$AC19,$K$2:$K$1001)</f>
        <v/>
      </c>
      <c r="AR19" s="25">
        <f>SUMIF($C$2:$C$1001,$AC19,$L$2:$L$1001)+SUMIF($B$2:$B$1001,$AC19,$M$2:$M$1001)</f>
        <v/>
      </c>
      <c r="AS19" s="80">
        <f>SUMIF($C$2:$C$1001,$AC19,$N$2:$N$1001)+SUMIF($B$2:$B$1001,$AC19,$O$2:$O$1001)</f>
        <v/>
      </c>
      <c r="AT19" s="80">
        <f>SUMIF($C$2:$C$1001,$AC19,$P$2:$P$1001)+SUMIF($B$2:$B$1001,$AC19,$Q$2:$Q$1001)</f>
        <v/>
      </c>
      <c r="AU19" s="80">
        <f>SUMIF($C$2:$C$1001,$AC19,$U$2:$U$1001)+SUMIF($B$2:$B$1001,$AC19,$V$2:$V$1001)</f>
        <v/>
      </c>
      <c r="AV19" s="28">
        <f>SUMIF($C$2:$C$1001,$AC19,$X$2:$X$1001)+SUMIF($B$2:$B$1001,$AC19,$Y$2:$Y$1001)</f>
        <v/>
      </c>
      <c r="AW19" s="12" t="n">
        <v>5</v>
      </c>
      <c r="AX19" s="81" t="n">
        <v>32.97</v>
      </c>
      <c r="AY19" s="80" t="n">
        <v>1955</v>
      </c>
      <c r="AZ19" s="80" t="n">
        <v>1480</v>
      </c>
      <c r="BA19" s="80" t="n">
        <v>29</v>
      </c>
      <c r="BB19" s="25" t="n">
        <v>1</v>
      </c>
      <c r="BC19" s="80" t="n">
        <v>24</v>
      </c>
      <c r="BD19" s="80" t="n">
        <v>9</v>
      </c>
      <c r="BE19" s="80" t="n">
        <v>7</v>
      </c>
      <c r="BF19" s="29" t="n">
        <v>132</v>
      </c>
      <c r="BG19" s="31" t="n">
        <v>34.64</v>
      </c>
      <c r="BH19" s="80" t="n">
        <v>2759</v>
      </c>
      <c r="BI19" s="80" t="n">
        <v>2286</v>
      </c>
      <c r="BJ19" s="80" t="n">
        <v>54</v>
      </c>
      <c r="BK19" s="25" t="n">
        <v>3</v>
      </c>
      <c r="BL19" s="80" t="n">
        <v>11</v>
      </c>
      <c r="BM19" s="80" t="n">
        <v>2</v>
      </c>
      <c r="BN19" s="80" t="n">
        <v>13</v>
      </c>
      <c r="BO19" s="25" t="n">
        <v>70</v>
      </c>
      <c r="BR19" s="89">
        <f>BR30</f>
        <v/>
      </c>
      <c r="BS19" s="89">
        <f>BS30</f>
        <v/>
      </c>
      <c r="BT19" s="80">
        <f>COUNTIFS($T$2:$T$1000,"&gt;"&amp;$BT$16,$B$2:$B$1000,"="&amp;BR19)+COUNTIFS($T$2:$T$1000,"&gt;"&amp;$BT$16,$C$2:$C$1000,"="&amp;BR19)</f>
        <v/>
      </c>
      <c r="BU19" s="80">
        <f>COUNTIFS($T$2:$T$1000,"&lt;"&amp;$BT$16,$B$2:$B$1000,"="&amp;BR19)+COUNTIFS($T$2:$T$1000,"&lt;"&amp;$BT$16,$C$2:$C$1000,"="&amp;BR19)</f>
        <v/>
      </c>
      <c r="BV19" s="80">
        <f>COUNTIFS($T$2:$T$1000,"&gt;"&amp;$BT$16,$B$2:$B$1000,"="&amp;BS19)+COUNTIFS($T$2:$T$1000,"&gt;"&amp;$BT$16,$C$2:$C$1000,"="&amp;BS19)</f>
        <v/>
      </c>
      <c r="BW19" s="80">
        <f>COUNTIFS($T$2:$T$1000,"&lt;"&amp;$BT$16,$B$2:$B$1000,"="&amp;BS19)+COUNTIFS($T$2:$T$1000,"&lt;"&amp;$BT$16,$C$2:$C$1000,"="&amp;BS19)</f>
        <v/>
      </c>
      <c r="BX19" s="80">
        <f>COUNTIFS($T$2:$T$1000,"&gt;"&amp;$BX$16,$B$2:$B$1000,"="&amp;BR19)+COUNTIFS($T$2:$T$1000,"&gt;"&amp;$BX$16,$C$2:$C$1000,"="&amp;BR19)</f>
        <v/>
      </c>
      <c r="BY19" s="80">
        <f>COUNTIFS($T$2:$T$1000,"&lt;"&amp;$BX$16,$B$2:$B$1000,"="&amp;BR19)+COUNTIFS($T$2:$T$1000,"&lt;"&amp;$BX$16,$C$2:$C$1000,"="&amp;BR19)</f>
        <v/>
      </c>
      <c r="BZ19" s="80">
        <f>COUNTIFS($T$2:$T$1000,"&gt;"&amp;$BX$16,$B$2:$B$1000,"="&amp;BS19)+COUNTIFS($T$2:$T$1000,"&gt;"&amp;$BX$16,$C$2:$C$1000,"="&amp;BS19)</f>
        <v/>
      </c>
      <c r="CA19" s="80">
        <f>COUNTIFS($T$2:$T$1000,"&lt;"&amp;$BX$16,$B$2:$B$1000,"="&amp;BS19)+COUNTIFS($T$2:$T$1000,"&lt;"&amp;$BX$16,$C$2:$C$1000,"="&amp;BS19)</f>
        <v/>
      </c>
      <c r="CB19" s="80">
        <f>COUNTIFS($T$2:$T$1000,"&gt;"&amp;$CB$16,$B$2:$B$1000,"="&amp;BR19)+COUNTIFS($T$2:$T$1000,"&gt;"&amp;$CB$16,$C$2:$C$1000,"="&amp;BR19)</f>
        <v/>
      </c>
      <c r="CC19" s="80">
        <f>COUNTIFS($T$2:$T$1000,"&lt;"&amp;$CB$16,$B$2:$B$1000,"="&amp;BR19)+COUNTIFS($T$2:$T$1000,"&lt;"&amp;$CB$16,$C$2:$C$1000,"="&amp;BR19)</f>
        <v/>
      </c>
      <c r="CD19" s="80">
        <f>COUNTIFS($T$2:$T$1000,"&gt;"&amp;$CB$16,$B$2:$B$1000,"="&amp;BS19)+COUNTIFS($T$2:$T$1000,"&gt;"&amp;$CB$16,$C$2:$C$1000,"="&amp;BS19)</f>
        <v/>
      </c>
      <c r="CE19" s="80">
        <f>COUNTIFS($T$2:$T$1000,"&lt;"&amp;$CB$16,$B$2:$B$1000,"="&amp;BS19)+COUNTIFS($T$2:$T$1000,"&lt;"&amp;$CB$16,$C$2:$C$1000,"="&amp;BS19)</f>
        <v/>
      </c>
      <c r="CF19" s="25">
        <f>COUNTIFS($W$2:$W$1000,"&gt;"&amp;$CF$16,$B$2:$B$1000,"="&amp;BR19)+COUNTIFS($W$2:$W$1000,"&gt;"&amp;$CF$16,$C$2:$C$1000,"="&amp;BR19)</f>
        <v/>
      </c>
      <c r="CG19" s="80">
        <f>COUNTIFS($W$2:$W$1000,"&lt;"&amp;$CF$16,$B$2:$B$1000,"="&amp;BR19)+COUNTIFS($W$2:$W$1000,"&lt;"&amp;$CF$16,$C$2:$C$1000,"="&amp;BR19)</f>
        <v/>
      </c>
      <c r="CH19" s="80">
        <f>COUNTIFS($W$2:$W$1000,"&gt;"&amp;$CF$16,$B$2:$B$1000,"="&amp;BS19)+COUNTIFS($W$2:$W$1000,"&gt;"&amp;$CF$16,$C$2:$C$1000,"="&amp;BS19)</f>
        <v/>
      </c>
      <c r="CI19" s="80">
        <f>COUNTIFS($W$2:$W$1000,"&lt;"&amp;$CF$16,$B$2:$B$1000,"="&amp;BS19)+COUNTIFS($W$2:$W$1000,"&lt;"&amp;$CF$16,$C$2:$C$1000,"="&amp;BS19)</f>
        <v/>
      </c>
      <c r="CJ19" s="80">
        <f>COUNTIFS($W$2:$W$1000,"&gt;"&amp;$CJ$16,$B$2:$B$1000,"="&amp;BR19)+COUNTIFS($W$2:$W$1000,"&gt;"&amp;$CJ$16,$C$2:$C$1000,"="&amp;BR19)</f>
        <v/>
      </c>
      <c r="CK19" s="80">
        <f>COUNTIFS($W$2:$W$1000,"&lt;"&amp;$CJ$16,$B$2:$B$1000,"="&amp;BR19)+COUNTIFS($W$2:$W$1000,"&lt;"&amp;$CJ$16,$C$2:$C$1000,"="&amp;BR19)</f>
        <v/>
      </c>
      <c r="CL19" s="80">
        <f>COUNTIFS($W$2:$W$1000,"&gt;"&amp;$CJ$16,$B$2:$B$1000,"="&amp;BS19)+COUNTIFS($W$2:$W$1000,"&gt;"&amp;$CJ$16,$C$2:$C$1000,"="&amp;BS19)</f>
        <v/>
      </c>
      <c r="CM19" s="80">
        <f>COUNTIFS($W$2:$W$1000,"&lt;"&amp;$CJ$16,$B$2:$B$1000,"="&amp;BS19)+COUNTIFS($W$2:$W$1000,"&lt;"&amp;$CJ$16,$C$2:$C$1000,"="&amp;BS19)</f>
        <v/>
      </c>
      <c r="CN19" s="80">
        <f>COUNTIFS($W$2:$W$1000,"&gt;"&amp;$CN$16,$B$2:$B$1000,"="&amp;BR19)+COUNTIFS($W$2:$W$1000,"&gt;"&amp;$CN$16,$C$2:$C$1000,"="&amp;BR19)</f>
        <v/>
      </c>
      <c r="CO19" s="80">
        <f>COUNTIFS($W$2:$W$1000,"&lt;"&amp;$CN$16,$B$2:$B$1000,"="&amp;BR19)+COUNTIFS($W$2:$W$1000,"&lt;"&amp;$CN$16,$C$2:$C$1000,"="&amp;BR19)</f>
        <v/>
      </c>
      <c r="CP19" s="80">
        <f>COUNTIFS($W$2:$W$1000,"&gt;"&amp;$CN$16,$B$2:$B$1000,"="&amp;BS19)+COUNTIFS($W$2:$W$1000,"&gt;"&amp;$CN$16,$C$2:$C$1000,"="&amp;BS19)</f>
        <v/>
      </c>
      <c r="CQ19" s="80">
        <f>COUNTIFS($W$2:$W$1000,"&lt;"&amp;$CN$16,$B$2:$B$1000,"="&amp;BS19)+COUNTIFS($W$2:$W$1000,"&lt;"&amp;$CN$16,$C$2:$C$1000,"="&amp;BS19)</f>
        <v/>
      </c>
      <c r="CR19" s="80">
        <f>COUNTIFS($W$2:$W$1000,"&gt;"&amp;$CR$16,$B$2:$B$1000,"="&amp;BR19)+COUNTIFS($W$2:$W$1000,"&gt;"&amp;$CR$16,$C$2:$C$1000,"="&amp;BR19)</f>
        <v/>
      </c>
      <c r="CS19" s="80">
        <f>COUNTIFS($W$2:$W$1000,"&lt;"&amp;$CR$16,$B$2:$B$1000,"="&amp;BR19)+COUNTIFS($W$2:$W$1000,"&lt;"&amp;$CR$16,$C$2:$C$1000,"="&amp;BR19)</f>
        <v/>
      </c>
      <c r="CT19" s="80">
        <f>COUNTIFS($W$2:$W$1000,"&gt;"&amp;$CR$16,$B$2:$B$1000,"="&amp;BS19)+COUNTIFS($W$2:$W$1000,"&gt;"&amp;$CR$16,$C$2:$C$1000,"="&amp;BS19)</f>
        <v/>
      </c>
      <c r="CU19" s="80">
        <f>COUNTIFS($W$2:$W$1000,"&lt;"&amp;$CR$16,$B$2:$B$1000,"="&amp;BS19)+COUNTIFS($W$2:$W$1000,"&lt;"&amp;$CR$16,$C$2:$C$1000,"="&amp;BS19)</f>
        <v/>
      </c>
      <c r="CV19" s="12">
        <f>COUNTIFS($R$2:$R$1000,"&gt;"&amp;$CV$16,$B$2:$B$1000,"="&amp;BR19)+COUNTIFS($S$2:$S$1000,"&gt;"&amp;$CV$16,$C$2:$C$1000,"="&amp;BR19)</f>
        <v/>
      </c>
      <c r="CW19" s="80">
        <f>COUNTIFS($R$2:$R$1000,"&lt;"&amp;$CV$16,$B$2:$B$1000,"="&amp;BR19)+COUNTIFS($S$2:$S$1000,"&lt;"&amp;$CV$16,$C$2:$C$1000,"="&amp;BR19)</f>
        <v/>
      </c>
      <c r="CX19" s="80">
        <f>COUNTIFS($R$2:$R$1000,"&gt;"&amp;$CV$16,$B$2:$B$1000,"="&amp;BS19)+COUNTIFS($S$2:$S$1000,"&gt;"&amp;$CV$16,$C$2:$C$1000,"="&amp;BS19)</f>
        <v/>
      </c>
      <c r="CY19" s="80">
        <f>COUNTIFS($R$2:$R$1000,"&lt;"&amp;$CV$16,$B$2:$B$1000,"="&amp;BS19)+COUNTIFS($S$2:$S$1000,"&lt;"&amp;$CV$16,$C$2:$C$1000,"="&amp;BS19)</f>
        <v/>
      </c>
      <c r="CZ19" s="80">
        <f>COUNTIFS($R$2:$R$1000,"&gt;"&amp;$CZ$16,$B$2:$B$1000,"="&amp;BR19)+COUNTIFS($S$2:$S$1000,"&gt;"&amp;$CZ$16,$C$2:$C$1000,"="&amp;BR19)</f>
        <v/>
      </c>
      <c r="DA19" s="80">
        <f>COUNTIFS($R$2:$R$1000,"&lt;"&amp;$CZ$16,$B$2:$B$1000,"="&amp;BR19)+COUNTIFS($S$2:$S$1000,"&lt;"&amp;$CZ$16,$C$2:$C$1000,"="&amp;BR19)</f>
        <v/>
      </c>
      <c r="DB19" s="80">
        <f>COUNTIFS($R$2:$R$1000,"&gt;"&amp;$CZ$16,$B$2:$B$1000,"="&amp;BS19)+COUNTIFS($S$2:$S$1000,"&gt;"&amp;$CZ$16,$C$2:$C$1000,"="&amp;BS19)</f>
        <v/>
      </c>
      <c r="DC19" s="80">
        <f>COUNTIFS($R$2:$R$1000,"&lt;"&amp;$CZ$16,$B$2:$B$1000,"="&amp;BS19)+COUNTIFS($S$2:$S$1000,"&lt;"&amp;$CZ$16,$C$2:$C$1000,"="&amp;BS19)</f>
        <v/>
      </c>
      <c r="DD19" s="80">
        <f>COUNTIFS($R$2:$R$1000,"&gt;"&amp;$DD$16,$B$2:$B$1000,"="&amp;BR19)+COUNTIFS($S$2:$S$1000,"&gt;"&amp;$DD$16,$C$2:$C$1000,"="&amp;BR19)</f>
        <v/>
      </c>
      <c r="DE19" s="80">
        <f>COUNTIFS($R$2:$R$1000,"&lt;"&amp;$DD$16,$B$2:$B$1000,"="&amp;BR19)+COUNTIFS($S$2:$S$1000,"&lt;"&amp;$DD$16,$C$2:$C$1000,"="&amp;BR19)</f>
        <v/>
      </c>
      <c r="DF19" s="80">
        <f>COUNTIFS($R$2:$R$1000,"&gt;"&amp;$DD$16,$B$2:$B$1000,"="&amp;BS19)+COUNTIFS($S$2:$S$1000,"&gt;"&amp;$DD$16,$C$2:$C$1000,"="&amp;BS19)</f>
        <v/>
      </c>
      <c r="DG19" s="80">
        <f>COUNTIFS($R$2:$R$1000,"&lt;"&amp;$DD$16,$B$2:$B$1000,"="&amp;BS19)+COUNTIFS($S$2:$S$1000,"&lt;"&amp;$DD$16,$C$2:$C$1000,"="&amp;BS19)</f>
        <v/>
      </c>
      <c r="DH19" s="25">
        <f>COUNTIFS($U$2:$U$1000,"&gt;"&amp;$DH$16,$B$2:$B$1000,"="&amp;BR19)+COUNTIFS($V$2:$V$1000,"&gt;"&amp;$DH$16,$C$2:$C$1000,"="&amp;BR19)</f>
        <v/>
      </c>
      <c r="DI19" s="80">
        <f>COUNTIFS($U$2:$U$1000,"&lt;"&amp;$DH$16,$B$2:$B$1000,"="&amp;BR19)+COUNTIFS($V$2:$V$1000,"&lt;"&amp;$DH$16,$C$2:$C$1000,"="&amp;BR19)</f>
        <v/>
      </c>
      <c r="DJ19" s="80">
        <f>COUNTIFS($U$2:$U$1000,"&gt;"&amp;$DH$16,$B$2:$B$1000,"="&amp;BS19)+COUNTIFS($V$2:$V$1000,"&gt;"&amp;$DH$16,$C$2:$C$1000,"="&amp;BS19)</f>
        <v/>
      </c>
      <c r="DK19" s="80">
        <f>COUNTIFS($U$2:$U$1000,"&lt;"&amp;$DH$16,$B$2:$B$1000,"="&amp;BS19)+COUNTIFS($V$2:$V$1000,"&lt;"&amp;$DH$16,$C$2:$C$1000,"="&amp;BS19)</f>
        <v/>
      </c>
      <c r="DL19" s="80">
        <f>COUNTIFS($U$2:$U$1000,"&gt;"&amp;$DL$16,$B$2:$B$1000,"="&amp;BR19)+COUNTIFS($V$2:$V$1000,"&gt;"&amp;$DL$16,$C$2:$C$1000,"="&amp;BR19)</f>
        <v/>
      </c>
      <c r="DM19" s="80">
        <f>COUNTIFS($U$2:$U$1000,"&lt;"&amp;$DL$16,$B$2:$B$1000,"="&amp;BR19)+COUNTIFS($V$2:$V$1000,"&lt;"&amp;$DL$16,$C$2:$C$1000,"="&amp;BR19)</f>
        <v/>
      </c>
      <c r="DN19" s="80">
        <f>COUNTIFS($U$2:$U$1000,"&gt;"&amp;$DL$16,$B$2:$B$1000,"="&amp;BS19)+COUNTIFS($V$2:$V$1000,"&gt;"&amp;$DL$16,$C$2:$C$1000,"="&amp;BS19)</f>
        <v/>
      </c>
      <c r="DO19" s="80">
        <f>COUNTIFS($U$2:$U$1000,"&lt;"&amp;$DL$16,$B$2:$B$1000,"="&amp;BS19)+COUNTIFS($V$2:$V$1000,"&lt;"&amp;$DL$16,$C$2:$C$1000,"="&amp;BS19)</f>
        <v/>
      </c>
      <c r="DP19" s="80">
        <f>COUNTIFS($U$2:$U$1000,"&gt;"&amp;$DP$16,$B$2:$B$1000,"="&amp;BR19)+COUNTIFS($V$2:$V$1000,"&gt;"&amp;$DP$16,$C$2:$C$1000,"="&amp;BR19)</f>
        <v/>
      </c>
      <c r="DQ19" s="80">
        <f>COUNTIFS($U$2:$U$1000,"&lt;"&amp;$DP$16,$B$2:$B$1000,"="&amp;BR19)+COUNTIFS($V$2:$V$1000,"&lt;"&amp;$DP$16,$C$2:$C$1000,"="&amp;BR19)</f>
        <v/>
      </c>
      <c r="DR19" s="80">
        <f>COUNTIFS($U$2:$U$1000,"&gt;"&amp;$DP$16,$B$2:$B$1000,"="&amp;BS19)+COUNTIFS($V$2:$V$1000,"&gt;"&amp;$DP$16,$C$2:$C$1000,"="&amp;BS19)</f>
        <v/>
      </c>
      <c r="DS19" s="80">
        <f>COUNTIFS($U$2:$U$1000,"&lt;"&amp;$DP$16,$B$2:$B$1000,"="&amp;BS19)+COUNTIFS($V$2:$V$1000,"&lt;"&amp;$DP$16,$C$2:$C$1000,"="&amp;BS19)</f>
        <v/>
      </c>
      <c r="DT19" s="12">
        <f>COUNTIFS($S$2:$S$1000,"&gt;"&amp;$DT$16,$B$2:$B$1000,"="&amp;BR19)+COUNTIFS($R$2:$R$1000,"&gt;"&amp;$DT$16,$C$2:$C$1000,"="&amp;BR19)</f>
        <v/>
      </c>
      <c r="DU19" s="80">
        <f>COUNTIFS($S$2:$S$1000,"&lt;"&amp;$DT$16,$B$2:$B$1000,"="&amp;BR19)+COUNTIFS($R$2:$R$1000,"&lt;"&amp;$DT$16,$C$2:$C$1000,"="&amp;BR19)</f>
        <v/>
      </c>
      <c r="DV19" s="80">
        <f>COUNTIFS($S$2:$S$1000,"&gt;"&amp;$DT$16,$B$2:$B$1000,"="&amp;BS19)+COUNTIFS($R$2:$R$1000,"&gt;"&amp;$DT$16,$C$2:$C$1000,"="&amp;BS19)</f>
        <v/>
      </c>
      <c r="DW19" s="80">
        <f>COUNTIFS($S$2:$S$1000,"&lt;"&amp;$DT$16,$B$2:$B$1000,"="&amp;BS19)+COUNTIFS($R$2:$R$1000,"&lt;"&amp;$DT$16,$C$2:$C$1000,"="&amp;BS19)</f>
        <v/>
      </c>
      <c r="DX19" s="80">
        <f>COUNTIFS($S$2:$S$1000,"&gt;"&amp;$DX$16,$B$2:$B$1000,"="&amp;BR19)+COUNTIFS($R$2:$R$1000,"&gt;"&amp;$DX$16,$C$2:$C$1000,"="&amp;BR19)</f>
        <v/>
      </c>
      <c r="DY19" s="80">
        <f>COUNTIFS($S$2:$S$1000,"&lt;"&amp;$DX$16,$B$2:$B$1000,"="&amp;BR19)+COUNTIFS($R$2:$R$1000,"&lt;"&amp;$DX$16,$C$2:$C$1000,"="&amp;BR19)</f>
        <v/>
      </c>
      <c r="DZ19" s="80">
        <f>COUNTIFS($S$2:$S$1000,"&gt;"&amp;$DX$16,$B$2:$B$1000,"="&amp;BS19)+COUNTIFS($R$2:$R$1000,"&gt;"&amp;$DX$16,$C$2:$C$1000,"="&amp;BS19)</f>
        <v/>
      </c>
      <c r="EA19" s="80">
        <f>COUNTIFS($S$2:$S$1000,"&lt;"&amp;$DX$16,$B$2:$B$1000,"="&amp;BS19)+COUNTIFS($R$2:$R$1000,"&lt;"&amp;$DX$16,$C$2:$C$1000,"="&amp;BS19)</f>
        <v/>
      </c>
      <c r="EB19" s="80">
        <f>COUNTIFS($S$2:$S$1000,"&gt;"&amp;$EB$16,$B$2:$B$1000,"="&amp;BR19)+COUNTIFS($R$2:$R$1000,"&gt;"&amp;$EB$16,$C$2:$C$1000,"="&amp;BR19)</f>
        <v/>
      </c>
      <c r="EC19" s="80">
        <f>COUNTIFS($S$2:$S$1000,"&lt;"&amp;$EB$16,$B$2:$B$1000,"="&amp;BR19)+COUNTIFS($R$2:$R$1000,"&lt;"&amp;$EB$16,$C$2:$C$1000,"="&amp;BR19)</f>
        <v/>
      </c>
      <c r="ED19" s="80">
        <f>COUNTIFS($S$2:$S$1000,"&gt;"&amp;$EB$16,$B$2:$B$1000,"="&amp;BS19)+COUNTIFS($R$2:$R$1000,"&gt;"&amp;$EB$16,$C$2:$C$1000,"="&amp;BS19)</f>
        <v/>
      </c>
      <c r="EE19" s="80">
        <f>COUNTIFS($S$2:$S$1000,"&lt;"&amp;$EB$16,$B$2:$B$1000,"="&amp;BS19)+COUNTIFS($R$2:$R$1000,"&lt;"&amp;$EB$16,$C$2:$C$1000,"="&amp;BS19)</f>
        <v/>
      </c>
      <c r="EF19" s="25">
        <f>COUNTIFS($V$2:$V$1000,"&gt;"&amp;$EF$16,$B$2:$B$1000,"="&amp;BR19)+COUNTIFS($U$2:$U$1000,"&gt;"&amp;$EF$16,$C$2:$C$1000,"="&amp;BR19)</f>
        <v/>
      </c>
      <c r="EG19" s="80">
        <f>COUNTIFS($V$2:$V$1000,"&lt;"&amp;$EF$16,$B$2:$B$1000,"="&amp;BR19)+COUNTIFS($U$2:$U$1000,"&lt;"&amp;$EF$16,$C$2:$C$1000,"="&amp;BR19)</f>
        <v/>
      </c>
      <c r="EH19" s="80">
        <f>COUNTIFS($V$2:$V$1000,"&gt;"&amp;$EF$16,$B$2:$B$1000,"="&amp;BS19)+COUNTIFS($U$2:$U$1000,"&gt;"&amp;$EF$16,$C$2:$C$1000,"="&amp;BS19)</f>
        <v/>
      </c>
      <c r="EI19" s="80">
        <f>COUNTIFS($V$2:$V$1000,"&lt;"&amp;$EF$16,$B$2:$B$1000,"="&amp;BS19)+COUNTIFS($U$2:$U$1000,"&lt;"&amp;$EF$16,$C$2:$C$1000,"="&amp;BS19)</f>
        <v/>
      </c>
      <c r="EJ19" s="80">
        <f>COUNTIFS($V$2:$V$1000,"&gt;"&amp;$EJ$16,$B$2:$B$1000,"="&amp;BR19)+COUNTIFS($U$2:$U$1000,"&gt;"&amp;$EJ$16,$C$2:$C$1000,"="&amp;BR19)</f>
        <v/>
      </c>
      <c r="EK19" s="80">
        <f>COUNTIFS($V$2:$V$1000,"&lt;"&amp;$EJ$16,$B$2:$B$1000,"="&amp;BR19)+COUNTIFS($U$2:$U$1000,"&lt;"&amp;$EJ$16,$C$2:$C$1000,"="&amp;BR19)</f>
        <v/>
      </c>
      <c r="EL19" s="80">
        <f>COUNTIFS($V$2:$V$1000,"&gt;"&amp;$EJ$16,$B$2:$B$1000,"="&amp;BS19)+COUNTIFS($U$2:$U$1000,"&gt;"&amp;$EJ$16,$C$2:$C$1000,"="&amp;BS19)</f>
        <v/>
      </c>
      <c r="EM19" s="80">
        <f>COUNTIFS($V$2:$V$1000,"&lt;"&amp;$EJ$16,$B$2:$B$1000,"="&amp;BS19)+COUNTIFS($U$2:$U$1000,"&lt;"&amp;$EJ$16,$C$2:$C$1000,"="&amp;BS19)</f>
        <v/>
      </c>
      <c r="EN19" s="80">
        <f>COUNTIFS($V$2:$V$1000,"&gt;"&amp;$EN$16,$B$2:$B$1000,"="&amp;BR19)+COUNTIFS($U$2:$U$1000,"&gt;"&amp;$EN$16,$C$2:$C$1000,"="&amp;BR19)</f>
        <v/>
      </c>
      <c r="EO19" s="80">
        <f>COUNTIFS($V$2:$V$1000,"&lt;"&amp;$EN$16,$B$2:$B$1000,"="&amp;BR19)+COUNTIFS($U$2:$U$1000,"&lt;"&amp;$EN$16,$C$2:$C$1000,"="&amp;BR19)</f>
        <v/>
      </c>
      <c r="EP19" s="80">
        <f>COUNTIFS($V$2:$V$1000,"&gt;"&amp;$EN$16,$B$2:$B$1000,"="&amp;BS19)+COUNTIFS($U$2:$U$1000,"&gt;"&amp;$EN$16,$C$2:$C$1000,"="&amp;BS19)</f>
        <v/>
      </c>
      <c r="EQ19" s="80">
        <f>COUNTIFS($V$2:$V$1000,"&lt;"&amp;$EN$16,$B$2:$B$1000,"="&amp;BS19)+COUNTIFS($U$2:$U$1000,"&lt;"&amp;$EN$16,$C$2:$C$1000,"="&amp;BS19)</f>
        <v/>
      </c>
      <c r="ES19" s="89" t="n"/>
      <c r="EV19" s="89" t="n"/>
      <c r="EY19" s="89" t="n"/>
      <c r="FB19" s="89" t="n"/>
      <c r="FE19" s="89" t="n"/>
      <c r="FH19" s="89" t="n"/>
      <c r="FK19" s="89" t="n"/>
      <c r="FN19" s="81" t="n"/>
      <c r="FQ19" s="81" t="n"/>
      <c r="FT19" s="81" t="n"/>
      <c r="FW19" s="81" t="n"/>
      <c r="FZ19" s="81" t="n"/>
      <c r="GC19" s="81" t="n"/>
      <c r="GF19" s="81" t="n"/>
      <c r="GI19" s="81" t="n"/>
    </row>
    <row customHeight="1" ht="12" r="20" spans="1:201">
      <c r="A20" s="35" t="n">
        <v>43336</v>
      </c>
      <c r="B20" s="89" t="s">
        <v>181</v>
      </c>
      <c r="C20" s="89" t="s">
        <v>174</v>
      </c>
      <c r="D20" s="31" t="n">
        <v>7.02</v>
      </c>
      <c r="E20" s="81" t="n">
        <v>6.38</v>
      </c>
      <c r="F20" s="25" t="n">
        <v>325</v>
      </c>
      <c r="G20" s="80" t="n">
        <v>439</v>
      </c>
      <c r="H20" s="80" t="n">
        <v>226</v>
      </c>
      <c r="I20" s="80" t="n">
        <v>341</v>
      </c>
      <c r="J20" s="80" t="n">
        <v>7</v>
      </c>
      <c r="K20" s="80" t="n">
        <v>10</v>
      </c>
      <c r="L20" s="25" t="n">
        <v>0</v>
      </c>
      <c r="M20" s="80" t="n">
        <v>0</v>
      </c>
      <c r="N20" s="80" t="n">
        <v>6</v>
      </c>
      <c r="O20" s="80" t="n">
        <v>3</v>
      </c>
      <c r="P20" s="80" t="n">
        <v>0</v>
      </c>
      <c r="Q20" s="80" t="n">
        <v>0</v>
      </c>
      <c r="R20" s="16" t="n">
        <v>6</v>
      </c>
      <c r="S20" s="16" t="n">
        <v>3</v>
      </c>
      <c r="T20" s="16" t="n">
        <v>9</v>
      </c>
      <c r="U20" s="25" t="n">
        <v>3</v>
      </c>
      <c r="V20" s="80" t="n">
        <v>1</v>
      </c>
      <c r="W20" s="16" t="n">
        <v>4</v>
      </c>
      <c r="X20" s="25" t="n">
        <v>20</v>
      </c>
      <c r="Y20" s="80" t="n">
        <v>20</v>
      </c>
      <c r="Z20" s="27">
        <f>IF(U20="","",LOOKUP(U20-V20,{-9E+307,0,1},{2,"x",1}))</f>
        <v/>
      </c>
      <c r="AA20" s="14">
        <f>IF(U20="","",U20&amp;"-"&amp;V20)</f>
        <v/>
      </c>
      <c r="AB20" s="63" t="n"/>
      <c r="AC20" s="89" t="s">
        <v>169</v>
      </c>
      <c r="AD20" s="80">
        <f>SUMPRODUCT(($B$2:$C$1001=$AC20)*($Z$2:$Z$1001&lt;&gt;""))</f>
        <v/>
      </c>
      <c r="AE20" s="81">
        <f>SUMIF($B$2:$B$1001,$AC20,$D$2:$D$1001)+SUMIF($C$2:$C$1001,$AC20,$E$2:$E$1001)</f>
        <v/>
      </c>
      <c r="AF20" s="80">
        <f>SUMIF($B$2:$B$1001,$AC20,$F$2:$F$1001)+SUMIF($C$2:$C$1001,$AC20,$G$2:$G$1001)</f>
        <v/>
      </c>
      <c r="AG20" s="80">
        <f>SUMIF($B$2:$B$1001,$AC20,$H$2:$H$1001)+SUMIF($C$2:$C$1001,$AC20,$I$2:$I$1001)</f>
        <v/>
      </c>
      <c r="AH20" s="80">
        <f>SUMIF($B$2:$B$1001,$AC20,$J$2:$J$1001)+SUMIF($C$2:$C$1001,$AC20,$K$2:$K$1001)</f>
        <v/>
      </c>
      <c r="AI20" s="25">
        <f>SUMIF($B$2:$B$1001,$AC20,$L$2:$L$1001)+SUMIF($C$2:$C$1001,$AC20,$M$2:$M$1001)</f>
        <v/>
      </c>
      <c r="AJ20" s="80">
        <f>SUMIF($B$2:$B$1001,$AC20,$N$2:$N$1001)+SUMIF($C$2:$C$1001,$AC20,$O$2:$O$1001)</f>
        <v/>
      </c>
      <c r="AK20" s="80">
        <f>SUMIF($B$2:$B$1001,$AC20,$P$2:$P$1001)+SUMIF($C$2:$C$1001,$AC20,$Q$2:$Q$1001)</f>
        <v/>
      </c>
      <c r="AL20" s="80">
        <f>SUMIF($B$2:$B$1001,$AC20,$U$2:$U$1001)+SUMIF($C$2:$C$1001,$AC20,$V$2:$V$1001)</f>
        <v/>
      </c>
      <c r="AM20" s="29">
        <f>SUMIF($B$2:$B$1001,$AC20,$X$2:$X$1001)+SUMIF($C$2:$C$1001,$AC20,$Y$2:$Y$1001)</f>
        <v/>
      </c>
      <c r="AN20" s="31">
        <f>SUMIF($C$2:$C$1001,$AC20,$D$2:$D$1001)+SUMIF($B$2:$B$1001,$AC20,$E$2:$E$1001)</f>
        <v/>
      </c>
      <c r="AO20" s="80">
        <f>SUMIF($C$2:$C$1001,$AC20,$F$2:$F$1001)+SUMIF($B$2:$B$1001,$AC20,$G$2:$G$1001)</f>
        <v/>
      </c>
      <c r="AP20" s="80">
        <f>SUMIF($C$2:$C$1001,$AC20,$H$2:$H$1001)+SUMIF($B$2:$B$1001,$AC20,$I$2:$I$1001)</f>
        <v/>
      </c>
      <c r="AQ20" s="80">
        <f>SUMIF($C$2:$C$1001,$AC20,$J$2:$J$1001)+SUMIF($B$2:$B$1001,$AC20,$K$2:$K$1001)</f>
        <v/>
      </c>
      <c r="AR20" s="25">
        <f>SUMIF($C$2:$C$1001,$AC20,$L$2:$L$1001)+SUMIF($B$2:$B$1001,$AC20,$M$2:$M$1001)</f>
        <v/>
      </c>
      <c r="AS20" s="80">
        <f>SUMIF($C$2:$C$1001,$AC20,$N$2:$N$1001)+SUMIF($B$2:$B$1001,$AC20,$O$2:$O$1001)</f>
        <v/>
      </c>
      <c r="AT20" s="80">
        <f>SUMIF($C$2:$C$1001,$AC20,$P$2:$P$1001)+SUMIF($B$2:$B$1001,$AC20,$Q$2:$Q$1001)</f>
        <v/>
      </c>
      <c r="AU20" s="80">
        <f>SUMIF($C$2:$C$1001,$AC20,$U$2:$U$1001)+SUMIF($B$2:$B$1001,$AC20,$V$2:$V$1001)</f>
        <v/>
      </c>
      <c r="AV20" s="28">
        <f>SUMIF($C$2:$C$1001,$AC20,$X$2:$X$1001)+SUMIF($B$2:$B$1001,$AC20,$Y$2:$Y$1001)</f>
        <v/>
      </c>
      <c r="AW20" s="12" t="n">
        <v>5</v>
      </c>
      <c r="AX20" s="81" t="n">
        <v>33.64</v>
      </c>
      <c r="AY20" s="80" t="n">
        <v>2387</v>
      </c>
      <c r="AZ20" s="80" t="n">
        <v>1961</v>
      </c>
      <c r="BA20" s="80" t="n">
        <v>69</v>
      </c>
      <c r="BB20" s="25" t="n">
        <v>4</v>
      </c>
      <c r="BC20" s="80" t="n">
        <v>15</v>
      </c>
      <c r="BD20" s="80" t="n">
        <v>3</v>
      </c>
      <c r="BE20" s="80" t="n">
        <v>7</v>
      </c>
      <c r="BF20" s="29" t="n">
        <v>97</v>
      </c>
      <c r="BG20" s="31" t="n">
        <v>34.3</v>
      </c>
      <c r="BH20" s="80" t="n">
        <v>1685</v>
      </c>
      <c r="BI20" s="80" t="n">
        <v>1277</v>
      </c>
      <c r="BJ20" s="80" t="n">
        <v>44</v>
      </c>
      <c r="BK20" s="25" t="n">
        <v>3</v>
      </c>
      <c r="BL20" s="80" t="n">
        <v>15</v>
      </c>
      <c r="BM20" s="80" t="n">
        <v>13</v>
      </c>
      <c r="BN20" s="80" t="n">
        <v>10</v>
      </c>
      <c r="BO20" s="25" t="n">
        <v>152</v>
      </c>
      <c r="BR20" s="89">
        <f>BR31</f>
        <v/>
      </c>
      <c r="BS20" s="89">
        <f>BS31</f>
        <v/>
      </c>
      <c r="BT20" s="80">
        <f>COUNTIFS($T$2:$T$1000,"&gt;"&amp;$BT$16,$B$2:$B$1000,"="&amp;BR20)+COUNTIFS($T$2:$T$1000,"&gt;"&amp;$BT$16,$C$2:$C$1000,"="&amp;BR20)</f>
        <v/>
      </c>
      <c r="BU20" s="80">
        <f>COUNTIFS($T$2:$T$1000,"&lt;"&amp;$BT$16,$B$2:$B$1000,"="&amp;BR20)+COUNTIFS($T$2:$T$1000,"&lt;"&amp;$BT$16,$C$2:$C$1000,"="&amp;BR20)</f>
        <v/>
      </c>
      <c r="BV20" s="80">
        <f>COUNTIFS($T$2:$T$1000,"&gt;"&amp;$BT$16,$B$2:$B$1000,"="&amp;BS20)+COUNTIFS($T$2:$T$1000,"&gt;"&amp;$BT$16,$C$2:$C$1000,"="&amp;BS20)</f>
        <v/>
      </c>
      <c r="BW20" s="80">
        <f>COUNTIFS($T$2:$T$1000,"&lt;"&amp;$BT$16,$B$2:$B$1000,"="&amp;BS20)+COUNTIFS($T$2:$T$1000,"&lt;"&amp;$BT$16,$C$2:$C$1000,"="&amp;BS20)</f>
        <v/>
      </c>
      <c r="BX20" s="80">
        <f>COUNTIFS($T$2:$T$1000,"&gt;"&amp;$BX$16,$B$2:$B$1000,"="&amp;BR20)+COUNTIFS($T$2:$T$1000,"&gt;"&amp;$BX$16,$C$2:$C$1000,"="&amp;BR20)</f>
        <v/>
      </c>
      <c r="BY20" s="80">
        <f>COUNTIFS($T$2:$T$1000,"&lt;"&amp;$BX$16,$B$2:$B$1000,"="&amp;BR20)+COUNTIFS($T$2:$T$1000,"&lt;"&amp;$BX$16,$C$2:$C$1000,"="&amp;BR20)</f>
        <v/>
      </c>
      <c r="BZ20" s="80">
        <f>COUNTIFS($T$2:$T$1000,"&gt;"&amp;$BX$16,$B$2:$B$1000,"="&amp;BS20)+COUNTIFS($T$2:$T$1000,"&gt;"&amp;$BX$16,$C$2:$C$1000,"="&amp;BS20)</f>
        <v/>
      </c>
      <c r="CA20" s="80">
        <f>COUNTIFS($T$2:$T$1000,"&lt;"&amp;$BX$16,$B$2:$B$1000,"="&amp;BS20)+COUNTIFS($T$2:$T$1000,"&lt;"&amp;$BX$16,$C$2:$C$1000,"="&amp;BS20)</f>
        <v/>
      </c>
      <c r="CB20" s="80">
        <f>COUNTIFS($T$2:$T$1000,"&gt;"&amp;$CB$16,$B$2:$B$1000,"="&amp;BR20)+COUNTIFS($T$2:$T$1000,"&gt;"&amp;$CB$16,$C$2:$C$1000,"="&amp;BR20)</f>
        <v/>
      </c>
      <c r="CC20" s="80">
        <f>COUNTIFS($T$2:$T$1000,"&lt;"&amp;$CB$16,$B$2:$B$1000,"="&amp;BR20)+COUNTIFS($T$2:$T$1000,"&lt;"&amp;$CB$16,$C$2:$C$1000,"="&amp;BR20)</f>
        <v/>
      </c>
      <c r="CD20" s="80">
        <f>COUNTIFS($T$2:$T$1000,"&gt;"&amp;$CB$16,$B$2:$B$1000,"="&amp;BS20)+COUNTIFS($T$2:$T$1000,"&gt;"&amp;$CB$16,$C$2:$C$1000,"="&amp;BS20)</f>
        <v/>
      </c>
      <c r="CE20" s="80">
        <f>COUNTIFS($T$2:$T$1000,"&lt;"&amp;$CB$16,$B$2:$B$1000,"="&amp;BS20)+COUNTIFS($T$2:$T$1000,"&lt;"&amp;$CB$16,$C$2:$C$1000,"="&amp;BS20)</f>
        <v/>
      </c>
      <c r="CF20" s="25">
        <f>COUNTIFS($W$2:$W$1000,"&gt;"&amp;$CF$16,$B$2:$B$1000,"="&amp;BR20)+COUNTIFS($W$2:$W$1000,"&gt;"&amp;$CF$16,$C$2:$C$1000,"="&amp;BR20)</f>
        <v/>
      </c>
      <c r="CG20" s="80">
        <f>COUNTIFS($W$2:$W$1000,"&lt;"&amp;$CF$16,$B$2:$B$1000,"="&amp;BR20)+COUNTIFS($W$2:$W$1000,"&lt;"&amp;$CF$16,$C$2:$C$1000,"="&amp;BR20)</f>
        <v/>
      </c>
      <c r="CH20" s="80">
        <f>COUNTIFS($W$2:$W$1000,"&gt;"&amp;$CF$16,$B$2:$B$1000,"="&amp;BS20)+COUNTIFS($W$2:$W$1000,"&gt;"&amp;$CF$16,$C$2:$C$1000,"="&amp;BS20)</f>
        <v/>
      </c>
      <c r="CI20" s="80">
        <f>COUNTIFS($W$2:$W$1000,"&lt;"&amp;$CF$16,$B$2:$B$1000,"="&amp;BS20)+COUNTIFS($W$2:$W$1000,"&lt;"&amp;$CF$16,$C$2:$C$1000,"="&amp;BS20)</f>
        <v/>
      </c>
      <c r="CJ20" s="80">
        <f>COUNTIFS($W$2:$W$1000,"&gt;"&amp;$CJ$16,$B$2:$B$1000,"="&amp;BR20)+COUNTIFS($W$2:$W$1000,"&gt;"&amp;$CJ$16,$C$2:$C$1000,"="&amp;BR20)</f>
        <v/>
      </c>
      <c r="CK20" s="80">
        <f>COUNTIFS($W$2:$W$1000,"&lt;"&amp;$CJ$16,$B$2:$B$1000,"="&amp;BR20)+COUNTIFS($W$2:$W$1000,"&lt;"&amp;$CJ$16,$C$2:$C$1000,"="&amp;BR20)</f>
        <v/>
      </c>
      <c r="CL20" s="80">
        <f>COUNTIFS($W$2:$W$1000,"&gt;"&amp;$CJ$16,$B$2:$B$1000,"="&amp;BS20)+COUNTIFS($W$2:$W$1000,"&gt;"&amp;$CJ$16,$C$2:$C$1000,"="&amp;BS20)</f>
        <v/>
      </c>
      <c r="CM20" s="80">
        <f>COUNTIFS($W$2:$W$1000,"&lt;"&amp;$CJ$16,$B$2:$B$1000,"="&amp;BS20)+COUNTIFS($W$2:$W$1000,"&lt;"&amp;$CJ$16,$C$2:$C$1000,"="&amp;BS20)</f>
        <v/>
      </c>
      <c r="CN20" s="80">
        <f>COUNTIFS($W$2:$W$1000,"&gt;"&amp;$CN$16,$B$2:$B$1000,"="&amp;BR20)+COUNTIFS($W$2:$W$1000,"&gt;"&amp;$CN$16,$C$2:$C$1000,"="&amp;BR20)</f>
        <v/>
      </c>
      <c r="CO20" s="80">
        <f>COUNTIFS($W$2:$W$1000,"&lt;"&amp;$CN$16,$B$2:$B$1000,"="&amp;BR20)+COUNTIFS($W$2:$W$1000,"&lt;"&amp;$CN$16,$C$2:$C$1000,"="&amp;BR20)</f>
        <v/>
      </c>
      <c r="CP20" s="80">
        <f>COUNTIFS($W$2:$W$1000,"&gt;"&amp;$CN$16,$B$2:$B$1000,"="&amp;BS20)+COUNTIFS($W$2:$W$1000,"&gt;"&amp;$CN$16,$C$2:$C$1000,"="&amp;BS20)</f>
        <v/>
      </c>
      <c r="CQ20" s="80">
        <f>COUNTIFS($W$2:$W$1000,"&lt;"&amp;$CN$16,$B$2:$B$1000,"="&amp;BS20)+COUNTIFS($W$2:$W$1000,"&lt;"&amp;$CN$16,$C$2:$C$1000,"="&amp;BS20)</f>
        <v/>
      </c>
      <c r="CR20" s="80">
        <f>COUNTIFS($W$2:$W$1000,"&gt;"&amp;$CR$16,$B$2:$B$1000,"="&amp;BR20)+COUNTIFS($W$2:$W$1000,"&gt;"&amp;$CR$16,$C$2:$C$1000,"="&amp;BR20)</f>
        <v/>
      </c>
      <c r="CS20" s="80">
        <f>COUNTIFS($W$2:$W$1000,"&lt;"&amp;$CR$16,$B$2:$B$1000,"="&amp;BR20)+COUNTIFS($W$2:$W$1000,"&lt;"&amp;$CR$16,$C$2:$C$1000,"="&amp;BR20)</f>
        <v/>
      </c>
      <c r="CT20" s="80">
        <f>COUNTIFS($W$2:$W$1000,"&gt;"&amp;$CR$16,$B$2:$B$1000,"="&amp;BS20)+COUNTIFS($W$2:$W$1000,"&gt;"&amp;$CR$16,$C$2:$C$1000,"="&amp;BS20)</f>
        <v/>
      </c>
      <c r="CU20" s="80">
        <f>COUNTIFS($W$2:$W$1000,"&lt;"&amp;$CR$16,$B$2:$B$1000,"="&amp;BS20)+COUNTIFS($W$2:$W$1000,"&lt;"&amp;$CR$16,$C$2:$C$1000,"="&amp;BS20)</f>
        <v/>
      </c>
      <c r="CV20" s="12">
        <f>COUNTIFS($R$2:$R$1000,"&gt;"&amp;$CV$16,$B$2:$B$1000,"="&amp;BR20)+COUNTIFS($S$2:$S$1000,"&gt;"&amp;$CV$16,$C$2:$C$1000,"="&amp;BR20)</f>
        <v/>
      </c>
      <c r="CW20" s="80">
        <f>COUNTIFS($R$2:$R$1000,"&lt;"&amp;$CV$16,$B$2:$B$1000,"="&amp;BR20)+COUNTIFS($S$2:$S$1000,"&lt;"&amp;$CV$16,$C$2:$C$1000,"="&amp;BR20)</f>
        <v/>
      </c>
      <c r="CX20" s="80">
        <f>COUNTIFS($R$2:$R$1000,"&gt;"&amp;$CV$16,$B$2:$B$1000,"="&amp;BS20)+COUNTIFS($S$2:$S$1000,"&gt;"&amp;$CV$16,$C$2:$C$1000,"="&amp;BS20)</f>
        <v/>
      </c>
      <c r="CY20" s="80">
        <f>COUNTIFS($R$2:$R$1000,"&lt;"&amp;$CV$16,$B$2:$B$1000,"="&amp;BS20)+COUNTIFS($S$2:$S$1000,"&lt;"&amp;$CV$16,$C$2:$C$1000,"="&amp;BS20)</f>
        <v/>
      </c>
      <c r="CZ20" s="80">
        <f>COUNTIFS($R$2:$R$1000,"&gt;"&amp;$CZ$16,$B$2:$B$1000,"="&amp;BR20)+COUNTIFS($S$2:$S$1000,"&gt;"&amp;$CZ$16,$C$2:$C$1000,"="&amp;BR20)</f>
        <v/>
      </c>
      <c r="DA20" s="80">
        <f>COUNTIFS($R$2:$R$1000,"&lt;"&amp;$CZ$16,$B$2:$B$1000,"="&amp;BR20)+COUNTIFS($S$2:$S$1000,"&lt;"&amp;$CZ$16,$C$2:$C$1000,"="&amp;BR20)</f>
        <v/>
      </c>
      <c r="DB20" s="80">
        <f>COUNTIFS($R$2:$R$1000,"&gt;"&amp;$CZ$16,$B$2:$B$1000,"="&amp;BS20)+COUNTIFS($S$2:$S$1000,"&gt;"&amp;$CZ$16,$C$2:$C$1000,"="&amp;BS20)</f>
        <v/>
      </c>
      <c r="DC20" s="80">
        <f>COUNTIFS($R$2:$R$1000,"&lt;"&amp;$CZ$16,$B$2:$B$1000,"="&amp;BS20)+COUNTIFS($S$2:$S$1000,"&lt;"&amp;$CZ$16,$C$2:$C$1000,"="&amp;BS20)</f>
        <v/>
      </c>
      <c r="DD20" s="80">
        <f>COUNTIFS($R$2:$R$1000,"&gt;"&amp;$DD$16,$B$2:$B$1000,"="&amp;BR20)+COUNTIFS($S$2:$S$1000,"&gt;"&amp;$DD$16,$C$2:$C$1000,"="&amp;BR20)</f>
        <v/>
      </c>
      <c r="DE20" s="80">
        <f>COUNTIFS($R$2:$R$1000,"&lt;"&amp;$DD$16,$B$2:$B$1000,"="&amp;BR20)+COUNTIFS($S$2:$S$1000,"&lt;"&amp;$DD$16,$C$2:$C$1000,"="&amp;BR20)</f>
        <v/>
      </c>
      <c r="DF20" s="80">
        <f>COUNTIFS($R$2:$R$1000,"&gt;"&amp;$DD$16,$B$2:$B$1000,"="&amp;BS20)+COUNTIFS($S$2:$S$1000,"&gt;"&amp;$DD$16,$C$2:$C$1000,"="&amp;BS20)</f>
        <v/>
      </c>
      <c r="DG20" s="80">
        <f>COUNTIFS($R$2:$R$1000,"&lt;"&amp;$DD$16,$B$2:$B$1000,"="&amp;BS20)+COUNTIFS($S$2:$S$1000,"&lt;"&amp;$DD$16,$C$2:$C$1000,"="&amp;BS20)</f>
        <v/>
      </c>
      <c r="DH20" s="25">
        <f>COUNTIFS($U$2:$U$1000,"&gt;"&amp;$DH$16,$B$2:$B$1000,"="&amp;BR20)+COUNTIFS($V$2:$V$1000,"&gt;"&amp;$DH$16,$C$2:$C$1000,"="&amp;BR20)</f>
        <v/>
      </c>
      <c r="DI20" s="80">
        <f>COUNTIFS($U$2:$U$1000,"&lt;"&amp;$DH$16,$B$2:$B$1000,"="&amp;BR20)+COUNTIFS($V$2:$V$1000,"&lt;"&amp;$DH$16,$C$2:$C$1000,"="&amp;BR20)</f>
        <v/>
      </c>
      <c r="DJ20" s="80">
        <f>COUNTIFS($U$2:$U$1000,"&gt;"&amp;$DH$16,$B$2:$B$1000,"="&amp;BS20)+COUNTIFS($V$2:$V$1000,"&gt;"&amp;$DH$16,$C$2:$C$1000,"="&amp;BS20)</f>
        <v/>
      </c>
      <c r="DK20" s="80">
        <f>COUNTIFS($U$2:$U$1000,"&lt;"&amp;$DH$16,$B$2:$B$1000,"="&amp;BS20)+COUNTIFS($V$2:$V$1000,"&lt;"&amp;$DH$16,$C$2:$C$1000,"="&amp;BS20)</f>
        <v/>
      </c>
      <c r="DL20" s="80">
        <f>COUNTIFS($U$2:$U$1000,"&gt;"&amp;$DL$16,$B$2:$B$1000,"="&amp;BR20)+COUNTIFS($V$2:$V$1000,"&gt;"&amp;$DL$16,$C$2:$C$1000,"="&amp;BR20)</f>
        <v/>
      </c>
      <c r="DM20" s="80">
        <f>COUNTIFS($U$2:$U$1000,"&lt;"&amp;$DL$16,$B$2:$B$1000,"="&amp;BR20)+COUNTIFS($V$2:$V$1000,"&lt;"&amp;$DL$16,$C$2:$C$1000,"="&amp;BR20)</f>
        <v/>
      </c>
      <c r="DN20" s="80">
        <f>COUNTIFS($U$2:$U$1000,"&gt;"&amp;$DL$16,$B$2:$B$1000,"="&amp;BS20)+COUNTIFS($V$2:$V$1000,"&gt;"&amp;$DL$16,$C$2:$C$1000,"="&amp;BS20)</f>
        <v/>
      </c>
      <c r="DO20" s="80">
        <f>COUNTIFS($U$2:$U$1000,"&lt;"&amp;$DL$16,$B$2:$B$1000,"="&amp;BS20)+COUNTIFS($V$2:$V$1000,"&lt;"&amp;$DL$16,$C$2:$C$1000,"="&amp;BS20)</f>
        <v/>
      </c>
      <c r="DP20" s="80">
        <f>COUNTIFS($U$2:$U$1000,"&gt;"&amp;$DP$16,$B$2:$B$1000,"="&amp;BR20)+COUNTIFS($V$2:$V$1000,"&gt;"&amp;$DP$16,$C$2:$C$1000,"="&amp;BR20)</f>
        <v/>
      </c>
      <c r="DQ20" s="80">
        <f>COUNTIFS($U$2:$U$1000,"&lt;"&amp;$DP$16,$B$2:$B$1000,"="&amp;BR20)+COUNTIFS($V$2:$V$1000,"&lt;"&amp;$DP$16,$C$2:$C$1000,"="&amp;BR20)</f>
        <v/>
      </c>
      <c r="DR20" s="80">
        <f>COUNTIFS($U$2:$U$1000,"&gt;"&amp;$DP$16,$B$2:$B$1000,"="&amp;BS20)+COUNTIFS($V$2:$V$1000,"&gt;"&amp;$DP$16,$C$2:$C$1000,"="&amp;BS20)</f>
        <v/>
      </c>
      <c r="DS20" s="80">
        <f>COUNTIFS($U$2:$U$1000,"&lt;"&amp;$DP$16,$B$2:$B$1000,"="&amp;BS20)+COUNTIFS($V$2:$V$1000,"&lt;"&amp;$DP$16,$C$2:$C$1000,"="&amp;BS20)</f>
        <v/>
      </c>
      <c r="DT20" s="12">
        <f>COUNTIFS($S$2:$S$1000,"&gt;"&amp;$DT$16,$B$2:$B$1000,"="&amp;BR20)+COUNTIFS($R$2:$R$1000,"&gt;"&amp;$DT$16,$C$2:$C$1000,"="&amp;BR20)</f>
        <v/>
      </c>
      <c r="DU20" s="80">
        <f>COUNTIFS($S$2:$S$1000,"&lt;"&amp;$DT$16,$B$2:$B$1000,"="&amp;BR20)+COUNTIFS($R$2:$R$1000,"&lt;"&amp;$DT$16,$C$2:$C$1000,"="&amp;BR20)</f>
        <v/>
      </c>
      <c r="DV20" s="80">
        <f>COUNTIFS($S$2:$S$1000,"&gt;"&amp;$DT$16,$B$2:$B$1000,"="&amp;BS20)+COUNTIFS($R$2:$R$1000,"&gt;"&amp;$DT$16,$C$2:$C$1000,"="&amp;BS20)</f>
        <v/>
      </c>
      <c r="DW20" s="80">
        <f>COUNTIFS($S$2:$S$1000,"&lt;"&amp;$DT$16,$B$2:$B$1000,"="&amp;BS20)+COUNTIFS($R$2:$R$1000,"&lt;"&amp;$DT$16,$C$2:$C$1000,"="&amp;BS20)</f>
        <v/>
      </c>
      <c r="DX20" s="80">
        <f>COUNTIFS($S$2:$S$1000,"&gt;"&amp;$DX$16,$B$2:$B$1000,"="&amp;BR20)+COUNTIFS($R$2:$R$1000,"&gt;"&amp;$DX$16,$C$2:$C$1000,"="&amp;BR20)</f>
        <v/>
      </c>
      <c r="DY20" s="80">
        <f>COUNTIFS($S$2:$S$1000,"&lt;"&amp;$DX$16,$B$2:$B$1000,"="&amp;BR20)+COUNTIFS($R$2:$R$1000,"&lt;"&amp;$DX$16,$C$2:$C$1000,"="&amp;BR20)</f>
        <v/>
      </c>
      <c r="DZ20" s="80">
        <f>COUNTIFS($S$2:$S$1000,"&gt;"&amp;$DX$16,$B$2:$B$1000,"="&amp;BS20)+COUNTIFS($R$2:$R$1000,"&gt;"&amp;$DX$16,$C$2:$C$1000,"="&amp;BS20)</f>
        <v/>
      </c>
      <c r="EA20" s="80">
        <f>COUNTIFS($S$2:$S$1000,"&lt;"&amp;$DX$16,$B$2:$B$1000,"="&amp;BS20)+COUNTIFS($R$2:$R$1000,"&lt;"&amp;$DX$16,$C$2:$C$1000,"="&amp;BS20)</f>
        <v/>
      </c>
      <c r="EB20" s="80">
        <f>COUNTIFS($S$2:$S$1000,"&gt;"&amp;$EB$16,$B$2:$B$1000,"="&amp;BR20)+COUNTIFS($R$2:$R$1000,"&gt;"&amp;$EB$16,$C$2:$C$1000,"="&amp;BR20)</f>
        <v/>
      </c>
      <c r="EC20" s="80">
        <f>COUNTIFS($S$2:$S$1000,"&lt;"&amp;$EB$16,$B$2:$B$1000,"="&amp;BR20)+COUNTIFS($R$2:$R$1000,"&lt;"&amp;$EB$16,$C$2:$C$1000,"="&amp;BR20)</f>
        <v/>
      </c>
      <c r="ED20" s="80">
        <f>COUNTIFS($S$2:$S$1000,"&gt;"&amp;$EB$16,$B$2:$B$1000,"="&amp;BS20)+COUNTIFS($R$2:$R$1000,"&gt;"&amp;$EB$16,$C$2:$C$1000,"="&amp;BS20)</f>
        <v/>
      </c>
      <c r="EE20" s="80">
        <f>COUNTIFS($S$2:$S$1000,"&lt;"&amp;$EB$16,$B$2:$B$1000,"="&amp;BS20)+COUNTIFS($R$2:$R$1000,"&lt;"&amp;$EB$16,$C$2:$C$1000,"="&amp;BS20)</f>
        <v/>
      </c>
      <c r="EF20" s="25">
        <f>COUNTIFS($V$2:$V$1000,"&gt;"&amp;$EF$16,$B$2:$B$1000,"="&amp;BR20)+COUNTIFS($U$2:$U$1000,"&gt;"&amp;$EF$16,$C$2:$C$1000,"="&amp;BR20)</f>
        <v/>
      </c>
      <c r="EG20" s="80">
        <f>COUNTIFS($V$2:$V$1000,"&lt;"&amp;$EF$16,$B$2:$B$1000,"="&amp;BR20)+COUNTIFS($U$2:$U$1000,"&lt;"&amp;$EF$16,$C$2:$C$1000,"="&amp;BR20)</f>
        <v/>
      </c>
      <c r="EH20" s="80">
        <f>COUNTIFS($V$2:$V$1000,"&gt;"&amp;$EF$16,$B$2:$B$1000,"="&amp;BS20)+COUNTIFS($U$2:$U$1000,"&gt;"&amp;$EF$16,$C$2:$C$1000,"="&amp;BS20)</f>
        <v/>
      </c>
      <c r="EI20" s="80">
        <f>COUNTIFS($V$2:$V$1000,"&lt;"&amp;$EF$16,$B$2:$B$1000,"="&amp;BS20)+COUNTIFS($U$2:$U$1000,"&lt;"&amp;$EF$16,$C$2:$C$1000,"="&amp;BS20)</f>
        <v/>
      </c>
      <c r="EJ20" s="80">
        <f>COUNTIFS($V$2:$V$1000,"&gt;"&amp;$EJ$16,$B$2:$B$1000,"="&amp;BR20)+COUNTIFS($U$2:$U$1000,"&gt;"&amp;$EJ$16,$C$2:$C$1000,"="&amp;BR20)</f>
        <v/>
      </c>
      <c r="EK20" s="80">
        <f>COUNTIFS($V$2:$V$1000,"&lt;"&amp;$EJ$16,$B$2:$B$1000,"="&amp;BR20)+COUNTIFS($U$2:$U$1000,"&lt;"&amp;$EJ$16,$C$2:$C$1000,"="&amp;BR20)</f>
        <v/>
      </c>
      <c r="EL20" s="80">
        <f>COUNTIFS($V$2:$V$1000,"&gt;"&amp;$EJ$16,$B$2:$B$1000,"="&amp;BS20)+COUNTIFS($U$2:$U$1000,"&gt;"&amp;$EJ$16,$C$2:$C$1000,"="&amp;BS20)</f>
        <v/>
      </c>
      <c r="EM20" s="80">
        <f>COUNTIFS($V$2:$V$1000,"&lt;"&amp;$EJ$16,$B$2:$B$1000,"="&amp;BS20)+COUNTIFS($U$2:$U$1000,"&lt;"&amp;$EJ$16,$C$2:$C$1000,"="&amp;BS20)</f>
        <v/>
      </c>
      <c r="EN20" s="80">
        <f>COUNTIFS($V$2:$V$1000,"&gt;"&amp;$EN$16,$B$2:$B$1000,"="&amp;BR20)+COUNTIFS($U$2:$U$1000,"&gt;"&amp;$EN$16,$C$2:$C$1000,"="&amp;BR20)</f>
        <v/>
      </c>
      <c r="EO20" s="80">
        <f>COUNTIFS($V$2:$V$1000,"&lt;"&amp;$EN$16,$B$2:$B$1000,"="&amp;BR20)+COUNTIFS($U$2:$U$1000,"&lt;"&amp;$EN$16,$C$2:$C$1000,"="&amp;BR20)</f>
        <v/>
      </c>
      <c r="EP20" s="80">
        <f>COUNTIFS($V$2:$V$1000,"&gt;"&amp;$EN$16,$B$2:$B$1000,"="&amp;BS20)+COUNTIFS($U$2:$U$1000,"&gt;"&amp;$EN$16,$C$2:$C$1000,"="&amp;BS20)</f>
        <v/>
      </c>
      <c r="EQ20" s="80">
        <f>COUNTIFS($V$2:$V$1000,"&lt;"&amp;$EN$16,$B$2:$B$1000,"="&amp;BS20)+COUNTIFS($U$2:$U$1000,"&lt;"&amp;$EN$16,$C$2:$C$1000,"="&amp;BS20)</f>
        <v/>
      </c>
      <c r="ES20" s="89" t="n"/>
      <c r="EV20" s="89" t="n"/>
      <c r="EY20" s="89" t="n"/>
      <c r="FB20" s="89" t="n"/>
      <c r="FE20" s="89" t="n"/>
      <c r="FH20" s="89" t="n"/>
      <c r="FK20" s="89" t="n"/>
      <c r="FN20" s="81" t="n"/>
      <c r="FQ20" s="81" t="n"/>
      <c r="FT20" s="81" t="n"/>
      <c r="FW20" s="81" t="n"/>
      <c r="FZ20" s="81" t="n"/>
      <c r="GC20" s="81" t="n"/>
      <c r="GF20" s="81" t="n"/>
      <c r="GI20" s="81" t="n"/>
    </row>
    <row customHeight="1" ht="12" r="21" spans="1:201">
      <c r="A21" s="35" t="n">
        <v>43337</v>
      </c>
      <c r="B21" s="89" t="s">
        <v>171</v>
      </c>
      <c r="C21" s="89" t="s">
        <v>182</v>
      </c>
      <c r="D21" s="31" t="n">
        <v>7.49</v>
      </c>
      <c r="E21" s="81" t="n">
        <v>6.11</v>
      </c>
      <c r="F21" s="25" t="n">
        <v>636</v>
      </c>
      <c r="G21" s="80" t="n">
        <v>387</v>
      </c>
      <c r="H21" s="80" t="n">
        <v>545</v>
      </c>
      <c r="I21" s="80" t="n">
        <v>296</v>
      </c>
      <c r="J21" s="80" t="n">
        <v>15</v>
      </c>
      <c r="K21" s="80" t="n">
        <v>5</v>
      </c>
      <c r="L21" s="25" t="n">
        <v>3</v>
      </c>
      <c r="M21" s="80" t="n">
        <v>0</v>
      </c>
      <c r="N21" s="80" t="n">
        <v>5</v>
      </c>
      <c r="O21" s="80" t="n">
        <v>1</v>
      </c>
      <c r="P21" s="80" t="n">
        <v>2</v>
      </c>
      <c r="Q21" s="80" t="n">
        <v>1</v>
      </c>
      <c r="R21" s="16" t="n">
        <v>10</v>
      </c>
      <c r="S21" s="16" t="n">
        <v>2</v>
      </c>
      <c r="T21" s="16" t="n">
        <v>12</v>
      </c>
      <c r="U21" s="25" t="n">
        <v>5</v>
      </c>
      <c r="V21" s="80" t="n">
        <v>0</v>
      </c>
      <c r="W21" s="16" t="n">
        <v>5</v>
      </c>
      <c r="X21" s="25" t="n">
        <v>10</v>
      </c>
      <c r="Y21" s="80" t="n">
        <v>43</v>
      </c>
      <c r="Z21" s="27">
        <f>IF(U21="","",LOOKUP(U21-V21,{-9E+307,0,1},{2,"x",1}))</f>
        <v/>
      </c>
      <c r="AA21" s="14">
        <f>IF(U21="","",U21&amp;"-"&amp;V21)</f>
        <v/>
      </c>
      <c r="AB21" s="63" t="n"/>
      <c r="BR21" s="89">
        <f>BR32</f>
        <v/>
      </c>
      <c r="BS21" s="89">
        <f>BS32</f>
        <v/>
      </c>
      <c r="BT21" s="80">
        <f>COUNTIFS($T$2:$T$1000,"&gt;"&amp;$BT$16,$B$2:$B$1000,"="&amp;BR21)+COUNTIFS($T$2:$T$1000,"&gt;"&amp;$BT$16,$C$2:$C$1000,"="&amp;BR21)</f>
        <v/>
      </c>
      <c r="BU21" s="80">
        <f>COUNTIFS($T$2:$T$1000,"&lt;"&amp;$BT$16,$B$2:$B$1000,"="&amp;BR21)+COUNTIFS($T$2:$T$1000,"&lt;"&amp;$BT$16,$C$2:$C$1000,"="&amp;BR21)</f>
        <v/>
      </c>
      <c r="BV21" s="80">
        <f>COUNTIFS($T$2:$T$1000,"&gt;"&amp;$BT$16,$B$2:$B$1000,"="&amp;BS21)+COUNTIFS($T$2:$T$1000,"&gt;"&amp;$BT$16,$C$2:$C$1000,"="&amp;BS21)</f>
        <v/>
      </c>
      <c r="BW21" s="80">
        <f>COUNTIFS($T$2:$T$1000,"&lt;"&amp;$BT$16,$B$2:$B$1000,"="&amp;BS21)+COUNTIFS($T$2:$T$1000,"&lt;"&amp;$BT$16,$C$2:$C$1000,"="&amp;BS21)</f>
        <v/>
      </c>
      <c r="BX21" s="80">
        <f>COUNTIFS($T$2:$T$1000,"&gt;"&amp;$BX$16,$B$2:$B$1000,"="&amp;BR21)+COUNTIFS($T$2:$T$1000,"&gt;"&amp;$BX$16,$C$2:$C$1000,"="&amp;BR21)</f>
        <v/>
      </c>
      <c r="BY21" s="80">
        <f>COUNTIFS($T$2:$T$1000,"&lt;"&amp;$BX$16,$B$2:$B$1000,"="&amp;BR21)+COUNTIFS($T$2:$T$1000,"&lt;"&amp;$BX$16,$C$2:$C$1000,"="&amp;BR21)</f>
        <v/>
      </c>
      <c r="BZ21" s="80">
        <f>COUNTIFS($T$2:$T$1000,"&gt;"&amp;$BX$16,$B$2:$B$1000,"="&amp;BS21)+COUNTIFS($T$2:$T$1000,"&gt;"&amp;$BX$16,$C$2:$C$1000,"="&amp;BS21)</f>
        <v/>
      </c>
      <c r="CA21" s="80">
        <f>COUNTIFS($T$2:$T$1000,"&lt;"&amp;$BX$16,$B$2:$B$1000,"="&amp;BS21)+COUNTIFS($T$2:$T$1000,"&lt;"&amp;$BX$16,$C$2:$C$1000,"="&amp;BS21)</f>
        <v/>
      </c>
      <c r="CB21" s="80">
        <f>COUNTIFS($T$2:$T$1000,"&gt;"&amp;$CB$16,$B$2:$B$1000,"="&amp;BR21)+COUNTIFS($T$2:$T$1000,"&gt;"&amp;$CB$16,$C$2:$C$1000,"="&amp;BR21)</f>
        <v/>
      </c>
      <c r="CC21" s="80">
        <f>COUNTIFS($T$2:$T$1000,"&lt;"&amp;$CB$16,$B$2:$B$1000,"="&amp;BR21)+COUNTIFS($T$2:$T$1000,"&lt;"&amp;$CB$16,$C$2:$C$1000,"="&amp;BR21)</f>
        <v/>
      </c>
      <c r="CD21" s="80">
        <f>COUNTIFS($T$2:$T$1000,"&gt;"&amp;$CB$16,$B$2:$B$1000,"="&amp;BS21)+COUNTIFS($T$2:$T$1000,"&gt;"&amp;$CB$16,$C$2:$C$1000,"="&amp;BS21)</f>
        <v/>
      </c>
      <c r="CE21" s="80">
        <f>COUNTIFS($T$2:$T$1000,"&lt;"&amp;$CB$16,$B$2:$B$1000,"="&amp;BS21)+COUNTIFS($T$2:$T$1000,"&lt;"&amp;$CB$16,$C$2:$C$1000,"="&amp;BS21)</f>
        <v/>
      </c>
      <c r="CF21" s="25">
        <f>COUNTIFS($W$2:$W$1000,"&gt;"&amp;$CF$16,$B$2:$B$1000,"="&amp;BR21)+COUNTIFS($W$2:$W$1000,"&gt;"&amp;$CF$16,$C$2:$C$1000,"="&amp;BR21)</f>
        <v/>
      </c>
      <c r="CG21" s="80">
        <f>COUNTIFS($W$2:$W$1000,"&lt;"&amp;$CF$16,$B$2:$B$1000,"="&amp;BR21)+COUNTIFS($W$2:$W$1000,"&lt;"&amp;$CF$16,$C$2:$C$1000,"="&amp;BR21)</f>
        <v/>
      </c>
      <c r="CH21" s="80">
        <f>COUNTIFS($W$2:$W$1000,"&gt;"&amp;$CF$16,$B$2:$B$1000,"="&amp;BS21)+COUNTIFS($W$2:$W$1000,"&gt;"&amp;$CF$16,$C$2:$C$1000,"="&amp;BS21)</f>
        <v/>
      </c>
      <c r="CI21" s="80">
        <f>COUNTIFS($W$2:$W$1000,"&lt;"&amp;$CF$16,$B$2:$B$1000,"="&amp;BS21)+COUNTIFS($W$2:$W$1000,"&lt;"&amp;$CF$16,$C$2:$C$1000,"="&amp;BS21)</f>
        <v/>
      </c>
      <c r="CJ21" s="80">
        <f>COUNTIFS($W$2:$W$1000,"&gt;"&amp;$CJ$16,$B$2:$B$1000,"="&amp;BR21)+COUNTIFS($W$2:$W$1000,"&gt;"&amp;$CJ$16,$C$2:$C$1000,"="&amp;BR21)</f>
        <v/>
      </c>
      <c r="CK21" s="80">
        <f>COUNTIFS($W$2:$W$1000,"&lt;"&amp;$CJ$16,$B$2:$B$1000,"="&amp;BR21)+COUNTIFS($W$2:$W$1000,"&lt;"&amp;$CJ$16,$C$2:$C$1000,"="&amp;BR21)</f>
        <v/>
      </c>
      <c r="CL21" s="80">
        <f>COUNTIFS($W$2:$W$1000,"&gt;"&amp;$CJ$16,$B$2:$B$1000,"="&amp;BS21)+COUNTIFS($W$2:$W$1000,"&gt;"&amp;$CJ$16,$C$2:$C$1000,"="&amp;BS21)</f>
        <v/>
      </c>
      <c r="CM21" s="80">
        <f>COUNTIFS($W$2:$W$1000,"&lt;"&amp;$CJ$16,$B$2:$B$1000,"="&amp;BS21)+COUNTIFS($W$2:$W$1000,"&lt;"&amp;$CJ$16,$C$2:$C$1000,"="&amp;BS21)</f>
        <v/>
      </c>
      <c r="CN21" s="80">
        <f>COUNTIFS($W$2:$W$1000,"&gt;"&amp;$CN$16,$B$2:$B$1000,"="&amp;BR21)+COUNTIFS($W$2:$W$1000,"&gt;"&amp;$CN$16,$C$2:$C$1000,"="&amp;BR21)</f>
        <v/>
      </c>
      <c r="CO21" s="80">
        <f>COUNTIFS($W$2:$W$1000,"&lt;"&amp;$CN$16,$B$2:$B$1000,"="&amp;BR21)+COUNTIFS($W$2:$W$1000,"&lt;"&amp;$CN$16,$C$2:$C$1000,"="&amp;BR21)</f>
        <v/>
      </c>
      <c r="CP21" s="80">
        <f>COUNTIFS($W$2:$W$1000,"&gt;"&amp;$CN$16,$B$2:$B$1000,"="&amp;BS21)+COUNTIFS($W$2:$W$1000,"&gt;"&amp;$CN$16,$C$2:$C$1000,"="&amp;BS21)</f>
        <v/>
      </c>
      <c r="CQ21" s="80">
        <f>COUNTIFS($W$2:$W$1000,"&lt;"&amp;$CN$16,$B$2:$B$1000,"="&amp;BS21)+COUNTIFS($W$2:$W$1000,"&lt;"&amp;$CN$16,$C$2:$C$1000,"="&amp;BS21)</f>
        <v/>
      </c>
      <c r="CR21" s="80">
        <f>COUNTIFS($W$2:$W$1000,"&gt;"&amp;$CR$16,$B$2:$B$1000,"="&amp;BR21)+COUNTIFS($W$2:$W$1000,"&gt;"&amp;$CR$16,$C$2:$C$1000,"="&amp;BR21)</f>
        <v/>
      </c>
      <c r="CS21" s="80">
        <f>COUNTIFS($W$2:$W$1000,"&lt;"&amp;$CR$16,$B$2:$B$1000,"="&amp;BR21)+COUNTIFS($W$2:$W$1000,"&lt;"&amp;$CR$16,$C$2:$C$1000,"="&amp;BR21)</f>
        <v/>
      </c>
      <c r="CT21" s="80">
        <f>COUNTIFS($W$2:$W$1000,"&gt;"&amp;$CR$16,$B$2:$B$1000,"="&amp;BS21)+COUNTIFS($W$2:$W$1000,"&gt;"&amp;$CR$16,$C$2:$C$1000,"="&amp;BS21)</f>
        <v/>
      </c>
      <c r="CU21" s="80">
        <f>COUNTIFS($W$2:$W$1000,"&lt;"&amp;$CR$16,$B$2:$B$1000,"="&amp;BS21)+COUNTIFS($W$2:$W$1000,"&lt;"&amp;$CR$16,$C$2:$C$1000,"="&amp;BS21)</f>
        <v/>
      </c>
      <c r="CV21" s="12">
        <f>COUNTIFS($R$2:$R$1000,"&gt;"&amp;$CV$16,$B$2:$B$1000,"="&amp;BR21)+COUNTIFS($S$2:$S$1000,"&gt;"&amp;$CV$16,$C$2:$C$1000,"="&amp;BR21)</f>
        <v/>
      </c>
      <c r="CW21" s="80">
        <f>COUNTIFS($R$2:$R$1000,"&lt;"&amp;$CV$16,$B$2:$B$1000,"="&amp;BR21)+COUNTIFS($S$2:$S$1000,"&lt;"&amp;$CV$16,$C$2:$C$1000,"="&amp;BR21)</f>
        <v/>
      </c>
      <c r="CX21" s="80">
        <f>COUNTIFS($R$2:$R$1000,"&gt;"&amp;$CV$16,$B$2:$B$1000,"="&amp;BS21)+COUNTIFS($S$2:$S$1000,"&gt;"&amp;$CV$16,$C$2:$C$1000,"="&amp;BS21)</f>
        <v/>
      </c>
      <c r="CY21" s="80">
        <f>COUNTIFS($R$2:$R$1000,"&lt;"&amp;$CV$16,$B$2:$B$1000,"="&amp;BS21)+COUNTIFS($S$2:$S$1000,"&lt;"&amp;$CV$16,$C$2:$C$1000,"="&amp;BS21)</f>
        <v/>
      </c>
      <c r="CZ21" s="80">
        <f>COUNTIFS($R$2:$R$1000,"&gt;"&amp;$CZ$16,$B$2:$B$1000,"="&amp;BR21)+COUNTIFS($S$2:$S$1000,"&gt;"&amp;$CZ$16,$C$2:$C$1000,"="&amp;BR21)</f>
        <v/>
      </c>
      <c r="DA21" s="80">
        <f>COUNTIFS($R$2:$R$1000,"&lt;"&amp;$CZ$16,$B$2:$B$1000,"="&amp;BR21)+COUNTIFS($S$2:$S$1000,"&lt;"&amp;$CZ$16,$C$2:$C$1000,"="&amp;BR21)</f>
        <v/>
      </c>
      <c r="DB21" s="80">
        <f>COUNTIFS($R$2:$R$1000,"&gt;"&amp;$CZ$16,$B$2:$B$1000,"="&amp;BS21)+COUNTIFS($S$2:$S$1000,"&gt;"&amp;$CZ$16,$C$2:$C$1000,"="&amp;BS21)</f>
        <v/>
      </c>
      <c r="DC21" s="80">
        <f>COUNTIFS($R$2:$R$1000,"&lt;"&amp;$CZ$16,$B$2:$B$1000,"="&amp;BS21)+COUNTIFS($S$2:$S$1000,"&lt;"&amp;$CZ$16,$C$2:$C$1000,"="&amp;BS21)</f>
        <v/>
      </c>
      <c r="DD21" s="80">
        <f>COUNTIFS($R$2:$R$1000,"&gt;"&amp;$DD$16,$B$2:$B$1000,"="&amp;BR21)+COUNTIFS($S$2:$S$1000,"&gt;"&amp;$DD$16,$C$2:$C$1000,"="&amp;BR21)</f>
        <v/>
      </c>
      <c r="DE21" s="80">
        <f>COUNTIFS($R$2:$R$1000,"&lt;"&amp;$DD$16,$B$2:$B$1000,"="&amp;BR21)+COUNTIFS($S$2:$S$1000,"&lt;"&amp;$DD$16,$C$2:$C$1000,"="&amp;BR21)</f>
        <v/>
      </c>
      <c r="DF21" s="80">
        <f>COUNTIFS($R$2:$R$1000,"&gt;"&amp;$DD$16,$B$2:$B$1000,"="&amp;BS21)+COUNTIFS($S$2:$S$1000,"&gt;"&amp;$DD$16,$C$2:$C$1000,"="&amp;BS21)</f>
        <v/>
      </c>
      <c r="DG21" s="80">
        <f>COUNTIFS($R$2:$R$1000,"&lt;"&amp;$DD$16,$B$2:$B$1000,"="&amp;BS21)+COUNTIFS($S$2:$S$1000,"&lt;"&amp;$DD$16,$C$2:$C$1000,"="&amp;BS21)</f>
        <v/>
      </c>
      <c r="DH21" s="25">
        <f>COUNTIFS($U$2:$U$1000,"&gt;"&amp;$DH$16,$B$2:$B$1000,"="&amp;BR21)+COUNTIFS($V$2:$V$1000,"&gt;"&amp;$DH$16,$C$2:$C$1000,"="&amp;BR21)</f>
        <v/>
      </c>
      <c r="DI21" s="80">
        <f>COUNTIFS($U$2:$U$1000,"&lt;"&amp;$DH$16,$B$2:$B$1000,"="&amp;BR21)+COUNTIFS($V$2:$V$1000,"&lt;"&amp;$DH$16,$C$2:$C$1000,"="&amp;BR21)</f>
        <v/>
      </c>
      <c r="DJ21" s="80">
        <f>COUNTIFS($U$2:$U$1000,"&gt;"&amp;$DH$16,$B$2:$B$1000,"="&amp;BS21)+COUNTIFS($V$2:$V$1000,"&gt;"&amp;$DH$16,$C$2:$C$1000,"="&amp;BS21)</f>
        <v/>
      </c>
      <c r="DK21" s="80">
        <f>COUNTIFS($U$2:$U$1000,"&lt;"&amp;$DH$16,$B$2:$B$1000,"="&amp;BS21)+COUNTIFS($V$2:$V$1000,"&lt;"&amp;$DH$16,$C$2:$C$1000,"="&amp;BS21)</f>
        <v/>
      </c>
      <c r="DL21" s="80">
        <f>COUNTIFS($U$2:$U$1000,"&gt;"&amp;$DL$16,$B$2:$B$1000,"="&amp;BR21)+COUNTIFS($V$2:$V$1000,"&gt;"&amp;$DL$16,$C$2:$C$1000,"="&amp;BR21)</f>
        <v/>
      </c>
      <c r="DM21" s="80">
        <f>COUNTIFS($U$2:$U$1000,"&lt;"&amp;$DL$16,$B$2:$B$1000,"="&amp;BR21)+COUNTIFS($V$2:$V$1000,"&lt;"&amp;$DL$16,$C$2:$C$1000,"="&amp;BR21)</f>
        <v/>
      </c>
      <c r="DN21" s="80">
        <f>COUNTIFS($U$2:$U$1000,"&gt;"&amp;$DL$16,$B$2:$B$1000,"="&amp;BS21)+COUNTIFS($V$2:$V$1000,"&gt;"&amp;$DL$16,$C$2:$C$1000,"="&amp;BS21)</f>
        <v/>
      </c>
      <c r="DO21" s="80">
        <f>COUNTIFS($U$2:$U$1000,"&lt;"&amp;$DL$16,$B$2:$B$1000,"="&amp;BS21)+COUNTIFS($V$2:$V$1000,"&lt;"&amp;$DL$16,$C$2:$C$1000,"="&amp;BS21)</f>
        <v/>
      </c>
      <c r="DP21" s="80">
        <f>COUNTIFS($U$2:$U$1000,"&gt;"&amp;$DP$16,$B$2:$B$1000,"="&amp;BR21)+COUNTIFS($V$2:$V$1000,"&gt;"&amp;$DP$16,$C$2:$C$1000,"="&amp;BR21)</f>
        <v/>
      </c>
      <c r="DQ21" s="80">
        <f>COUNTIFS($U$2:$U$1000,"&lt;"&amp;$DP$16,$B$2:$B$1000,"="&amp;BR21)+COUNTIFS($V$2:$V$1000,"&lt;"&amp;$DP$16,$C$2:$C$1000,"="&amp;BR21)</f>
        <v/>
      </c>
      <c r="DR21" s="80">
        <f>COUNTIFS($U$2:$U$1000,"&gt;"&amp;$DP$16,$B$2:$B$1000,"="&amp;BS21)+COUNTIFS($V$2:$V$1000,"&gt;"&amp;$DP$16,$C$2:$C$1000,"="&amp;BS21)</f>
        <v/>
      </c>
      <c r="DS21" s="80">
        <f>COUNTIFS($U$2:$U$1000,"&lt;"&amp;$DP$16,$B$2:$B$1000,"="&amp;BS21)+COUNTIFS($V$2:$V$1000,"&lt;"&amp;$DP$16,$C$2:$C$1000,"="&amp;BS21)</f>
        <v/>
      </c>
      <c r="DT21" s="12">
        <f>COUNTIFS($S$2:$S$1000,"&gt;"&amp;$DT$16,$B$2:$B$1000,"="&amp;BR21)+COUNTIFS($R$2:$R$1000,"&gt;"&amp;$DT$16,$C$2:$C$1000,"="&amp;BR21)</f>
        <v/>
      </c>
      <c r="DU21" s="80">
        <f>COUNTIFS($S$2:$S$1000,"&lt;"&amp;$DT$16,$B$2:$B$1000,"="&amp;BR21)+COUNTIFS($R$2:$R$1000,"&lt;"&amp;$DT$16,$C$2:$C$1000,"="&amp;BR21)</f>
        <v/>
      </c>
      <c r="DV21" s="80">
        <f>COUNTIFS($S$2:$S$1000,"&gt;"&amp;$DT$16,$B$2:$B$1000,"="&amp;BS21)+COUNTIFS($R$2:$R$1000,"&gt;"&amp;$DT$16,$C$2:$C$1000,"="&amp;BS21)</f>
        <v/>
      </c>
      <c r="DW21" s="80">
        <f>COUNTIFS($S$2:$S$1000,"&lt;"&amp;$DT$16,$B$2:$B$1000,"="&amp;BS21)+COUNTIFS($R$2:$R$1000,"&lt;"&amp;$DT$16,$C$2:$C$1000,"="&amp;BS21)</f>
        <v/>
      </c>
      <c r="DX21" s="80">
        <f>COUNTIFS($S$2:$S$1000,"&gt;"&amp;$DX$16,$B$2:$B$1000,"="&amp;BR21)+COUNTIFS($R$2:$R$1000,"&gt;"&amp;$DX$16,$C$2:$C$1000,"="&amp;BR21)</f>
        <v/>
      </c>
      <c r="DY21" s="80">
        <f>COUNTIFS($S$2:$S$1000,"&lt;"&amp;$DX$16,$B$2:$B$1000,"="&amp;BR21)+COUNTIFS($R$2:$R$1000,"&lt;"&amp;$DX$16,$C$2:$C$1000,"="&amp;BR21)</f>
        <v/>
      </c>
      <c r="DZ21" s="80">
        <f>COUNTIFS($S$2:$S$1000,"&gt;"&amp;$DX$16,$B$2:$B$1000,"="&amp;BS21)+COUNTIFS($R$2:$R$1000,"&gt;"&amp;$DX$16,$C$2:$C$1000,"="&amp;BS21)</f>
        <v/>
      </c>
      <c r="EA21" s="80">
        <f>COUNTIFS($S$2:$S$1000,"&lt;"&amp;$DX$16,$B$2:$B$1000,"="&amp;BS21)+COUNTIFS($R$2:$R$1000,"&lt;"&amp;$DX$16,$C$2:$C$1000,"="&amp;BS21)</f>
        <v/>
      </c>
      <c r="EB21" s="80">
        <f>COUNTIFS($S$2:$S$1000,"&gt;"&amp;$EB$16,$B$2:$B$1000,"="&amp;BR21)+COUNTIFS($R$2:$R$1000,"&gt;"&amp;$EB$16,$C$2:$C$1000,"="&amp;BR21)</f>
        <v/>
      </c>
      <c r="EC21" s="80">
        <f>COUNTIFS($S$2:$S$1000,"&lt;"&amp;$EB$16,$B$2:$B$1000,"="&amp;BR21)+COUNTIFS($R$2:$R$1000,"&lt;"&amp;$EB$16,$C$2:$C$1000,"="&amp;BR21)</f>
        <v/>
      </c>
      <c r="ED21" s="80">
        <f>COUNTIFS($S$2:$S$1000,"&gt;"&amp;$EB$16,$B$2:$B$1000,"="&amp;BS21)+COUNTIFS($R$2:$R$1000,"&gt;"&amp;$EB$16,$C$2:$C$1000,"="&amp;BS21)</f>
        <v/>
      </c>
      <c r="EE21" s="80">
        <f>COUNTIFS($S$2:$S$1000,"&lt;"&amp;$EB$16,$B$2:$B$1000,"="&amp;BS21)+COUNTIFS($R$2:$R$1000,"&lt;"&amp;$EB$16,$C$2:$C$1000,"="&amp;BS21)</f>
        <v/>
      </c>
      <c r="EF21" s="25">
        <f>COUNTIFS($V$2:$V$1000,"&gt;"&amp;$EF$16,$B$2:$B$1000,"="&amp;BR21)+COUNTIFS($U$2:$U$1000,"&gt;"&amp;$EF$16,$C$2:$C$1000,"="&amp;BR21)</f>
        <v/>
      </c>
      <c r="EG21" s="80">
        <f>COUNTIFS($V$2:$V$1000,"&lt;"&amp;$EF$16,$B$2:$B$1000,"="&amp;BR21)+COUNTIFS($U$2:$U$1000,"&lt;"&amp;$EF$16,$C$2:$C$1000,"="&amp;BR21)</f>
        <v/>
      </c>
      <c r="EH21" s="80">
        <f>COUNTIFS($V$2:$V$1000,"&gt;"&amp;$EF$16,$B$2:$B$1000,"="&amp;BS21)+COUNTIFS($U$2:$U$1000,"&gt;"&amp;$EF$16,$C$2:$C$1000,"="&amp;BS21)</f>
        <v/>
      </c>
      <c r="EI21" s="80">
        <f>COUNTIFS($V$2:$V$1000,"&lt;"&amp;$EF$16,$B$2:$B$1000,"="&amp;BS21)+COUNTIFS($U$2:$U$1000,"&lt;"&amp;$EF$16,$C$2:$C$1000,"="&amp;BS21)</f>
        <v/>
      </c>
      <c r="EJ21" s="80">
        <f>COUNTIFS($V$2:$V$1000,"&gt;"&amp;$EJ$16,$B$2:$B$1000,"="&amp;BR21)+COUNTIFS($U$2:$U$1000,"&gt;"&amp;$EJ$16,$C$2:$C$1000,"="&amp;BR21)</f>
        <v/>
      </c>
      <c r="EK21" s="80">
        <f>COUNTIFS($V$2:$V$1000,"&lt;"&amp;$EJ$16,$B$2:$B$1000,"="&amp;BR21)+COUNTIFS($U$2:$U$1000,"&lt;"&amp;$EJ$16,$C$2:$C$1000,"="&amp;BR21)</f>
        <v/>
      </c>
      <c r="EL21" s="80">
        <f>COUNTIFS($V$2:$V$1000,"&gt;"&amp;$EJ$16,$B$2:$B$1000,"="&amp;BS21)+COUNTIFS($U$2:$U$1000,"&gt;"&amp;$EJ$16,$C$2:$C$1000,"="&amp;BS21)</f>
        <v/>
      </c>
      <c r="EM21" s="80">
        <f>COUNTIFS($V$2:$V$1000,"&lt;"&amp;$EJ$16,$B$2:$B$1000,"="&amp;BS21)+COUNTIFS($U$2:$U$1000,"&lt;"&amp;$EJ$16,$C$2:$C$1000,"="&amp;BS21)</f>
        <v/>
      </c>
      <c r="EN21" s="80">
        <f>COUNTIFS($V$2:$V$1000,"&gt;"&amp;$EN$16,$B$2:$B$1000,"="&amp;BR21)+COUNTIFS($U$2:$U$1000,"&gt;"&amp;$EN$16,$C$2:$C$1000,"="&amp;BR21)</f>
        <v/>
      </c>
      <c r="EO21" s="80">
        <f>COUNTIFS($V$2:$V$1000,"&lt;"&amp;$EN$16,$B$2:$B$1000,"="&amp;BR21)+COUNTIFS($U$2:$U$1000,"&lt;"&amp;$EN$16,$C$2:$C$1000,"="&amp;BR21)</f>
        <v/>
      </c>
      <c r="EP21" s="80">
        <f>COUNTIFS($V$2:$V$1000,"&gt;"&amp;$EN$16,$B$2:$B$1000,"="&amp;BS21)+COUNTIFS($U$2:$U$1000,"&gt;"&amp;$EN$16,$C$2:$C$1000,"="&amp;BS21)</f>
        <v/>
      </c>
      <c r="EQ21" s="80">
        <f>COUNTIFS($V$2:$V$1000,"&lt;"&amp;$EN$16,$B$2:$B$1000,"="&amp;BS21)+COUNTIFS($U$2:$U$1000,"&lt;"&amp;$EN$16,$C$2:$C$1000,"="&amp;BS21)</f>
        <v/>
      </c>
      <c r="ES21" s="89" t="n"/>
      <c r="EV21" s="89" t="n"/>
      <c r="EY21" s="89" t="n"/>
      <c r="FB21" s="89" t="n"/>
      <c r="FE21" s="89" t="n"/>
      <c r="FH21" s="89" t="n"/>
      <c r="FK21" s="89" t="n"/>
      <c r="FN21" s="81" t="n"/>
      <c r="FQ21" s="81" t="n"/>
      <c r="FT21" s="81" t="n"/>
      <c r="FW21" s="81" t="n"/>
      <c r="FZ21" s="81" t="n"/>
      <c r="GC21" s="81" t="n"/>
      <c r="GF21" s="81" t="n"/>
      <c r="GI21" s="81" t="n"/>
    </row>
    <row customHeight="1" ht="12" r="22" spans="1:201">
      <c r="A22" s="35" t="n">
        <v>43337</v>
      </c>
      <c r="B22" s="89" t="s">
        <v>178</v>
      </c>
      <c r="C22" s="89" t="s">
        <v>173</v>
      </c>
      <c r="D22" s="31" t="n">
        <v>6.26</v>
      </c>
      <c r="E22" s="81" t="n">
        <v>7.09</v>
      </c>
      <c r="F22" s="25" t="n">
        <v>480</v>
      </c>
      <c r="G22" s="80" t="n">
        <v>370</v>
      </c>
      <c r="H22" s="80" t="n">
        <v>411</v>
      </c>
      <c r="I22" s="80" t="n">
        <v>288</v>
      </c>
      <c r="J22" s="80" t="n">
        <v>4</v>
      </c>
      <c r="K22" s="80" t="n">
        <v>6</v>
      </c>
      <c r="L22" s="25" t="n">
        <v>1</v>
      </c>
      <c r="M22" s="80" t="n">
        <v>0</v>
      </c>
      <c r="N22" s="80" t="n">
        <v>1</v>
      </c>
      <c r="O22" s="80" t="n">
        <v>3</v>
      </c>
      <c r="P22" s="80" t="n">
        <v>1</v>
      </c>
      <c r="Q22" s="80" t="n">
        <v>0</v>
      </c>
      <c r="R22" s="16" t="n">
        <v>3</v>
      </c>
      <c r="S22" s="16" t="n">
        <v>3</v>
      </c>
      <c r="T22" s="16" t="n">
        <v>6</v>
      </c>
      <c r="U22" s="25" t="n">
        <v>0</v>
      </c>
      <c r="V22" s="80" t="n">
        <v>2</v>
      </c>
      <c r="W22" s="16" t="n">
        <v>2</v>
      </c>
      <c r="X22" s="25" t="n">
        <v>18</v>
      </c>
      <c r="Y22" s="80" t="n">
        <v>27</v>
      </c>
      <c r="Z22" s="27">
        <f>IF(U22="","",LOOKUP(U22-V22,{-9E+307,0,1},{2,"x",1}))</f>
        <v/>
      </c>
      <c r="AA22" s="14">
        <f>IF(U22="","",U22&amp;"-"&amp;V22)</f>
        <v/>
      </c>
      <c r="AB22" s="63" t="n"/>
      <c r="BR22" s="89">
        <f>BR33</f>
        <v/>
      </c>
      <c r="BS22" s="89">
        <f>BS33</f>
        <v/>
      </c>
      <c r="BT22" s="80">
        <f>COUNTIFS($T$2:$T$1000,"&gt;"&amp;$BT$16,$B$2:$B$1000,"="&amp;BR22)+COUNTIFS($T$2:$T$1000,"&gt;"&amp;$BT$16,$C$2:$C$1000,"="&amp;BR22)</f>
        <v/>
      </c>
      <c r="BU22" s="80">
        <f>COUNTIFS($T$2:$T$1000,"&lt;"&amp;$BT$16,$B$2:$B$1000,"="&amp;BR22)+COUNTIFS($T$2:$T$1000,"&lt;"&amp;$BT$16,$C$2:$C$1000,"="&amp;BR22)</f>
        <v/>
      </c>
      <c r="BV22" s="80">
        <f>COUNTIFS($T$2:$T$1000,"&gt;"&amp;$BT$16,$B$2:$B$1000,"="&amp;BS22)+COUNTIFS($T$2:$T$1000,"&gt;"&amp;$BT$16,$C$2:$C$1000,"="&amp;BS22)</f>
        <v/>
      </c>
      <c r="BW22" s="80">
        <f>COUNTIFS($T$2:$T$1000,"&lt;"&amp;$BT$16,$B$2:$B$1000,"="&amp;BS22)+COUNTIFS($T$2:$T$1000,"&lt;"&amp;$BT$16,$C$2:$C$1000,"="&amp;BS22)</f>
        <v/>
      </c>
      <c r="BX22" s="80">
        <f>COUNTIFS($T$2:$T$1000,"&gt;"&amp;$BX$16,$B$2:$B$1000,"="&amp;BR22)+COUNTIFS($T$2:$T$1000,"&gt;"&amp;$BX$16,$C$2:$C$1000,"="&amp;BR22)</f>
        <v/>
      </c>
      <c r="BY22" s="80">
        <f>COUNTIFS($T$2:$T$1000,"&lt;"&amp;$BX$16,$B$2:$B$1000,"="&amp;BR22)+COUNTIFS($T$2:$T$1000,"&lt;"&amp;$BX$16,$C$2:$C$1000,"="&amp;BR22)</f>
        <v/>
      </c>
      <c r="BZ22" s="80">
        <f>COUNTIFS($T$2:$T$1000,"&gt;"&amp;$BX$16,$B$2:$B$1000,"="&amp;BS22)+COUNTIFS($T$2:$T$1000,"&gt;"&amp;$BX$16,$C$2:$C$1000,"="&amp;BS22)</f>
        <v/>
      </c>
      <c r="CA22" s="80">
        <f>COUNTIFS($T$2:$T$1000,"&lt;"&amp;$BX$16,$B$2:$B$1000,"="&amp;BS22)+COUNTIFS($T$2:$T$1000,"&lt;"&amp;$BX$16,$C$2:$C$1000,"="&amp;BS22)</f>
        <v/>
      </c>
      <c r="CB22" s="80">
        <f>COUNTIFS($T$2:$T$1000,"&gt;"&amp;$CB$16,$B$2:$B$1000,"="&amp;BR22)+COUNTIFS($T$2:$T$1000,"&gt;"&amp;$CB$16,$C$2:$C$1000,"="&amp;BR22)</f>
        <v/>
      </c>
      <c r="CC22" s="80">
        <f>COUNTIFS($T$2:$T$1000,"&lt;"&amp;$CB$16,$B$2:$B$1000,"="&amp;BR22)+COUNTIFS($T$2:$T$1000,"&lt;"&amp;$CB$16,$C$2:$C$1000,"="&amp;BR22)</f>
        <v/>
      </c>
      <c r="CD22" s="80">
        <f>COUNTIFS($T$2:$T$1000,"&gt;"&amp;$CB$16,$B$2:$B$1000,"="&amp;BS22)+COUNTIFS($T$2:$T$1000,"&gt;"&amp;$CB$16,$C$2:$C$1000,"="&amp;BS22)</f>
        <v/>
      </c>
      <c r="CE22" s="80">
        <f>COUNTIFS($T$2:$T$1000,"&lt;"&amp;$CB$16,$B$2:$B$1000,"="&amp;BS22)+COUNTIFS($T$2:$T$1000,"&lt;"&amp;$CB$16,$C$2:$C$1000,"="&amp;BS22)</f>
        <v/>
      </c>
      <c r="CF22" s="25">
        <f>COUNTIFS($W$2:$W$1000,"&gt;"&amp;$CF$16,$B$2:$B$1000,"="&amp;BR22)+COUNTIFS($W$2:$W$1000,"&gt;"&amp;$CF$16,$C$2:$C$1000,"="&amp;BR22)</f>
        <v/>
      </c>
      <c r="CG22" s="80">
        <f>COUNTIFS($W$2:$W$1000,"&lt;"&amp;$CF$16,$B$2:$B$1000,"="&amp;BR22)+COUNTIFS($W$2:$W$1000,"&lt;"&amp;$CF$16,$C$2:$C$1000,"="&amp;BR22)</f>
        <v/>
      </c>
      <c r="CH22" s="80">
        <f>COUNTIFS($W$2:$W$1000,"&gt;"&amp;$CF$16,$B$2:$B$1000,"="&amp;BS22)+COUNTIFS($W$2:$W$1000,"&gt;"&amp;$CF$16,$C$2:$C$1000,"="&amp;BS22)</f>
        <v/>
      </c>
      <c r="CI22" s="80">
        <f>COUNTIFS($W$2:$W$1000,"&lt;"&amp;$CF$16,$B$2:$B$1000,"="&amp;BS22)+COUNTIFS($W$2:$W$1000,"&lt;"&amp;$CF$16,$C$2:$C$1000,"="&amp;BS22)</f>
        <v/>
      </c>
      <c r="CJ22" s="80">
        <f>COUNTIFS($W$2:$W$1000,"&gt;"&amp;$CJ$16,$B$2:$B$1000,"="&amp;BR22)+COUNTIFS($W$2:$W$1000,"&gt;"&amp;$CJ$16,$C$2:$C$1000,"="&amp;BR22)</f>
        <v/>
      </c>
      <c r="CK22" s="80">
        <f>COUNTIFS($W$2:$W$1000,"&lt;"&amp;$CJ$16,$B$2:$B$1000,"="&amp;BR22)+COUNTIFS($W$2:$W$1000,"&lt;"&amp;$CJ$16,$C$2:$C$1000,"="&amp;BR22)</f>
        <v/>
      </c>
      <c r="CL22" s="80">
        <f>COUNTIFS($W$2:$W$1000,"&gt;"&amp;$CJ$16,$B$2:$B$1000,"="&amp;BS22)+COUNTIFS($W$2:$W$1000,"&gt;"&amp;$CJ$16,$C$2:$C$1000,"="&amp;BS22)</f>
        <v/>
      </c>
      <c r="CM22" s="80">
        <f>COUNTIFS($W$2:$W$1000,"&lt;"&amp;$CJ$16,$B$2:$B$1000,"="&amp;BS22)+COUNTIFS($W$2:$W$1000,"&lt;"&amp;$CJ$16,$C$2:$C$1000,"="&amp;BS22)</f>
        <v/>
      </c>
      <c r="CN22" s="80">
        <f>COUNTIFS($W$2:$W$1000,"&gt;"&amp;$CN$16,$B$2:$B$1000,"="&amp;BR22)+COUNTIFS($W$2:$W$1000,"&gt;"&amp;$CN$16,$C$2:$C$1000,"="&amp;BR22)</f>
        <v/>
      </c>
      <c r="CO22" s="80">
        <f>COUNTIFS($W$2:$W$1000,"&lt;"&amp;$CN$16,$B$2:$B$1000,"="&amp;BR22)+COUNTIFS($W$2:$W$1000,"&lt;"&amp;$CN$16,$C$2:$C$1000,"="&amp;BR22)</f>
        <v/>
      </c>
      <c r="CP22" s="80">
        <f>COUNTIFS($W$2:$W$1000,"&gt;"&amp;$CN$16,$B$2:$B$1000,"="&amp;BS22)+COUNTIFS($W$2:$W$1000,"&gt;"&amp;$CN$16,$C$2:$C$1000,"="&amp;BS22)</f>
        <v/>
      </c>
      <c r="CQ22" s="80">
        <f>COUNTIFS($W$2:$W$1000,"&lt;"&amp;$CN$16,$B$2:$B$1000,"="&amp;BS22)+COUNTIFS($W$2:$W$1000,"&lt;"&amp;$CN$16,$C$2:$C$1000,"="&amp;BS22)</f>
        <v/>
      </c>
      <c r="CR22" s="80">
        <f>COUNTIFS($W$2:$W$1000,"&gt;"&amp;$CR$16,$B$2:$B$1000,"="&amp;BR22)+COUNTIFS($W$2:$W$1000,"&gt;"&amp;$CR$16,$C$2:$C$1000,"="&amp;BR22)</f>
        <v/>
      </c>
      <c r="CS22" s="80">
        <f>COUNTIFS($W$2:$W$1000,"&lt;"&amp;$CR$16,$B$2:$B$1000,"="&amp;BR22)+COUNTIFS($W$2:$W$1000,"&lt;"&amp;$CR$16,$C$2:$C$1000,"="&amp;BR22)</f>
        <v/>
      </c>
      <c r="CT22" s="80">
        <f>COUNTIFS($W$2:$W$1000,"&gt;"&amp;$CR$16,$B$2:$B$1000,"="&amp;BS22)+COUNTIFS($W$2:$W$1000,"&gt;"&amp;$CR$16,$C$2:$C$1000,"="&amp;BS22)</f>
        <v/>
      </c>
      <c r="CU22" s="80">
        <f>COUNTIFS($W$2:$W$1000,"&lt;"&amp;$CR$16,$B$2:$B$1000,"="&amp;BS22)+COUNTIFS($W$2:$W$1000,"&lt;"&amp;$CR$16,$C$2:$C$1000,"="&amp;BS22)</f>
        <v/>
      </c>
      <c r="CV22" s="12">
        <f>COUNTIFS($R$2:$R$1000,"&gt;"&amp;$CV$16,$B$2:$B$1000,"="&amp;BR22)+COUNTIFS($S$2:$S$1000,"&gt;"&amp;$CV$16,$C$2:$C$1000,"="&amp;BR22)</f>
        <v/>
      </c>
      <c r="CW22" s="80">
        <f>COUNTIFS($R$2:$R$1000,"&lt;"&amp;$CV$16,$B$2:$B$1000,"="&amp;BR22)+COUNTIFS($S$2:$S$1000,"&lt;"&amp;$CV$16,$C$2:$C$1000,"="&amp;BR22)</f>
        <v/>
      </c>
      <c r="CX22" s="80">
        <f>COUNTIFS($R$2:$R$1000,"&gt;"&amp;$CV$16,$B$2:$B$1000,"="&amp;BS22)+COUNTIFS($S$2:$S$1000,"&gt;"&amp;$CV$16,$C$2:$C$1000,"="&amp;BS22)</f>
        <v/>
      </c>
      <c r="CY22" s="80">
        <f>COUNTIFS($R$2:$R$1000,"&lt;"&amp;$CV$16,$B$2:$B$1000,"="&amp;BS22)+COUNTIFS($S$2:$S$1000,"&lt;"&amp;$CV$16,$C$2:$C$1000,"="&amp;BS22)</f>
        <v/>
      </c>
      <c r="CZ22" s="80">
        <f>COUNTIFS($R$2:$R$1000,"&gt;"&amp;$CZ$16,$B$2:$B$1000,"="&amp;BR22)+COUNTIFS($S$2:$S$1000,"&gt;"&amp;$CZ$16,$C$2:$C$1000,"="&amp;BR22)</f>
        <v/>
      </c>
      <c r="DA22" s="80">
        <f>COUNTIFS($R$2:$R$1000,"&lt;"&amp;$CZ$16,$B$2:$B$1000,"="&amp;BR22)+COUNTIFS($S$2:$S$1000,"&lt;"&amp;$CZ$16,$C$2:$C$1000,"="&amp;BR22)</f>
        <v/>
      </c>
      <c r="DB22" s="80">
        <f>COUNTIFS($R$2:$R$1000,"&gt;"&amp;$CZ$16,$B$2:$B$1000,"="&amp;BS22)+COUNTIFS($S$2:$S$1000,"&gt;"&amp;$CZ$16,$C$2:$C$1000,"="&amp;BS22)</f>
        <v/>
      </c>
      <c r="DC22" s="80">
        <f>COUNTIFS($R$2:$R$1000,"&lt;"&amp;$CZ$16,$B$2:$B$1000,"="&amp;BS22)+COUNTIFS($S$2:$S$1000,"&lt;"&amp;$CZ$16,$C$2:$C$1000,"="&amp;BS22)</f>
        <v/>
      </c>
      <c r="DD22" s="80">
        <f>COUNTIFS($R$2:$R$1000,"&gt;"&amp;$DD$16,$B$2:$B$1000,"="&amp;BR22)+COUNTIFS($S$2:$S$1000,"&gt;"&amp;$DD$16,$C$2:$C$1000,"="&amp;BR22)</f>
        <v/>
      </c>
      <c r="DE22" s="80">
        <f>COUNTIFS($R$2:$R$1000,"&lt;"&amp;$DD$16,$B$2:$B$1000,"="&amp;BR22)+COUNTIFS($S$2:$S$1000,"&lt;"&amp;$DD$16,$C$2:$C$1000,"="&amp;BR22)</f>
        <v/>
      </c>
      <c r="DF22" s="80">
        <f>COUNTIFS($R$2:$R$1000,"&gt;"&amp;$DD$16,$B$2:$B$1000,"="&amp;BS22)+COUNTIFS($S$2:$S$1000,"&gt;"&amp;$DD$16,$C$2:$C$1000,"="&amp;BS22)</f>
        <v/>
      </c>
      <c r="DG22" s="80">
        <f>COUNTIFS($R$2:$R$1000,"&lt;"&amp;$DD$16,$B$2:$B$1000,"="&amp;BS22)+COUNTIFS($S$2:$S$1000,"&lt;"&amp;$DD$16,$C$2:$C$1000,"="&amp;BS22)</f>
        <v/>
      </c>
      <c r="DH22" s="25">
        <f>COUNTIFS($U$2:$U$1000,"&gt;"&amp;$DH$16,$B$2:$B$1000,"="&amp;BR22)+COUNTIFS($V$2:$V$1000,"&gt;"&amp;$DH$16,$C$2:$C$1000,"="&amp;BR22)</f>
        <v/>
      </c>
      <c r="DI22" s="80">
        <f>COUNTIFS($U$2:$U$1000,"&lt;"&amp;$DH$16,$B$2:$B$1000,"="&amp;BR22)+COUNTIFS($V$2:$V$1000,"&lt;"&amp;$DH$16,$C$2:$C$1000,"="&amp;BR22)</f>
        <v/>
      </c>
      <c r="DJ22" s="80">
        <f>COUNTIFS($U$2:$U$1000,"&gt;"&amp;$DH$16,$B$2:$B$1000,"="&amp;BS22)+COUNTIFS($V$2:$V$1000,"&gt;"&amp;$DH$16,$C$2:$C$1000,"="&amp;BS22)</f>
        <v/>
      </c>
      <c r="DK22" s="80">
        <f>COUNTIFS($U$2:$U$1000,"&lt;"&amp;$DH$16,$B$2:$B$1000,"="&amp;BS22)+COUNTIFS($V$2:$V$1000,"&lt;"&amp;$DH$16,$C$2:$C$1000,"="&amp;BS22)</f>
        <v/>
      </c>
      <c r="DL22" s="80">
        <f>COUNTIFS($U$2:$U$1000,"&gt;"&amp;$DL$16,$B$2:$B$1000,"="&amp;BR22)+COUNTIFS($V$2:$V$1000,"&gt;"&amp;$DL$16,$C$2:$C$1000,"="&amp;BR22)</f>
        <v/>
      </c>
      <c r="DM22" s="80">
        <f>COUNTIFS($U$2:$U$1000,"&lt;"&amp;$DL$16,$B$2:$B$1000,"="&amp;BR22)+COUNTIFS($V$2:$V$1000,"&lt;"&amp;$DL$16,$C$2:$C$1000,"="&amp;BR22)</f>
        <v/>
      </c>
      <c r="DN22" s="80">
        <f>COUNTIFS($U$2:$U$1000,"&gt;"&amp;$DL$16,$B$2:$B$1000,"="&amp;BS22)+COUNTIFS($V$2:$V$1000,"&gt;"&amp;$DL$16,$C$2:$C$1000,"="&amp;BS22)</f>
        <v/>
      </c>
      <c r="DO22" s="80">
        <f>COUNTIFS($U$2:$U$1000,"&lt;"&amp;$DL$16,$B$2:$B$1000,"="&amp;BS22)+COUNTIFS($V$2:$V$1000,"&lt;"&amp;$DL$16,$C$2:$C$1000,"="&amp;BS22)</f>
        <v/>
      </c>
      <c r="DP22" s="80">
        <f>COUNTIFS($U$2:$U$1000,"&gt;"&amp;$DP$16,$B$2:$B$1000,"="&amp;BR22)+COUNTIFS($V$2:$V$1000,"&gt;"&amp;$DP$16,$C$2:$C$1000,"="&amp;BR22)</f>
        <v/>
      </c>
      <c r="DQ22" s="80">
        <f>COUNTIFS($U$2:$U$1000,"&lt;"&amp;$DP$16,$B$2:$B$1000,"="&amp;BR22)+COUNTIFS($V$2:$V$1000,"&lt;"&amp;$DP$16,$C$2:$C$1000,"="&amp;BR22)</f>
        <v/>
      </c>
      <c r="DR22" s="80">
        <f>COUNTIFS($U$2:$U$1000,"&gt;"&amp;$DP$16,$B$2:$B$1000,"="&amp;BS22)+COUNTIFS($V$2:$V$1000,"&gt;"&amp;$DP$16,$C$2:$C$1000,"="&amp;BS22)</f>
        <v/>
      </c>
      <c r="DS22" s="80">
        <f>COUNTIFS($U$2:$U$1000,"&lt;"&amp;$DP$16,$B$2:$B$1000,"="&amp;BS22)+COUNTIFS($V$2:$V$1000,"&lt;"&amp;$DP$16,$C$2:$C$1000,"="&amp;BS22)</f>
        <v/>
      </c>
      <c r="DT22" s="12">
        <f>COUNTIFS($S$2:$S$1000,"&gt;"&amp;$DT$16,$B$2:$B$1000,"="&amp;BR22)+COUNTIFS($R$2:$R$1000,"&gt;"&amp;$DT$16,$C$2:$C$1000,"="&amp;BR22)</f>
        <v/>
      </c>
      <c r="DU22" s="80">
        <f>COUNTIFS($S$2:$S$1000,"&lt;"&amp;$DT$16,$B$2:$B$1000,"="&amp;BR22)+COUNTIFS($R$2:$R$1000,"&lt;"&amp;$DT$16,$C$2:$C$1000,"="&amp;BR22)</f>
        <v/>
      </c>
      <c r="DV22" s="80">
        <f>COUNTIFS($S$2:$S$1000,"&gt;"&amp;$DT$16,$B$2:$B$1000,"="&amp;BS22)+COUNTIFS($R$2:$R$1000,"&gt;"&amp;$DT$16,$C$2:$C$1000,"="&amp;BS22)</f>
        <v/>
      </c>
      <c r="DW22" s="80">
        <f>COUNTIFS($S$2:$S$1000,"&lt;"&amp;$DT$16,$B$2:$B$1000,"="&amp;BS22)+COUNTIFS($R$2:$R$1000,"&lt;"&amp;$DT$16,$C$2:$C$1000,"="&amp;BS22)</f>
        <v/>
      </c>
      <c r="DX22" s="80">
        <f>COUNTIFS($S$2:$S$1000,"&gt;"&amp;$DX$16,$B$2:$B$1000,"="&amp;BR22)+COUNTIFS($R$2:$R$1000,"&gt;"&amp;$DX$16,$C$2:$C$1000,"="&amp;BR22)</f>
        <v/>
      </c>
      <c r="DY22" s="80">
        <f>COUNTIFS($S$2:$S$1000,"&lt;"&amp;$DX$16,$B$2:$B$1000,"="&amp;BR22)+COUNTIFS($R$2:$R$1000,"&lt;"&amp;$DX$16,$C$2:$C$1000,"="&amp;BR22)</f>
        <v/>
      </c>
      <c r="DZ22" s="80">
        <f>COUNTIFS($S$2:$S$1000,"&gt;"&amp;$DX$16,$B$2:$B$1000,"="&amp;BS22)+COUNTIFS($R$2:$R$1000,"&gt;"&amp;$DX$16,$C$2:$C$1000,"="&amp;BS22)</f>
        <v/>
      </c>
      <c r="EA22" s="80">
        <f>COUNTIFS($S$2:$S$1000,"&lt;"&amp;$DX$16,$B$2:$B$1000,"="&amp;BS22)+COUNTIFS($R$2:$R$1000,"&lt;"&amp;$DX$16,$C$2:$C$1000,"="&amp;BS22)</f>
        <v/>
      </c>
      <c r="EB22" s="80">
        <f>COUNTIFS($S$2:$S$1000,"&gt;"&amp;$EB$16,$B$2:$B$1000,"="&amp;BR22)+COUNTIFS($R$2:$R$1000,"&gt;"&amp;$EB$16,$C$2:$C$1000,"="&amp;BR22)</f>
        <v/>
      </c>
      <c r="EC22" s="80">
        <f>COUNTIFS($S$2:$S$1000,"&lt;"&amp;$EB$16,$B$2:$B$1000,"="&amp;BR22)+COUNTIFS($R$2:$R$1000,"&lt;"&amp;$EB$16,$C$2:$C$1000,"="&amp;BR22)</f>
        <v/>
      </c>
      <c r="ED22" s="80">
        <f>COUNTIFS($S$2:$S$1000,"&gt;"&amp;$EB$16,$B$2:$B$1000,"="&amp;BS22)+COUNTIFS($R$2:$R$1000,"&gt;"&amp;$EB$16,$C$2:$C$1000,"="&amp;BS22)</f>
        <v/>
      </c>
      <c r="EE22" s="80">
        <f>COUNTIFS($S$2:$S$1000,"&lt;"&amp;$EB$16,$B$2:$B$1000,"="&amp;BS22)+COUNTIFS($R$2:$R$1000,"&lt;"&amp;$EB$16,$C$2:$C$1000,"="&amp;BS22)</f>
        <v/>
      </c>
      <c r="EF22" s="25">
        <f>COUNTIFS($V$2:$V$1000,"&gt;"&amp;$EF$16,$B$2:$B$1000,"="&amp;BR22)+COUNTIFS($U$2:$U$1000,"&gt;"&amp;$EF$16,$C$2:$C$1000,"="&amp;BR22)</f>
        <v/>
      </c>
      <c r="EG22" s="80">
        <f>COUNTIFS($V$2:$V$1000,"&lt;"&amp;$EF$16,$B$2:$B$1000,"="&amp;BR22)+COUNTIFS($U$2:$U$1000,"&lt;"&amp;$EF$16,$C$2:$C$1000,"="&amp;BR22)</f>
        <v/>
      </c>
      <c r="EH22" s="80">
        <f>COUNTIFS($V$2:$V$1000,"&gt;"&amp;$EF$16,$B$2:$B$1000,"="&amp;BS22)+COUNTIFS($U$2:$U$1000,"&gt;"&amp;$EF$16,$C$2:$C$1000,"="&amp;BS22)</f>
        <v/>
      </c>
      <c r="EI22" s="80">
        <f>COUNTIFS($V$2:$V$1000,"&lt;"&amp;$EF$16,$B$2:$B$1000,"="&amp;BS22)+COUNTIFS($U$2:$U$1000,"&lt;"&amp;$EF$16,$C$2:$C$1000,"="&amp;BS22)</f>
        <v/>
      </c>
      <c r="EJ22" s="80">
        <f>COUNTIFS($V$2:$V$1000,"&gt;"&amp;$EJ$16,$B$2:$B$1000,"="&amp;BR22)+COUNTIFS($U$2:$U$1000,"&gt;"&amp;$EJ$16,$C$2:$C$1000,"="&amp;BR22)</f>
        <v/>
      </c>
      <c r="EK22" s="80">
        <f>COUNTIFS($V$2:$V$1000,"&lt;"&amp;$EJ$16,$B$2:$B$1000,"="&amp;BR22)+COUNTIFS($U$2:$U$1000,"&lt;"&amp;$EJ$16,$C$2:$C$1000,"="&amp;BR22)</f>
        <v/>
      </c>
      <c r="EL22" s="80">
        <f>COUNTIFS($V$2:$V$1000,"&gt;"&amp;$EJ$16,$B$2:$B$1000,"="&amp;BS22)+COUNTIFS($U$2:$U$1000,"&gt;"&amp;$EJ$16,$C$2:$C$1000,"="&amp;BS22)</f>
        <v/>
      </c>
      <c r="EM22" s="80">
        <f>COUNTIFS($V$2:$V$1000,"&lt;"&amp;$EJ$16,$B$2:$B$1000,"="&amp;BS22)+COUNTIFS($U$2:$U$1000,"&lt;"&amp;$EJ$16,$C$2:$C$1000,"="&amp;BS22)</f>
        <v/>
      </c>
      <c r="EN22" s="80">
        <f>COUNTIFS($V$2:$V$1000,"&gt;"&amp;$EN$16,$B$2:$B$1000,"="&amp;BR22)+COUNTIFS($U$2:$U$1000,"&gt;"&amp;$EN$16,$C$2:$C$1000,"="&amp;BR22)</f>
        <v/>
      </c>
      <c r="EO22" s="80">
        <f>COUNTIFS($V$2:$V$1000,"&lt;"&amp;$EN$16,$B$2:$B$1000,"="&amp;BR22)+COUNTIFS($U$2:$U$1000,"&lt;"&amp;$EN$16,$C$2:$C$1000,"="&amp;BR22)</f>
        <v/>
      </c>
      <c r="EP22" s="80">
        <f>COUNTIFS($V$2:$V$1000,"&gt;"&amp;$EN$16,$B$2:$B$1000,"="&amp;BS22)+COUNTIFS($U$2:$U$1000,"&gt;"&amp;$EN$16,$C$2:$C$1000,"="&amp;BS22)</f>
        <v/>
      </c>
      <c r="EQ22" s="80">
        <f>COUNTIFS($V$2:$V$1000,"&lt;"&amp;$EN$16,$B$2:$B$1000,"="&amp;BS22)+COUNTIFS($U$2:$U$1000,"&lt;"&amp;$EN$16,$C$2:$C$1000,"="&amp;BS22)</f>
        <v/>
      </c>
      <c r="ES22" s="89" t="n"/>
      <c r="EV22" s="89" t="n"/>
      <c r="EY22" s="89" t="n"/>
      <c r="FB22" s="89" t="n"/>
      <c r="FE22" s="89" t="n"/>
      <c r="FH22" s="89" t="n"/>
      <c r="FK22" s="89" t="n"/>
      <c r="FN22" s="81" t="n"/>
      <c r="FQ22" s="81" t="n"/>
      <c r="FT22" s="81" t="n"/>
      <c r="FW22" s="81" t="n"/>
      <c r="FZ22" s="81" t="n"/>
      <c r="GC22" s="81" t="n"/>
      <c r="GF22" s="81" t="n"/>
      <c r="GI22" s="81" t="n"/>
    </row>
    <row customHeight="1" ht="12" r="23" spans="1:201">
      <c r="A23" s="35" t="n">
        <v>43337</v>
      </c>
      <c r="B23" s="89" t="s">
        <v>183</v>
      </c>
      <c r="C23" s="89" t="s">
        <v>186</v>
      </c>
      <c r="D23" s="31" t="n">
        <v>6.52</v>
      </c>
      <c r="E23" s="81" t="n">
        <v>7.03</v>
      </c>
      <c r="F23" s="25" t="n">
        <v>495</v>
      </c>
      <c r="G23" s="80" t="n">
        <v>360</v>
      </c>
      <c r="H23" s="80" t="n">
        <v>381</v>
      </c>
      <c r="I23" s="80" t="n">
        <v>248</v>
      </c>
      <c r="J23" s="80" t="n">
        <v>7</v>
      </c>
      <c r="K23" s="80" t="n">
        <v>10</v>
      </c>
      <c r="L23" s="25" t="n">
        <v>0</v>
      </c>
      <c r="M23" s="80" t="n">
        <v>0</v>
      </c>
      <c r="N23" s="80" t="n">
        <v>3</v>
      </c>
      <c r="O23" s="80" t="n">
        <v>2</v>
      </c>
      <c r="P23" s="80" t="n">
        <v>1</v>
      </c>
      <c r="Q23" s="80" t="n">
        <v>1</v>
      </c>
      <c r="R23" s="16" t="n">
        <v>4</v>
      </c>
      <c r="S23" s="16" t="n">
        <v>3</v>
      </c>
      <c r="T23" s="16" t="n">
        <v>7</v>
      </c>
      <c r="U23" s="25" t="n">
        <v>0</v>
      </c>
      <c r="V23" s="80" t="n">
        <v>1</v>
      </c>
      <c r="W23" s="16" t="n">
        <v>1</v>
      </c>
      <c r="X23" s="25" t="n">
        <v>11</v>
      </c>
      <c r="Y23" s="80" t="n">
        <v>24</v>
      </c>
      <c r="Z23" s="27">
        <f>IF(U23="","",LOOKUP(U23-V23,{-9E+307,0,1},{2,"x",1}))</f>
        <v/>
      </c>
      <c r="AA23" s="14">
        <f>IF(U23="","",U23&amp;"-"&amp;V23)</f>
        <v/>
      </c>
      <c r="AB23" s="63" t="n"/>
      <c r="AW23" s="80" t="n"/>
      <c r="AX23" s="80" t="n"/>
      <c r="AY23" s="80" t="n"/>
      <c r="AZ23" s="80" t="n"/>
      <c r="BA23" s="80" t="n"/>
      <c r="BB23" s="80" t="n"/>
      <c r="BC23" s="80" t="n"/>
      <c r="BD23" s="80" t="n"/>
      <c r="BE23" s="80" t="n"/>
      <c r="BF23" s="80" t="n"/>
      <c r="BG23" s="80" t="n"/>
      <c r="BH23" s="80" t="n"/>
      <c r="BI23" s="80" t="n"/>
      <c r="BJ23" s="80" t="n"/>
      <c r="BK23" s="80" t="n"/>
      <c r="BL23" s="80" t="n"/>
      <c r="BM23" s="80" t="n"/>
      <c r="BN23" s="80" t="n"/>
      <c r="BO23" s="80" t="n"/>
      <c r="BR23" s="89">
        <f>BR34</f>
        <v/>
      </c>
      <c r="BS23" s="89">
        <f>BS34</f>
        <v/>
      </c>
      <c r="BT23" s="80">
        <f>COUNTIFS($T$2:$T$1000,"&gt;"&amp;$BT$16,$B$2:$B$1000,"="&amp;BR23)+COUNTIFS($T$2:$T$1000,"&gt;"&amp;$BT$16,$C$2:$C$1000,"="&amp;BR23)</f>
        <v/>
      </c>
      <c r="BU23" s="80">
        <f>COUNTIFS($T$2:$T$1000,"&lt;"&amp;$BT$16,$B$2:$B$1000,"="&amp;BR23)+COUNTIFS($T$2:$T$1000,"&lt;"&amp;$BT$16,$C$2:$C$1000,"="&amp;BR23)</f>
        <v/>
      </c>
      <c r="BV23" s="80">
        <f>COUNTIFS($T$2:$T$1000,"&gt;"&amp;$BT$16,$B$2:$B$1000,"="&amp;BS23)+COUNTIFS($T$2:$T$1000,"&gt;"&amp;$BT$16,$C$2:$C$1000,"="&amp;BS23)</f>
        <v/>
      </c>
      <c r="BW23" s="80">
        <f>COUNTIFS($T$2:$T$1000,"&lt;"&amp;$BT$16,$B$2:$B$1000,"="&amp;BS23)+COUNTIFS($T$2:$T$1000,"&lt;"&amp;$BT$16,$C$2:$C$1000,"="&amp;BS23)</f>
        <v/>
      </c>
      <c r="BX23" s="80">
        <f>COUNTIFS($T$2:$T$1000,"&gt;"&amp;$BX$16,$B$2:$B$1000,"="&amp;BR23)+COUNTIFS($T$2:$T$1000,"&gt;"&amp;$BX$16,$C$2:$C$1000,"="&amp;BR23)</f>
        <v/>
      </c>
      <c r="BY23" s="80">
        <f>COUNTIFS($T$2:$T$1000,"&lt;"&amp;$BX$16,$B$2:$B$1000,"="&amp;BR23)+COUNTIFS($T$2:$T$1000,"&lt;"&amp;$BX$16,$C$2:$C$1000,"="&amp;BR23)</f>
        <v/>
      </c>
      <c r="BZ23" s="80">
        <f>COUNTIFS($T$2:$T$1000,"&gt;"&amp;$BX$16,$B$2:$B$1000,"="&amp;BS23)+COUNTIFS($T$2:$T$1000,"&gt;"&amp;$BX$16,$C$2:$C$1000,"="&amp;BS23)</f>
        <v/>
      </c>
      <c r="CA23" s="80">
        <f>COUNTIFS($T$2:$T$1000,"&lt;"&amp;$BX$16,$B$2:$B$1000,"="&amp;BS23)+COUNTIFS($T$2:$T$1000,"&lt;"&amp;$BX$16,$C$2:$C$1000,"="&amp;BS23)</f>
        <v/>
      </c>
      <c r="CB23" s="80">
        <f>COUNTIFS($T$2:$T$1000,"&gt;"&amp;$CB$16,$B$2:$B$1000,"="&amp;BR23)+COUNTIFS($T$2:$T$1000,"&gt;"&amp;$CB$16,$C$2:$C$1000,"="&amp;BR23)</f>
        <v/>
      </c>
      <c r="CC23" s="80">
        <f>COUNTIFS($T$2:$T$1000,"&lt;"&amp;$CB$16,$B$2:$B$1000,"="&amp;BR23)+COUNTIFS($T$2:$T$1000,"&lt;"&amp;$CB$16,$C$2:$C$1000,"="&amp;BR23)</f>
        <v/>
      </c>
      <c r="CD23" s="80">
        <f>COUNTIFS($T$2:$T$1000,"&gt;"&amp;$CB$16,$B$2:$B$1000,"="&amp;BS23)+COUNTIFS($T$2:$T$1000,"&gt;"&amp;$CB$16,$C$2:$C$1000,"="&amp;BS23)</f>
        <v/>
      </c>
      <c r="CE23" s="80">
        <f>COUNTIFS($T$2:$T$1000,"&lt;"&amp;$CB$16,$B$2:$B$1000,"="&amp;BS23)+COUNTIFS($T$2:$T$1000,"&lt;"&amp;$CB$16,$C$2:$C$1000,"="&amp;BS23)</f>
        <v/>
      </c>
      <c r="CF23" s="25">
        <f>COUNTIFS($W$2:$W$1000,"&gt;"&amp;$CF$16,$B$2:$B$1000,"="&amp;BR23)+COUNTIFS($W$2:$W$1000,"&gt;"&amp;$CF$16,$C$2:$C$1000,"="&amp;BR23)</f>
        <v/>
      </c>
      <c r="CG23" s="80">
        <f>COUNTIFS($W$2:$W$1000,"&lt;"&amp;$CF$16,$B$2:$B$1000,"="&amp;BR23)+COUNTIFS($W$2:$W$1000,"&lt;"&amp;$CF$16,$C$2:$C$1000,"="&amp;BR23)</f>
        <v/>
      </c>
      <c r="CH23" s="80">
        <f>COUNTIFS($W$2:$W$1000,"&gt;"&amp;$CF$16,$B$2:$B$1000,"="&amp;BS23)+COUNTIFS($W$2:$W$1000,"&gt;"&amp;$CF$16,$C$2:$C$1000,"="&amp;BS23)</f>
        <v/>
      </c>
      <c r="CI23" s="80">
        <f>COUNTIFS($W$2:$W$1000,"&lt;"&amp;$CF$16,$B$2:$B$1000,"="&amp;BS23)+COUNTIFS($W$2:$W$1000,"&lt;"&amp;$CF$16,$C$2:$C$1000,"="&amp;BS23)</f>
        <v/>
      </c>
      <c r="CJ23" s="80">
        <f>COUNTIFS($W$2:$W$1000,"&gt;"&amp;$CJ$16,$B$2:$B$1000,"="&amp;BR23)+COUNTIFS($W$2:$W$1000,"&gt;"&amp;$CJ$16,$C$2:$C$1000,"="&amp;BR23)</f>
        <v/>
      </c>
      <c r="CK23" s="80">
        <f>COUNTIFS($W$2:$W$1000,"&lt;"&amp;$CJ$16,$B$2:$B$1000,"="&amp;BR23)+COUNTIFS($W$2:$W$1000,"&lt;"&amp;$CJ$16,$C$2:$C$1000,"="&amp;BR23)</f>
        <v/>
      </c>
      <c r="CL23" s="80">
        <f>COUNTIFS($W$2:$W$1000,"&gt;"&amp;$CJ$16,$B$2:$B$1000,"="&amp;BS23)+COUNTIFS($W$2:$W$1000,"&gt;"&amp;$CJ$16,$C$2:$C$1000,"="&amp;BS23)</f>
        <v/>
      </c>
      <c r="CM23" s="80">
        <f>COUNTIFS($W$2:$W$1000,"&lt;"&amp;$CJ$16,$B$2:$B$1000,"="&amp;BS23)+COUNTIFS($W$2:$W$1000,"&lt;"&amp;$CJ$16,$C$2:$C$1000,"="&amp;BS23)</f>
        <v/>
      </c>
      <c r="CN23" s="80">
        <f>COUNTIFS($W$2:$W$1000,"&gt;"&amp;$CN$16,$B$2:$B$1000,"="&amp;BR23)+COUNTIFS($W$2:$W$1000,"&gt;"&amp;$CN$16,$C$2:$C$1000,"="&amp;BR23)</f>
        <v/>
      </c>
      <c r="CO23" s="80">
        <f>COUNTIFS($W$2:$W$1000,"&lt;"&amp;$CN$16,$B$2:$B$1000,"="&amp;BR23)+COUNTIFS($W$2:$W$1000,"&lt;"&amp;$CN$16,$C$2:$C$1000,"="&amp;BR23)</f>
        <v/>
      </c>
      <c r="CP23" s="80">
        <f>COUNTIFS($W$2:$W$1000,"&gt;"&amp;$CN$16,$B$2:$B$1000,"="&amp;BS23)+COUNTIFS($W$2:$W$1000,"&gt;"&amp;$CN$16,$C$2:$C$1000,"="&amp;BS23)</f>
        <v/>
      </c>
      <c r="CQ23" s="80">
        <f>COUNTIFS($W$2:$W$1000,"&lt;"&amp;$CN$16,$B$2:$B$1000,"="&amp;BS23)+COUNTIFS($W$2:$W$1000,"&lt;"&amp;$CN$16,$C$2:$C$1000,"="&amp;BS23)</f>
        <v/>
      </c>
      <c r="CR23" s="80">
        <f>COUNTIFS($W$2:$W$1000,"&gt;"&amp;$CR$16,$B$2:$B$1000,"="&amp;BR23)+COUNTIFS($W$2:$W$1000,"&gt;"&amp;$CR$16,$C$2:$C$1000,"="&amp;BR23)</f>
        <v/>
      </c>
      <c r="CS23" s="80">
        <f>COUNTIFS($W$2:$W$1000,"&lt;"&amp;$CR$16,$B$2:$B$1000,"="&amp;BR23)+COUNTIFS($W$2:$W$1000,"&lt;"&amp;$CR$16,$C$2:$C$1000,"="&amp;BR23)</f>
        <v/>
      </c>
      <c r="CT23" s="80">
        <f>COUNTIFS($W$2:$W$1000,"&gt;"&amp;$CR$16,$B$2:$B$1000,"="&amp;BS23)+COUNTIFS($W$2:$W$1000,"&gt;"&amp;$CR$16,$C$2:$C$1000,"="&amp;BS23)</f>
        <v/>
      </c>
      <c r="CU23" s="80">
        <f>COUNTIFS($W$2:$W$1000,"&lt;"&amp;$CR$16,$B$2:$B$1000,"="&amp;BS23)+COUNTIFS($W$2:$W$1000,"&lt;"&amp;$CR$16,$C$2:$C$1000,"="&amp;BS23)</f>
        <v/>
      </c>
      <c r="CV23" s="12">
        <f>COUNTIFS($R$2:$R$1000,"&gt;"&amp;$CV$16,$B$2:$B$1000,"="&amp;BR23)+COUNTIFS($S$2:$S$1000,"&gt;"&amp;$CV$16,$C$2:$C$1000,"="&amp;BR23)</f>
        <v/>
      </c>
      <c r="CW23" s="80">
        <f>COUNTIFS($R$2:$R$1000,"&lt;"&amp;$CV$16,$B$2:$B$1000,"="&amp;BR23)+COUNTIFS($S$2:$S$1000,"&lt;"&amp;$CV$16,$C$2:$C$1000,"="&amp;BR23)</f>
        <v/>
      </c>
      <c r="CX23" s="80">
        <f>COUNTIFS($R$2:$R$1000,"&gt;"&amp;$CV$16,$B$2:$B$1000,"="&amp;BS23)+COUNTIFS($S$2:$S$1000,"&gt;"&amp;$CV$16,$C$2:$C$1000,"="&amp;BS23)</f>
        <v/>
      </c>
      <c r="CY23" s="80">
        <f>COUNTIFS($R$2:$R$1000,"&lt;"&amp;$CV$16,$B$2:$B$1000,"="&amp;BS23)+COUNTIFS($S$2:$S$1000,"&lt;"&amp;$CV$16,$C$2:$C$1000,"="&amp;BS23)</f>
        <v/>
      </c>
      <c r="CZ23" s="80">
        <f>COUNTIFS($R$2:$R$1000,"&gt;"&amp;$CZ$16,$B$2:$B$1000,"="&amp;BR23)+COUNTIFS($S$2:$S$1000,"&gt;"&amp;$CZ$16,$C$2:$C$1000,"="&amp;BR23)</f>
        <v/>
      </c>
      <c r="DA23" s="80">
        <f>COUNTIFS($R$2:$R$1000,"&lt;"&amp;$CZ$16,$B$2:$B$1000,"="&amp;BR23)+COUNTIFS($S$2:$S$1000,"&lt;"&amp;$CZ$16,$C$2:$C$1000,"="&amp;BR23)</f>
        <v/>
      </c>
      <c r="DB23" s="80">
        <f>COUNTIFS($R$2:$R$1000,"&gt;"&amp;$CZ$16,$B$2:$B$1000,"="&amp;BS23)+COUNTIFS($S$2:$S$1000,"&gt;"&amp;$CZ$16,$C$2:$C$1000,"="&amp;BS23)</f>
        <v/>
      </c>
      <c r="DC23" s="80">
        <f>COUNTIFS($R$2:$R$1000,"&lt;"&amp;$CZ$16,$B$2:$B$1000,"="&amp;BS23)+COUNTIFS($S$2:$S$1000,"&lt;"&amp;$CZ$16,$C$2:$C$1000,"="&amp;BS23)</f>
        <v/>
      </c>
      <c r="DD23" s="80">
        <f>COUNTIFS($R$2:$R$1000,"&gt;"&amp;$DD$16,$B$2:$B$1000,"="&amp;BR23)+COUNTIFS($S$2:$S$1000,"&gt;"&amp;$DD$16,$C$2:$C$1000,"="&amp;BR23)</f>
        <v/>
      </c>
      <c r="DE23" s="80">
        <f>COUNTIFS($R$2:$R$1000,"&lt;"&amp;$DD$16,$B$2:$B$1000,"="&amp;BR23)+COUNTIFS($S$2:$S$1000,"&lt;"&amp;$DD$16,$C$2:$C$1000,"="&amp;BR23)</f>
        <v/>
      </c>
      <c r="DF23" s="80">
        <f>COUNTIFS($R$2:$R$1000,"&gt;"&amp;$DD$16,$B$2:$B$1000,"="&amp;BS23)+COUNTIFS($S$2:$S$1000,"&gt;"&amp;$DD$16,$C$2:$C$1000,"="&amp;BS23)</f>
        <v/>
      </c>
      <c r="DG23" s="80">
        <f>COUNTIFS($R$2:$R$1000,"&lt;"&amp;$DD$16,$B$2:$B$1000,"="&amp;BS23)+COUNTIFS($S$2:$S$1000,"&lt;"&amp;$DD$16,$C$2:$C$1000,"="&amp;BS23)</f>
        <v/>
      </c>
      <c r="DH23" s="25">
        <f>COUNTIFS($U$2:$U$1000,"&gt;"&amp;$DH$16,$B$2:$B$1000,"="&amp;BR23)+COUNTIFS($V$2:$V$1000,"&gt;"&amp;$DH$16,$C$2:$C$1000,"="&amp;BR23)</f>
        <v/>
      </c>
      <c r="DI23" s="80">
        <f>COUNTIFS($U$2:$U$1000,"&lt;"&amp;$DH$16,$B$2:$B$1000,"="&amp;BR23)+COUNTIFS($V$2:$V$1000,"&lt;"&amp;$DH$16,$C$2:$C$1000,"="&amp;BR23)</f>
        <v/>
      </c>
      <c r="DJ23" s="80">
        <f>COUNTIFS($U$2:$U$1000,"&gt;"&amp;$DH$16,$B$2:$B$1000,"="&amp;BS23)+COUNTIFS($V$2:$V$1000,"&gt;"&amp;$DH$16,$C$2:$C$1000,"="&amp;BS23)</f>
        <v/>
      </c>
      <c r="DK23" s="80">
        <f>COUNTIFS($U$2:$U$1000,"&lt;"&amp;$DH$16,$B$2:$B$1000,"="&amp;BS23)+COUNTIFS($V$2:$V$1000,"&lt;"&amp;$DH$16,$C$2:$C$1000,"="&amp;BS23)</f>
        <v/>
      </c>
      <c r="DL23" s="80">
        <f>COUNTIFS($U$2:$U$1000,"&gt;"&amp;$DL$16,$B$2:$B$1000,"="&amp;BR23)+COUNTIFS($V$2:$V$1000,"&gt;"&amp;$DL$16,$C$2:$C$1000,"="&amp;BR23)</f>
        <v/>
      </c>
      <c r="DM23" s="80">
        <f>COUNTIFS($U$2:$U$1000,"&lt;"&amp;$DL$16,$B$2:$B$1000,"="&amp;BR23)+COUNTIFS($V$2:$V$1000,"&lt;"&amp;$DL$16,$C$2:$C$1000,"="&amp;BR23)</f>
        <v/>
      </c>
      <c r="DN23" s="80">
        <f>COUNTIFS($U$2:$U$1000,"&gt;"&amp;$DL$16,$B$2:$B$1000,"="&amp;BS23)+COUNTIFS($V$2:$V$1000,"&gt;"&amp;$DL$16,$C$2:$C$1000,"="&amp;BS23)</f>
        <v/>
      </c>
      <c r="DO23" s="80">
        <f>COUNTIFS($U$2:$U$1000,"&lt;"&amp;$DL$16,$B$2:$B$1000,"="&amp;BS23)+COUNTIFS($V$2:$V$1000,"&lt;"&amp;$DL$16,$C$2:$C$1000,"="&amp;BS23)</f>
        <v/>
      </c>
      <c r="DP23" s="80">
        <f>COUNTIFS($U$2:$U$1000,"&gt;"&amp;$DP$16,$B$2:$B$1000,"="&amp;BR23)+COUNTIFS($V$2:$V$1000,"&gt;"&amp;$DP$16,$C$2:$C$1000,"="&amp;BR23)</f>
        <v/>
      </c>
      <c r="DQ23" s="80">
        <f>COUNTIFS($U$2:$U$1000,"&lt;"&amp;$DP$16,$B$2:$B$1000,"="&amp;BR23)+COUNTIFS($V$2:$V$1000,"&lt;"&amp;$DP$16,$C$2:$C$1000,"="&amp;BR23)</f>
        <v/>
      </c>
      <c r="DR23" s="80">
        <f>COUNTIFS($U$2:$U$1000,"&gt;"&amp;$DP$16,$B$2:$B$1000,"="&amp;BS23)+COUNTIFS($V$2:$V$1000,"&gt;"&amp;$DP$16,$C$2:$C$1000,"="&amp;BS23)</f>
        <v/>
      </c>
      <c r="DS23" s="80">
        <f>COUNTIFS($U$2:$U$1000,"&lt;"&amp;$DP$16,$B$2:$B$1000,"="&amp;BS23)+COUNTIFS($V$2:$V$1000,"&lt;"&amp;$DP$16,$C$2:$C$1000,"="&amp;BS23)</f>
        <v/>
      </c>
      <c r="DT23" s="12">
        <f>COUNTIFS($S$2:$S$1000,"&gt;"&amp;$DT$16,$B$2:$B$1000,"="&amp;BR23)+COUNTIFS($R$2:$R$1000,"&gt;"&amp;$DT$16,$C$2:$C$1000,"="&amp;BR23)</f>
        <v/>
      </c>
      <c r="DU23" s="80">
        <f>COUNTIFS($S$2:$S$1000,"&lt;"&amp;$DT$16,$B$2:$B$1000,"="&amp;BR23)+COUNTIFS($R$2:$R$1000,"&lt;"&amp;$DT$16,$C$2:$C$1000,"="&amp;BR23)</f>
        <v/>
      </c>
      <c r="DV23" s="80">
        <f>COUNTIFS($S$2:$S$1000,"&gt;"&amp;$DT$16,$B$2:$B$1000,"="&amp;BS23)+COUNTIFS($R$2:$R$1000,"&gt;"&amp;$DT$16,$C$2:$C$1000,"="&amp;BS23)</f>
        <v/>
      </c>
      <c r="DW23" s="80">
        <f>COUNTIFS($S$2:$S$1000,"&lt;"&amp;$DT$16,$B$2:$B$1000,"="&amp;BS23)+COUNTIFS($R$2:$R$1000,"&lt;"&amp;$DT$16,$C$2:$C$1000,"="&amp;BS23)</f>
        <v/>
      </c>
      <c r="DX23" s="80">
        <f>COUNTIFS($S$2:$S$1000,"&gt;"&amp;$DX$16,$B$2:$B$1000,"="&amp;BR23)+COUNTIFS($R$2:$R$1000,"&gt;"&amp;$DX$16,$C$2:$C$1000,"="&amp;BR23)</f>
        <v/>
      </c>
      <c r="DY23" s="80">
        <f>COUNTIFS($S$2:$S$1000,"&lt;"&amp;$DX$16,$B$2:$B$1000,"="&amp;BR23)+COUNTIFS($R$2:$R$1000,"&lt;"&amp;$DX$16,$C$2:$C$1000,"="&amp;BR23)</f>
        <v/>
      </c>
      <c r="DZ23" s="80">
        <f>COUNTIFS($S$2:$S$1000,"&gt;"&amp;$DX$16,$B$2:$B$1000,"="&amp;BS23)+COUNTIFS($R$2:$R$1000,"&gt;"&amp;$DX$16,$C$2:$C$1000,"="&amp;BS23)</f>
        <v/>
      </c>
      <c r="EA23" s="80">
        <f>COUNTIFS($S$2:$S$1000,"&lt;"&amp;$DX$16,$B$2:$B$1000,"="&amp;BS23)+COUNTIFS($R$2:$R$1000,"&lt;"&amp;$DX$16,$C$2:$C$1000,"="&amp;BS23)</f>
        <v/>
      </c>
      <c r="EB23" s="80">
        <f>COUNTIFS($S$2:$S$1000,"&gt;"&amp;$EB$16,$B$2:$B$1000,"="&amp;BR23)+COUNTIFS($R$2:$R$1000,"&gt;"&amp;$EB$16,$C$2:$C$1000,"="&amp;BR23)</f>
        <v/>
      </c>
      <c r="EC23" s="80">
        <f>COUNTIFS($S$2:$S$1000,"&lt;"&amp;$EB$16,$B$2:$B$1000,"="&amp;BR23)+COUNTIFS($R$2:$R$1000,"&lt;"&amp;$EB$16,$C$2:$C$1000,"="&amp;BR23)</f>
        <v/>
      </c>
      <c r="ED23" s="80">
        <f>COUNTIFS($S$2:$S$1000,"&gt;"&amp;$EB$16,$B$2:$B$1000,"="&amp;BS23)+COUNTIFS($R$2:$R$1000,"&gt;"&amp;$EB$16,$C$2:$C$1000,"="&amp;BS23)</f>
        <v/>
      </c>
      <c r="EE23" s="80">
        <f>COUNTIFS($S$2:$S$1000,"&lt;"&amp;$EB$16,$B$2:$B$1000,"="&amp;BS23)+COUNTIFS($R$2:$R$1000,"&lt;"&amp;$EB$16,$C$2:$C$1000,"="&amp;BS23)</f>
        <v/>
      </c>
      <c r="EF23" s="25">
        <f>COUNTIFS($V$2:$V$1000,"&gt;"&amp;$EF$16,$B$2:$B$1000,"="&amp;BR23)+COUNTIFS($U$2:$U$1000,"&gt;"&amp;$EF$16,$C$2:$C$1000,"="&amp;BR23)</f>
        <v/>
      </c>
      <c r="EG23" s="80">
        <f>COUNTIFS($V$2:$V$1000,"&lt;"&amp;$EF$16,$B$2:$B$1000,"="&amp;BR23)+COUNTIFS($U$2:$U$1000,"&lt;"&amp;$EF$16,$C$2:$C$1000,"="&amp;BR23)</f>
        <v/>
      </c>
      <c r="EH23" s="80">
        <f>COUNTIFS($V$2:$V$1000,"&gt;"&amp;$EF$16,$B$2:$B$1000,"="&amp;BS23)+COUNTIFS($U$2:$U$1000,"&gt;"&amp;$EF$16,$C$2:$C$1000,"="&amp;BS23)</f>
        <v/>
      </c>
      <c r="EI23" s="80">
        <f>COUNTIFS($V$2:$V$1000,"&lt;"&amp;$EF$16,$B$2:$B$1000,"="&amp;BS23)+COUNTIFS($U$2:$U$1000,"&lt;"&amp;$EF$16,$C$2:$C$1000,"="&amp;BS23)</f>
        <v/>
      </c>
      <c r="EJ23" s="80">
        <f>COUNTIFS($V$2:$V$1000,"&gt;"&amp;$EJ$16,$B$2:$B$1000,"="&amp;BR23)+COUNTIFS($U$2:$U$1000,"&gt;"&amp;$EJ$16,$C$2:$C$1000,"="&amp;BR23)</f>
        <v/>
      </c>
      <c r="EK23" s="80">
        <f>COUNTIFS($V$2:$V$1000,"&lt;"&amp;$EJ$16,$B$2:$B$1000,"="&amp;BR23)+COUNTIFS($U$2:$U$1000,"&lt;"&amp;$EJ$16,$C$2:$C$1000,"="&amp;BR23)</f>
        <v/>
      </c>
      <c r="EL23" s="80">
        <f>COUNTIFS($V$2:$V$1000,"&gt;"&amp;$EJ$16,$B$2:$B$1000,"="&amp;BS23)+COUNTIFS($U$2:$U$1000,"&gt;"&amp;$EJ$16,$C$2:$C$1000,"="&amp;BS23)</f>
        <v/>
      </c>
      <c r="EM23" s="80">
        <f>COUNTIFS($V$2:$V$1000,"&lt;"&amp;$EJ$16,$B$2:$B$1000,"="&amp;BS23)+COUNTIFS($U$2:$U$1000,"&lt;"&amp;$EJ$16,$C$2:$C$1000,"="&amp;BS23)</f>
        <v/>
      </c>
      <c r="EN23" s="80">
        <f>COUNTIFS($V$2:$V$1000,"&gt;"&amp;$EN$16,$B$2:$B$1000,"="&amp;BR23)+COUNTIFS($U$2:$U$1000,"&gt;"&amp;$EN$16,$C$2:$C$1000,"="&amp;BR23)</f>
        <v/>
      </c>
      <c r="EO23" s="80">
        <f>COUNTIFS($V$2:$V$1000,"&lt;"&amp;$EN$16,$B$2:$B$1000,"="&amp;BR23)+COUNTIFS($U$2:$U$1000,"&lt;"&amp;$EN$16,$C$2:$C$1000,"="&amp;BR23)</f>
        <v/>
      </c>
      <c r="EP23" s="80">
        <f>COUNTIFS($V$2:$V$1000,"&gt;"&amp;$EN$16,$B$2:$B$1000,"="&amp;BS23)+COUNTIFS($U$2:$U$1000,"&gt;"&amp;$EN$16,$C$2:$C$1000,"="&amp;BS23)</f>
        <v/>
      </c>
      <c r="EQ23" s="80">
        <f>COUNTIFS($V$2:$V$1000,"&lt;"&amp;$EN$16,$B$2:$B$1000,"="&amp;BS23)+COUNTIFS($U$2:$U$1000,"&lt;"&amp;$EN$16,$C$2:$C$1000,"="&amp;BS23)</f>
        <v/>
      </c>
      <c r="ES23" s="89" t="n"/>
      <c r="EV23" s="89" t="n"/>
      <c r="EY23" s="89" t="n"/>
      <c r="FB23" s="89" t="n"/>
      <c r="FE23" s="89" t="n"/>
      <c r="FH23" s="89" t="n"/>
      <c r="FK23" s="89" t="n"/>
      <c r="FN23" s="81" t="n"/>
      <c r="FQ23" s="81" t="n"/>
      <c r="FT23" s="81" t="n"/>
      <c r="FW23" s="81" t="n"/>
      <c r="FZ23" s="81" t="n"/>
      <c r="GC23" s="81" t="n"/>
      <c r="GF23" s="81" t="n"/>
      <c r="GI23" s="81" t="n"/>
    </row>
    <row customHeight="1" ht="12" r="24" spans="1:201">
      <c r="A24" s="35" t="n">
        <v>43337</v>
      </c>
      <c r="B24" s="89" t="s">
        <v>169</v>
      </c>
      <c r="C24" s="89" t="s">
        <v>176</v>
      </c>
      <c r="D24" s="31" t="n">
        <v>6.65</v>
      </c>
      <c r="E24" s="81" t="n">
        <v>6.92</v>
      </c>
      <c r="F24" s="25" t="n">
        <v>424</v>
      </c>
      <c r="G24" s="80" t="n">
        <v>477</v>
      </c>
      <c r="H24" s="80" t="n">
        <v>337</v>
      </c>
      <c r="I24" s="80" t="n">
        <v>369</v>
      </c>
      <c r="J24" s="80" t="n">
        <v>12</v>
      </c>
      <c r="K24" s="80" t="n">
        <v>10</v>
      </c>
      <c r="L24" s="25" t="n">
        <v>0</v>
      </c>
      <c r="M24" s="80" t="n">
        <v>1</v>
      </c>
      <c r="N24" s="80" t="n">
        <v>4</v>
      </c>
      <c r="O24" s="80" t="n">
        <v>4</v>
      </c>
      <c r="P24" s="80" t="n">
        <v>1</v>
      </c>
      <c r="Q24" s="80" t="n">
        <v>1</v>
      </c>
      <c r="R24" s="16" t="n">
        <v>5</v>
      </c>
      <c r="S24" s="16" t="n">
        <v>6</v>
      </c>
      <c r="T24" s="16" t="n">
        <v>11</v>
      </c>
      <c r="U24" s="25" t="n">
        <v>1</v>
      </c>
      <c r="V24" s="80" t="n">
        <v>2</v>
      </c>
      <c r="W24" s="16" t="n">
        <v>3</v>
      </c>
      <c r="X24" s="25" t="n">
        <v>20</v>
      </c>
      <c r="Y24" s="80" t="n">
        <v>26</v>
      </c>
      <c r="Z24" s="27">
        <f>IF(U24="","",LOOKUP(U24-V24,{-9E+307,0,1},{2,"x",1}))</f>
        <v/>
      </c>
      <c r="AA24" s="14">
        <f>IF(U24="","",U24&amp;"-"&amp;V24)</f>
        <v/>
      </c>
      <c r="AB24" s="63" t="n"/>
      <c r="AW24" s="80" t="n"/>
      <c r="AX24" s="81" t="n"/>
      <c r="AY24" s="80" t="n"/>
      <c r="AZ24" s="80" t="n"/>
      <c r="BA24" s="80" t="n"/>
      <c r="BB24" s="80" t="n"/>
      <c r="BC24" s="80" t="n"/>
      <c r="BD24" s="80" t="n"/>
      <c r="BE24" s="80" t="n"/>
      <c r="BF24" s="80" t="n"/>
      <c r="BG24" s="81" t="n"/>
      <c r="BH24" s="80" t="n"/>
      <c r="BI24" s="80" t="n"/>
      <c r="BJ24" s="80" t="n"/>
      <c r="BK24" s="80" t="n"/>
      <c r="BL24" s="80" t="n"/>
      <c r="BM24" s="80" t="n"/>
      <c r="BN24" s="80" t="n"/>
      <c r="BO24" s="80" t="n"/>
      <c r="BR24" s="89">
        <f>BR35</f>
        <v/>
      </c>
      <c r="BS24" s="89">
        <f>BS35</f>
        <v/>
      </c>
      <c r="BT24" s="80">
        <f>COUNTIFS($T$2:$T$1000,"&gt;"&amp;$BT$16,$B$2:$B$1000,"="&amp;BR24)+COUNTIFS($T$2:$T$1000,"&gt;"&amp;$BT$16,$C$2:$C$1000,"="&amp;BR24)</f>
        <v/>
      </c>
      <c r="BU24" s="80">
        <f>COUNTIFS($T$2:$T$1000,"&lt;"&amp;$BT$16,$B$2:$B$1000,"="&amp;BR24)+COUNTIFS($T$2:$T$1000,"&lt;"&amp;$BT$16,$C$2:$C$1000,"="&amp;BR24)</f>
        <v/>
      </c>
      <c r="BV24" s="80">
        <f>COUNTIFS($T$2:$T$1000,"&gt;"&amp;$BT$16,$B$2:$B$1000,"="&amp;BS24)+COUNTIFS($T$2:$T$1000,"&gt;"&amp;$BT$16,$C$2:$C$1000,"="&amp;BS24)</f>
        <v/>
      </c>
      <c r="BW24" s="80">
        <f>COUNTIFS($T$2:$T$1000,"&lt;"&amp;$BT$16,$B$2:$B$1000,"="&amp;BS24)+COUNTIFS($T$2:$T$1000,"&lt;"&amp;$BT$16,$C$2:$C$1000,"="&amp;BS24)</f>
        <v/>
      </c>
      <c r="BX24" s="80">
        <f>COUNTIFS($T$2:$T$1000,"&gt;"&amp;$BX$16,$B$2:$B$1000,"="&amp;BR24)+COUNTIFS($T$2:$T$1000,"&gt;"&amp;$BX$16,$C$2:$C$1000,"="&amp;BR24)</f>
        <v/>
      </c>
      <c r="BY24" s="80">
        <f>COUNTIFS($T$2:$T$1000,"&lt;"&amp;$BX$16,$B$2:$B$1000,"="&amp;BR24)+COUNTIFS($T$2:$T$1000,"&lt;"&amp;$BX$16,$C$2:$C$1000,"="&amp;BR24)</f>
        <v/>
      </c>
      <c r="BZ24" s="80">
        <f>COUNTIFS($T$2:$T$1000,"&gt;"&amp;$BX$16,$B$2:$B$1000,"="&amp;BS24)+COUNTIFS($T$2:$T$1000,"&gt;"&amp;$BX$16,$C$2:$C$1000,"="&amp;BS24)</f>
        <v/>
      </c>
      <c r="CA24" s="80">
        <f>COUNTIFS($T$2:$T$1000,"&lt;"&amp;$BX$16,$B$2:$B$1000,"="&amp;BS24)+COUNTIFS($T$2:$T$1000,"&lt;"&amp;$BX$16,$C$2:$C$1000,"="&amp;BS24)</f>
        <v/>
      </c>
      <c r="CB24" s="80">
        <f>COUNTIFS($T$2:$T$1000,"&gt;"&amp;$CB$16,$B$2:$B$1000,"="&amp;BR24)+COUNTIFS($T$2:$T$1000,"&gt;"&amp;$CB$16,$C$2:$C$1000,"="&amp;BR24)</f>
        <v/>
      </c>
      <c r="CC24" s="80">
        <f>COUNTIFS($T$2:$T$1000,"&lt;"&amp;$CB$16,$B$2:$B$1000,"="&amp;BR24)+COUNTIFS($T$2:$T$1000,"&lt;"&amp;$CB$16,$C$2:$C$1000,"="&amp;BR24)</f>
        <v/>
      </c>
      <c r="CD24" s="80">
        <f>COUNTIFS($T$2:$T$1000,"&gt;"&amp;$CB$16,$B$2:$B$1000,"="&amp;BS24)+COUNTIFS($T$2:$T$1000,"&gt;"&amp;$CB$16,$C$2:$C$1000,"="&amp;BS24)</f>
        <v/>
      </c>
      <c r="CE24" s="80">
        <f>COUNTIFS($T$2:$T$1000,"&lt;"&amp;$CB$16,$B$2:$B$1000,"="&amp;BS24)+COUNTIFS($T$2:$T$1000,"&lt;"&amp;$CB$16,$C$2:$C$1000,"="&amp;BS24)</f>
        <v/>
      </c>
      <c r="CF24" s="25">
        <f>COUNTIFS($W$2:$W$1000,"&gt;"&amp;$CF$16,$B$2:$B$1000,"="&amp;BR24)+COUNTIFS($W$2:$W$1000,"&gt;"&amp;$CF$16,$C$2:$C$1000,"="&amp;BR24)</f>
        <v/>
      </c>
      <c r="CG24" s="80">
        <f>COUNTIFS($W$2:$W$1000,"&lt;"&amp;$CF$16,$B$2:$B$1000,"="&amp;BR24)+COUNTIFS($W$2:$W$1000,"&lt;"&amp;$CF$16,$C$2:$C$1000,"="&amp;BR24)</f>
        <v/>
      </c>
      <c r="CH24" s="80">
        <f>COUNTIFS($W$2:$W$1000,"&gt;"&amp;$CF$16,$B$2:$B$1000,"="&amp;BS24)+COUNTIFS($W$2:$W$1000,"&gt;"&amp;$CF$16,$C$2:$C$1000,"="&amp;BS24)</f>
        <v/>
      </c>
      <c r="CI24" s="80">
        <f>COUNTIFS($W$2:$W$1000,"&lt;"&amp;$CF$16,$B$2:$B$1000,"="&amp;BS24)+COUNTIFS($W$2:$W$1000,"&lt;"&amp;$CF$16,$C$2:$C$1000,"="&amp;BS24)</f>
        <v/>
      </c>
      <c r="CJ24" s="80">
        <f>COUNTIFS($W$2:$W$1000,"&gt;"&amp;$CJ$16,$B$2:$B$1000,"="&amp;BR24)+COUNTIFS($W$2:$W$1000,"&gt;"&amp;$CJ$16,$C$2:$C$1000,"="&amp;BR24)</f>
        <v/>
      </c>
      <c r="CK24" s="80">
        <f>COUNTIFS($W$2:$W$1000,"&lt;"&amp;$CJ$16,$B$2:$B$1000,"="&amp;BR24)+COUNTIFS($W$2:$W$1000,"&lt;"&amp;$CJ$16,$C$2:$C$1000,"="&amp;BR24)</f>
        <v/>
      </c>
      <c r="CL24" s="80">
        <f>COUNTIFS($W$2:$W$1000,"&gt;"&amp;$CJ$16,$B$2:$B$1000,"="&amp;BS24)+COUNTIFS($W$2:$W$1000,"&gt;"&amp;$CJ$16,$C$2:$C$1000,"="&amp;BS24)</f>
        <v/>
      </c>
      <c r="CM24" s="80">
        <f>COUNTIFS($W$2:$W$1000,"&lt;"&amp;$CJ$16,$B$2:$B$1000,"="&amp;BS24)+COUNTIFS($W$2:$W$1000,"&lt;"&amp;$CJ$16,$C$2:$C$1000,"="&amp;BS24)</f>
        <v/>
      </c>
      <c r="CN24" s="80">
        <f>COUNTIFS($W$2:$W$1000,"&gt;"&amp;$CN$16,$B$2:$B$1000,"="&amp;BR24)+COUNTIFS($W$2:$W$1000,"&gt;"&amp;$CN$16,$C$2:$C$1000,"="&amp;BR24)</f>
        <v/>
      </c>
      <c r="CO24" s="80">
        <f>COUNTIFS($W$2:$W$1000,"&lt;"&amp;$CN$16,$B$2:$B$1000,"="&amp;BR24)+COUNTIFS($W$2:$W$1000,"&lt;"&amp;$CN$16,$C$2:$C$1000,"="&amp;BR24)</f>
        <v/>
      </c>
      <c r="CP24" s="80">
        <f>COUNTIFS($W$2:$W$1000,"&gt;"&amp;$CN$16,$B$2:$B$1000,"="&amp;BS24)+COUNTIFS($W$2:$W$1000,"&gt;"&amp;$CN$16,$C$2:$C$1000,"="&amp;BS24)</f>
        <v/>
      </c>
      <c r="CQ24" s="80">
        <f>COUNTIFS($W$2:$W$1000,"&lt;"&amp;$CN$16,$B$2:$B$1000,"="&amp;BS24)+COUNTIFS($W$2:$W$1000,"&lt;"&amp;$CN$16,$C$2:$C$1000,"="&amp;BS24)</f>
        <v/>
      </c>
      <c r="CR24" s="80">
        <f>COUNTIFS($W$2:$W$1000,"&gt;"&amp;$CR$16,$B$2:$B$1000,"="&amp;BR24)+COUNTIFS($W$2:$W$1000,"&gt;"&amp;$CR$16,$C$2:$C$1000,"="&amp;BR24)</f>
        <v/>
      </c>
      <c r="CS24" s="80">
        <f>COUNTIFS($W$2:$W$1000,"&lt;"&amp;$CR$16,$B$2:$B$1000,"="&amp;BR24)+COUNTIFS($W$2:$W$1000,"&lt;"&amp;$CR$16,$C$2:$C$1000,"="&amp;BR24)</f>
        <v/>
      </c>
      <c r="CT24" s="80">
        <f>COUNTIFS($W$2:$W$1000,"&gt;"&amp;$CR$16,$B$2:$B$1000,"="&amp;BS24)+COUNTIFS($W$2:$W$1000,"&gt;"&amp;$CR$16,$C$2:$C$1000,"="&amp;BS24)</f>
        <v/>
      </c>
      <c r="CU24" s="80">
        <f>COUNTIFS($W$2:$W$1000,"&lt;"&amp;$CR$16,$B$2:$B$1000,"="&amp;BS24)+COUNTIFS($W$2:$W$1000,"&lt;"&amp;$CR$16,$C$2:$C$1000,"="&amp;BS24)</f>
        <v/>
      </c>
      <c r="CV24" s="12">
        <f>COUNTIFS($R$2:$R$1000,"&gt;"&amp;$CV$16,$B$2:$B$1000,"="&amp;BR24)+COUNTIFS($S$2:$S$1000,"&gt;"&amp;$CV$16,$C$2:$C$1000,"="&amp;BR24)</f>
        <v/>
      </c>
      <c r="CW24" s="80">
        <f>COUNTIFS($R$2:$R$1000,"&lt;"&amp;$CV$16,$B$2:$B$1000,"="&amp;BR24)+COUNTIFS($S$2:$S$1000,"&lt;"&amp;$CV$16,$C$2:$C$1000,"="&amp;BR24)</f>
        <v/>
      </c>
      <c r="CX24" s="80">
        <f>COUNTIFS($R$2:$R$1000,"&gt;"&amp;$CV$16,$B$2:$B$1000,"="&amp;BS24)+COUNTIFS($S$2:$S$1000,"&gt;"&amp;$CV$16,$C$2:$C$1000,"="&amp;BS24)</f>
        <v/>
      </c>
      <c r="CY24" s="80">
        <f>COUNTIFS($R$2:$R$1000,"&lt;"&amp;$CV$16,$B$2:$B$1000,"="&amp;BS24)+COUNTIFS($S$2:$S$1000,"&lt;"&amp;$CV$16,$C$2:$C$1000,"="&amp;BS24)</f>
        <v/>
      </c>
      <c r="CZ24" s="80">
        <f>COUNTIFS($R$2:$R$1000,"&gt;"&amp;$CZ$16,$B$2:$B$1000,"="&amp;BR24)+COUNTIFS($S$2:$S$1000,"&gt;"&amp;$CZ$16,$C$2:$C$1000,"="&amp;BR24)</f>
        <v/>
      </c>
      <c r="DA24" s="80">
        <f>COUNTIFS($R$2:$R$1000,"&lt;"&amp;$CZ$16,$B$2:$B$1000,"="&amp;BR24)+COUNTIFS($S$2:$S$1000,"&lt;"&amp;$CZ$16,$C$2:$C$1000,"="&amp;BR24)</f>
        <v/>
      </c>
      <c r="DB24" s="80">
        <f>COUNTIFS($R$2:$R$1000,"&gt;"&amp;$CZ$16,$B$2:$B$1000,"="&amp;BS24)+COUNTIFS($S$2:$S$1000,"&gt;"&amp;$CZ$16,$C$2:$C$1000,"="&amp;BS24)</f>
        <v/>
      </c>
      <c r="DC24" s="80">
        <f>COUNTIFS($R$2:$R$1000,"&lt;"&amp;$CZ$16,$B$2:$B$1000,"="&amp;BS24)+COUNTIFS($S$2:$S$1000,"&lt;"&amp;$CZ$16,$C$2:$C$1000,"="&amp;BS24)</f>
        <v/>
      </c>
      <c r="DD24" s="80">
        <f>COUNTIFS($R$2:$R$1000,"&gt;"&amp;$DD$16,$B$2:$B$1000,"="&amp;BR24)+COUNTIFS($S$2:$S$1000,"&gt;"&amp;$DD$16,$C$2:$C$1000,"="&amp;BR24)</f>
        <v/>
      </c>
      <c r="DE24" s="80">
        <f>COUNTIFS($R$2:$R$1000,"&lt;"&amp;$DD$16,$B$2:$B$1000,"="&amp;BR24)+COUNTIFS($S$2:$S$1000,"&lt;"&amp;$DD$16,$C$2:$C$1000,"="&amp;BR24)</f>
        <v/>
      </c>
      <c r="DF24" s="80">
        <f>COUNTIFS($R$2:$R$1000,"&gt;"&amp;$DD$16,$B$2:$B$1000,"="&amp;BS24)+COUNTIFS($S$2:$S$1000,"&gt;"&amp;$DD$16,$C$2:$C$1000,"="&amp;BS24)</f>
        <v/>
      </c>
      <c r="DG24" s="80">
        <f>COUNTIFS($R$2:$R$1000,"&lt;"&amp;$DD$16,$B$2:$B$1000,"="&amp;BS24)+COUNTIFS($S$2:$S$1000,"&lt;"&amp;$DD$16,$C$2:$C$1000,"="&amp;BS24)</f>
        <v/>
      </c>
      <c r="DH24" s="25">
        <f>COUNTIFS($U$2:$U$1000,"&gt;"&amp;$DH$16,$B$2:$B$1000,"="&amp;BR24)+COUNTIFS($V$2:$V$1000,"&gt;"&amp;$DH$16,$C$2:$C$1000,"="&amp;BR24)</f>
        <v/>
      </c>
      <c r="DI24" s="80">
        <f>COUNTIFS($U$2:$U$1000,"&lt;"&amp;$DH$16,$B$2:$B$1000,"="&amp;BR24)+COUNTIFS($V$2:$V$1000,"&lt;"&amp;$DH$16,$C$2:$C$1000,"="&amp;BR24)</f>
        <v/>
      </c>
      <c r="DJ24" s="80">
        <f>COUNTIFS($U$2:$U$1000,"&gt;"&amp;$DH$16,$B$2:$B$1000,"="&amp;BS24)+COUNTIFS($V$2:$V$1000,"&gt;"&amp;$DH$16,$C$2:$C$1000,"="&amp;BS24)</f>
        <v/>
      </c>
      <c r="DK24" s="80">
        <f>COUNTIFS($U$2:$U$1000,"&lt;"&amp;$DH$16,$B$2:$B$1000,"="&amp;BS24)+COUNTIFS($V$2:$V$1000,"&lt;"&amp;$DH$16,$C$2:$C$1000,"="&amp;BS24)</f>
        <v/>
      </c>
      <c r="DL24" s="80">
        <f>COUNTIFS($U$2:$U$1000,"&gt;"&amp;$DL$16,$B$2:$B$1000,"="&amp;BR24)+COUNTIFS($V$2:$V$1000,"&gt;"&amp;$DL$16,$C$2:$C$1000,"="&amp;BR24)</f>
        <v/>
      </c>
      <c r="DM24" s="80">
        <f>COUNTIFS($U$2:$U$1000,"&lt;"&amp;$DL$16,$B$2:$B$1000,"="&amp;BR24)+COUNTIFS($V$2:$V$1000,"&lt;"&amp;$DL$16,$C$2:$C$1000,"="&amp;BR24)</f>
        <v/>
      </c>
      <c r="DN24" s="80">
        <f>COUNTIFS($U$2:$U$1000,"&gt;"&amp;$DL$16,$B$2:$B$1000,"="&amp;BS24)+COUNTIFS($V$2:$V$1000,"&gt;"&amp;$DL$16,$C$2:$C$1000,"="&amp;BS24)</f>
        <v/>
      </c>
      <c r="DO24" s="80">
        <f>COUNTIFS($U$2:$U$1000,"&lt;"&amp;$DL$16,$B$2:$B$1000,"="&amp;BS24)+COUNTIFS($V$2:$V$1000,"&lt;"&amp;$DL$16,$C$2:$C$1000,"="&amp;BS24)</f>
        <v/>
      </c>
      <c r="DP24" s="80">
        <f>COUNTIFS($U$2:$U$1000,"&gt;"&amp;$DP$16,$B$2:$B$1000,"="&amp;BR24)+COUNTIFS($V$2:$V$1000,"&gt;"&amp;$DP$16,$C$2:$C$1000,"="&amp;BR24)</f>
        <v/>
      </c>
      <c r="DQ24" s="80">
        <f>COUNTIFS($U$2:$U$1000,"&lt;"&amp;$DP$16,$B$2:$B$1000,"="&amp;BR24)+COUNTIFS($V$2:$V$1000,"&lt;"&amp;$DP$16,$C$2:$C$1000,"="&amp;BR24)</f>
        <v/>
      </c>
      <c r="DR24" s="80">
        <f>COUNTIFS($U$2:$U$1000,"&gt;"&amp;$DP$16,$B$2:$B$1000,"="&amp;BS24)+COUNTIFS($V$2:$V$1000,"&gt;"&amp;$DP$16,$C$2:$C$1000,"="&amp;BS24)</f>
        <v/>
      </c>
      <c r="DS24" s="80">
        <f>COUNTIFS($U$2:$U$1000,"&lt;"&amp;$DP$16,$B$2:$B$1000,"="&amp;BS24)+COUNTIFS($V$2:$V$1000,"&lt;"&amp;$DP$16,$C$2:$C$1000,"="&amp;BS24)</f>
        <v/>
      </c>
      <c r="DT24" s="12">
        <f>COUNTIFS($S$2:$S$1000,"&gt;"&amp;$DT$16,$B$2:$B$1000,"="&amp;BR24)+COUNTIFS($R$2:$R$1000,"&gt;"&amp;$DT$16,$C$2:$C$1000,"="&amp;BR24)</f>
        <v/>
      </c>
      <c r="DU24" s="80">
        <f>COUNTIFS($S$2:$S$1000,"&lt;"&amp;$DT$16,$B$2:$B$1000,"="&amp;BR24)+COUNTIFS($R$2:$R$1000,"&lt;"&amp;$DT$16,$C$2:$C$1000,"="&amp;BR24)</f>
        <v/>
      </c>
      <c r="DV24" s="80">
        <f>COUNTIFS($S$2:$S$1000,"&gt;"&amp;$DT$16,$B$2:$B$1000,"="&amp;BS24)+COUNTIFS($R$2:$R$1000,"&gt;"&amp;$DT$16,$C$2:$C$1000,"="&amp;BS24)</f>
        <v/>
      </c>
      <c r="DW24" s="80">
        <f>COUNTIFS($S$2:$S$1000,"&lt;"&amp;$DT$16,$B$2:$B$1000,"="&amp;BS24)+COUNTIFS($R$2:$R$1000,"&lt;"&amp;$DT$16,$C$2:$C$1000,"="&amp;BS24)</f>
        <v/>
      </c>
      <c r="DX24" s="80">
        <f>COUNTIFS($S$2:$S$1000,"&gt;"&amp;$DX$16,$B$2:$B$1000,"="&amp;BR24)+COUNTIFS($R$2:$R$1000,"&gt;"&amp;$DX$16,$C$2:$C$1000,"="&amp;BR24)</f>
        <v/>
      </c>
      <c r="DY24" s="80">
        <f>COUNTIFS($S$2:$S$1000,"&lt;"&amp;$DX$16,$B$2:$B$1000,"="&amp;BR24)+COUNTIFS($R$2:$R$1000,"&lt;"&amp;$DX$16,$C$2:$C$1000,"="&amp;BR24)</f>
        <v/>
      </c>
      <c r="DZ24" s="80">
        <f>COUNTIFS($S$2:$S$1000,"&gt;"&amp;$DX$16,$B$2:$B$1000,"="&amp;BS24)+COUNTIFS($R$2:$R$1000,"&gt;"&amp;$DX$16,$C$2:$C$1000,"="&amp;BS24)</f>
        <v/>
      </c>
      <c r="EA24" s="80">
        <f>COUNTIFS($S$2:$S$1000,"&lt;"&amp;$DX$16,$B$2:$B$1000,"="&amp;BS24)+COUNTIFS($R$2:$R$1000,"&lt;"&amp;$DX$16,$C$2:$C$1000,"="&amp;BS24)</f>
        <v/>
      </c>
      <c r="EB24" s="80">
        <f>COUNTIFS($S$2:$S$1000,"&gt;"&amp;$EB$16,$B$2:$B$1000,"="&amp;BR24)+COUNTIFS($R$2:$R$1000,"&gt;"&amp;$EB$16,$C$2:$C$1000,"="&amp;BR24)</f>
        <v/>
      </c>
      <c r="EC24" s="80">
        <f>COUNTIFS($S$2:$S$1000,"&lt;"&amp;$EB$16,$B$2:$B$1000,"="&amp;BR24)+COUNTIFS($R$2:$R$1000,"&lt;"&amp;$EB$16,$C$2:$C$1000,"="&amp;BR24)</f>
        <v/>
      </c>
      <c r="ED24" s="80">
        <f>COUNTIFS($S$2:$S$1000,"&gt;"&amp;$EB$16,$B$2:$B$1000,"="&amp;BS24)+COUNTIFS($R$2:$R$1000,"&gt;"&amp;$EB$16,$C$2:$C$1000,"="&amp;BS24)</f>
        <v/>
      </c>
      <c r="EE24" s="80">
        <f>COUNTIFS($S$2:$S$1000,"&lt;"&amp;$EB$16,$B$2:$B$1000,"="&amp;BS24)+COUNTIFS($R$2:$R$1000,"&lt;"&amp;$EB$16,$C$2:$C$1000,"="&amp;BS24)</f>
        <v/>
      </c>
      <c r="EF24" s="25">
        <f>COUNTIFS($V$2:$V$1000,"&gt;"&amp;$EF$16,$B$2:$B$1000,"="&amp;BR24)+COUNTIFS($U$2:$U$1000,"&gt;"&amp;$EF$16,$C$2:$C$1000,"="&amp;BR24)</f>
        <v/>
      </c>
      <c r="EG24" s="80">
        <f>COUNTIFS($V$2:$V$1000,"&lt;"&amp;$EF$16,$B$2:$B$1000,"="&amp;BR24)+COUNTIFS($U$2:$U$1000,"&lt;"&amp;$EF$16,$C$2:$C$1000,"="&amp;BR24)</f>
        <v/>
      </c>
      <c r="EH24" s="80">
        <f>COUNTIFS($V$2:$V$1000,"&gt;"&amp;$EF$16,$B$2:$B$1000,"="&amp;BS24)+COUNTIFS($U$2:$U$1000,"&gt;"&amp;$EF$16,$C$2:$C$1000,"="&amp;BS24)</f>
        <v/>
      </c>
      <c r="EI24" s="80">
        <f>COUNTIFS($V$2:$V$1000,"&lt;"&amp;$EF$16,$B$2:$B$1000,"="&amp;BS24)+COUNTIFS($U$2:$U$1000,"&lt;"&amp;$EF$16,$C$2:$C$1000,"="&amp;BS24)</f>
        <v/>
      </c>
      <c r="EJ24" s="80">
        <f>COUNTIFS($V$2:$V$1000,"&gt;"&amp;$EJ$16,$B$2:$B$1000,"="&amp;BR24)+COUNTIFS($U$2:$U$1000,"&gt;"&amp;$EJ$16,$C$2:$C$1000,"="&amp;BR24)</f>
        <v/>
      </c>
      <c r="EK24" s="80">
        <f>COUNTIFS($V$2:$V$1000,"&lt;"&amp;$EJ$16,$B$2:$B$1000,"="&amp;BR24)+COUNTIFS($U$2:$U$1000,"&lt;"&amp;$EJ$16,$C$2:$C$1000,"="&amp;BR24)</f>
        <v/>
      </c>
      <c r="EL24" s="80">
        <f>COUNTIFS($V$2:$V$1000,"&gt;"&amp;$EJ$16,$B$2:$B$1000,"="&amp;BS24)+COUNTIFS($U$2:$U$1000,"&gt;"&amp;$EJ$16,$C$2:$C$1000,"="&amp;BS24)</f>
        <v/>
      </c>
      <c r="EM24" s="80">
        <f>COUNTIFS($V$2:$V$1000,"&lt;"&amp;$EJ$16,$B$2:$B$1000,"="&amp;BS24)+COUNTIFS($U$2:$U$1000,"&lt;"&amp;$EJ$16,$C$2:$C$1000,"="&amp;BS24)</f>
        <v/>
      </c>
      <c r="EN24" s="80">
        <f>COUNTIFS($V$2:$V$1000,"&gt;"&amp;$EN$16,$B$2:$B$1000,"="&amp;BR24)+COUNTIFS($U$2:$U$1000,"&gt;"&amp;$EN$16,$C$2:$C$1000,"="&amp;BR24)</f>
        <v/>
      </c>
      <c r="EO24" s="80">
        <f>COUNTIFS($V$2:$V$1000,"&lt;"&amp;$EN$16,$B$2:$B$1000,"="&amp;BR24)+COUNTIFS($U$2:$U$1000,"&lt;"&amp;$EN$16,$C$2:$C$1000,"="&amp;BR24)</f>
        <v/>
      </c>
      <c r="EP24" s="80">
        <f>COUNTIFS($V$2:$V$1000,"&gt;"&amp;$EN$16,$B$2:$B$1000,"="&amp;BS24)+COUNTIFS($U$2:$U$1000,"&gt;"&amp;$EN$16,$C$2:$C$1000,"="&amp;BS24)</f>
        <v/>
      </c>
      <c r="EQ24" s="80">
        <f>COUNTIFS($V$2:$V$1000,"&lt;"&amp;$EN$16,$B$2:$B$1000,"="&amp;BS24)+COUNTIFS($U$2:$U$1000,"&lt;"&amp;$EN$16,$C$2:$C$1000,"="&amp;BS24)</f>
        <v/>
      </c>
      <c r="ES24" s="89" t="n"/>
      <c r="EV24" s="89" t="n"/>
      <c r="EY24" s="89" t="n"/>
      <c r="FB24" s="89" t="n"/>
      <c r="FE24" s="89" t="n"/>
      <c r="FH24" s="89" t="n"/>
      <c r="FK24" s="89" t="n"/>
      <c r="FN24" s="81" t="n"/>
      <c r="FQ24" s="81" t="n"/>
      <c r="FT24" s="81" t="n"/>
      <c r="FW24" s="81" t="n"/>
      <c r="FZ24" s="81" t="n"/>
      <c r="GC24" s="81" t="n"/>
      <c r="GF24" s="81" t="n"/>
      <c r="GI24" s="81" t="n"/>
    </row>
    <row customHeight="1" ht="12" r="25" spans="1:201">
      <c r="A25" s="35" t="n">
        <v>43338</v>
      </c>
      <c r="B25" s="89" t="s">
        <v>175</v>
      </c>
      <c r="C25" s="89" t="s">
        <v>185</v>
      </c>
      <c r="D25" s="31" t="n">
        <v>6.62</v>
      </c>
      <c r="E25" s="81" t="n">
        <v>6.83</v>
      </c>
      <c r="F25" s="25" t="n">
        <v>504</v>
      </c>
      <c r="G25" s="80" t="n">
        <v>335</v>
      </c>
      <c r="H25" s="80" t="n">
        <v>400</v>
      </c>
      <c r="I25" s="80" t="n">
        <v>220</v>
      </c>
      <c r="J25" s="80" t="n">
        <v>14</v>
      </c>
      <c r="K25" s="80" t="n">
        <v>10</v>
      </c>
      <c r="L25" s="25" t="n">
        <v>0</v>
      </c>
      <c r="M25" s="80" t="n">
        <v>1</v>
      </c>
      <c r="N25" s="80" t="n">
        <v>3</v>
      </c>
      <c r="O25" s="80" t="n">
        <v>2</v>
      </c>
      <c r="P25" s="80" t="n">
        <v>0</v>
      </c>
      <c r="Q25" s="80" t="n">
        <v>0</v>
      </c>
      <c r="R25" s="16" t="n">
        <v>3</v>
      </c>
      <c r="S25" s="16" t="n">
        <v>3</v>
      </c>
      <c r="T25" s="16" t="n">
        <v>6</v>
      </c>
      <c r="U25" s="25" t="n">
        <v>0</v>
      </c>
      <c r="V25" s="80" t="n">
        <v>0</v>
      </c>
      <c r="W25" s="16" t="n">
        <v>0</v>
      </c>
      <c r="X25" s="25" t="n">
        <v>11</v>
      </c>
      <c r="Y25" s="80" t="n">
        <v>16</v>
      </c>
      <c r="Z25" s="27">
        <f>IF(U25="","",LOOKUP(U25-V25,{-9E+307,0,1},{2,"x",1}))</f>
        <v/>
      </c>
      <c r="AA25" s="14">
        <f>IF(U25="","",U25&amp;"-"&amp;V25)</f>
        <v/>
      </c>
      <c r="AB25" s="63" t="n"/>
      <c r="AW25" s="80" t="n"/>
      <c r="AX25" s="81" t="n"/>
      <c r="AY25" s="80" t="n"/>
      <c r="AZ25" s="80" t="n"/>
      <c r="BA25" s="80" t="n"/>
      <c r="BB25" s="80" t="n"/>
      <c r="BC25" s="80" t="n"/>
      <c r="BD25" s="80" t="n"/>
      <c r="BE25" s="80" t="n"/>
      <c r="BF25" s="80" t="n"/>
      <c r="BG25" s="81" t="n"/>
      <c r="BH25" s="80" t="n"/>
      <c r="BI25" s="80" t="n"/>
      <c r="BJ25" s="80" t="n"/>
      <c r="BK25" s="80" t="n"/>
      <c r="BL25" s="80" t="n"/>
      <c r="BM25" s="80" t="n"/>
      <c r="BN25" s="80" t="n"/>
      <c r="BO25" s="80" t="n"/>
      <c r="BR25" s="89">
        <f>BR36</f>
        <v/>
      </c>
      <c r="BS25" s="89">
        <f>BS36</f>
        <v/>
      </c>
      <c r="BT25" s="80">
        <f>COUNTIFS($T$2:$T$1000,"&gt;"&amp;$BT$16,$B$2:$B$1000,"="&amp;BR25)+COUNTIFS($T$2:$T$1000,"&gt;"&amp;$BT$16,$C$2:$C$1000,"="&amp;BR25)</f>
        <v/>
      </c>
      <c r="BU25" s="80">
        <f>COUNTIFS($T$2:$T$1000,"&lt;"&amp;$BT$16,$B$2:$B$1000,"="&amp;BR25)+COUNTIFS($T$2:$T$1000,"&lt;"&amp;$BT$16,$C$2:$C$1000,"="&amp;BR25)</f>
        <v/>
      </c>
      <c r="BV25" s="80">
        <f>COUNTIFS($T$2:$T$1000,"&gt;"&amp;$BT$16,$B$2:$B$1000,"="&amp;BS25)+COUNTIFS($T$2:$T$1000,"&gt;"&amp;$BT$16,$C$2:$C$1000,"="&amp;BS25)</f>
        <v/>
      </c>
      <c r="BW25" s="80">
        <f>COUNTIFS($T$2:$T$1000,"&lt;"&amp;$BT$16,$B$2:$B$1000,"="&amp;BS25)+COUNTIFS($T$2:$T$1000,"&lt;"&amp;$BT$16,$C$2:$C$1000,"="&amp;BS25)</f>
        <v/>
      </c>
      <c r="BX25" s="80">
        <f>COUNTIFS($T$2:$T$1000,"&gt;"&amp;$BX$16,$B$2:$B$1000,"="&amp;BR25)+COUNTIFS($T$2:$T$1000,"&gt;"&amp;$BX$16,$C$2:$C$1000,"="&amp;BR25)</f>
        <v/>
      </c>
      <c r="BY25" s="80">
        <f>COUNTIFS($T$2:$T$1000,"&lt;"&amp;$BX$16,$B$2:$B$1000,"="&amp;BR25)+COUNTIFS($T$2:$T$1000,"&lt;"&amp;$BX$16,$C$2:$C$1000,"="&amp;BR25)</f>
        <v/>
      </c>
      <c r="BZ25" s="80">
        <f>COUNTIFS($T$2:$T$1000,"&gt;"&amp;$BX$16,$B$2:$B$1000,"="&amp;BS25)+COUNTIFS($T$2:$T$1000,"&gt;"&amp;$BX$16,$C$2:$C$1000,"="&amp;BS25)</f>
        <v/>
      </c>
      <c r="CA25" s="80">
        <f>COUNTIFS($T$2:$T$1000,"&lt;"&amp;$BX$16,$B$2:$B$1000,"="&amp;BS25)+COUNTIFS($T$2:$T$1000,"&lt;"&amp;$BX$16,$C$2:$C$1000,"="&amp;BS25)</f>
        <v/>
      </c>
      <c r="CB25" s="80">
        <f>COUNTIFS($T$2:$T$1000,"&gt;"&amp;$CB$16,$B$2:$B$1000,"="&amp;BR25)+COUNTIFS($T$2:$T$1000,"&gt;"&amp;$CB$16,$C$2:$C$1000,"="&amp;BR25)</f>
        <v/>
      </c>
      <c r="CC25" s="80">
        <f>COUNTIFS($T$2:$T$1000,"&lt;"&amp;$CB$16,$B$2:$B$1000,"="&amp;BR25)+COUNTIFS($T$2:$T$1000,"&lt;"&amp;$CB$16,$C$2:$C$1000,"="&amp;BR25)</f>
        <v/>
      </c>
      <c r="CD25" s="80">
        <f>COUNTIFS($T$2:$T$1000,"&gt;"&amp;$CB$16,$B$2:$B$1000,"="&amp;BS25)+COUNTIFS($T$2:$T$1000,"&gt;"&amp;$CB$16,$C$2:$C$1000,"="&amp;BS25)</f>
        <v/>
      </c>
      <c r="CE25" s="80">
        <f>COUNTIFS($T$2:$T$1000,"&lt;"&amp;$CB$16,$B$2:$B$1000,"="&amp;BS25)+COUNTIFS($T$2:$T$1000,"&lt;"&amp;$CB$16,$C$2:$C$1000,"="&amp;BS25)</f>
        <v/>
      </c>
      <c r="CF25" s="25">
        <f>COUNTIFS($W$2:$W$1000,"&gt;"&amp;$CF$16,$B$2:$B$1000,"="&amp;BR25)+COUNTIFS($W$2:$W$1000,"&gt;"&amp;$CF$16,$C$2:$C$1000,"="&amp;BR25)</f>
        <v/>
      </c>
      <c r="CG25" s="80">
        <f>COUNTIFS($W$2:$W$1000,"&lt;"&amp;$CF$16,$B$2:$B$1000,"="&amp;BR25)+COUNTIFS($W$2:$W$1000,"&lt;"&amp;$CF$16,$C$2:$C$1000,"="&amp;BR25)</f>
        <v/>
      </c>
      <c r="CH25" s="80">
        <f>COUNTIFS($W$2:$W$1000,"&gt;"&amp;$CF$16,$B$2:$B$1000,"="&amp;BS25)+COUNTIFS($W$2:$W$1000,"&gt;"&amp;$CF$16,$C$2:$C$1000,"="&amp;BS25)</f>
        <v/>
      </c>
      <c r="CI25" s="80">
        <f>COUNTIFS($W$2:$W$1000,"&lt;"&amp;$CF$16,$B$2:$B$1000,"="&amp;BS25)+COUNTIFS($W$2:$W$1000,"&lt;"&amp;$CF$16,$C$2:$C$1000,"="&amp;BS25)</f>
        <v/>
      </c>
      <c r="CJ25" s="80">
        <f>COUNTIFS($W$2:$W$1000,"&gt;"&amp;$CJ$16,$B$2:$B$1000,"="&amp;BR25)+COUNTIFS($W$2:$W$1000,"&gt;"&amp;$CJ$16,$C$2:$C$1000,"="&amp;BR25)</f>
        <v/>
      </c>
      <c r="CK25" s="80">
        <f>COUNTIFS($W$2:$W$1000,"&lt;"&amp;$CJ$16,$B$2:$B$1000,"="&amp;BR25)+COUNTIFS($W$2:$W$1000,"&lt;"&amp;$CJ$16,$C$2:$C$1000,"="&amp;BR25)</f>
        <v/>
      </c>
      <c r="CL25" s="80">
        <f>COUNTIFS($W$2:$W$1000,"&gt;"&amp;$CJ$16,$B$2:$B$1000,"="&amp;BS25)+COUNTIFS($W$2:$W$1000,"&gt;"&amp;$CJ$16,$C$2:$C$1000,"="&amp;BS25)</f>
        <v/>
      </c>
      <c r="CM25" s="80">
        <f>COUNTIFS($W$2:$W$1000,"&lt;"&amp;$CJ$16,$B$2:$B$1000,"="&amp;BS25)+COUNTIFS($W$2:$W$1000,"&lt;"&amp;$CJ$16,$C$2:$C$1000,"="&amp;BS25)</f>
        <v/>
      </c>
      <c r="CN25" s="80">
        <f>COUNTIFS($W$2:$W$1000,"&gt;"&amp;$CN$16,$B$2:$B$1000,"="&amp;BR25)+COUNTIFS($W$2:$W$1000,"&gt;"&amp;$CN$16,$C$2:$C$1000,"="&amp;BR25)</f>
        <v/>
      </c>
      <c r="CO25" s="80">
        <f>COUNTIFS($W$2:$W$1000,"&lt;"&amp;$CN$16,$B$2:$B$1000,"="&amp;BR25)+COUNTIFS($W$2:$W$1000,"&lt;"&amp;$CN$16,$C$2:$C$1000,"="&amp;BR25)</f>
        <v/>
      </c>
      <c r="CP25" s="80">
        <f>COUNTIFS($W$2:$W$1000,"&gt;"&amp;$CN$16,$B$2:$B$1000,"="&amp;BS25)+COUNTIFS($W$2:$W$1000,"&gt;"&amp;$CN$16,$C$2:$C$1000,"="&amp;BS25)</f>
        <v/>
      </c>
      <c r="CQ25" s="80">
        <f>COUNTIFS($W$2:$W$1000,"&lt;"&amp;$CN$16,$B$2:$B$1000,"="&amp;BS25)+COUNTIFS($W$2:$W$1000,"&lt;"&amp;$CN$16,$C$2:$C$1000,"="&amp;BS25)</f>
        <v/>
      </c>
      <c r="CR25" s="80">
        <f>COUNTIFS($W$2:$W$1000,"&gt;"&amp;$CR$16,$B$2:$B$1000,"="&amp;BR25)+COUNTIFS($W$2:$W$1000,"&gt;"&amp;$CR$16,$C$2:$C$1000,"="&amp;BR25)</f>
        <v/>
      </c>
      <c r="CS25" s="80">
        <f>COUNTIFS($W$2:$W$1000,"&lt;"&amp;$CR$16,$B$2:$B$1000,"="&amp;BR25)+COUNTIFS($W$2:$W$1000,"&lt;"&amp;$CR$16,$C$2:$C$1000,"="&amp;BR25)</f>
        <v/>
      </c>
      <c r="CT25" s="80">
        <f>COUNTIFS($W$2:$W$1000,"&gt;"&amp;$CR$16,$B$2:$B$1000,"="&amp;BS25)+COUNTIFS($W$2:$W$1000,"&gt;"&amp;$CR$16,$C$2:$C$1000,"="&amp;BS25)</f>
        <v/>
      </c>
      <c r="CU25" s="80">
        <f>COUNTIFS($W$2:$W$1000,"&lt;"&amp;$CR$16,$B$2:$B$1000,"="&amp;BS25)+COUNTIFS($W$2:$W$1000,"&lt;"&amp;$CR$16,$C$2:$C$1000,"="&amp;BS25)</f>
        <v/>
      </c>
      <c r="CV25" s="12">
        <f>COUNTIFS($R$2:$R$1000,"&gt;"&amp;$CV$16,$B$2:$B$1000,"="&amp;BR25)+COUNTIFS($S$2:$S$1000,"&gt;"&amp;$CV$16,$C$2:$C$1000,"="&amp;BR25)</f>
        <v/>
      </c>
      <c r="CW25" s="80">
        <f>COUNTIFS($R$2:$R$1000,"&lt;"&amp;$CV$16,$B$2:$B$1000,"="&amp;BR25)+COUNTIFS($S$2:$S$1000,"&lt;"&amp;$CV$16,$C$2:$C$1000,"="&amp;BR25)</f>
        <v/>
      </c>
      <c r="CX25" s="80">
        <f>COUNTIFS($R$2:$R$1000,"&gt;"&amp;$CV$16,$B$2:$B$1000,"="&amp;BS25)+COUNTIFS($S$2:$S$1000,"&gt;"&amp;$CV$16,$C$2:$C$1000,"="&amp;BS25)</f>
        <v/>
      </c>
      <c r="CY25" s="80">
        <f>COUNTIFS($R$2:$R$1000,"&lt;"&amp;$CV$16,$B$2:$B$1000,"="&amp;BS25)+COUNTIFS($S$2:$S$1000,"&lt;"&amp;$CV$16,$C$2:$C$1000,"="&amp;BS25)</f>
        <v/>
      </c>
      <c r="CZ25" s="80">
        <f>COUNTIFS($R$2:$R$1000,"&gt;"&amp;$CZ$16,$B$2:$B$1000,"="&amp;BR25)+COUNTIFS($S$2:$S$1000,"&gt;"&amp;$CZ$16,$C$2:$C$1000,"="&amp;BR25)</f>
        <v/>
      </c>
      <c r="DA25" s="80">
        <f>COUNTIFS($R$2:$R$1000,"&lt;"&amp;$CZ$16,$B$2:$B$1000,"="&amp;BR25)+COUNTIFS($S$2:$S$1000,"&lt;"&amp;$CZ$16,$C$2:$C$1000,"="&amp;BR25)</f>
        <v/>
      </c>
      <c r="DB25" s="80">
        <f>COUNTIFS($R$2:$R$1000,"&gt;"&amp;$CZ$16,$B$2:$B$1000,"="&amp;BS25)+COUNTIFS($S$2:$S$1000,"&gt;"&amp;$CZ$16,$C$2:$C$1000,"="&amp;BS25)</f>
        <v/>
      </c>
      <c r="DC25" s="80">
        <f>COUNTIFS($R$2:$R$1000,"&lt;"&amp;$CZ$16,$B$2:$B$1000,"="&amp;BS25)+COUNTIFS($S$2:$S$1000,"&lt;"&amp;$CZ$16,$C$2:$C$1000,"="&amp;BS25)</f>
        <v/>
      </c>
      <c r="DD25" s="80">
        <f>COUNTIFS($R$2:$R$1000,"&gt;"&amp;$DD$16,$B$2:$B$1000,"="&amp;BR25)+COUNTIFS($S$2:$S$1000,"&gt;"&amp;$DD$16,$C$2:$C$1000,"="&amp;BR25)</f>
        <v/>
      </c>
      <c r="DE25" s="80">
        <f>COUNTIFS($R$2:$R$1000,"&lt;"&amp;$DD$16,$B$2:$B$1000,"="&amp;BR25)+COUNTIFS($S$2:$S$1000,"&lt;"&amp;$DD$16,$C$2:$C$1000,"="&amp;BR25)</f>
        <v/>
      </c>
      <c r="DF25" s="80">
        <f>COUNTIFS($R$2:$R$1000,"&gt;"&amp;$DD$16,$B$2:$B$1000,"="&amp;BS25)+COUNTIFS($S$2:$S$1000,"&gt;"&amp;$DD$16,$C$2:$C$1000,"="&amp;BS25)</f>
        <v/>
      </c>
      <c r="DG25" s="80">
        <f>COUNTIFS($R$2:$R$1000,"&lt;"&amp;$DD$16,$B$2:$B$1000,"="&amp;BS25)+COUNTIFS($S$2:$S$1000,"&lt;"&amp;$DD$16,$C$2:$C$1000,"="&amp;BS25)</f>
        <v/>
      </c>
      <c r="DH25" s="25">
        <f>COUNTIFS($U$2:$U$1000,"&gt;"&amp;$DH$16,$B$2:$B$1000,"="&amp;BR25)+COUNTIFS($V$2:$V$1000,"&gt;"&amp;$DH$16,$C$2:$C$1000,"="&amp;BR25)</f>
        <v/>
      </c>
      <c r="DI25" s="80">
        <f>COUNTIFS($U$2:$U$1000,"&lt;"&amp;$DH$16,$B$2:$B$1000,"="&amp;BR25)+COUNTIFS($V$2:$V$1000,"&lt;"&amp;$DH$16,$C$2:$C$1000,"="&amp;BR25)</f>
        <v/>
      </c>
      <c r="DJ25" s="80">
        <f>COUNTIFS($U$2:$U$1000,"&gt;"&amp;$DH$16,$B$2:$B$1000,"="&amp;BS25)+COUNTIFS($V$2:$V$1000,"&gt;"&amp;$DH$16,$C$2:$C$1000,"="&amp;BS25)</f>
        <v/>
      </c>
      <c r="DK25" s="80">
        <f>COUNTIFS($U$2:$U$1000,"&lt;"&amp;$DH$16,$B$2:$B$1000,"="&amp;BS25)+COUNTIFS($V$2:$V$1000,"&lt;"&amp;$DH$16,$C$2:$C$1000,"="&amp;BS25)</f>
        <v/>
      </c>
      <c r="DL25" s="80">
        <f>COUNTIFS($U$2:$U$1000,"&gt;"&amp;$DL$16,$B$2:$B$1000,"="&amp;BR25)+COUNTIFS($V$2:$V$1000,"&gt;"&amp;$DL$16,$C$2:$C$1000,"="&amp;BR25)</f>
        <v/>
      </c>
      <c r="DM25" s="80">
        <f>COUNTIFS($U$2:$U$1000,"&lt;"&amp;$DL$16,$B$2:$B$1000,"="&amp;BR25)+COUNTIFS($V$2:$V$1000,"&lt;"&amp;$DL$16,$C$2:$C$1000,"="&amp;BR25)</f>
        <v/>
      </c>
      <c r="DN25" s="80">
        <f>COUNTIFS($U$2:$U$1000,"&gt;"&amp;$DL$16,$B$2:$B$1000,"="&amp;BS25)+COUNTIFS($V$2:$V$1000,"&gt;"&amp;$DL$16,$C$2:$C$1000,"="&amp;BS25)</f>
        <v/>
      </c>
      <c r="DO25" s="80">
        <f>COUNTIFS($U$2:$U$1000,"&lt;"&amp;$DL$16,$B$2:$B$1000,"="&amp;BS25)+COUNTIFS($V$2:$V$1000,"&lt;"&amp;$DL$16,$C$2:$C$1000,"="&amp;BS25)</f>
        <v/>
      </c>
      <c r="DP25" s="80">
        <f>COUNTIFS($U$2:$U$1000,"&gt;"&amp;$DP$16,$B$2:$B$1000,"="&amp;BR25)+COUNTIFS($V$2:$V$1000,"&gt;"&amp;$DP$16,$C$2:$C$1000,"="&amp;BR25)</f>
        <v/>
      </c>
      <c r="DQ25" s="80">
        <f>COUNTIFS($U$2:$U$1000,"&lt;"&amp;$DP$16,$B$2:$B$1000,"="&amp;BR25)+COUNTIFS($V$2:$V$1000,"&lt;"&amp;$DP$16,$C$2:$C$1000,"="&amp;BR25)</f>
        <v/>
      </c>
      <c r="DR25" s="80">
        <f>COUNTIFS($U$2:$U$1000,"&gt;"&amp;$DP$16,$B$2:$B$1000,"="&amp;BS25)+COUNTIFS($V$2:$V$1000,"&gt;"&amp;$DP$16,$C$2:$C$1000,"="&amp;BS25)</f>
        <v/>
      </c>
      <c r="DS25" s="80">
        <f>COUNTIFS($U$2:$U$1000,"&lt;"&amp;$DP$16,$B$2:$B$1000,"="&amp;BS25)+COUNTIFS($V$2:$V$1000,"&lt;"&amp;$DP$16,$C$2:$C$1000,"="&amp;BS25)</f>
        <v/>
      </c>
      <c r="DT25" s="12">
        <f>COUNTIFS($S$2:$S$1000,"&gt;"&amp;$DT$16,$B$2:$B$1000,"="&amp;BR25)+COUNTIFS($R$2:$R$1000,"&gt;"&amp;$DT$16,$C$2:$C$1000,"="&amp;BR25)</f>
        <v/>
      </c>
      <c r="DU25" s="80">
        <f>COUNTIFS($S$2:$S$1000,"&lt;"&amp;$DT$16,$B$2:$B$1000,"="&amp;BR25)+COUNTIFS($R$2:$R$1000,"&lt;"&amp;$DT$16,$C$2:$C$1000,"="&amp;BR25)</f>
        <v/>
      </c>
      <c r="DV25" s="80">
        <f>COUNTIFS($S$2:$S$1000,"&gt;"&amp;$DT$16,$B$2:$B$1000,"="&amp;BS25)+COUNTIFS($R$2:$R$1000,"&gt;"&amp;$DT$16,$C$2:$C$1000,"="&amp;BS25)</f>
        <v/>
      </c>
      <c r="DW25" s="80">
        <f>COUNTIFS($S$2:$S$1000,"&lt;"&amp;$DT$16,$B$2:$B$1000,"="&amp;BS25)+COUNTIFS($R$2:$R$1000,"&lt;"&amp;$DT$16,$C$2:$C$1000,"="&amp;BS25)</f>
        <v/>
      </c>
      <c r="DX25" s="80">
        <f>COUNTIFS($S$2:$S$1000,"&gt;"&amp;$DX$16,$B$2:$B$1000,"="&amp;BR25)+COUNTIFS($R$2:$R$1000,"&gt;"&amp;$DX$16,$C$2:$C$1000,"="&amp;BR25)</f>
        <v/>
      </c>
      <c r="DY25" s="80">
        <f>COUNTIFS($S$2:$S$1000,"&lt;"&amp;$DX$16,$B$2:$B$1000,"="&amp;BR25)+COUNTIFS($R$2:$R$1000,"&lt;"&amp;$DX$16,$C$2:$C$1000,"="&amp;BR25)</f>
        <v/>
      </c>
      <c r="DZ25" s="80">
        <f>COUNTIFS($S$2:$S$1000,"&gt;"&amp;$DX$16,$B$2:$B$1000,"="&amp;BS25)+COUNTIFS($R$2:$R$1000,"&gt;"&amp;$DX$16,$C$2:$C$1000,"="&amp;BS25)</f>
        <v/>
      </c>
      <c r="EA25" s="80">
        <f>COUNTIFS($S$2:$S$1000,"&lt;"&amp;$DX$16,$B$2:$B$1000,"="&amp;BS25)+COUNTIFS($R$2:$R$1000,"&lt;"&amp;$DX$16,$C$2:$C$1000,"="&amp;BS25)</f>
        <v/>
      </c>
      <c r="EB25" s="80">
        <f>COUNTIFS($S$2:$S$1000,"&gt;"&amp;$EB$16,$B$2:$B$1000,"="&amp;BR25)+COUNTIFS($R$2:$R$1000,"&gt;"&amp;$EB$16,$C$2:$C$1000,"="&amp;BR25)</f>
        <v/>
      </c>
      <c r="EC25" s="80">
        <f>COUNTIFS($S$2:$S$1000,"&lt;"&amp;$EB$16,$B$2:$B$1000,"="&amp;BR25)+COUNTIFS($R$2:$R$1000,"&lt;"&amp;$EB$16,$C$2:$C$1000,"="&amp;BR25)</f>
        <v/>
      </c>
      <c r="ED25" s="80">
        <f>COUNTIFS($S$2:$S$1000,"&gt;"&amp;$EB$16,$B$2:$B$1000,"="&amp;BS25)+COUNTIFS($R$2:$R$1000,"&gt;"&amp;$EB$16,$C$2:$C$1000,"="&amp;BS25)</f>
        <v/>
      </c>
      <c r="EE25" s="80">
        <f>COUNTIFS($S$2:$S$1000,"&lt;"&amp;$EB$16,$B$2:$B$1000,"="&amp;BS25)+COUNTIFS($R$2:$R$1000,"&lt;"&amp;$EB$16,$C$2:$C$1000,"="&amp;BS25)</f>
        <v/>
      </c>
      <c r="EF25" s="25">
        <f>COUNTIFS($V$2:$V$1000,"&gt;"&amp;$EF$16,$B$2:$B$1000,"="&amp;BR25)+COUNTIFS($U$2:$U$1000,"&gt;"&amp;$EF$16,$C$2:$C$1000,"="&amp;BR25)</f>
        <v/>
      </c>
      <c r="EG25" s="80">
        <f>COUNTIFS($V$2:$V$1000,"&lt;"&amp;$EF$16,$B$2:$B$1000,"="&amp;BR25)+COUNTIFS($U$2:$U$1000,"&lt;"&amp;$EF$16,$C$2:$C$1000,"="&amp;BR25)</f>
        <v/>
      </c>
      <c r="EH25" s="80">
        <f>COUNTIFS($V$2:$V$1000,"&gt;"&amp;$EF$16,$B$2:$B$1000,"="&amp;BS25)+COUNTIFS($U$2:$U$1000,"&gt;"&amp;$EF$16,$C$2:$C$1000,"="&amp;BS25)</f>
        <v/>
      </c>
      <c r="EI25" s="80">
        <f>COUNTIFS($V$2:$V$1000,"&lt;"&amp;$EF$16,$B$2:$B$1000,"="&amp;BS25)+COUNTIFS($U$2:$U$1000,"&lt;"&amp;$EF$16,$C$2:$C$1000,"="&amp;BS25)</f>
        <v/>
      </c>
      <c r="EJ25" s="80">
        <f>COUNTIFS($V$2:$V$1000,"&gt;"&amp;$EJ$16,$B$2:$B$1000,"="&amp;BR25)+COUNTIFS($U$2:$U$1000,"&gt;"&amp;$EJ$16,$C$2:$C$1000,"="&amp;BR25)</f>
        <v/>
      </c>
      <c r="EK25" s="80">
        <f>COUNTIFS($V$2:$V$1000,"&lt;"&amp;$EJ$16,$B$2:$B$1000,"="&amp;BR25)+COUNTIFS($U$2:$U$1000,"&lt;"&amp;$EJ$16,$C$2:$C$1000,"="&amp;BR25)</f>
        <v/>
      </c>
      <c r="EL25" s="80">
        <f>COUNTIFS($V$2:$V$1000,"&gt;"&amp;$EJ$16,$B$2:$B$1000,"="&amp;BS25)+COUNTIFS($U$2:$U$1000,"&gt;"&amp;$EJ$16,$C$2:$C$1000,"="&amp;BS25)</f>
        <v/>
      </c>
      <c r="EM25" s="80">
        <f>COUNTIFS($V$2:$V$1000,"&lt;"&amp;$EJ$16,$B$2:$B$1000,"="&amp;BS25)+COUNTIFS($U$2:$U$1000,"&lt;"&amp;$EJ$16,$C$2:$C$1000,"="&amp;BS25)</f>
        <v/>
      </c>
      <c r="EN25" s="80">
        <f>COUNTIFS($V$2:$V$1000,"&gt;"&amp;$EN$16,$B$2:$B$1000,"="&amp;BR25)+COUNTIFS($U$2:$U$1000,"&gt;"&amp;$EN$16,$C$2:$C$1000,"="&amp;BR25)</f>
        <v/>
      </c>
      <c r="EO25" s="80">
        <f>COUNTIFS($V$2:$V$1000,"&lt;"&amp;$EN$16,$B$2:$B$1000,"="&amp;BR25)+COUNTIFS($U$2:$U$1000,"&lt;"&amp;$EN$16,$C$2:$C$1000,"="&amp;BR25)</f>
        <v/>
      </c>
      <c r="EP25" s="80">
        <f>COUNTIFS($V$2:$V$1000,"&gt;"&amp;$EN$16,$B$2:$B$1000,"="&amp;BS25)+COUNTIFS($U$2:$U$1000,"&gt;"&amp;$EN$16,$C$2:$C$1000,"="&amp;BS25)</f>
        <v/>
      </c>
      <c r="EQ25" s="80">
        <f>COUNTIFS($V$2:$V$1000,"&lt;"&amp;$EN$16,$B$2:$B$1000,"="&amp;BS25)+COUNTIFS($U$2:$U$1000,"&lt;"&amp;$EN$16,$C$2:$C$1000,"="&amp;BS25)</f>
        <v/>
      </c>
      <c r="ES25" s="89" t="n"/>
      <c r="EV25" s="89" t="n"/>
      <c r="EY25" s="89" t="n"/>
      <c r="FB25" s="89" t="n"/>
      <c r="FE25" s="89" t="n"/>
      <c r="FH25" s="89" t="n"/>
      <c r="FK25" s="89" t="n"/>
      <c r="FP25" s="81" t="n"/>
      <c r="FS25" s="81" t="n"/>
      <c r="FV25" s="81" t="n"/>
      <c r="FY25" s="81" t="n"/>
      <c r="GB25" s="81" t="n"/>
      <c r="GE25" s="81" t="n"/>
      <c r="GH25" s="81" t="n"/>
      <c r="GK25" s="81" t="n"/>
    </row>
    <row customHeight="1" ht="12" r="26" spans="1:201">
      <c r="A26" s="35" t="n">
        <v>43338</v>
      </c>
      <c r="B26" s="89" t="s">
        <v>170</v>
      </c>
      <c r="C26" s="89" t="s">
        <v>184</v>
      </c>
      <c r="D26" s="31" t="n">
        <v>6.39</v>
      </c>
      <c r="E26" s="81" t="n">
        <v>7.13</v>
      </c>
      <c r="F26" s="25" t="n">
        <v>458</v>
      </c>
      <c r="G26" s="80" t="n">
        <v>617</v>
      </c>
      <c r="H26" s="80" t="n">
        <v>364</v>
      </c>
      <c r="I26" s="80" t="n">
        <v>517</v>
      </c>
      <c r="J26" s="80" t="n">
        <v>11</v>
      </c>
      <c r="K26" s="80" t="n">
        <v>10</v>
      </c>
      <c r="L26" s="25" t="n">
        <v>1</v>
      </c>
      <c r="M26" s="80" t="n">
        <v>0</v>
      </c>
      <c r="N26" s="80" t="n">
        <v>4</v>
      </c>
      <c r="O26" s="80" t="n">
        <v>4</v>
      </c>
      <c r="P26" s="80" t="n">
        <v>0</v>
      </c>
      <c r="Q26" s="80" t="n">
        <v>2</v>
      </c>
      <c r="R26" s="16" t="n">
        <v>5</v>
      </c>
      <c r="S26" s="16" t="n">
        <v>6</v>
      </c>
      <c r="T26" s="16" t="n">
        <v>11</v>
      </c>
      <c r="U26" s="25" t="n">
        <v>3</v>
      </c>
      <c r="V26" s="80" t="n">
        <v>5</v>
      </c>
      <c r="W26" s="16" t="n">
        <v>8</v>
      </c>
      <c r="X26" s="25" t="n">
        <v>16</v>
      </c>
      <c r="Y26" s="80" t="n">
        <v>18</v>
      </c>
      <c r="Z26" s="27">
        <f>IF(U26="","",LOOKUP(U26-V26,{-9E+307,0,1},{2,"x",1}))</f>
        <v/>
      </c>
      <c r="AA26" s="14">
        <f>IF(U26="","",U26&amp;"-"&amp;V26)</f>
        <v/>
      </c>
      <c r="AB26" s="63" t="n"/>
      <c r="AW26" s="80" t="n"/>
      <c r="AX26" s="81" t="n"/>
      <c r="AY26" s="80" t="n"/>
      <c r="AZ26" s="80" t="n"/>
      <c r="BA26" s="80" t="n"/>
      <c r="BB26" s="80" t="n"/>
      <c r="BC26" s="80" t="n"/>
      <c r="BD26" s="80" t="n"/>
      <c r="BE26" s="80" t="n"/>
      <c r="BF26" s="80" t="n"/>
      <c r="BG26" s="81" t="n"/>
      <c r="BH26" s="80" t="n"/>
      <c r="BI26" s="80" t="n"/>
      <c r="BJ26" s="80" t="n"/>
      <c r="BK26" s="80" t="n"/>
      <c r="BL26" s="80" t="n"/>
      <c r="BM26" s="80" t="n"/>
      <c r="BN26" s="80" t="n"/>
      <c r="BO26" s="80" t="n"/>
      <c r="BT26" s="80" t="n"/>
      <c r="BU26" s="80" t="n"/>
      <c r="BV26" s="80" t="n"/>
      <c r="BW26" s="80" t="n"/>
      <c r="BX26" s="80" t="n"/>
      <c r="BY26" s="80" t="n"/>
      <c r="BZ26" s="80" t="n"/>
      <c r="CA26" s="80" t="n"/>
      <c r="CB26" s="80" t="n"/>
      <c r="CC26" s="80" t="n"/>
      <c r="CD26" s="80" t="n"/>
      <c r="CE26" s="80" t="n"/>
      <c r="CF26" s="80" t="n"/>
      <c r="CG26" s="80" t="n"/>
      <c r="CH26" s="80" t="n"/>
      <c r="CI26" s="80" t="n"/>
      <c r="CJ26" s="80" t="n"/>
      <c r="CK26" s="80" t="n"/>
      <c r="CL26" s="80" t="n"/>
      <c r="CM26" s="80" t="n"/>
      <c r="EP26" s="89" t="n"/>
      <c r="ES26" s="89" t="n"/>
      <c r="EV26" s="89" t="n"/>
      <c r="EY26" s="89" t="n"/>
      <c r="FB26" s="89" t="n"/>
      <c r="FE26" s="89" t="n"/>
      <c r="FH26" s="89" t="n"/>
      <c r="FK26" s="89" t="n"/>
      <c r="FP26" s="81" t="n"/>
      <c r="FS26" s="81" t="n"/>
      <c r="FV26" s="81" t="n"/>
      <c r="FY26" s="81" t="n"/>
      <c r="GB26" s="81" t="n"/>
      <c r="GE26" s="81" t="n"/>
      <c r="GH26" s="81" t="n"/>
      <c r="GK26" s="81" t="n"/>
    </row>
    <row customHeight="1" ht="12" r="27" spans="1:201">
      <c r="A27" s="35" t="n">
        <v>43338</v>
      </c>
      <c r="B27" s="89" t="s">
        <v>177</v>
      </c>
      <c r="C27" s="89" t="s">
        <v>180</v>
      </c>
      <c r="D27" s="31" t="n">
        <v>6.72</v>
      </c>
      <c r="E27" s="81" t="n">
        <v>6.74</v>
      </c>
      <c r="F27" s="25" t="n">
        <v>540</v>
      </c>
      <c r="G27" s="80" t="n">
        <v>336</v>
      </c>
      <c r="H27" s="80" t="n">
        <v>438</v>
      </c>
      <c r="I27" s="80" t="n">
        <v>230</v>
      </c>
      <c r="J27" s="80" t="n">
        <v>15</v>
      </c>
      <c r="K27" s="80" t="n">
        <v>6</v>
      </c>
      <c r="L27" s="25" t="n">
        <v>0</v>
      </c>
      <c r="M27" s="80" t="n">
        <v>0</v>
      </c>
      <c r="N27" s="80" t="n">
        <v>3</v>
      </c>
      <c r="O27" s="80" t="n">
        <v>2</v>
      </c>
      <c r="P27" s="80" t="n">
        <v>1</v>
      </c>
      <c r="Q27" s="80" t="n">
        <v>0</v>
      </c>
      <c r="R27" s="16" t="n">
        <v>4</v>
      </c>
      <c r="S27" s="16" t="n">
        <v>2</v>
      </c>
      <c r="T27" s="16" t="n">
        <v>6</v>
      </c>
      <c r="U27" s="25" t="n">
        <v>1</v>
      </c>
      <c r="V27" s="80" t="n">
        <v>1</v>
      </c>
      <c r="W27" s="16" t="n">
        <v>2</v>
      </c>
      <c r="X27" s="25" t="n">
        <v>20</v>
      </c>
      <c r="Y27" s="80" t="n">
        <v>31</v>
      </c>
      <c r="Z27" s="27">
        <f>IF(U27="","",LOOKUP(U27-V27,{-9E+307,0,1},{2,"x",1}))</f>
        <v/>
      </c>
      <c r="AA27" s="14">
        <f>IF(U27="","",U27&amp;"-"&amp;V27)</f>
        <v/>
      </c>
      <c r="AB27" s="63" t="n"/>
      <c r="AW27" s="80" t="n"/>
      <c r="AX27" s="81" t="n"/>
      <c r="AY27" s="80" t="n"/>
      <c r="AZ27" s="80" t="n"/>
      <c r="BA27" s="80" t="n"/>
      <c r="BB27" s="80" t="n"/>
      <c r="BC27" s="80" t="n"/>
      <c r="BD27" s="80" t="n"/>
      <c r="BE27" s="80" t="n"/>
      <c r="BF27" s="80" t="n"/>
      <c r="BG27" s="81" t="n"/>
      <c r="BH27" s="80" t="n"/>
      <c r="BI27" s="80" t="n"/>
      <c r="BJ27" s="80" t="n"/>
      <c r="BK27" s="80" t="n"/>
      <c r="BL27" s="80" t="n"/>
      <c r="BM27" s="80" t="n"/>
      <c r="BN27" s="80" t="n"/>
      <c r="BO27" s="80" t="n"/>
      <c r="BR27" s="75" t="s">
        <v>65</v>
      </c>
      <c r="BS27" s="75" t="s">
        <v>66</v>
      </c>
      <c r="BT27" s="89" t="s">
        <v>35</v>
      </c>
      <c r="BV27" s="89" t="s">
        <v>36</v>
      </c>
      <c r="BX27" s="89" t="s">
        <v>37</v>
      </c>
      <c r="BZ27" s="89" t="s">
        <v>38</v>
      </c>
      <c r="CB27" s="89" t="s">
        <v>39</v>
      </c>
      <c r="CD27" s="89" t="s">
        <v>40</v>
      </c>
      <c r="CF27" s="89" t="s">
        <v>41</v>
      </c>
      <c r="CK27" s="89" t="s">
        <v>67</v>
      </c>
      <c r="CL27" s="89" t="s">
        <v>68</v>
      </c>
      <c r="CM27" s="5" t="n"/>
      <c r="CN27" s="5" t="s">
        <v>43</v>
      </c>
      <c r="CO27" s="5" t="n"/>
      <c r="EP27" s="89" t="n"/>
      <c r="ES27" s="89" t="n"/>
      <c r="EV27" s="89" t="n"/>
      <c r="EY27" s="89" t="n"/>
      <c r="FB27" s="89" t="n"/>
      <c r="FE27" s="89" t="n"/>
      <c r="FH27" s="89" t="n"/>
      <c r="FK27" s="89" t="n"/>
      <c r="FX27" s="81" t="n"/>
      <c r="GA27" s="81" t="n"/>
      <c r="GD27" s="81" t="n"/>
      <c r="GG27" s="81" t="n"/>
      <c r="GJ27" s="81" t="n"/>
      <c r="GM27" s="81" t="n"/>
      <c r="GP27" s="81" t="n"/>
      <c r="GS27" s="81" t="n"/>
    </row>
    <row customHeight="1" ht="12" r="28" spans="1:201">
      <c r="A28" s="35" t="n">
        <v>43338</v>
      </c>
      <c r="B28" s="89" t="s">
        <v>179</v>
      </c>
      <c r="C28" s="89" t="s">
        <v>172</v>
      </c>
      <c r="D28" s="31" t="n">
        <v>7.65</v>
      </c>
      <c r="E28" s="81" t="n">
        <v>5.9</v>
      </c>
      <c r="F28" s="25" t="n">
        <v>465</v>
      </c>
      <c r="G28" s="80" t="n">
        <v>375</v>
      </c>
      <c r="H28" s="80" t="n">
        <v>369</v>
      </c>
      <c r="I28" s="80" t="n">
        <v>283</v>
      </c>
      <c r="J28" s="80" t="n">
        <v>10</v>
      </c>
      <c r="K28" s="80" t="n">
        <v>3</v>
      </c>
      <c r="L28" s="25" t="n">
        <v>2</v>
      </c>
      <c r="M28" s="80" t="n">
        <v>0</v>
      </c>
      <c r="N28" s="80" t="n">
        <v>4</v>
      </c>
      <c r="O28" s="80" t="n">
        <v>1</v>
      </c>
      <c r="P28" s="80" t="n">
        <v>1</v>
      </c>
      <c r="Q28" s="80" t="n">
        <v>2</v>
      </c>
      <c r="R28" s="16" t="n">
        <v>7</v>
      </c>
      <c r="S28" s="16" t="n">
        <v>3</v>
      </c>
      <c r="T28" s="16" t="n">
        <v>10</v>
      </c>
      <c r="U28" s="25" t="n">
        <v>5</v>
      </c>
      <c r="V28" s="80" t="n">
        <v>0</v>
      </c>
      <c r="W28" s="16" t="n">
        <v>5</v>
      </c>
      <c r="X28" s="25" t="n">
        <v>17</v>
      </c>
      <c r="Y28" s="80" t="n">
        <v>26</v>
      </c>
      <c r="Z28" s="27">
        <f>IF(U28="","",LOOKUP(U28-V28,{-9E+307,0,1},{2,"x",1}))</f>
        <v/>
      </c>
      <c r="AA28" s="14">
        <f>IF(U28="","",U28&amp;"-"&amp;V28)</f>
        <v/>
      </c>
      <c r="AB28" s="63" t="n"/>
      <c r="AW28" s="80" t="n"/>
      <c r="AX28" s="81" t="n"/>
      <c r="AY28" s="80" t="n"/>
      <c r="AZ28" s="80" t="n"/>
      <c r="BA28" s="80" t="n"/>
      <c r="BB28" s="80" t="n"/>
      <c r="BC28" s="80" t="n"/>
      <c r="BD28" s="80" t="n"/>
      <c r="BE28" s="80" t="n"/>
      <c r="BF28" s="80" t="n"/>
      <c r="BG28" s="81" t="n"/>
      <c r="BH28" s="80" t="n"/>
      <c r="BI28" s="80" t="n"/>
      <c r="BJ28" s="80" t="n"/>
      <c r="BK28" s="80" t="n"/>
      <c r="BL28" s="80" t="n"/>
      <c r="BM28" s="80" t="n"/>
      <c r="BN28" s="80" t="n"/>
      <c r="BO28" s="80" t="n"/>
      <c r="BQ28" s="1" t="n">
        <v>43455</v>
      </c>
      <c r="BR28" s="2" t="s">
        <v>180</v>
      </c>
      <c r="BS28" s="2" t="s">
        <v>169</v>
      </c>
      <c r="BT28" s="6" t="n"/>
      <c r="BU28" s="6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 t="n"/>
      <c r="CE28" s="8" t="n"/>
      <c r="CF28" s="8" t="n"/>
      <c r="CG28" s="8" t="n"/>
      <c r="CH28" s="15">
        <f>CB28+CD28+CF28</f>
        <v/>
      </c>
      <c r="CI28" s="15">
        <f>CC28+CE28+CG28</f>
        <v/>
      </c>
      <c r="CJ28" s="15">
        <f>CH28+CI28</f>
        <v/>
      </c>
      <c r="CK28" s="2" t="n"/>
      <c r="CL28" s="2" t="n"/>
      <c r="CM28" s="19">
        <f>CK28+CL28</f>
        <v/>
      </c>
      <c r="CP28" s="10" t="n"/>
      <c r="EP28" s="89" t="n"/>
      <c r="ER28" s="81" t="n"/>
      <c r="ES28" s="89" t="n"/>
      <c r="EU28" s="81" t="n"/>
      <c r="EV28" s="89" t="n"/>
      <c r="EX28" s="81" t="n"/>
      <c r="EY28" s="89" t="n"/>
      <c r="FA28" s="81" t="n"/>
      <c r="FB28" s="89" t="n"/>
      <c r="FD28" s="81" t="n"/>
      <c r="FE28" s="89" t="n"/>
      <c r="FG28" s="81" t="n"/>
      <c r="FH28" s="89" t="n"/>
      <c r="FJ28" s="81" t="n"/>
      <c r="FK28" s="89" t="n"/>
      <c r="FM28" s="81" t="n"/>
    </row>
    <row r="29" spans="1:201">
      <c r="A29" s="35" t="n">
        <v>43343</v>
      </c>
      <c r="B29" s="89" t="s">
        <v>182</v>
      </c>
      <c r="C29" s="89" t="s">
        <v>183</v>
      </c>
      <c r="D29" s="31" t="n">
        <v>6.82</v>
      </c>
      <c r="E29" s="81" t="n">
        <v>6.92</v>
      </c>
      <c r="F29" s="25" t="n">
        <v>451</v>
      </c>
      <c r="G29" s="80" t="n">
        <v>394</v>
      </c>
      <c r="H29" s="80" t="n">
        <v>342</v>
      </c>
      <c r="I29" s="80" t="n">
        <v>293</v>
      </c>
      <c r="J29" s="80" t="n">
        <v>20</v>
      </c>
      <c r="K29" s="80" t="n">
        <v>11</v>
      </c>
      <c r="L29" s="25" t="n">
        <v>2</v>
      </c>
      <c r="M29" s="80" t="n">
        <v>1</v>
      </c>
      <c r="N29" s="80" t="n">
        <v>5</v>
      </c>
      <c r="O29" s="80" t="n">
        <v>4</v>
      </c>
      <c r="P29" s="80" t="n">
        <v>4</v>
      </c>
      <c r="Q29" s="80" t="n">
        <v>1</v>
      </c>
      <c r="R29" s="16" t="n">
        <v>11</v>
      </c>
      <c r="S29" s="16" t="n">
        <v>6</v>
      </c>
      <c r="T29" s="16" t="n">
        <v>17</v>
      </c>
      <c r="U29" s="25" t="n">
        <v>1</v>
      </c>
      <c r="V29" s="80" t="n">
        <v>1</v>
      </c>
      <c r="W29" s="16" t="n">
        <v>2</v>
      </c>
      <c r="X29" s="25" t="n">
        <v>22</v>
      </c>
      <c r="Y29" s="80" t="n">
        <v>32</v>
      </c>
      <c r="Z29" s="27">
        <f>IF(U29="","",LOOKUP(U29-V29,{-9E+307,0,1},{2,"x",1}))</f>
        <v/>
      </c>
      <c r="AA29" s="14">
        <f>IF(U29="","",U29&amp;"-"&amp;V29)</f>
        <v/>
      </c>
      <c r="AB29" s="63" t="n"/>
      <c r="AW29" s="80" t="n"/>
      <c r="AX29" s="81" t="n"/>
      <c r="AY29" s="80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80" t="n"/>
      <c r="BI29" s="80" t="n"/>
      <c r="BJ29" s="80" t="n"/>
      <c r="BK29" s="80" t="n"/>
      <c r="BL29" s="80" t="n"/>
      <c r="BM29" s="80" t="n"/>
      <c r="BN29" s="80" t="n"/>
      <c r="BO29" s="80" t="n"/>
      <c r="BQ29" s="3" t="n">
        <v>43456</v>
      </c>
      <c r="BR29" s="89" t="s">
        <v>178</v>
      </c>
      <c r="BS29" s="89" t="s">
        <v>170</v>
      </c>
      <c r="BT29" s="81" t="n"/>
      <c r="BU29" s="81" t="n"/>
      <c r="BV29" s="80" t="n"/>
      <c r="BW29" s="80" t="n"/>
      <c r="BX29" s="80" t="n"/>
      <c r="BY29" s="80" t="n"/>
      <c r="BZ29" s="80" t="n"/>
      <c r="CA29" s="80" t="n"/>
      <c r="CB29" s="80" t="n"/>
      <c r="CC29" s="80" t="n"/>
      <c r="CD29" s="80" t="n"/>
      <c r="CE29" s="80" t="n"/>
      <c r="CF29" s="80" t="n"/>
      <c r="CG29" s="80" t="n"/>
      <c r="CH29" s="16">
        <f>CB29+CD29+CF29</f>
        <v/>
      </c>
      <c r="CI29" s="16">
        <f>CC29+CE29+CG29</f>
        <v/>
      </c>
      <c r="CJ29" s="19">
        <f>CH29+CI29</f>
        <v/>
      </c>
      <c r="CM29" s="19">
        <f>CK29+CL29</f>
        <v/>
      </c>
      <c r="CP29" s="10" t="n"/>
      <c r="EP29" s="89" t="n"/>
      <c r="ES29" s="89" t="n"/>
      <c r="ET29" s="81" t="n"/>
      <c r="EV29" s="89" t="n"/>
      <c r="EW29" s="81" t="n"/>
      <c r="EY29" s="89" t="n"/>
      <c r="EZ29" s="81" t="n"/>
      <c r="FB29" s="89" t="n"/>
      <c r="FC29" s="81" t="n"/>
      <c r="FE29" s="89" t="n"/>
      <c r="FF29" s="81" t="n"/>
      <c r="FH29" s="89" t="n"/>
      <c r="FI29" s="81" t="n"/>
      <c r="FK29" s="89" t="n"/>
      <c r="FL29" s="81" t="n"/>
      <c r="FO29" s="81" t="n"/>
    </row>
    <row customHeight="1" ht="12" r="30" spans="1:201">
      <c r="A30" s="35" t="n">
        <v>43344</v>
      </c>
      <c r="B30" s="89" t="s">
        <v>173</v>
      </c>
      <c r="C30" s="89" t="s">
        <v>181</v>
      </c>
      <c r="D30" s="31" t="n">
        <v>6.44</v>
      </c>
      <c r="E30" s="81" t="n">
        <v>7</v>
      </c>
      <c r="F30" s="25" t="n">
        <v>491</v>
      </c>
      <c r="G30" s="80" t="n">
        <v>307</v>
      </c>
      <c r="H30" s="80" t="n">
        <v>409</v>
      </c>
      <c r="I30" s="80" t="n">
        <v>224</v>
      </c>
      <c r="J30" s="80" t="n">
        <v>9</v>
      </c>
      <c r="K30" s="80" t="n">
        <v>12</v>
      </c>
      <c r="L30" s="25" t="n">
        <v>0</v>
      </c>
      <c r="M30" s="80" t="n">
        <v>0</v>
      </c>
      <c r="N30" s="80" t="n">
        <v>4</v>
      </c>
      <c r="O30" s="80" t="n">
        <v>4</v>
      </c>
      <c r="P30" s="80" t="n">
        <v>0</v>
      </c>
      <c r="Q30" s="80" t="n">
        <v>3</v>
      </c>
      <c r="R30" s="16" t="n">
        <v>4</v>
      </c>
      <c r="S30" s="16" t="n">
        <v>7</v>
      </c>
      <c r="T30" s="16" t="n">
        <v>11</v>
      </c>
      <c r="U30" s="25" t="n">
        <v>2</v>
      </c>
      <c r="V30" s="80" t="n">
        <v>4</v>
      </c>
      <c r="W30" s="16" t="n">
        <v>6</v>
      </c>
      <c r="X30" s="25" t="n">
        <v>28</v>
      </c>
      <c r="Y30" s="80" t="n">
        <v>28</v>
      </c>
      <c r="Z30" s="27">
        <f>IF(U30="","",LOOKUP(U30-V30,{-9E+307,0,1},{2,"x",1}))</f>
        <v/>
      </c>
      <c r="AA30" s="14">
        <f>IF(U30="","",U30&amp;"-"&amp;V30)</f>
        <v/>
      </c>
      <c r="AB30" s="63" t="n"/>
      <c r="AW30" s="80" t="n"/>
      <c r="AX30" s="81" t="n"/>
      <c r="AY30" s="80" t="n"/>
      <c r="AZ30" s="80" t="n"/>
      <c r="BA30" s="80" t="n"/>
      <c r="BB30" s="80" t="n"/>
      <c r="BC30" s="80" t="n"/>
      <c r="BD30" s="80" t="n"/>
      <c r="BE30" s="80" t="n"/>
      <c r="BF30" s="80" t="n"/>
      <c r="BG30" s="81" t="n"/>
      <c r="BH30" s="80" t="n"/>
      <c r="BI30" s="80" t="n"/>
      <c r="BJ30" s="80" t="n"/>
      <c r="BK30" s="80" t="n"/>
      <c r="BL30" s="80" t="n"/>
      <c r="BM30" s="80" t="n"/>
      <c r="BN30" s="80" t="n"/>
      <c r="BO30" s="80" t="n"/>
      <c r="BQ30" s="3" t="n">
        <v>43456</v>
      </c>
      <c r="BR30" s="89" t="s">
        <v>173</v>
      </c>
      <c r="BS30" s="89" t="s">
        <v>172</v>
      </c>
      <c r="BT30" s="81" t="n"/>
      <c r="BU30" s="81" t="n"/>
      <c r="BV30" s="80" t="n"/>
      <c r="BW30" s="80" t="n"/>
      <c r="BX30" s="80" t="n"/>
      <c r="BY30" s="80" t="n"/>
      <c r="BZ30" s="80" t="n"/>
      <c r="CA30" s="80" t="n"/>
      <c r="CB30" s="80" t="n"/>
      <c r="CC30" s="80" t="n"/>
      <c r="CD30" s="80" t="n"/>
      <c r="CE30" s="80" t="n"/>
      <c r="CF30" s="80" t="n"/>
      <c r="CG30" s="80" t="n"/>
      <c r="CH30" s="16">
        <f>CB30+CD30+CF30</f>
        <v/>
      </c>
      <c r="CI30" s="16">
        <f>CC30+CE30+CG30</f>
        <v/>
      </c>
      <c r="CJ30" s="19">
        <f>CH30+CI30</f>
        <v/>
      </c>
      <c r="CM30" s="19">
        <f>CK30+CL30</f>
        <v/>
      </c>
      <c r="CP30" s="10" t="n"/>
      <c r="EP30" s="89" t="n"/>
      <c r="ES30" s="89" t="n"/>
      <c r="ET30" s="81" t="n"/>
      <c r="EV30" s="89" t="n"/>
      <c r="EW30" s="81" t="n"/>
      <c r="EY30" s="89" t="n"/>
      <c r="EZ30" s="81" t="n"/>
      <c r="FB30" s="89" t="n"/>
      <c r="FC30" s="81" t="n"/>
      <c r="FE30" s="89" t="n"/>
      <c r="FF30" s="81" t="n"/>
      <c r="FH30" s="89" t="n"/>
      <c r="FI30" s="81" t="n"/>
      <c r="FK30" s="89" t="n"/>
      <c r="FL30" s="81" t="n"/>
      <c r="FO30" s="81" t="n"/>
    </row>
    <row customHeight="1" ht="12" r="31" spans="1:201">
      <c r="A31" s="35" t="n">
        <v>43344</v>
      </c>
      <c r="B31" s="89" t="s">
        <v>176</v>
      </c>
      <c r="C31" s="89" t="s">
        <v>179</v>
      </c>
      <c r="D31" s="31" t="n">
        <v>7.58</v>
      </c>
      <c r="E31" s="81" t="n">
        <v>5.94</v>
      </c>
      <c r="F31" s="25" t="n">
        <v>439</v>
      </c>
      <c r="G31" s="80" t="n">
        <v>463</v>
      </c>
      <c r="H31" s="80" t="n">
        <v>353</v>
      </c>
      <c r="I31" s="80" t="n">
        <v>383</v>
      </c>
      <c r="J31" s="80" t="n">
        <v>9</v>
      </c>
      <c r="K31" s="80" t="n">
        <v>6</v>
      </c>
      <c r="L31" s="25" t="n">
        <v>1</v>
      </c>
      <c r="M31" s="80" t="n">
        <v>0</v>
      </c>
      <c r="N31" s="80" t="n">
        <v>5</v>
      </c>
      <c r="O31" s="80" t="n">
        <v>2</v>
      </c>
      <c r="P31" s="80" t="n">
        <v>4</v>
      </c>
      <c r="Q31" s="80" t="n">
        <v>0</v>
      </c>
      <c r="R31" s="16" t="n">
        <v>10</v>
      </c>
      <c r="S31" s="16" t="n">
        <v>2</v>
      </c>
      <c r="T31" s="16" t="n">
        <v>12</v>
      </c>
      <c r="U31" s="25" t="n">
        <v>6</v>
      </c>
      <c r="V31" s="80" t="n">
        <v>1</v>
      </c>
      <c r="W31" s="16" t="n">
        <v>7</v>
      </c>
      <c r="X31" s="25" t="n">
        <v>19</v>
      </c>
      <c r="Y31" s="80" t="n">
        <v>13</v>
      </c>
      <c r="Z31" s="27">
        <f>IF(U31="","",LOOKUP(U31-V31,{-9E+307,0,1},{2,"x",1}))</f>
        <v/>
      </c>
      <c r="AA31" s="14">
        <f>IF(U31="","",U31&amp;"-"&amp;V31)</f>
        <v/>
      </c>
      <c r="AB31" s="63" t="n"/>
      <c r="AW31" s="80" t="n"/>
      <c r="AX31" s="81" t="n"/>
      <c r="AY31" s="80" t="n"/>
      <c r="AZ31" s="80" t="n"/>
      <c r="BA31" s="80" t="n"/>
      <c r="BB31" s="80" t="n"/>
      <c r="BC31" s="80" t="n"/>
      <c r="BD31" s="80" t="n"/>
      <c r="BE31" s="80" t="n"/>
      <c r="BF31" s="80" t="n"/>
      <c r="BG31" s="81" t="n"/>
      <c r="BH31" s="80" t="n"/>
      <c r="BI31" s="80" t="n"/>
      <c r="BJ31" s="80" t="n"/>
      <c r="BK31" s="80" t="n"/>
      <c r="BL31" s="80" t="n"/>
      <c r="BM31" s="80" t="n"/>
      <c r="BN31" s="80" t="n"/>
      <c r="BO31" s="80" t="n"/>
      <c r="BQ31" s="3" t="n">
        <v>43456</v>
      </c>
      <c r="BR31" s="89" t="s">
        <v>176</v>
      </c>
      <c r="BS31" s="89" t="s">
        <v>175</v>
      </c>
      <c r="BT31" s="81" t="n"/>
      <c r="BU31" s="81" t="n"/>
      <c r="BV31" s="80" t="n"/>
      <c r="BW31" s="80" t="n"/>
      <c r="BX31" s="80" t="n"/>
      <c r="BY31" s="80" t="n"/>
      <c r="BZ31" s="80" t="n"/>
      <c r="CA31" s="80" t="n"/>
      <c r="CB31" s="80" t="n"/>
      <c r="CC31" s="80" t="n"/>
      <c r="CD31" s="80" t="n"/>
      <c r="CE31" s="80" t="n"/>
      <c r="CF31" s="80" t="n"/>
      <c r="CG31" s="80" t="n"/>
      <c r="CH31" s="16">
        <f>CB31+CD31+CF31</f>
        <v/>
      </c>
      <c r="CI31" s="16">
        <f>CC31+CE31+CG31</f>
        <v/>
      </c>
      <c r="CJ31" s="19">
        <f>CH31+CI31</f>
        <v/>
      </c>
      <c r="CM31" s="19">
        <f>CK31+CL31</f>
        <v/>
      </c>
      <c r="CP31" s="10" t="n"/>
      <c r="EP31" s="89" t="n"/>
      <c r="ES31" s="89" t="n"/>
      <c r="ET31" s="81" t="n"/>
      <c r="EV31" s="89" t="n"/>
      <c r="EW31" s="81" t="n"/>
      <c r="EY31" s="89" t="n"/>
      <c r="EZ31" s="81" t="n"/>
      <c r="FB31" s="89" t="n"/>
      <c r="FC31" s="81" t="n"/>
      <c r="FE31" s="89" t="n"/>
      <c r="FF31" s="81" t="n"/>
      <c r="FH31" s="89" t="n"/>
      <c r="FI31" s="81" t="n"/>
      <c r="FK31" s="89" t="n"/>
      <c r="FL31" s="81" t="n"/>
      <c r="FO31" s="81" t="n"/>
    </row>
    <row customHeight="1" ht="12" r="32" spans="1:201">
      <c r="A32" s="35" t="n">
        <v>43344</v>
      </c>
      <c r="B32" s="89" t="s">
        <v>174</v>
      </c>
      <c r="C32" s="89" t="s">
        <v>177</v>
      </c>
      <c r="D32" s="31" t="n">
        <v>6.69</v>
      </c>
      <c r="E32" s="81" t="n">
        <v>6.7</v>
      </c>
      <c r="F32" s="25" t="n">
        <v>418</v>
      </c>
      <c r="G32" s="80" t="n">
        <v>495</v>
      </c>
      <c r="H32" s="80" t="n">
        <v>312</v>
      </c>
      <c r="I32" s="80" t="n">
        <v>404</v>
      </c>
      <c r="J32" s="80" t="n">
        <v>7</v>
      </c>
      <c r="K32" s="80" t="n">
        <v>11</v>
      </c>
      <c r="L32" s="25" t="n">
        <v>0</v>
      </c>
      <c r="M32" s="80" t="n">
        <v>0</v>
      </c>
      <c r="N32" s="80" t="n">
        <v>2</v>
      </c>
      <c r="O32" s="80" t="n">
        <v>2</v>
      </c>
      <c r="P32" s="80" t="n">
        <v>0</v>
      </c>
      <c r="Q32" s="80" t="n">
        <v>3</v>
      </c>
      <c r="R32" s="16" t="n">
        <v>2</v>
      </c>
      <c r="S32" s="16" t="n">
        <v>5</v>
      </c>
      <c r="T32" s="16" t="n">
        <v>7</v>
      </c>
      <c r="U32" s="25" t="n">
        <v>1</v>
      </c>
      <c r="V32" s="80" t="n">
        <v>1</v>
      </c>
      <c r="W32" s="16" t="n">
        <v>2</v>
      </c>
      <c r="X32" s="25" t="n">
        <v>24</v>
      </c>
      <c r="Y32" s="80" t="n">
        <v>29</v>
      </c>
      <c r="Z32" s="27">
        <f>IF(U32="","",LOOKUP(U32-V32,{-9E+307,0,1},{2,"x",1}))</f>
        <v/>
      </c>
      <c r="AA32" s="14">
        <f>IF(U32="","",U32&amp;"-"&amp;V32)</f>
        <v/>
      </c>
      <c r="AB32" s="63" t="n"/>
      <c r="AW32" s="80" t="n"/>
      <c r="AX32" s="81" t="n"/>
      <c r="AY32" s="80" t="n"/>
      <c r="AZ32" s="80" t="n"/>
      <c r="BA32" s="80" t="n"/>
      <c r="BB32" s="80" t="n"/>
      <c r="BC32" s="80" t="n"/>
      <c r="BD32" s="80" t="n"/>
      <c r="BE32" s="80" t="n"/>
      <c r="BF32" s="80" t="n"/>
      <c r="BG32" s="81" t="n"/>
      <c r="BH32" s="80" t="n"/>
      <c r="BI32" s="80" t="n"/>
      <c r="BJ32" s="80" t="n"/>
      <c r="BK32" s="80" t="n"/>
      <c r="BL32" s="80" t="n"/>
      <c r="BM32" s="80" t="n"/>
      <c r="BN32" s="80" t="n"/>
      <c r="BO32" s="80" t="n"/>
      <c r="BQ32" s="3" t="n">
        <v>43456</v>
      </c>
      <c r="BR32" s="89" t="s">
        <v>174</v>
      </c>
      <c r="BS32" s="89" t="s">
        <v>186</v>
      </c>
      <c r="BT32" s="81" t="n"/>
      <c r="BU32" s="81" t="n"/>
      <c r="BV32" s="80" t="n"/>
      <c r="BW32" s="80" t="n"/>
      <c r="BX32" s="80" t="n"/>
      <c r="BY32" s="80" t="n"/>
      <c r="BZ32" s="80" t="n"/>
      <c r="CA32" s="80" t="n"/>
      <c r="CB32" s="80" t="n"/>
      <c r="CC32" s="80" t="n"/>
      <c r="CD32" s="80" t="n"/>
      <c r="CE32" s="80" t="n"/>
      <c r="CF32" s="80" t="n"/>
      <c r="CG32" s="80" t="n"/>
      <c r="CH32" s="16">
        <f>CB32+CD32+CF32</f>
        <v/>
      </c>
      <c r="CI32" s="16">
        <f>CC32+CE32+CG32</f>
        <v/>
      </c>
      <c r="CJ32" s="19">
        <f>CH32+CI32</f>
        <v/>
      </c>
      <c r="CM32" s="19">
        <f>CK32+CL32</f>
        <v/>
      </c>
      <c r="CP32" s="10" t="n"/>
      <c r="EP32" s="89" t="n"/>
      <c r="ES32" s="89" t="n"/>
      <c r="ET32" s="81" t="n"/>
      <c r="EV32" s="89" t="n"/>
      <c r="EW32" s="81" t="n"/>
      <c r="EY32" s="89" t="n"/>
      <c r="EZ32" s="81" t="n"/>
      <c r="FB32" s="89" t="n"/>
      <c r="FC32" s="81" t="n"/>
      <c r="FE32" s="89" t="n"/>
      <c r="FF32" s="81" t="n"/>
      <c r="FH32" s="89" t="n"/>
      <c r="FI32" s="81" t="n"/>
      <c r="FK32" s="89" t="n"/>
      <c r="FL32" s="81" t="n"/>
      <c r="FO32" s="81" t="n"/>
    </row>
    <row customHeight="1" ht="12" r="33" spans="1:201">
      <c r="A33" s="35" t="n">
        <v>43344</v>
      </c>
      <c r="B33" s="89" t="s">
        <v>180</v>
      </c>
      <c r="C33" s="89" t="s">
        <v>170</v>
      </c>
      <c r="D33" s="31" t="n">
        <v>6.73</v>
      </c>
      <c r="E33" s="81" t="n">
        <v>6.53</v>
      </c>
      <c r="F33" s="25" t="n">
        <v>354</v>
      </c>
      <c r="G33" s="80" t="n">
        <v>623</v>
      </c>
      <c r="H33" s="80" t="n">
        <v>255</v>
      </c>
      <c r="I33" s="80" t="n">
        <v>512</v>
      </c>
      <c r="J33" s="80" t="n">
        <v>12</v>
      </c>
      <c r="K33" s="80" t="n">
        <v>5</v>
      </c>
      <c r="L33" s="25" t="n">
        <v>0</v>
      </c>
      <c r="M33" s="80" t="n">
        <v>0</v>
      </c>
      <c r="N33" s="80" t="n">
        <v>3</v>
      </c>
      <c r="O33" s="80" t="n">
        <v>1</v>
      </c>
      <c r="P33" s="80" t="n">
        <v>1</v>
      </c>
      <c r="Q33" s="80" t="n">
        <v>3</v>
      </c>
      <c r="R33" s="16" t="n">
        <v>4</v>
      </c>
      <c r="S33" s="16" t="n">
        <v>4</v>
      </c>
      <c r="T33" s="16" t="n">
        <v>8</v>
      </c>
      <c r="U33" s="25" t="n">
        <v>1</v>
      </c>
      <c r="V33" s="80" t="n">
        <v>1</v>
      </c>
      <c r="W33" s="16" t="n">
        <v>2</v>
      </c>
      <c r="X33" s="25" t="n">
        <v>18</v>
      </c>
      <c r="Y33" s="80" t="n">
        <v>22</v>
      </c>
      <c r="Z33" s="27">
        <f>IF(U33="","",LOOKUP(U33-V33,{-9E+307,0,1},{2,"x",1}))</f>
        <v/>
      </c>
      <c r="AA33" s="14">
        <f>IF(U33="","",U33&amp;"-"&amp;V33)</f>
        <v/>
      </c>
      <c r="AB33" s="63" t="n"/>
      <c r="AW33" s="80" t="n"/>
      <c r="AX33" s="81" t="n"/>
      <c r="AY33" s="80" t="n"/>
      <c r="AZ33" s="80" t="n"/>
      <c r="BA33" s="80" t="n"/>
      <c r="BB33" s="80" t="n"/>
      <c r="BC33" s="80" t="n"/>
      <c r="BD33" s="80" t="n"/>
      <c r="BE33" s="80" t="n"/>
      <c r="BF33" s="80" t="n"/>
      <c r="BG33" s="81" t="n"/>
      <c r="BH33" s="80" t="n"/>
      <c r="BI33" s="80" t="n"/>
      <c r="BJ33" s="80" t="n"/>
      <c r="BK33" s="80" t="n"/>
      <c r="BL33" s="80" t="n"/>
      <c r="BM33" s="80" t="n"/>
      <c r="BN33" s="80" t="n"/>
      <c r="BO33" s="80" t="n"/>
      <c r="BQ33" s="3" t="n">
        <v>43457</v>
      </c>
      <c r="BR33" s="89" t="s">
        <v>181</v>
      </c>
      <c r="BS33" s="89" t="s">
        <v>184</v>
      </c>
      <c r="BT33" s="81" t="n"/>
      <c r="BU33" s="81" t="n"/>
      <c r="BV33" s="80" t="n"/>
      <c r="BW33" s="80" t="n"/>
      <c r="BX33" s="80" t="n"/>
      <c r="BY33" s="80" t="n"/>
      <c r="BZ33" s="80" t="n"/>
      <c r="CA33" s="80" t="n"/>
      <c r="CB33" s="80" t="n"/>
      <c r="CC33" s="80" t="n"/>
      <c r="CD33" s="80" t="n"/>
      <c r="CE33" s="80" t="n"/>
      <c r="CF33" s="80" t="n"/>
      <c r="CG33" s="80" t="n"/>
      <c r="CH33" s="16">
        <f>CB33+CD33+CF33</f>
        <v/>
      </c>
      <c r="CI33" s="16">
        <f>CC33+CE33+CG33</f>
        <v/>
      </c>
      <c r="CJ33" s="19">
        <f>CH33+CI33</f>
        <v/>
      </c>
      <c r="CM33" s="19">
        <f>CK33+CL33</f>
        <v/>
      </c>
      <c r="CP33" s="10" t="n"/>
      <c r="EP33" s="89" t="n"/>
      <c r="ES33" s="89" t="n"/>
      <c r="ET33" s="81" t="n"/>
      <c r="EV33" s="89" t="n"/>
      <c r="EW33" s="81" t="n"/>
      <c r="EY33" s="89" t="n"/>
      <c r="EZ33" s="81" t="n"/>
      <c r="FB33" s="89" t="n"/>
      <c r="FC33" s="81" t="n"/>
      <c r="FE33" s="89" t="n"/>
      <c r="FF33" s="81" t="n"/>
      <c r="FH33" s="89" t="n"/>
      <c r="FI33" s="81" t="n"/>
      <c r="FK33" s="89" t="n"/>
      <c r="FL33" s="81" t="n"/>
      <c r="FO33" s="81" t="n"/>
    </row>
    <row customHeight="1" ht="12" r="34" spans="1:201">
      <c r="A34" s="35" t="n">
        <v>43345</v>
      </c>
      <c r="B34" s="89" t="s">
        <v>184</v>
      </c>
      <c r="C34" s="89" t="s">
        <v>178</v>
      </c>
      <c r="D34" s="31" t="n">
        <v>7.22</v>
      </c>
      <c r="E34" s="81" t="n">
        <v>6.5</v>
      </c>
      <c r="F34" s="25" t="n">
        <v>712</v>
      </c>
      <c r="G34" s="80" t="n">
        <v>306</v>
      </c>
      <c r="H34" s="80" t="n">
        <v>645</v>
      </c>
      <c r="I34" s="80" t="n">
        <v>245</v>
      </c>
      <c r="J34" s="80" t="n">
        <v>17</v>
      </c>
      <c r="K34" s="80" t="n">
        <v>5</v>
      </c>
      <c r="L34" s="25" t="n">
        <v>2</v>
      </c>
      <c r="M34" s="80" t="n">
        <v>0</v>
      </c>
      <c r="N34" s="80" t="n">
        <v>4</v>
      </c>
      <c r="O34" s="80" t="n">
        <v>3</v>
      </c>
      <c r="P34" s="80" t="n">
        <v>2</v>
      </c>
      <c r="Q34" s="80" t="n">
        <v>1</v>
      </c>
      <c r="R34" s="16" t="n">
        <v>8</v>
      </c>
      <c r="S34" s="16" t="n">
        <v>4</v>
      </c>
      <c r="T34" s="16" t="n">
        <v>12</v>
      </c>
      <c r="U34" s="25" t="n">
        <v>4</v>
      </c>
      <c r="V34" s="80" t="n">
        <v>2</v>
      </c>
      <c r="W34" s="16" t="n">
        <v>6</v>
      </c>
      <c r="X34" s="25" t="n">
        <v>4</v>
      </c>
      <c r="Y34" s="80" t="n">
        <v>32</v>
      </c>
      <c r="Z34" s="27">
        <f>IF(U34="","",LOOKUP(U34-V34,{-9E+307,0,1},{2,"x",1}))</f>
        <v/>
      </c>
      <c r="AA34" s="14">
        <f>IF(U34="","",U34&amp;"-"&amp;V34)</f>
        <v/>
      </c>
      <c r="AB34" s="63" t="n"/>
      <c r="AW34" s="80" t="n"/>
      <c r="AX34" s="81" t="n"/>
      <c r="AY34" s="80" t="n"/>
      <c r="AZ34" s="80" t="n"/>
      <c r="BA34" s="80" t="n"/>
      <c r="BB34" s="80" t="n"/>
      <c r="BC34" s="80" t="n"/>
      <c r="BD34" s="80" t="n"/>
      <c r="BE34" s="80" t="n"/>
      <c r="BF34" s="80" t="n"/>
      <c r="BG34" s="81" t="n"/>
      <c r="BH34" s="80" t="n"/>
      <c r="BI34" s="80" t="n"/>
      <c r="BJ34" s="80" t="n"/>
      <c r="BK34" s="80" t="n"/>
      <c r="BL34" s="80" t="n"/>
      <c r="BM34" s="80" t="n"/>
      <c r="BN34" s="80" t="n"/>
      <c r="BO34" s="80" t="n"/>
      <c r="BQ34" s="3" t="n">
        <v>43457</v>
      </c>
      <c r="BR34" s="89" t="s">
        <v>182</v>
      </c>
      <c r="BS34" s="89" t="s">
        <v>179</v>
      </c>
      <c r="BT34" s="81" t="n"/>
      <c r="BU34" s="81" t="n"/>
      <c r="BV34" s="80" t="n"/>
      <c r="BW34" s="80" t="n"/>
      <c r="BX34" s="80" t="n"/>
      <c r="BY34" s="80" t="n"/>
      <c r="BZ34" s="80" t="n"/>
      <c r="CA34" s="80" t="n"/>
      <c r="CB34" s="80" t="n"/>
      <c r="CC34" s="80" t="n"/>
      <c r="CD34" s="80" t="n"/>
      <c r="CE34" s="80" t="n"/>
      <c r="CF34" s="80" t="n"/>
      <c r="CG34" s="80" t="n"/>
      <c r="CH34" s="16">
        <f>CB34+CD34+CF34</f>
        <v/>
      </c>
      <c r="CI34" s="16">
        <f>CC34+CE34+CG34</f>
        <v/>
      </c>
      <c r="CJ34" s="19">
        <f>CH34+CI34</f>
        <v/>
      </c>
      <c r="CM34" s="19">
        <f>CK34+CL34</f>
        <v/>
      </c>
      <c r="CP34" s="10" t="n"/>
      <c r="EP34" s="89" t="n"/>
      <c r="ES34" s="89" t="n"/>
      <c r="ET34" s="81" t="n"/>
      <c r="EV34" s="89" t="n"/>
      <c r="EW34" s="81" t="n"/>
      <c r="EY34" s="89" t="n"/>
      <c r="EZ34" s="81" t="n"/>
      <c r="FB34" s="89" t="n"/>
      <c r="FC34" s="81" t="n"/>
      <c r="FE34" s="89" t="n"/>
      <c r="FF34" s="81" t="n"/>
      <c r="FH34" s="89" t="n"/>
      <c r="FI34" s="81" t="n"/>
      <c r="FK34" s="89" t="n"/>
      <c r="FL34" s="81" t="n"/>
      <c r="FO34" s="81" t="n"/>
    </row>
    <row customHeight="1" ht="12" r="35" spans="1:201">
      <c r="A35" s="35" t="n">
        <v>43345</v>
      </c>
      <c r="B35" s="89" t="s">
        <v>186</v>
      </c>
      <c r="C35" s="89" t="s">
        <v>169</v>
      </c>
      <c r="D35" s="31" t="n">
        <v>6.61</v>
      </c>
      <c r="E35" s="81" t="n">
        <v>6.75</v>
      </c>
      <c r="F35" s="25" t="n">
        <v>419</v>
      </c>
      <c r="G35" s="80" t="n">
        <v>442</v>
      </c>
      <c r="H35" s="80" t="n">
        <v>309</v>
      </c>
      <c r="I35" s="80" t="n">
        <v>323</v>
      </c>
      <c r="J35" s="80" t="n">
        <v>9</v>
      </c>
      <c r="K35" s="80" t="n">
        <v>6</v>
      </c>
      <c r="L35" s="25" t="n">
        <v>0</v>
      </c>
      <c r="M35" s="80" t="n">
        <v>0</v>
      </c>
      <c r="N35" s="80" t="n">
        <v>2</v>
      </c>
      <c r="O35" s="80" t="n">
        <v>4</v>
      </c>
      <c r="P35" s="80" t="n">
        <v>0</v>
      </c>
      <c r="Q35" s="80" t="n">
        <v>2</v>
      </c>
      <c r="R35" s="16" t="n">
        <v>2</v>
      </c>
      <c r="S35" s="16" t="n">
        <v>6</v>
      </c>
      <c r="T35" s="16" t="n">
        <v>8</v>
      </c>
      <c r="U35" s="25" t="n">
        <v>0</v>
      </c>
      <c r="V35" s="80" t="n">
        <v>1</v>
      </c>
      <c r="W35" s="16" t="n">
        <v>1</v>
      </c>
      <c r="X35" s="25" t="n">
        <v>18</v>
      </c>
      <c r="Y35" s="80" t="n">
        <v>28</v>
      </c>
      <c r="Z35" s="27">
        <f>IF(U35="","",LOOKUP(U35-V35,{-9E+307,0,1},{2,"x",1}))</f>
        <v/>
      </c>
      <c r="AA35" s="14">
        <f>IF(U35="","",U35&amp;"-"&amp;V35)</f>
        <v/>
      </c>
      <c r="AB35" s="63" t="n"/>
      <c r="AW35" s="80" t="n"/>
      <c r="AX35" s="81" t="n"/>
      <c r="AY35" s="80" t="n"/>
      <c r="AZ35" s="80" t="n"/>
      <c r="BA35" s="80" t="n"/>
      <c r="BB35" s="80" t="n"/>
      <c r="BC35" s="80" t="n"/>
      <c r="BD35" s="80" t="n"/>
      <c r="BE35" s="80" t="n"/>
      <c r="BF35" s="80" t="n"/>
      <c r="BG35" s="81" t="n"/>
      <c r="BH35" s="80" t="n"/>
      <c r="BI35" s="80" t="n"/>
      <c r="BJ35" s="80" t="n"/>
      <c r="BK35" s="80" t="n"/>
      <c r="BL35" s="80" t="n"/>
      <c r="BM35" s="80" t="n"/>
      <c r="BN35" s="80" t="n"/>
      <c r="BO35" s="80" t="n"/>
      <c r="BQ35" s="3" t="n">
        <v>43457</v>
      </c>
      <c r="BR35" s="89" t="s">
        <v>183</v>
      </c>
      <c r="BS35" s="89" t="s">
        <v>185</v>
      </c>
      <c r="BT35" s="81" t="n"/>
      <c r="BU35" s="81" t="n"/>
      <c r="BV35" s="80" t="n"/>
      <c r="BW35" s="80" t="n"/>
      <c r="BX35" s="80" t="n"/>
      <c r="BY35" s="80" t="n"/>
      <c r="BZ35" s="80" t="n"/>
      <c r="CA35" s="80" t="n"/>
      <c r="CB35" s="80" t="n"/>
      <c r="CC35" s="80" t="n"/>
      <c r="CD35" s="80" t="n"/>
      <c r="CE35" s="80" t="n"/>
      <c r="CF35" s="80" t="n"/>
      <c r="CG35" s="80" t="n"/>
      <c r="CH35" s="16">
        <f>CB35+CD35+CF35</f>
        <v/>
      </c>
      <c r="CI35" s="16">
        <f>CC35+CE35+CG35</f>
        <v/>
      </c>
      <c r="CJ35" s="19">
        <f>CH35+CI35</f>
        <v/>
      </c>
      <c r="CM35" s="19">
        <f>CK35+CL35</f>
        <v/>
      </c>
      <c r="CP35" s="10" t="n"/>
      <c r="EP35" s="89" t="n"/>
      <c r="ES35" s="89" t="n"/>
      <c r="ET35" s="81" t="n"/>
      <c r="EV35" s="89" t="n"/>
      <c r="EW35" s="81" t="n"/>
      <c r="EY35" s="89" t="n"/>
      <c r="EZ35" s="81" t="n"/>
      <c r="FB35" s="89" t="n"/>
      <c r="FC35" s="81" t="n"/>
      <c r="FE35" s="89" t="n"/>
      <c r="FF35" s="81" t="n"/>
      <c r="FH35" s="89" t="n"/>
      <c r="FI35" s="81" t="n"/>
      <c r="FK35" s="89" t="n"/>
      <c r="FL35" s="81" t="n"/>
      <c r="FO35" s="81" t="n"/>
    </row>
    <row customHeight="1" ht="12" r="36" spans="1:201">
      <c r="A36" s="35" t="n">
        <v>43345</v>
      </c>
      <c r="B36" s="89" t="s">
        <v>172</v>
      </c>
      <c r="C36" s="89" t="s">
        <v>175</v>
      </c>
      <c r="D36" s="31" t="n">
        <v>7.07</v>
      </c>
      <c r="E36" s="81" t="n">
        <v>6.72</v>
      </c>
      <c r="F36" s="25" t="n">
        <v>348</v>
      </c>
      <c r="G36" s="80" t="n">
        <v>597</v>
      </c>
      <c r="H36" s="80" t="n">
        <v>292</v>
      </c>
      <c r="I36" s="80" t="n">
        <v>528</v>
      </c>
      <c r="J36" s="80" t="n">
        <v>14</v>
      </c>
      <c r="K36" s="80" t="n">
        <v>14</v>
      </c>
      <c r="L36" s="25" t="n">
        <v>0</v>
      </c>
      <c r="M36" s="80" t="n">
        <v>0</v>
      </c>
      <c r="N36" s="80" t="n">
        <v>5</v>
      </c>
      <c r="O36" s="80" t="n">
        <v>5</v>
      </c>
      <c r="P36" s="80" t="n">
        <v>9</v>
      </c>
      <c r="Q36" s="80" t="n">
        <v>3</v>
      </c>
      <c r="R36" s="16" t="n">
        <v>14</v>
      </c>
      <c r="S36" s="16" t="n">
        <v>8</v>
      </c>
      <c r="T36" s="16" t="n">
        <v>22</v>
      </c>
      <c r="U36" s="25" t="n">
        <v>3</v>
      </c>
      <c r="V36" s="80" t="n">
        <v>2</v>
      </c>
      <c r="W36" s="16" t="n">
        <v>5</v>
      </c>
      <c r="X36" s="25" t="n">
        <v>21</v>
      </c>
      <c r="Y36" s="80" t="n">
        <v>15</v>
      </c>
      <c r="Z36" s="27">
        <f>IF(U36="","",LOOKUP(U36-V36,{-9E+307,0,1},{2,"x",1}))</f>
        <v/>
      </c>
      <c r="AA36" s="14">
        <f>IF(U36="","",U36&amp;"-"&amp;V36)</f>
        <v/>
      </c>
      <c r="AB36" s="63" t="n"/>
      <c r="AW36" s="80" t="n"/>
      <c r="AX36" s="81" t="n"/>
      <c r="AY36" s="80" t="n"/>
      <c r="AZ36" s="80" t="n"/>
      <c r="BA36" s="80" t="n"/>
      <c r="BB36" s="80" t="n"/>
      <c r="BC36" s="80" t="n"/>
      <c r="BD36" s="80" t="n"/>
      <c r="BE36" s="80" t="n"/>
      <c r="BF36" s="80" t="n"/>
      <c r="BG36" s="81" t="n"/>
      <c r="BH36" s="80" t="n"/>
      <c r="BI36" s="80" t="n"/>
      <c r="BJ36" s="80" t="n"/>
      <c r="BK36" s="80" t="n"/>
      <c r="BL36" s="80" t="n"/>
      <c r="BM36" s="80" t="n"/>
      <c r="BN36" s="80" t="n"/>
      <c r="BO36" s="80" t="n"/>
      <c r="BQ36" s="4" t="n">
        <v>43457</v>
      </c>
      <c r="BR36" s="5" t="s">
        <v>177</v>
      </c>
      <c r="BS36" s="5" t="s">
        <v>171</v>
      </c>
      <c r="BT36" s="7" t="n"/>
      <c r="BU36" s="7" t="n"/>
      <c r="BV36" s="9" t="n"/>
      <c r="BW36" s="9" t="n"/>
      <c r="BX36" s="9" t="n"/>
      <c r="BY36" s="9" t="n"/>
      <c r="BZ36" s="9" t="n"/>
      <c r="CA36" s="9" t="n"/>
      <c r="CB36" s="9" t="n"/>
      <c r="CC36" s="9" t="n"/>
      <c r="CD36" s="9" t="n"/>
      <c r="CE36" s="9" t="n"/>
      <c r="CF36" s="9" t="n"/>
      <c r="CG36" s="9" t="n"/>
      <c r="CH36" s="17">
        <f>CB36+CD36+CF36</f>
        <v/>
      </c>
      <c r="CI36" s="17">
        <f>CC36+CE36+CG36</f>
        <v/>
      </c>
      <c r="CJ36" s="18">
        <f>CH36+CI36</f>
        <v/>
      </c>
      <c r="CK36" s="5" t="n"/>
      <c r="CL36" s="5" t="n"/>
      <c r="CM36" s="18">
        <f>CK36+CL36</f>
        <v/>
      </c>
      <c r="CN36" s="5" t="n"/>
      <c r="CO36" s="22" t="n"/>
      <c r="CP36" s="10" t="n"/>
      <c r="EP36" s="89" t="n"/>
      <c r="ES36" s="89" t="n"/>
      <c r="ET36" s="81" t="n"/>
      <c r="EV36" s="89" t="n"/>
      <c r="EW36" s="81" t="n"/>
      <c r="EY36" s="89" t="n"/>
      <c r="EZ36" s="81" t="n"/>
      <c r="FB36" s="89" t="n"/>
      <c r="FC36" s="81" t="n"/>
      <c r="FE36" s="89" t="n"/>
      <c r="FF36" s="81" t="n"/>
      <c r="FH36" s="89" t="n"/>
      <c r="FI36" s="81" t="n"/>
      <c r="FK36" s="89" t="n"/>
      <c r="FL36" s="81" t="n"/>
      <c r="FO36" s="81" t="n"/>
    </row>
    <row customHeight="1" ht="12" r="37" spans="1:201">
      <c r="A37" s="35" t="n">
        <v>43345</v>
      </c>
      <c r="B37" s="89" t="s">
        <v>185</v>
      </c>
      <c r="C37" s="89" t="s">
        <v>171</v>
      </c>
      <c r="D37" s="31" t="n">
        <v>6.2</v>
      </c>
      <c r="E37" s="81" t="n">
        <v>7.48</v>
      </c>
      <c r="F37" s="25" t="n">
        <v>352</v>
      </c>
      <c r="G37" s="80" t="n">
        <v>461</v>
      </c>
      <c r="H37" s="80" t="n">
        <v>253</v>
      </c>
      <c r="I37" s="80" t="n">
        <v>379</v>
      </c>
      <c r="J37" s="80" t="n">
        <v>14</v>
      </c>
      <c r="K37" s="80" t="n">
        <v>11</v>
      </c>
      <c r="L37" s="25" t="n">
        <v>1</v>
      </c>
      <c r="M37" s="80" t="n">
        <v>1</v>
      </c>
      <c r="N37" s="80" t="n">
        <v>5</v>
      </c>
      <c r="O37" s="80" t="n">
        <v>3</v>
      </c>
      <c r="P37" s="80" t="n">
        <v>1</v>
      </c>
      <c r="Q37" s="80" t="n">
        <v>4</v>
      </c>
      <c r="R37" s="16" t="n">
        <v>7</v>
      </c>
      <c r="S37" s="16" t="n">
        <v>8</v>
      </c>
      <c r="T37" s="16" t="n">
        <v>15</v>
      </c>
      <c r="U37" s="25" t="n">
        <v>0</v>
      </c>
      <c r="V37" s="80" t="n">
        <v>4</v>
      </c>
      <c r="W37" s="16" t="n">
        <v>4</v>
      </c>
      <c r="X37" s="25" t="n">
        <v>13</v>
      </c>
      <c r="Y37" s="80" t="n">
        <v>29</v>
      </c>
      <c r="Z37" s="27">
        <f>IF(U37="","",LOOKUP(U37-V37,{-9E+307,0,1},{2,"x",1}))</f>
        <v/>
      </c>
      <c r="AA37" s="14">
        <f>IF(U37="","",U37&amp;"-"&amp;V37)</f>
        <v/>
      </c>
      <c r="AB37" s="63" t="n"/>
      <c r="AW37" s="80" t="n"/>
      <c r="AX37" s="81" t="n"/>
      <c r="AY37" s="80" t="n"/>
      <c r="AZ37" s="80" t="n"/>
      <c r="BA37" s="80" t="n"/>
      <c r="BB37" s="80" t="n"/>
      <c r="BC37" s="80" t="n"/>
      <c r="BD37" s="80" t="n"/>
      <c r="BE37" s="80" t="n"/>
      <c r="BF37" s="80" t="n"/>
      <c r="BG37" s="81" t="n"/>
      <c r="BH37" s="80" t="n"/>
      <c r="BI37" s="80" t="n"/>
      <c r="BJ37" s="80" t="n"/>
      <c r="BK37" s="80" t="n"/>
      <c r="BL37" s="80" t="n"/>
      <c r="BM37" s="80" t="n"/>
      <c r="BN37" s="80" t="n"/>
      <c r="BO37" s="80" t="n"/>
      <c r="EP37" s="89" t="n"/>
      <c r="ES37" s="89" t="n"/>
      <c r="ET37" s="81" t="n"/>
      <c r="EV37" s="89" t="n"/>
      <c r="EW37" s="81" t="n"/>
      <c r="EY37" s="89" t="n"/>
      <c r="EZ37" s="81" t="n"/>
      <c r="FB37" s="89" t="n"/>
      <c r="FC37" s="81" t="n"/>
      <c r="FE37" s="89" t="n"/>
      <c r="FF37" s="81" t="n"/>
      <c r="FH37" s="89" t="n"/>
      <c r="FI37" s="81" t="n"/>
      <c r="FK37" s="89" t="n"/>
      <c r="FL37" s="81" t="n"/>
      <c r="FO37" s="81" t="n"/>
    </row>
    <row customHeight="1" ht="12" r="38" spans="1:201">
      <c r="A38" s="35" t="n">
        <v>43358</v>
      </c>
      <c r="B38" s="89" t="s">
        <v>171</v>
      </c>
      <c r="C38" s="89" t="s">
        <v>186</v>
      </c>
      <c r="D38" s="31" t="n">
        <v>7.24</v>
      </c>
      <c r="E38" s="81" t="n">
        <v>6.25</v>
      </c>
      <c r="F38" s="25" t="n">
        <v>698</v>
      </c>
      <c r="G38" s="80" t="n">
        <v>270</v>
      </c>
      <c r="H38" s="80" t="n">
        <v>616</v>
      </c>
      <c r="I38" s="80" t="n">
        <v>192</v>
      </c>
      <c r="J38" s="80" t="n">
        <v>13</v>
      </c>
      <c r="K38" s="80" t="n">
        <v>6</v>
      </c>
      <c r="L38" s="25" t="n">
        <v>1</v>
      </c>
      <c r="M38" s="80" t="n">
        <v>0</v>
      </c>
      <c r="N38" s="80" t="n">
        <v>4</v>
      </c>
      <c r="O38" s="80" t="n">
        <v>2</v>
      </c>
      <c r="P38" s="80" t="n">
        <v>1</v>
      </c>
      <c r="Q38" s="80" t="n">
        <v>0</v>
      </c>
      <c r="R38" s="16" t="n">
        <v>6</v>
      </c>
      <c r="S38" s="16" t="n">
        <v>2</v>
      </c>
      <c r="T38" s="16" t="n">
        <v>8</v>
      </c>
      <c r="U38" s="25" t="n">
        <v>3</v>
      </c>
      <c r="V38" s="80" t="n">
        <v>0</v>
      </c>
      <c r="W38" s="16" t="n">
        <v>3</v>
      </c>
      <c r="X38" s="25" t="n">
        <v>14</v>
      </c>
      <c r="Y38" s="80" t="n">
        <v>33</v>
      </c>
      <c r="Z38" s="27">
        <f>IF(U38="","",LOOKUP(U38-V38,{-9E+307,0,1},{2,"x",1}))</f>
        <v/>
      </c>
      <c r="AA38" s="14">
        <f>IF(U38="","",U38&amp;"-"&amp;V38)</f>
        <v/>
      </c>
      <c r="AB38" s="63" t="n"/>
      <c r="AW38" s="80" t="n"/>
      <c r="AX38" s="81" t="n"/>
      <c r="AY38" s="80" t="n"/>
      <c r="AZ38" s="80" t="n"/>
      <c r="BA38" s="80" t="n"/>
      <c r="BB38" s="80" t="n"/>
      <c r="BC38" s="80" t="n"/>
      <c r="BD38" s="80" t="n"/>
      <c r="BE38" s="80" t="n"/>
      <c r="BF38" s="80" t="n"/>
      <c r="BG38" s="81" t="n"/>
      <c r="BH38" s="80" t="n"/>
      <c r="BI38" s="80" t="n"/>
      <c r="BJ38" s="80" t="n"/>
      <c r="BK38" s="80" t="n"/>
      <c r="BL38" s="80" t="n"/>
      <c r="BM38" s="80" t="n"/>
      <c r="BN38" s="80" t="n"/>
      <c r="BO38" s="80" t="n"/>
      <c r="EP38" s="89" t="n"/>
      <c r="ES38" s="89" t="n"/>
      <c r="ET38" s="81" t="n"/>
      <c r="EV38" s="89" t="n"/>
      <c r="EW38" s="81" t="n"/>
      <c r="EY38" s="89" t="n"/>
      <c r="EZ38" s="81" t="n"/>
      <c r="FB38" s="89" t="n"/>
      <c r="FC38" s="81" t="n"/>
      <c r="FE38" s="89" t="n"/>
      <c r="FF38" s="81" t="n"/>
      <c r="FH38" s="89" t="n"/>
      <c r="FI38" s="81" t="n"/>
      <c r="FK38" s="89" t="n"/>
      <c r="FL38" s="81" t="n"/>
      <c r="FO38" s="81" t="n"/>
    </row>
    <row customHeight="1" ht="12" r="39" spans="1:201">
      <c r="A39" s="35" t="n">
        <v>43358</v>
      </c>
      <c r="B39" s="89" t="s">
        <v>181</v>
      </c>
      <c r="C39" s="89" t="s">
        <v>176</v>
      </c>
      <c r="D39" s="31" t="n">
        <v>5.58</v>
      </c>
      <c r="E39" s="81" t="n">
        <v>7.88</v>
      </c>
      <c r="F39" s="25" t="n">
        <v>376</v>
      </c>
      <c r="G39" s="80" t="n">
        <v>530</v>
      </c>
      <c r="H39" s="80" t="n">
        <v>282</v>
      </c>
      <c r="I39" s="80" t="n">
        <v>454</v>
      </c>
      <c r="J39" s="80" t="n">
        <v>3</v>
      </c>
      <c r="K39" s="80" t="n">
        <v>17</v>
      </c>
      <c r="L39" s="25" t="n">
        <v>0</v>
      </c>
      <c r="M39" s="80" t="n">
        <v>1</v>
      </c>
      <c r="N39" s="80" t="n">
        <v>2</v>
      </c>
      <c r="O39" s="80" t="n">
        <v>6</v>
      </c>
      <c r="P39" s="80" t="n">
        <v>0</v>
      </c>
      <c r="Q39" s="80" t="n">
        <v>3</v>
      </c>
      <c r="R39" s="16" t="n">
        <v>2</v>
      </c>
      <c r="S39" s="16" t="n">
        <v>10</v>
      </c>
      <c r="T39" s="16" t="n">
        <v>12</v>
      </c>
      <c r="U39" s="25" t="n">
        <v>0</v>
      </c>
      <c r="V39" s="80" t="n">
        <v>7</v>
      </c>
      <c r="W39" s="16" t="n">
        <v>7</v>
      </c>
      <c r="X39" s="25" t="n">
        <v>24</v>
      </c>
      <c r="Y39" s="80" t="n">
        <v>19</v>
      </c>
      <c r="Z39" s="27">
        <f>IF(U39="","",LOOKUP(U39-V39,{-9E+307,0,1},{2,"x",1}))</f>
        <v/>
      </c>
      <c r="AA39" s="14">
        <f>IF(U39="","",U39&amp;"-"&amp;V39)</f>
        <v/>
      </c>
      <c r="AB39" s="63" t="n"/>
      <c r="AW39" s="80" t="n"/>
      <c r="AX39" s="81" t="n"/>
      <c r="AY39" s="80" t="n"/>
      <c r="AZ39" s="80" t="n"/>
      <c r="BA39" s="80" t="n"/>
      <c r="BB39" s="80" t="n"/>
      <c r="BC39" s="80" t="n"/>
      <c r="BD39" s="80" t="n"/>
      <c r="BE39" s="80" t="n"/>
      <c r="BF39" s="80" t="n"/>
      <c r="BG39" s="81" t="n"/>
      <c r="BH39" s="80" t="n"/>
      <c r="BI39" s="80" t="n"/>
      <c r="BJ39" s="80" t="n"/>
      <c r="BK39" s="80" t="n"/>
      <c r="BL39" s="80" t="n"/>
      <c r="BM39" s="80" t="n"/>
      <c r="BN39" s="80" t="n"/>
      <c r="BO39" s="80" t="n"/>
      <c r="EP39" s="89" t="n"/>
      <c r="ES39" s="89" t="n"/>
      <c r="ET39" s="81" t="n"/>
      <c r="EV39" s="89" t="n"/>
      <c r="EW39" s="81" t="n"/>
      <c r="EY39" s="89" t="n"/>
      <c r="EZ39" s="81" t="n"/>
      <c r="FB39" s="89" t="n"/>
      <c r="FC39" s="81" t="n"/>
      <c r="FE39" s="89" t="n"/>
      <c r="FF39" s="81" t="n"/>
      <c r="FH39" s="89" t="n"/>
      <c r="FI39" s="81" t="n"/>
      <c r="FK39" s="89" t="n"/>
      <c r="FL39" s="81" t="n"/>
      <c r="FO39" s="81" t="n"/>
    </row>
    <row customHeight="1" ht="12" r="40" spans="1:201">
      <c r="A40" s="35" t="n">
        <v>43358</v>
      </c>
      <c r="B40" s="89" t="s">
        <v>183</v>
      </c>
      <c r="C40" s="89" t="s">
        <v>180</v>
      </c>
      <c r="D40" s="31" t="n">
        <v>6.43</v>
      </c>
      <c r="E40" s="81" t="n">
        <v>6.91</v>
      </c>
      <c r="F40" s="25" t="n">
        <v>408</v>
      </c>
      <c r="G40" s="80" t="n">
        <v>304</v>
      </c>
      <c r="H40" s="80" t="n">
        <v>304</v>
      </c>
      <c r="I40" s="80" t="n">
        <v>187</v>
      </c>
      <c r="J40" s="80" t="n">
        <v>10</v>
      </c>
      <c r="K40" s="80" t="n">
        <v>10</v>
      </c>
      <c r="L40" s="25" t="n">
        <v>0</v>
      </c>
      <c r="M40" s="80" t="n">
        <v>0</v>
      </c>
      <c r="N40" s="80" t="n">
        <v>2</v>
      </c>
      <c r="O40" s="80" t="n">
        <v>4</v>
      </c>
      <c r="P40" s="80" t="n">
        <v>0</v>
      </c>
      <c r="Q40" s="80" t="n">
        <v>2</v>
      </c>
      <c r="R40" s="16" t="n">
        <v>2</v>
      </c>
      <c r="S40" s="16" t="n">
        <v>6</v>
      </c>
      <c r="T40" s="16" t="n">
        <v>8</v>
      </c>
      <c r="U40" s="25" t="n">
        <v>1</v>
      </c>
      <c r="V40" s="80" t="n">
        <v>2</v>
      </c>
      <c r="W40" s="16" t="n">
        <v>3</v>
      </c>
      <c r="X40" s="25" t="n">
        <v>26</v>
      </c>
      <c r="Y40" s="80" t="n">
        <v>33</v>
      </c>
      <c r="Z40" s="27">
        <f>IF(U40="","",LOOKUP(U40-V40,{-9E+307,0,1},{2,"x",1}))</f>
        <v/>
      </c>
      <c r="AA40" s="14">
        <f>IF(U40="","",U40&amp;"-"&amp;V40)</f>
        <v/>
      </c>
      <c r="AB40" s="63" t="n"/>
      <c r="AW40" s="80" t="n"/>
      <c r="AX40" s="81" t="n"/>
      <c r="AY40" s="80" t="n"/>
      <c r="AZ40" s="80" t="n"/>
      <c r="BA40" s="80" t="n"/>
      <c r="BB40" s="80" t="n"/>
      <c r="BC40" s="80" t="n"/>
      <c r="BD40" s="80" t="n"/>
      <c r="BE40" s="80" t="n"/>
      <c r="BF40" s="80" t="n"/>
      <c r="BG40" s="81" t="n"/>
      <c r="BH40" s="80" t="n"/>
      <c r="BI40" s="80" t="n"/>
      <c r="BJ40" s="80" t="n"/>
      <c r="BK40" s="80" t="n"/>
      <c r="BL40" s="80" t="n"/>
      <c r="BM40" s="80" t="n"/>
      <c r="BN40" s="80" t="n"/>
      <c r="BO40" s="80" t="n"/>
      <c r="EP40" s="89" t="n"/>
      <c r="ER40" s="81" t="n"/>
      <c r="ES40" s="89" t="n"/>
      <c r="EU40" s="81" t="n"/>
      <c r="EV40" s="89" t="n"/>
      <c r="EX40" s="81" t="n"/>
      <c r="EY40" s="89" t="n"/>
      <c r="FA40" s="81" t="n"/>
      <c r="FB40" s="89" t="n"/>
      <c r="FD40" s="81" t="n"/>
      <c r="FE40" s="89" t="n"/>
      <c r="FG40" s="81" t="n"/>
      <c r="FH40" s="89" t="n"/>
      <c r="FJ40" s="81" t="n"/>
      <c r="FK40" s="89" t="n"/>
      <c r="FM40" s="81" t="n"/>
    </row>
    <row customHeight="1" ht="12" r="41" spans="1:201">
      <c r="A41" s="35" t="n">
        <v>43358</v>
      </c>
      <c r="B41" s="89" t="s">
        <v>179</v>
      </c>
      <c r="C41" s="89" t="s">
        <v>173</v>
      </c>
      <c r="D41" s="31" t="n">
        <v>6.88</v>
      </c>
      <c r="E41" s="81" t="n">
        <v>6.82</v>
      </c>
      <c r="F41" s="25" t="n">
        <v>466</v>
      </c>
      <c r="G41" s="80" t="n">
        <v>369</v>
      </c>
      <c r="H41" s="80" t="n">
        <v>380</v>
      </c>
      <c r="I41" s="80" t="n">
        <v>265</v>
      </c>
      <c r="J41" s="80" t="n">
        <v>14</v>
      </c>
      <c r="K41" s="80" t="n">
        <v>14</v>
      </c>
      <c r="L41" s="25" t="n">
        <v>2</v>
      </c>
      <c r="M41" s="80" t="n">
        <v>0</v>
      </c>
      <c r="N41" s="80" t="n">
        <v>1</v>
      </c>
      <c r="O41" s="80" t="n">
        <v>2</v>
      </c>
      <c r="P41" s="80" t="n">
        <v>3</v>
      </c>
      <c r="Q41" s="80" t="n">
        <v>2</v>
      </c>
      <c r="R41" s="16" t="n">
        <v>6</v>
      </c>
      <c r="S41" s="16" t="n">
        <v>4</v>
      </c>
      <c r="T41" s="16" t="n">
        <v>10</v>
      </c>
      <c r="U41" s="25" t="n">
        <v>2</v>
      </c>
      <c r="V41" s="80" t="n">
        <v>2</v>
      </c>
      <c r="W41" s="16" t="n">
        <v>4</v>
      </c>
      <c r="X41" s="25" t="n">
        <v>16</v>
      </c>
      <c r="Y41" s="80" t="n">
        <v>45</v>
      </c>
      <c r="Z41" s="27">
        <f>IF(U41="","",LOOKUP(U41-V41,{-9E+307,0,1},{2,"x",1}))</f>
        <v/>
      </c>
      <c r="AA41" s="14">
        <f>IF(U41="","",U41&amp;"-"&amp;V41)</f>
        <v/>
      </c>
      <c r="AB41" s="63" t="n"/>
      <c r="AW41" s="80" t="n"/>
      <c r="AX41" s="81" t="n"/>
      <c r="AY41" s="80" t="n"/>
      <c r="AZ41" s="80" t="n"/>
      <c r="BA41" s="80" t="n"/>
      <c r="BB41" s="80" t="n"/>
      <c r="BC41" s="80" t="n"/>
      <c r="BD41" s="80" t="n"/>
      <c r="BE41" s="80" t="n"/>
      <c r="BF41" s="80" t="n"/>
      <c r="BG41" s="81" t="n"/>
      <c r="BH41" s="80" t="n"/>
      <c r="BI41" s="80" t="n"/>
      <c r="BJ41" s="80" t="n"/>
      <c r="BK41" s="80" t="n"/>
      <c r="BL41" s="80" t="n"/>
      <c r="BM41" s="80" t="n"/>
      <c r="BN41" s="80" t="n"/>
      <c r="BO41" s="80" t="n"/>
      <c r="EP41" s="89" t="n"/>
      <c r="ER41" s="81" t="n"/>
      <c r="ES41" s="89" t="n"/>
      <c r="EU41" s="81" t="n"/>
      <c r="EV41" s="89" t="n"/>
      <c r="EX41" s="81" t="n"/>
      <c r="EY41" s="89" t="n"/>
      <c r="FA41" s="81" t="n"/>
      <c r="FB41" s="89" t="n"/>
      <c r="FD41" s="81" t="n"/>
      <c r="FE41" s="89" t="n"/>
      <c r="FG41" s="81" t="n"/>
      <c r="FH41" s="89" t="n"/>
      <c r="FJ41" s="81" t="n"/>
      <c r="FK41" s="89" t="n"/>
      <c r="FM41" s="81" t="n"/>
    </row>
    <row customHeight="1" ht="12" r="42" spans="1:201">
      <c r="A42" s="35" t="n">
        <v>43359</v>
      </c>
      <c r="B42" s="89" t="s">
        <v>175</v>
      </c>
      <c r="C42" s="89" t="s">
        <v>184</v>
      </c>
      <c r="D42" s="31" t="n">
        <v>6.6</v>
      </c>
      <c r="E42" s="81" t="n">
        <v>6.57</v>
      </c>
      <c r="F42" s="25" t="n">
        <v>440</v>
      </c>
      <c r="G42" s="80" t="n">
        <v>496</v>
      </c>
      <c r="H42" s="80" t="n">
        <v>362</v>
      </c>
      <c r="I42" s="80" t="n">
        <v>410</v>
      </c>
      <c r="J42" s="80" t="n">
        <v>9</v>
      </c>
      <c r="K42" s="80" t="n">
        <v>6</v>
      </c>
      <c r="L42" s="25" t="n">
        <v>0</v>
      </c>
      <c r="M42" s="80" t="n">
        <v>2</v>
      </c>
      <c r="N42" s="80" t="n">
        <v>2</v>
      </c>
      <c r="O42" s="80" t="n">
        <v>1</v>
      </c>
      <c r="P42" s="80" t="n">
        <v>1</v>
      </c>
      <c r="Q42" s="80" t="n">
        <v>0</v>
      </c>
      <c r="R42" s="16" t="n">
        <v>3</v>
      </c>
      <c r="S42" s="16" t="n">
        <v>3</v>
      </c>
      <c r="T42" s="16" t="n">
        <v>6</v>
      </c>
      <c r="U42" s="25" t="n">
        <v>1</v>
      </c>
      <c r="V42" s="80" t="n">
        <v>1</v>
      </c>
      <c r="W42" s="16" t="n">
        <v>2</v>
      </c>
      <c r="X42" s="25" t="n">
        <v>30</v>
      </c>
      <c r="Y42" s="80" t="n">
        <v>19</v>
      </c>
      <c r="Z42" s="27">
        <f>IF(U42="","",LOOKUP(U42-V42,{-9E+307,0,1},{2,"x",1}))</f>
        <v/>
      </c>
      <c r="AA42" s="14">
        <f>IF(U42="","",U42&amp;"-"&amp;V42)</f>
        <v/>
      </c>
      <c r="AB42" s="63" t="n"/>
      <c r="EP42" s="89" t="n"/>
      <c r="ER42" s="81" t="n"/>
      <c r="ES42" s="89" t="n"/>
      <c r="EU42" s="81" t="n"/>
      <c r="EV42" s="89" t="n"/>
      <c r="EX42" s="81" t="n"/>
      <c r="EY42" s="89" t="n"/>
      <c r="FA42" s="81" t="n"/>
      <c r="FB42" s="89" t="n"/>
      <c r="FD42" s="81" t="n"/>
      <c r="FE42" s="89" t="n"/>
      <c r="FG42" s="81" t="n"/>
      <c r="FH42" s="89" t="n"/>
      <c r="FJ42" s="81" t="n"/>
      <c r="FK42" s="89" t="n"/>
      <c r="FM42" s="81" t="n"/>
    </row>
    <row customHeight="1" ht="12" r="43" spans="1:201">
      <c r="A43" s="35" t="n">
        <v>43359</v>
      </c>
      <c r="B43" s="89" t="s">
        <v>178</v>
      </c>
      <c r="C43" s="89" t="s">
        <v>174</v>
      </c>
      <c r="D43" s="31" t="n">
        <v>6.5</v>
      </c>
      <c r="E43" s="81" t="n">
        <v>6.69</v>
      </c>
      <c r="F43" s="25" t="n">
        <v>406</v>
      </c>
      <c r="G43" s="80" t="n">
        <v>473</v>
      </c>
      <c r="H43" s="80" t="n">
        <v>328</v>
      </c>
      <c r="I43" s="80" t="n">
        <v>384</v>
      </c>
      <c r="J43" s="80" t="n">
        <v>12</v>
      </c>
      <c r="K43" s="80" t="n">
        <v>6</v>
      </c>
      <c r="L43" s="25" t="n">
        <v>0</v>
      </c>
      <c r="M43" s="80" t="n">
        <v>1</v>
      </c>
      <c r="N43" s="80" t="n">
        <v>3</v>
      </c>
      <c r="O43" s="80" t="n">
        <v>2</v>
      </c>
      <c r="P43" s="80" t="n">
        <v>1</v>
      </c>
      <c r="Q43" s="80" t="n">
        <v>1</v>
      </c>
      <c r="R43" s="16" t="n">
        <v>4</v>
      </c>
      <c r="S43" s="16" t="n">
        <v>4</v>
      </c>
      <c r="T43" s="16" t="n">
        <v>8</v>
      </c>
      <c r="U43" s="25" t="n">
        <v>2</v>
      </c>
      <c r="V43" s="80" t="n">
        <v>3</v>
      </c>
      <c r="W43" s="16" t="n">
        <v>5</v>
      </c>
      <c r="X43" s="25" t="n">
        <v>11</v>
      </c>
      <c r="Y43" s="80" t="n">
        <v>16</v>
      </c>
      <c r="Z43" s="27">
        <f>IF(U43="","",LOOKUP(U43-V43,{-9E+307,0,1},{2,"x",1}))</f>
        <v/>
      </c>
      <c r="AA43" s="14">
        <f>IF(U43="","",U43&amp;"-"&amp;V43)</f>
        <v/>
      </c>
      <c r="AB43" s="63" t="n"/>
      <c r="AW43" s="80" t="n"/>
      <c r="AX43" s="80" t="n"/>
      <c r="AY43" s="80" t="n"/>
      <c r="AZ43" s="80" t="n"/>
      <c r="BA43" s="80" t="n"/>
      <c r="BB43" s="80" t="n"/>
      <c r="BC43" s="80" t="n"/>
      <c r="BD43" s="80" t="n"/>
      <c r="BE43" s="80" t="n"/>
      <c r="BF43" s="80" t="n"/>
      <c r="BG43" s="80" t="n"/>
      <c r="BH43" s="80" t="n"/>
      <c r="BI43" s="80" t="n"/>
      <c r="BJ43" s="80" t="n"/>
      <c r="BK43" s="80" t="n"/>
      <c r="BL43" s="80" t="n"/>
      <c r="BM43" s="80" t="n"/>
      <c r="BN43" s="80" t="n"/>
      <c r="BO43" s="80" t="n"/>
      <c r="EP43" s="89" t="n"/>
      <c r="ER43" s="81" t="n"/>
      <c r="ES43" s="89" t="n"/>
      <c r="EU43" s="81" t="n"/>
      <c r="EV43" s="89" t="n"/>
      <c r="EX43" s="81" t="n"/>
      <c r="EY43" s="89" t="n"/>
      <c r="FA43" s="81" t="n"/>
      <c r="FB43" s="89" t="n"/>
      <c r="FD43" s="81" t="n"/>
      <c r="FE43" s="89" t="n"/>
      <c r="FG43" s="81" t="n"/>
      <c r="FH43" s="89" t="n"/>
      <c r="FJ43" s="81" t="n"/>
      <c r="FK43" s="89" t="n"/>
      <c r="FM43" s="81" t="n"/>
    </row>
    <row customHeight="1" ht="12" r="44" spans="1:201">
      <c r="A44" s="35" t="n">
        <v>43359</v>
      </c>
      <c r="B44" s="89" t="s">
        <v>170</v>
      </c>
      <c r="C44" s="89" t="s">
        <v>172</v>
      </c>
      <c r="D44" s="31" t="n">
        <v>6.52</v>
      </c>
      <c r="E44" s="81" t="n">
        <v>6.83</v>
      </c>
      <c r="F44" s="25" t="n">
        <v>564</v>
      </c>
      <c r="G44" s="80" t="n">
        <v>274</v>
      </c>
      <c r="H44" s="80" t="n">
        <v>480</v>
      </c>
      <c r="I44" s="80" t="n">
        <v>197</v>
      </c>
      <c r="J44" s="80" t="n">
        <v>8</v>
      </c>
      <c r="K44" s="80" t="n">
        <v>8</v>
      </c>
      <c r="L44" s="25" t="n">
        <v>0</v>
      </c>
      <c r="M44" s="80" t="n">
        <v>1</v>
      </c>
      <c r="N44" s="80" t="n">
        <v>4</v>
      </c>
      <c r="O44" s="80" t="n">
        <v>4</v>
      </c>
      <c r="P44" s="80" t="n">
        <v>2</v>
      </c>
      <c r="Q44" s="80" t="n">
        <v>2</v>
      </c>
      <c r="R44" s="16" t="n">
        <v>6</v>
      </c>
      <c r="S44" s="16" t="n">
        <v>7</v>
      </c>
      <c r="T44" s="16" t="n">
        <v>13</v>
      </c>
      <c r="U44" s="25" t="n">
        <v>3</v>
      </c>
      <c r="V44" s="80" t="n">
        <v>5</v>
      </c>
      <c r="W44" s="16" t="n">
        <v>8</v>
      </c>
      <c r="X44" s="25" t="n">
        <v>20</v>
      </c>
      <c r="Y44" s="80" t="n">
        <v>17</v>
      </c>
      <c r="Z44" s="27">
        <f>IF(U44="","",LOOKUP(U44-V44,{-9E+307,0,1},{2,"x",1}))</f>
        <v/>
      </c>
      <c r="AA44" s="14">
        <f>IF(U44="","",U44&amp;"-"&amp;V44)</f>
        <v/>
      </c>
      <c r="AB44" s="63" t="n"/>
      <c r="AW44" s="80" t="n"/>
      <c r="AX44" s="80" t="n"/>
      <c r="AY44" s="80" t="n"/>
      <c r="AZ44" s="80" t="n"/>
      <c r="BA44" s="80" t="n"/>
      <c r="BB44" s="80" t="n"/>
      <c r="BC44" s="80" t="n"/>
      <c r="BD44" s="80" t="n"/>
      <c r="BE44" s="80" t="n"/>
      <c r="BF44" s="80" t="n"/>
      <c r="BG44" s="80" t="n"/>
      <c r="BH44" s="80" t="n"/>
      <c r="BI44" s="80" t="n"/>
      <c r="BJ44" s="80" t="n"/>
      <c r="BK44" s="80" t="n"/>
      <c r="BL44" s="80" t="n"/>
      <c r="BM44" s="80" t="n"/>
      <c r="BN44" s="80" t="n"/>
      <c r="BO44" s="80" t="n"/>
      <c r="EP44" s="89" t="n"/>
      <c r="ER44" s="81" t="n"/>
      <c r="ES44" s="89" t="n"/>
      <c r="EU44" s="81" t="n"/>
      <c r="EV44" s="89" t="n"/>
      <c r="EX44" s="81" t="n"/>
      <c r="EY44" s="89" t="n"/>
      <c r="FA44" s="81" t="n"/>
      <c r="FB44" s="89" t="n"/>
      <c r="FD44" s="81" t="n"/>
      <c r="FE44" s="89" t="n"/>
      <c r="FG44" s="81" t="n"/>
      <c r="FH44" s="89" t="n"/>
      <c r="FJ44" s="81" t="n"/>
      <c r="FK44" s="89" t="n"/>
      <c r="FM44" s="81" t="n"/>
    </row>
    <row customHeight="1" ht="12" r="45" spans="1:201">
      <c r="A45" s="35" t="n">
        <v>43359</v>
      </c>
      <c r="B45" s="89" t="s">
        <v>177</v>
      </c>
      <c r="C45" s="89" t="s">
        <v>182</v>
      </c>
      <c r="D45" s="31" t="n">
        <v>6.5</v>
      </c>
      <c r="E45" s="81" t="n">
        <v>6.77</v>
      </c>
      <c r="F45" s="25" t="n">
        <v>388</v>
      </c>
      <c r="G45" s="80" t="n">
        <v>494</v>
      </c>
      <c r="H45" s="80" t="n">
        <v>296</v>
      </c>
      <c r="I45" s="80" t="n">
        <v>410</v>
      </c>
      <c r="J45" s="80" t="n">
        <v>11</v>
      </c>
      <c r="K45" s="80" t="n">
        <v>7</v>
      </c>
      <c r="L45" s="25" t="n">
        <v>0</v>
      </c>
      <c r="M45" s="80" t="n">
        <v>0</v>
      </c>
      <c r="N45" s="80" t="n">
        <v>4</v>
      </c>
      <c r="O45" s="80" t="n">
        <v>0</v>
      </c>
      <c r="P45" s="80" t="n">
        <v>0</v>
      </c>
      <c r="Q45" s="80" t="n">
        <v>2</v>
      </c>
      <c r="R45" s="16" t="n">
        <v>4</v>
      </c>
      <c r="S45" s="16" t="n">
        <v>2</v>
      </c>
      <c r="T45" s="16" t="n">
        <v>6</v>
      </c>
      <c r="U45" s="25" t="n">
        <v>1</v>
      </c>
      <c r="V45" s="80" t="n">
        <v>2</v>
      </c>
      <c r="W45" s="16" t="n">
        <v>3</v>
      </c>
      <c r="X45" s="25" t="n">
        <v>15</v>
      </c>
      <c r="Y45" s="80" t="n">
        <v>27</v>
      </c>
      <c r="Z45" s="27">
        <f>IF(U45="","",LOOKUP(U45-V45,{-9E+307,0,1},{2,"x",1}))</f>
        <v/>
      </c>
      <c r="AA45" s="14">
        <f>IF(U45="","",U45&amp;"-"&amp;V45)</f>
        <v/>
      </c>
      <c r="AB45" s="63" t="n"/>
      <c r="AW45" s="80" t="n"/>
      <c r="AX45" s="80" t="n"/>
      <c r="AY45" s="80" t="n"/>
      <c r="AZ45" s="80" t="n"/>
      <c r="BA45" s="80" t="n"/>
      <c r="BB45" s="80" t="n"/>
      <c r="BC45" s="80" t="n"/>
      <c r="BD45" s="80" t="n"/>
      <c r="BE45" s="80" t="n"/>
      <c r="BF45" s="80" t="n"/>
      <c r="BG45" s="80" t="n"/>
      <c r="BH45" s="80" t="n"/>
      <c r="BI45" s="80" t="n"/>
      <c r="BJ45" s="80" t="n"/>
      <c r="BK45" s="80" t="n"/>
      <c r="BL45" s="80" t="n"/>
      <c r="BM45" s="80" t="n"/>
      <c r="BN45" s="80" t="n"/>
      <c r="BO45" s="80" t="n"/>
      <c r="EP45" s="89" t="n"/>
      <c r="ER45" s="81" t="n"/>
      <c r="ES45" s="89" t="n"/>
      <c r="EU45" s="81" t="n"/>
      <c r="EV45" s="89" t="n"/>
      <c r="EX45" s="81" t="n"/>
      <c r="EY45" s="89" t="n"/>
      <c r="FA45" s="81" t="n"/>
      <c r="FB45" s="89" t="n"/>
      <c r="FD45" s="81" t="n"/>
      <c r="FE45" s="89" t="n"/>
      <c r="FG45" s="81" t="n"/>
      <c r="FH45" s="89" t="n"/>
      <c r="FJ45" s="81" t="n"/>
      <c r="FK45" s="89" t="n"/>
      <c r="FM45" s="81" t="n"/>
    </row>
    <row customHeight="1" ht="12" r="46" spans="1:201">
      <c r="A46" s="35" t="n">
        <v>43359</v>
      </c>
      <c r="B46" s="89" t="s">
        <v>169</v>
      </c>
      <c r="C46" s="89" t="s">
        <v>185</v>
      </c>
      <c r="D46" s="31" t="n">
        <v>6.24</v>
      </c>
      <c r="E46" s="81" t="n">
        <v>7.12</v>
      </c>
      <c r="F46" s="25" t="n">
        <v>459</v>
      </c>
      <c r="G46" s="80" t="n">
        <v>320</v>
      </c>
      <c r="H46" s="80" t="n">
        <v>366</v>
      </c>
      <c r="I46" s="80" t="n">
        <v>213</v>
      </c>
      <c r="J46" s="80" t="n">
        <v>8</v>
      </c>
      <c r="K46" s="80" t="n">
        <v>5</v>
      </c>
      <c r="L46" s="25" t="n">
        <v>0</v>
      </c>
      <c r="M46" s="80" t="n">
        <v>1</v>
      </c>
      <c r="N46" s="80" t="n">
        <v>2</v>
      </c>
      <c r="O46" s="80" t="n">
        <v>2</v>
      </c>
      <c r="P46" s="80" t="n">
        <v>4</v>
      </c>
      <c r="Q46" s="80" t="n">
        <v>1</v>
      </c>
      <c r="R46" s="16" t="n">
        <v>6</v>
      </c>
      <c r="S46" s="16" t="n">
        <v>4</v>
      </c>
      <c r="T46" s="16" t="n">
        <v>10</v>
      </c>
      <c r="U46" s="25" t="n">
        <v>0</v>
      </c>
      <c r="V46" s="80" t="n">
        <v>2</v>
      </c>
      <c r="W46" s="16" t="n">
        <v>2</v>
      </c>
      <c r="X46" s="25" t="n">
        <v>22</v>
      </c>
      <c r="Y46" s="80" t="n">
        <v>40</v>
      </c>
      <c r="Z46" s="27">
        <f>IF(U46="","",LOOKUP(U46-V46,{-9E+307,0,1},{2,"x",1}))</f>
        <v/>
      </c>
      <c r="AA46" s="14">
        <f>IF(U46="","",U46&amp;"-"&amp;V46)</f>
        <v/>
      </c>
      <c r="AB46" s="63" t="n"/>
      <c r="AW46" s="80" t="n"/>
      <c r="AX46" s="80" t="n"/>
      <c r="AY46" s="80" t="n"/>
      <c r="AZ46" s="80" t="n"/>
      <c r="BA46" s="80" t="n"/>
      <c r="BB46" s="80" t="n"/>
      <c r="BC46" s="80" t="n"/>
      <c r="BD46" s="80" t="n"/>
      <c r="BE46" s="80" t="n"/>
      <c r="BF46" s="80" t="n"/>
      <c r="BG46" s="80" t="n"/>
      <c r="BH46" s="80" t="n"/>
      <c r="BI46" s="80" t="n"/>
      <c r="BJ46" s="80" t="n"/>
      <c r="BK46" s="80" t="n"/>
      <c r="BL46" s="80" t="n"/>
      <c r="BM46" s="80" t="n"/>
      <c r="BN46" s="80" t="n"/>
      <c r="BO46" s="80" t="n"/>
      <c r="EP46" s="89" t="n"/>
      <c r="ER46" s="81" t="n"/>
      <c r="ES46" s="89" t="n"/>
      <c r="EU46" s="81" t="n"/>
      <c r="EV46" s="89" t="n"/>
      <c r="EX46" s="81" t="n"/>
      <c r="EY46" s="89" t="n"/>
      <c r="FA46" s="81" t="n"/>
      <c r="FB46" s="89" t="n"/>
      <c r="FD46" s="81" t="n"/>
      <c r="FE46" s="89" t="n"/>
      <c r="FG46" s="81" t="n"/>
      <c r="FH46" s="89" t="n"/>
      <c r="FJ46" s="81" t="n"/>
      <c r="FK46" s="89" t="n"/>
      <c r="FM46" s="81" t="n"/>
    </row>
    <row customHeight="1" ht="12" r="47" spans="1:201">
      <c r="A47" s="35" t="n">
        <v>43364</v>
      </c>
      <c r="B47" s="89" t="s">
        <v>172</v>
      </c>
      <c r="C47" s="89" t="s">
        <v>183</v>
      </c>
      <c r="D47" s="31" t="n">
        <v>7.29</v>
      </c>
      <c r="E47" s="81" t="n">
        <v>6.15</v>
      </c>
      <c r="F47" s="25" t="n">
        <v>391</v>
      </c>
      <c r="G47" s="80" t="n">
        <v>316</v>
      </c>
      <c r="H47" s="80" t="n">
        <v>324</v>
      </c>
      <c r="I47" s="80" t="n">
        <v>231</v>
      </c>
      <c r="J47" s="80" t="n">
        <v>19</v>
      </c>
      <c r="K47" s="80" t="n">
        <v>12</v>
      </c>
      <c r="L47" s="25" t="n">
        <v>1</v>
      </c>
      <c r="M47" s="80" t="n">
        <v>0</v>
      </c>
      <c r="N47" s="80" t="n">
        <v>7</v>
      </c>
      <c r="O47" s="80" t="n">
        <v>2</v>
      </c>
      <c r="P47" s="80" t="n">
        <v>2</v>
      </c>
      <c r="Q47" s="80" t="n">
        <v>2</v>
      </c>
      <c r="R47" s="16" t="n">
        <v>10</v>
      </c>
      <c r="S47" s="16" t="n">
        <v>4</v>
      </c>
      <c r="T47" s="16" t="n">
        <v>14</v>
      </c>
      <c r="U47" s="25" t="n">
        <v>4</v>
      </c>
      <c r="V47" s="80" t="n">
        <v>0</v>
      </c>
      <c r="W47" s="16" t="n">
        <v>4</v>
      </c>
      <c r="X47" s="25" t="n">
        <v>15</v>
      </c>
      <c r="Y47" s="80" t="n">
        <v>23</v>
      </c>
      <c r="Z47" s="27">
        <f>IF(U47="","",LOOKUP(U47-V47,{-9E+307,0,1},{2,"x",1}))</f>
        <v/>
      </c>
      <c r="AA47" s="14">
        <f>IF(U47="","",U47&amp;"-"&amp;V47)</f>
        <v/>
      </c>
      <c r="AB47" s="63" t="n"/>
      <c r="AW47" s="80" t="n"/>
      <c r="AX47" s="80" t="n"/>
      <c r="AY47" s="80" t="n"/>
      <c r="AZ47" s="80" t="n"/>
      <c r="BA47" s="80" t="n"/>
      <c r="BB47" s="80" t="n"/>
      <c r="BC47" s="80" t="n"/>
      <c r="BD47" s="80" t="n"/>
      <c r="BE47" s="80" t="n"/>
      <c r="BF47" s="80" t="n"/>
      <c r="BG47" s="80" t="n"/>
      <c r="BH47" s="80" t="n"/>
      <c r="BI47" s="80" t="n"/>
      <c r="BJ47" s="80" t="n"/>
      <c r="BK47" s="80" t="n"/>
      <c r="BL47" s="80" t="n"/>
      <c r="BM47" s="80" t="n"/>
      <c r="BN47" s="80" t="n"/>
      <c r="BO47" s="80" t="n"/>
      <c r="EP47" s="89" t="n"/>
      <c r="ER47" s="81" t="n"/>
      <c r="ES47" s="89" t="n"/>
      <c r="EU47" s="81" t="n"/>
      <c r="EV47" s="89" t="n"/>
      <c r="EX47" s="81" t="n"/>
      <c r="EY47" s="89" t="n"/>
      <c r="FA47" s="81" t="n"/>
      <c r="FB47" s="89" t="n"/>
      <c r="FD47" s="81" t="n"/>
      <c r="FE47" s="89" t="n"/>
      <c r="FG47" s="81" t="n"/>
      <c r="FH47" s="89" t="n"/>
      <c r="FJ47" s="81" t="n"/>
      <c r="FK47" s="89" t="n"/>
      <c r="FM47" s="81" t="n"/>
    </row>
    <row customHeight="1" ht="12" r="48" spans="1:201">
      <c r="A48" s="35" t="n">
        <v>43365</v>
      </c>
      <c r="B48" s="89" t="s">
        <v>173</v>
      </c>
      <c r="C48" s="89" t="s">
        <v>170</v>
      </c>
      <c r="D48" s="31" t="n">
        <v>6.87</v>
      </c>
      <c r="E48" s="81" t="n">
        <v>6.71</v>
      </c>
      <c r="F48" s="25" t="n">
        <v>452</v>
      </c>
      <c r="G48" s="80" t="n">
        <v>429</v>
      </c>
      <c r="H48" s="80" t="n">
        <v>339</v>
      </c>
      <c r="I48" s="80" t="n">
        <v>320</v>
      </c>
      <c r="J48" s="80" t="n">
        <v>10</v>
      </c>
      <c r="K48" s="80" t="n">
        <v>9</v>
      </c>
      <c r="L48" s="25" t="n">
        <v>0</v>
      </c>
      <c r="M48" s="80" t="n">
        <v>1</v>
      </c>
      <c r="N48" s="80" t="n">
        <v>5</v>
      </c>
      <c r="O48" s="80" t="n">
        <v>3</v>
      </c>
      <c r="P48" s="80" t="n">
        <v>3</v>
      </c>
      <c r="Q48" s="80" t="n">
        <v>1</v>
      </c>
      <c r="R48" s="16" t="n">
        <v>8</v>
      </c>
      <c r="S48" s="16" t="n">
        <v>5</v>
      </c>
      <c r="T48" s="16" t="n">
        <v>13</v>
      </c>
      <c r="U48" s="25" t="n">
        <v>3</v>
      </c>
      <c r="V48" s="80" t="n">
        <v>3</v>
      </c>
      <c r="W48" s="16" t="n">
        <v>6</v>
      </c>
      <c r="X48" s="25" t="n">
        <v>29</v>
      </c>
      <c r="Y48" s="80" t="n">
        <v>23</v>
      </c>
      <c r="Z48" s="27">
        <f>IF(U48="","",LOOKUP(U48-V48,{-9E+307,0,1},{2,"x",1}))</f>
        <v/>
      </c>
      <c r="AA48" s="14">
        <f>IF(U48="","",U48&amp;"-"&amp;V48)</f>
        <v/>
      </c>
      <c r="AB48" s="63" t="n"/>
      <c r="AW48" s="80" t="n"/>
      <c r="AX48" s="80" t="n"/>
      <c r="AY48" s="80" t="n"/>
      <c r="AZ48" s="80" t="n"/>
      <c r="BA48" s="80" t="n"/>
      <c r="BB48" s="80" t="n"/>
      <c r="BC48" s="80" t="n"/>
      <c r="BD48" s="80" t="n"/>
      <c r="BE48" s="80" t="n"/>
      <c r="BF48" s="80" t="n"/>
      <c r="BG48" s="80" t="n"/>
      <c r="BH48" s="80" t="n"/>
      <c r="BI48" s="80" t="n"/>
      <c r="BJ48" s="80" t="n"/>
      <c r="BK48" s="80" t="n"/>
      <c r="BL48" s="80" t="n"/>
      <c r="BM48" s="80" t="n"/>
      <c r="BN48" s="80" t="n"/>
      <c r="BO48" s="80" t="n"/>
      <c r="EP48" s="89" t="n"/>
      <c r="ER48" s="81" t="n"/>
      <c r="ES48" s="89" t="n"/>
      <c r="EU48" s="81" t="n"/>
      <c r="EV48" s="89" t="n"/>
      <c r="EX48" s="81" t="n"/>
      <c r="EY48" s="89" t="n"/>
      <c r="FA48" s="81" t="n"/>
      <c r="FB48" s="89" t="n"/>
      <c r="FD48" s="81" t="n"/>
      <c r="FE48" s="89" t="n"/>
      <c r="FG48" s="81" t="n"/>
      <c r="FH48" s="89" t="n"/>
      <c r="FJ48" s="81" t="n"/>
      <c r="FK48" s="89" t="n"/>
      <c r="FM48" s="81" t="n"/>
    </row>
    <row customHeight="1" ht="12" r="49" spans="1:201">
      <c r="A49" s="35" t="n">
        <v>43365</v>
      </c>
      <c r="B49" s="89" t="s">
        <v>174</v>
      </c>
      <c r="C49" s="89" t="s">
        <v>179</v>
      </c>
      <c r="D49" s="31" t="n">
        <v>6.72</v>
      </c>
      <c r="E49" s="81" t="n">
        <v>6.85</v>
      </c>
      <c r="F49" s="25" t="n">
        <v>352</v>
      </c>
      <c r="G49" s="80" t="n">
        <v>403</v>
      </c>
      <c r="H49" s="80" t="n">
        <v>270</v>
      </c>
      <c r="I49" s="80" t="n">
        <v>330</v>
      </c>
      <c r="J49" s="80" t="n">
        <v>7</v>
      </c>
      <c r="K49" s="80" t="n">
        <v>10</v>
      </c>
      <c r="L49" s="25" t="n">
        <v>2</v>
      </c>
      <c r="M49" s="80" t="n">
        <v>0</v>
      </c>
      <c r="N49" s="80" t="n">
        <v>5</v>
      </c>
      <c r="O49" s="80" t="n">
        <v>3</v>
      </c>
      <c r="P49" s="80" t="n">
        <v>0</v>
      </c>
      <c r="Q49" s="80" t="n">
        <v>3</v>
      </c>
      <c r="R49" s="16" t="n">
        <v>7</v>
      </c>
      <c r="S49" s="16" t="n">
        <v>6</v>
      </c>
      <c r="T49" s="16" t="n">
        <v>13</v>
      </c>
      <c r="U49" s="25" t="n">
        <v>4</v>
      </c>
      <c r="V49" s="80" t="n">
        <v>4</v>
      </c>
      <c r="W49" s="16" t="n">
        <v>8</v>
      </c>
      <c r="X49" s="25" t="n">
        <v>26</v>
      </c>
      <c r="Y49" s="80" t="n">
        <v>10</v>
      </c>
      <c r="Z49" s="27">
        <f>IF(U49="","",LOOKUP(U49-V49,{-9E+307,0,1},{2,"x",1}))</f>
        <v/>
      </c>
      <c r="AA49" s="14">
        <f>IF(U49="","",U49&amp;"-"&amp;V49)</f>
        <v/>
      </c>
      <c r="AB49" s="63" t="n"/>
      <c r="AW49" s="80" t="n"/>
      <c r="AX49" s="80" t="n"/>
      <c r="AY49" s="80" t="n"/>
      <c r="AZ49" s="80" t="n"/>
      <c r="BA49" s="80" t="n"/>
      <c r="BB49" s="80" t="n"/>
      <c r="BC49" s="80" t="n"/>
      <c r="BD49" s="80" t="n"/>
      <c r="BE49" s="80" t="n"/>
      <c r="BF49" s="80" t="n"/>
      <c r="BG49" s="80" t="n"/>
      <c r="BH49" s="80" t="n"/>
      <c r="BI49" s="80" t="n"/>
      <c r="BJ49" s="80" t="n"/>
      <c r="BK49" s="80" t="n"/>
      <c r="BL49" s="80" t="n"/>
      <c r="BM49" s="80" t="n"/>
      <c r="BN49" s="80" t="n"/>
      <c r="BO49" s="80" t="n"/>
      <c r="EP49" s="89" t="n"/>
      <c r="ER49" s="81" t="n"/>
      <c r="ES49" s="89" t="n"/>
      <c r="EU49" s="81" t="n"/>
      <c r="EV49" s="89" t="n"/>
      <c r="EX49" s="81" t="n"/>
      <c r="EY49" s="89" t="n"/>
      <c r="FA49" s="81" t="n"/>
      <c r="FB49" s="89" t="n"/>
      <c r="FD49" s="81" t="n"/>
      <c r="FE49" s="89" t="n"/>
      <c r="FG49" s="81" t="n"/>
      <c r="FH49" s="89" t="n"/>
      <c r="FJ49" s="81" t="n"/>
      <c r="FK49" s="89" t="n"/>
      <c r="FM49" s="81" t="n"/>
    </row>
    <row customHeight="1" ht="15" r="50" spans="1:201">
      <c r="A50" s="35" t="n">
        <v>43365</v>
      </c>
      <c r="B50" s="89" t="s">
        <v>180</v>
      </c>
      <c r="C50" s="89" t="s">
        <v>178</v>
      </c>
      <c r="D50" s="31" t="n">
        <v>7.22</v>
      </c>
      <c r="E50" s="81" t="n">
        <v>5.92</v>
      </c>
      <c r="F50" s="25" t="n">
        <v>311</v>
      </c>
      <c r="G50" s="80" t="n">
        <v>546</v>
      </c>
      <c r="H50" s="80" t="n">
        <v>220</v>
      </c>
      <c r="I50" s="80" t="n">
        <v>455</v>
      </c>
      <c r="J50" s="80" t="n">
        <v>12</v>
      </c>
      <c r="K50" s="80" t="n">
        <v>4</v>
      </c>
      <c r="L50" s="25" t="n">
        <v>0</v>
      </c>
      <c r="M50" s="80" t="n">
        <v>0</v>
      </c>
      <c r="N50" s="80" t="n">
        <v>4</v>
      </c>
      <c r="O50" s="80" t="n">
        <v>1</v>
      </c>
      <c r="P50" s="80" t="n">
        <v>1</v>
      </c>
      <c r="Q50" s="80" t="n">
        <v>0</v>
      </c>
      <c r="R50" s="16" t="n">
        <v>5</v>
      </c>
      <c r="S50" s="16" t="n">
        <v>1</v>
      </c>
      <c r="T50" s="16" t="n">
        <v>6</v>
      </c>
      <c r="U50" s="25" t="n">
        <v>3</v>
      </c>
      <c r="V50" s="80" t="n">
        <v>0</v>
      </c>
      <c r="W50" s="16" t="n">
        <v>3</v>
      </c>
      <c r="X50" s="25" t="n">
        <v>13</v>
      </c>
      <c r="Y50" s="80" t="n">
        <v>25</v>
      </c>
      <c r="Z50" s="27">
        <f>IF(U50="","",LOOKUP(U50-V50,{-9E+307,0,1},{2,"x",1}))</f>
        <v/>
      </c>
      <c r="AA50" s="14">
        <f>IF(U50="","",U50&amp;"-"&amp;V50)</f>
        <v/>
      </c>
      <c r="AB50" s="63" t="n"/>
      <c r="AW50" s="80" t="n"/>
      <c r="AX50" s="80" t="n"/>
      <c r="AY50" s="80" t="n"/>
      <c r="AZ50" s="80" t="n"/>
      <c r="BA50" s="80" t="n"/>
      <c r="BB50" s="80" t="n"/>
      <c r="BC50" s="80" t="n"/>
      <c r="BD50" s="80" t="n"/>
      <c r="BE50" s="80" t="n"/>
      <c r="BF50" s="80" t="n"/>
      <c r="BG50" s="80" t="n"/>
      <c r="BH50" s="80" t="n"/>
      <c r="BI50" s="80" t="n"/>
      <c r="BJ50" s="80" t="n"/>
      <c r="BK50" s="80" t="n"/>
      <c r="BL50" s="80" t="n"/>
      <c r="BM50" s="80" t="n"/>
      <c r="BN50" s="80" t="n"/>
      <c r="BO50" s="80" t="n"/>
      <c r="BR50" t="s">
        <v>180</v>
      </c>
      <c r="BS50" t="s">
        <v>169</v>
      </c>
      <c r="BT50" t="n">
        <v>12</v>
      </c>
      <c r="BU50" t="n">
        <v>4</v>
      </c>
      <c r="BV50" t="n">
        <v>13</v>
      </c>
      <c r="BW50" t="n">
        <v>3</v>
      </c>
      <c r="BX50" t="n">
        <v>6</v>
      </c>
      <c r="BY50" t="n">
        <v>10</v>
      </c>
      <c r="BZ50" t="n">
        <v>7</v>
      </c>
      <c r="CA50" t="n">
        <v>9</v>
      </c>
      <c r="CB50" t="n">
        <v>0</v>
      </c>
      <c r="CC50" t="n">
        <v>16</v>
      </c>
      <c r="CD50" t="n">
        <v>3</v>
      </c>
      <c r="CE50" t="n">
        <v>13</v>
      </c>
      <c r="CF50" t="n">
        <v>12</v>
      </c>
      <c r="CG50" t="n">
        <v>4</v>
      </c>
      <c r="CH50" t="n">
        <v>13</v>
      </c>
      <c r="CI50" t="n">
        <v>3</v>
      </c>
      <c r="CJ50" t="n">
        <v>8</v>
      </c>
      <c r="CK50" t="n">
        <v>8</v>
      </c>
      <c r="CL50" t="n">
        <v>8</v>
      </c>
      <c r="CM50" t="n">
        <v>8</v>
      </c>
      <c r="CN50" t="n">
        <v>5</v>
      </c>
      <c r="CO50" t="n">
        <v>11</v>
      </c>
      <c r="CP50" t="n">
        <v>5</v>
      </c>
      <c r="CQ50" t="n">
        <v>11</v>
      </c>
      <c r="CR50" t="n">
        <v>3</v>
      </c>
      <c r="CS50" t="n">
        <v>13</v>
      </c>
      <c r="CT50" t="n">
        <v>4</v>
      </c>
      <c r="CU50" t="n">
        <v>12</v>
      </c>
      <c r="CV50" t="n">
        <v>8</v>
      </c>
      <c r="CW50" t="n">
        <v>8</v>
      </c>
      <c r="CX50" t="n">
        <v>15</v>
      </c>
      <c r="CY50" t="n">
        <v>1</v>
      </c>
      <c r="CZ50" t="n">
        <v>1</v>
      </c>
      <c r="DA50" t="n">
        <v>15</v>
      </c>
      <c r="DB50" t="n">
        <v>3</v>
      </c>
      <c r="DC50" t="n">
        <v>13</v>
      </c>
      <c r="DD50" t="n">
        <v>0</v>
      </c>
      <c r="DE50" t="n">
        <v>16</v>
      </c>
      <c r="DF50" t="n">
        <v>0</v>
      </c>
      <c r="DG50" t="n">
        <v>16</v>
      </c>
      <c r="DH50" t="n">
        <v>12</v>
      </c>
      <c r="DI50" t="n">
        <v>4</v>
      </c>
      <c r="DJ50" t="n">
        <v>11</v>
      </c>
      <c r="DK50" t="n">
        <v>5</v>
      </c>
      <c r="DL50" t="n">
        <v>5</v>
      </c>
      <c r="DM50" t="n">
        <v>11</v>
      </c>
      <c r="DN50" t="n">
        <v>6</v>
      </c>
      <c r="DO50" t="n">
        <v>10</v>
      </c>
      <c r="DP50" t="n">
        <v>2</v>
      </c>
      <c r="DQ50" t="n">
        <v>14</v>
      </c>
      <c r="DR50" t="n">
        <v>0</v>
      </c>
      <c r="DS50" t="n">
        <v>16</v>
      </c>
      <c r="DT50" t="n">
        <v>12</v>
      </c>
      <c r="DU50" t="n">
        <v>4</v>
      </c>
      <c r="DV50" t="n">
        <v>6</v>
      </c>
      <c r="DW50" t="n">
        <v>10</v>
      </c>
      <c r="DX50" t="n">
        <v>6</v>
      </c>
      <c r="DY50" t="n">
        <v>10</v>
      </c>
      <c r="DZ50" t="n">
        <v>2</v>
      </c>
      <c r="EA50" t="n">
        <v>14</v>
      </c>
      <c r="EB50" t="n">
        <v>0</v>
      </c>
      <c r="EC50" t="n">
        <v>16</v>
      </c>
      <c r="ED50" t="n">
        <v>1</v>
      </c>
      <c r="EE50" t="n">
        <v>15</v>
      </c>
      <c r="EF50" t="n">
        <v>12</v>
      </c>
      <c r="EG50" t="n">
        <v>4</v>
      </c>
      <c r="EH50" t="n">
        <v>11</v>
      </c>
      <c r="EI50" t="n">
        <v>5</v>
      </c>
      <c r="EJ50" t="n">
        <v>6</v>
      </c>
      <c r="EK50" t="n">
        <v>10</v>
      </c>
      <c r="EL50" t="n">
        <v>10</v>
      </c>
      <c r="EM50" t="n">
        <v>6</v>
      </c>
      <c r="EN50" t="n">
        <v>3</v>
      </c>
      <c r="EO50" t="n">
        <v>13</v>
      </c>
      <c r="EP50" s="89" t="n">
        <v>6</v>
      </c>
      <c r="EQ50" t="n">
        <v>10</v>
      </c>
      <c r="ER50" s="81" t="n"/>
      <c r="ES50" s="89" t="n"/>
      <c r="EU50" s="81" t="n"/>
      <c r="EV50" s="89" t="n"/>
      <c r="EX50" s="81" t="n"/>
      <c r="EY50" s="89" t="n"/>
      <c r="FA50" s="81" t="n"/>
      <c r="FB50" s="89" t="n"/>
      <c r="FD50" s="81" t="n"/>
      <c r="FE50" s="89" t="n"/>
      <c r="FG50" s="81" t="n"/>
      <c r="FH50" s="89" t="n"/>
      <c r="FJ50" s="81" t="n"/>
      <c r="FK50" s="89" t="n"/>
      <c r="FM50" s="81" t="n"/>
    </row>
    <row customHeight="1" ht="12" r="51" spans="1:201">
      <c r="A51" s="35" t="n">
        <v>43365</v>
      </c>
      <c r="B51" s="89" t="s">
        <v>185</v>
      </c>
      <c r="C51" s="89" t="s">
        <v>181</v>
      </c>
      <c r="D51" s="31" t="n">
        <v>6.42</v>
      </c>
      <c r="E51" s="81" t="n">
        <v>6.64</v>
      </c>
      <c r="F51" s="25" t="n">
        <v>461</v>
      </c>
      <c r="G51" s="80" t="n">
        <v>309</v>
      </c>
      <c r="H51" s="80" t="n">
        <v>370</v>
      </c>
      <c r="I51" s="80" t="n">
        <v>218</v>
      </c>
      <c r="J51" s="80" t="n">
        <v>10</v>
      </c>
      <c r="K51" s="80" t="n">
        <v>7</v>
      </c>
      <c r="L51" s="25" t="n">
        <v>1</v>
      </c>
      <c r="M51" s="80" t="n">
        <v>1</v>
      </c>
      <c r="N51" s="80" t="n">
        <v>2</v>
      </c>
      <c r="O51" s="80" t="n">
        <v>2</v>
      </c>
      <c r="P51" s="80" t="n">
        <v>1</v>
      </c>
      <c r="Q51" s="80" t="n">
        <v>0</v>
      </c>
      <c r="R51" s="16" t="n">
        <v>4</v>
      </c>
      <c r="S51" s="16" t="n">
        <v>3</v>
      </c>
      <c r="T51" s="16" t="n">
        <v>7</v>
      </c>
      <c r="U51" s="25" t="n">
        <v>1</v>
      </c>
      <c r="V51" s="80" t="n">
        <v>1</v>
      </c>
      <c r="W51" s="16" t="n">
        <v>2</v>
      </c>
      <c r="X51" s="25" t="n">
        <v>27</v>
      </c>
      <c r="Y51" s="80" t="n">
        <v>40</v>
      </c>
      <c r="Z51" s="27">
        <f>IF(U51="","",LOOKUP(U51-V51,{-9E+307,0,1},{2,"x",1}))</f>
        <v/>
      </c>
      <c r="AA51" s="14">
        <f>IF(U51="","",U51&amp;"-"&amp;V51)</f>
        <v/>
      </c>
      <c r="AB51" s="63" t="n"/>
      <c r="AW51" s="80" t="n"/>
      <c r="AX51" s="80" t="n"/>
      <c r="AY51" s="80" t="n"/>
      <c r="AZ51" s="80" t="n"/>
      <c r="BA51" s="80" t="n"/>
      <c r="BB51" s="80" t="n"/>
      <c r="BC51" s="80" t="n"/>
      <c r="BD51" s="80" t="n"/>
      <c r="BE51" s="80" t="n"/>
      <c r="BF51" s="80" t="n"/>
      <c r="BG51" s="80" t="n"/>
      <c r="BH51" s="80" t="n"/>
      <c r="BI51" s="80" t="n"/>
      <c r="BJ51" s="80" t="n"/>
      <c r="BK51" s="80" t="n"/>
      <c r="BL51" s="80" t="n"/>
      <c r="BM51" s="80" t="n"/>
      <c r="BN51" s="80" t="n"/>
      <c r="BO51" s="80" t="n"/>
      <c r="BR51" t="s">
        <v>178</v>
      </c>
      <c r="BS51" t="s">
        <v>170</v>
      </c>
      <c r="BT51" t="n">
        <v>11</v>
      </c>
      <c r="BU51" t="n">
        <v>5</v>
      </c>
      <c r="BV51" t="n">
        <v>15</v>
      </c>
      <c r="BW51" t="n">
        <v>1</v>
      </c>
      <c r="BX51" t="n">
        <v>4</v>
      </c>
      <c r="BY51" t="n">
        <v>12</v>
      </c>
      <c r="BZ51" t="n">
        <v>10</v>
      </c>
      <c r="CA51" t="n">
        <v>6</v>
      </c>
      <c r="CB51" t="n">
        <v>1</v>
      </c>
      <c r="CC51" t="n">
        <v>15</v>
      </c>
      <c r="CD51" t="n">
        <v>6</v>
      </c>
      <c r="CE51" t="n">
        <v>10</v>
      </c>
      <c r="CF51" t="n">
        <v>15</v>
      </c>
      <c r="CG51" t="n">
        <v>1</v>
      </c>
      <c r="CH51" t="n">
        <v>16</v>
      </c>
      <c r="CI51" t="n">
        <v>0</v>
      </c>
      <c r="CJ51" t="n">
        <v>11</v>
      </c>
      <c r="CK51" t="n">
        <v>5</v>
      </c>
      <c r="CL51" t="n">
        <v>11</v>
      </c>
      <c r="CM51" t="n">
        <v>5</v>
      </c>
      <c r="CN51" t="n">
        <v>5</v>
      </c>
      <c r="CO51" t="n">
        <v>11</v>
      </c>
      <c r="CP51" t="n">
        <v>10</v>
      </c>
      <c r="CQ51" t="n">
        <v>6</v>
      </c>
      <c r="CR51" t="n">
        <v>4</v>
      </c>
      <c r="CS51" t="n">
        <v>12</v>
      </c>
      <c r="CT51" t="n">
        <v>8</v>
      </c>
      <c r="CU51" t="n">
        <v>8</v>
      </c>
      <c r="CV51" t="n">
        <v>4</v>
      </c>
      <c r="CW51" t="n">
        <v>12</v>
      </c>
      <c r="CX51" t="n">
        <v>11</v>
      </c>
      <c r="CY51" t="n">
        <v>5</v>
      </c>
      <c r="CZ51" t="n">
        <v>0</v>
      </c>
      <c r="DA51" t="n">
        <v>16</v>
      </c>
      <c r="DB51" t="n">
        <v>4</v>
      </c>
      <c r="DC51" t="n">
        <v>12</v>
      </c>
      <c r="DD51" t="n">
        <v>0</v>
      </c>
      <c r="DE51" t="n">
        <v>16</v>
      </c>
      <c r="DF51" t="n">
        <v>2</v>
      </c>
      <c r="DG51" t="n">
        <v>14</v>
      </c>
      <c r="DH51" t="n">
        <v>9</v>
      </c>
      <c r="DI51" t="n">
        <v>7</v>
      </c>
      <c r="DJ51" t="n">
        <v>13</v>
      </c>
      <c r="DK51" t="n">
        <v>3</v>
      </c>
      <c r="DL51" t="n">
        <v>7</v>
      </c>
      <c r="DM51" t="n">
        <v>9</v>
      </c>
      <c r="DN51" t="n">
        <v>9</v>
      </c>
      <c r="DO51" t="n">
        <v>7</v>
      </c>
      <c r="DP51" t="n">
        <v>1</v>
      </c>
      <c r="DQ51" t="n">
        <v>15</v>
      </c>
      <c r="DR51" t="n">
        <v>8</v>
      </c>
      <c r="DS51" t="n">
        <v>8</v>
      </c>
      <c r="DT51" t="n">
        <v>13</v>
      </c>
      <c r="DU51" t="n">
        <v>3</v>
      </c>
      <c r="DV51" t="n">
        <v>12</v>
      </c>
      <c r="DW51" t="n">
        <v>4</v>
      </c>
      <c r="DX51" t="n">
        <v>4</v>
      </c>
      <c r="DY51" t="n">
        <v>12</v>
      </c>
      <c r="DZ51" t="n">
        <v>5</v>
      </c>
      <c r="EA51" t="n">
        <v>11</v>
      </c>
      <c r="EB51" t="n">
        <v>1</v>
      </c>
      <c r="EC51" t="n">
        <v>15</v>
      </c>
      <c r="ED51" t="n">
        <v>2</v>
      </c>
      <c r="EE51" t="n">
        <v>14</v>
      </c>
      <c r="EF51" t="n">
        <v>14</v>
      </c>
      <c r="EG51" t="n">
        <v>2</v>
      </c>
      <c r="EH51" t="n">
        <v>15</v>
      </c>
      <c r="EI51" t="n">
        <v>1</v>
      </c>
      <c r="EJ51" t="n">
        <v>11</v>
      </c>
      <c r="EK51" t="n">
        <v>5</v>
      </c>
      <c r="EL51" t="n">
        <v>9</v>
      </c>
      <c r="EM51" t="n">
        <v>7</v>
      </c>
      <c r="EN51" t="n">
        <v>6</v>
      </c>
      <c r="EO51" t="n">
        <v>10</v>
      </c>
      <c r="EP51" s="89" t="n">
        <v>6</v>
      </c>
      <c r="EQ51" t="n">
        <v>10</v>
      </c>
      <c r="ER51" s="81" t="n"/>
      <c r="ES51" s="89" t="n"/>
      <c r="EU51" s="81" t="n"/>
      <c r="EV51" s="89" t="n"/>
      <c r="EX51" s="81" t="n"/>
      <c r="EY51" s="89" t="n"/>
      <c r="FA51" s="81" t="n"/>
      <c r="FB51" s="89" t="n"/>
      <c r="FD51" s="81" t="n"/>
      <c r="FE51" s="89" t="n"/>
      <c r="FG51" s="81" t="n"/>
      <c r="FH51" s="89" t="n"/>
      <c r="FJ51" s="81" t="n"/>
      <c r="FK51" s="89" t="n"/>
      <c r="FM51" s="81" t="n"/>
    </row>
    <row customHeight="1" ht="12" r="52" spans="1:201">
      <c r="A52" s="35" t="n">
        <v>43366</v>
      </c>
      <c r="B52" s="89" t="s">
        <v>182</v>
      </c>
      <c r="C52" s="89" t="s">
        <v>169</v>
      </c>
      <c r="D52" s="31" t="n">
        <v>6.52</v>
      </c>
      <c r="E52" s="81" t="n">
        <v>6.97</v>
      </c>
      <c r="F52" s="25" t="n">
        <v>395</v>
      </c>
      <c r="G52" s="80" t="n">
        <v>379</v>
      </c>
      <c r="H52" s="80" t="n">
        <v>290</v>
      </c>
      <c r="I52" s="80" t="n">
        <v>276</v>
      </c>
      <c r="J52" s="80" t="n">
        <v>4</v>
      </c>
      <c r="K52" s="80" t="n">
        <v>9</v>
      </c>
      <c r="L52" s="25" t="n">
        <v>0</v>
      </c>
      <c r="M52" s="80" t="n">
        <v>0</v>
      </c>
      <c r="N52" s="80" t="n">
        <v>2</v>
      </c>
      <c r="O52" s="80" t="n">
        <v>3</v>
      </c>
      <c r="P52" s="80" t="n">
        <v>1</v>
      </c>
      <c r="Q52" s="80" t="n">
        <v>1</v>
      </c>
      <c r="R52" s="16" t="n">
        <v>3</v>
      </c>
      <c r="S52" s="16" t="n">
        <v>4</v>
      </c>
      <c r="T52" s="16" t="n">
        <v>7</v>
      </c>
      <c r="U52" s="25" t="n">
        <v>0</v>
      </c>
      <c r="V52" s="80" t="n">
        <v>1</v>
      </c>
      <c r="W52" s="16" t="n">
        <v>1</v>
      </c>
      <c r="X52" s="25" t="n">
        <v>16</v>
      </c>
      <c r="Y52" s="80" t="n">
        <v>26</v>
      </c>
      <c r="Z52" s="27">
        <f>IF(U52="","",LOOKUP(U52-V52,{-9E+307,0,1},{2,"x",1}))</f>
        <v/>
      </c>
      <c r="AA52" s="14">
        <f>IF(U52="","",U52&amp;"-"&amp;V52)</f>
        <v/>
      </c>
      <c r="AB52" s="63" t="n"/>
      <c r="AW52" s="80" t="n"/>
      <c r="AX52" s="80" t="n"/>
      <c r="AY52" s="80" t="n"/>
      <c r="AZ52" s="80" t="n"/>
      <c r="BA52" s="80" t="n"/>
      <c r="BB52" s="80" t="n"/>
      <c r="BC52" s="80" t="n"/>
      <c r="BD52" s="80" t="n"/>
      <c r="BE52" s="80" t="n"/>
      <c r="BF52" s="80" t="n"/>
      <c r="BG52" s="80" t="n"/>
      <c r="BH52" s="80" t="n"/>
      <c r="BI52" s="80" t="n"/>
      <c r="BJ52" s="80" t="n"/>
      <c r="BK52" s="80" t="n"/>
      <c r="BL52" s="80" t="n"/>
      <c r="BM52" s="80" t="n"/>
      <c r="BN52" s="80" t="n"/>
      <c r="BO52" s="80" t="n"/>
      <c r="BR52" t="s">
        <v>173</v>
      </c>
      <c r="BS52" t="s">
        <v>172</v>
      </c>
      <c r="BT52" t="n">
        <v>12</v>
      </c>
      <c r="BU52" t="n">
        <v>4</v>
      </c>
      <c r="BV52" t="n">
        <v>16</v>
      </c>
      <c r="BW52" t="n">
        <v>0</v>
      </c>
      <c r="BX52" t="n">
        <v>8</v>
      </c>
      <c r="BY52" t="n">
        <v>8</v>
      </c>
      <c r="BZ52" t="n">
        <v>10</v>
      </c>
      <c r="CA52" t="n">
        <v>6</v>
      </c>
      <c r="CB52" t="n">
        <v>4</v>
      </c>
      <c r="CC52" t="n">
        <v>12</v>
      </c>
      <c r="CD52" t="n">
        <v>5</v>
      </c>
      <c r="CE52" t="n">
        <v>11</v>
      </c>
      <c r="CF52" t="n">
        <v>15</v>
      </c>
      <c r="CG52" t="n">
        <v>1</v>
      </c>
      <c r="CH52" t="n">
        <v>16</v>
      </c>
      <c r="CI52" t="n">
        <v>0</v>
      </c>
      <c r="CJ52" t="n">
        <v>11</v>
      </c>
      <c r="CK52" t="n">
        <v>5</v>
      </c>
      <c r="CL52" t="n">
        <v>13</v>
      </c>
      <c r="CM52" t="n">
        <v>3</v>
      </c>
      <c r="CN52" t="n">
        <v>8</v>
      </c>
      <c r="CO52" t="n">
        <v>8</v>
      </c>
      <c r="CP52" t="n">
        <v>10</v>
      </c>
      <c r="CQ52" t="n">
        <v>6</v>
      </c>
      <c r="CR52" t="n">
        <v>7</v>
      </c>
      <c r="CS52" t="n">
        <v>9</v>
      </c>
      <c r="CT52" t="n">
        <v>6</v>
      </c>
      <c r="CU52" t="n">
        <v>10</v>
      </c>
      <c r="CV52" t="n">
        <v>6</v>
      </c>
      <c r="CW52" t="n">
        <v>10</v>
      </c>
      <c r="CX52" t="n">
        <v>8</v>
      </c>
      <c r="CY52" t="n">
        <v>8</v>
      </c>
      <c r="CZ52" t="n">
        <v>1</v>
      </c>
      <c r="DA52" t="n">
        <v>15</v>
      </c>
      <c r="DB52" t="n">
        <v>6</v>
      </c>
      <c r="DC52" t="n">
        <v>10</v>
      </c>
      <c r="DD52" t="n">
        <v>0</v>
      </c>
      <c r="DE52" t="n">
        <v>16</v>
      </c>
      <c r="DF52" t="n">
        <v>2</v>
      </c>
      <c r="DG52" t="n">
        <v>14</v>
      </c>
      <c r="DH52" t="n">
        <v>13</v>
      </c>
      <c r="DI52" t="n">
        <v>3</v>
      </c>
      <c r="DJ52" t="n">
        <v>11</v>
      </c>
      <c r="DK52" t="n">
        <v>5</v>
      </c>
      <c r="DL52" t="n">
        <v>8</v>
      </c>
      <c r="DM52" t="n">
        <v>8</v>
      </c>
      <c r="DN52" t="n">
        <v>7</v>
      </c>
      <c r="DO52" t="n">
        <v>9</v>
      </c>
      <c r="DP52" t="n">
        <v>2</v>
      </c>
      <c r="DQ52" t="n">
        <v>14</v>
      </c>
      <c r="DR52" t="n">
        <v>6</v>
      </c>
      <c r="DS52" t="n">
        <v>10</v>
      </c>
      <c r="DT52" t="n">
        <v>14</v>
      </c>
      <c r="DU52" t="n">
        <v>2</v>
      </c>
      <c r="DV52" t="n">
        <v>15</v>
      </c>
      <c r="DW52" t="n">
        <v>1</v>
      </c>
      <c r="DX52" t="n">
        <v>8</v>
      </c>
      <c r="DY52" t="n">
        <v>8</v>
      </c>
      <c r="DZ52" t="n">
        <v>8</v>
      </c>
      <c r="EA52" t="n">
        <v>8</v>
      </c>
      <c r="EB52" t="n">
        <v>2</v>
      </c>
      <c r="EC52" t="n">
        <v>14</v>
      </c>
      <c r="ED52" t="n">
        <v>0</v>
      </c>
      <c r="EE52" t="n">
        <v>16</v>
      </c>
      <c r="EF52" t="n">
        <v>13</v>
      </c>
      <c r="EG52" t="n">
        <v>3</v>
      </c>
      <c r="EH52" t="n">
        <v>15</v>
      </c>
      <c r="EI52" t="n">
        <v>1</v>
      </c>
      <c r="EJ52" t="n">
        <v>11</v>
      </c>
      <c r="EK52" t="n">
        <v>5</v>
      </c>
      <c r="EL52" t="n">
        <v>10</v>
      </c>
      <c r="EM52" t="n">
        <v>6</v>
      </c>
      <c r="EN52" t="n">
        <v>8</v>
      </c>
      <c r="EO52" t="n">
        <v>8</v>
      </c>
      <c r="EP52" s="89" t="n">
        <v>6</v>
      </c>
      <c r="EQ52" t="n">
        <v>10</v>
      </c>
      <c r="ER52" s="81" t="n"/>
      <c r="ES52" s="89" t="n"/>
      <c r="EU52" s="81" t="n"/>
      <c r="EV52" s="89" t="n"/>
      <c r="EX52" s="81" t="n"/>
      <c r="EY52" s="89" t="n"/>
      <c r="FA52" s="81" t="n"/>
      <c r="FB52" s="89" t="n"/>
      <c r="FD52" s="81" t="n"/>
      <c r="FE52" s="89" t="n"/>
      <c r="FG52" s="81" t="n"/>
      <c r="FH52" s="89" t="n"/>
      <c r="FJ52" s="81" t="n"/>
      <c r="FK52" s="89" t="n"/>
      <c r="FM52" s="81" t="n"/>
    </row>
    <row customHeight="1" ht="12" r="53" spans="1:201">
      <c r="A53" s="35" t="n">
        <v>43366</v>
      </c>
      <c r="B53" s="89" t="s">
        <v>184</v>
      </c>
      <c r="C53" s="89" t="s">
        <v>177</v>
      </c>
      <c r="D53" s="31" t="n">
        <v>7.2</v>
      </c>
      <c r="E53" s="81" t="n">
        <v>6.49</v>
      </c>
      <c r="F53" s="25" t="n">
        <v>581</v>
      </c>
      <c r="G53" s="80" t="n">
        <v>304</v>
      </c>
      <c r="H53" s="80" t="n">
        <v>487</v>
      </c>
      <c r="I53" s="80" t="n">
        <v>216</v>
      </c>
      <c r="J53" s="80" t="n">
        <v>21</v>
      </c>
      <c r="K53" s="80" t="n">
        <v>7</v>
      </c>
      <c r="L53" s="25" t="n">
        <v>0</v>
      </c>
      <c r="M53" s="80" t="n">
        <v>0</v>
      </c>
      <c r="N53" s="80" t="n">
        <v>5</v>
      </c>
      <c r="O53" s="80" t="n">
        <v>1</v>
      </c>
      <c r="P53" s="80" t="n">
        <v>4</v>
      </c>
      <c r="Q53" s="80" t="n">
        <v>0</v>
      </c>
      <c r="R53" s="16" t="n">
        <v>9</v>
      </c>
      <c r="S53" s="16" t="n">
        <v>1</v>
      </c>
      <c r="T53" s="16" t="n">
        <v>10</v>
      </c>
      <c r="U53" s="25" t="n">
        <v>1</v>
      </c>
      <c r="V53" s="80" t="n">
        <v>0</v>
      </c>
      <c r="W53" s="16" t="n">
        <v>1</v>
      </c>
      <c r="X53" s="25" t="n">
        <v>26</v>
      </c>
      <c r="Y53" s="80" t="n">
        <v>22</v>
      </c>
      <c r="Z53" s="27">
        <f>IF(U53="","",LOOKUP(U53-V53,{-9E+307,0,1},{2,"x",1}))</f>
        <v/>
      </c>
      <c r="AA53" s="14">
        <f>IF(U53="","",U53&amp;"-"&amp;V53)</f>
        <v/>
      </c>
      <c r="AB53" s="63" t="n"/>
      <c r="AW53" s="80" t="n"/>
      <c r="AX53" s="80" t="n"/>
      <c r="AY53" s="80" t="n"/>
      <c r="AZ53" s="80" t="n"/>
      <c r="BA53" s="80" t="n"/>
      <c r="BB53" s="80" t="n"/>
      <c r="BC53" s="80" t="n"/>
      <c r="BD53" s="80" t="n"/>
      <c r="BE53" s="80" t="n"/>
      <c r="BF53" s="80" t="n"/>
      <c r="BG53" s="80" t="n"/>
      <c r="BH53" s="80" t="n"/>
      <c r="BI53" s="80" t="n"/>
      <c r="BJ53" s="80" t="n"/>
      <c r="BK53" s="80" t="n"/>
      <c r="BL53" s="80" t="n"/>
      <c r="BM53" s="80" t="n"/>
      <c r="BN53" s="80" t="n"/>
      <c r="BO53" s="80" t="n"/>
      <c r="BR53" t="s">
        <v>176</v>
      </c>
      <c r="BS53" t="s">
        <v>175</v>
      </c>
      <c r="BT53" t="n">
        <v>15</v>
      </c>
      <c r="BU53" t="n">
        <v>1</v>
      </c>
      <c r="BV53" t="n">
        <v>11</v>
      </c>
      <c r="BW53" t="n">
        <v>5</v>
      </c>
      <c r="BX53" t="n">
        <v>9</v>
      </c>
      <c r="BY53" t="n">
        <v>7</v>
      </c>
      <c r="BZ53" t="n">
        <v>11</v>
      </c>
      <c r="CA53" t="n">
        <v>5</v>
      </c>
      <c r="CB53" t="n">
        <v>2</v>
      </c>
      <c r="CC53" t="n">
        <v>14</v>
      </c>
      <c r="CD53" t="n">
        <v>8</v>
      </c>
      <c r="CE53" t="n">
        <v>8</v>
      </c>
      <c r="CF53" t="n">
        <v>15</v>
      </c>
      <c r="CG53" t="n">
        <v>1</v>
      </c>
      <c r="CH53" t="n">
        <v>13</v>
      </c>
      <c r="CI53" t="n">
        <v>3</v>
      </c>
      <c r="CJ53" t="n">
        <v>14</v>
      </c>
      <c r="CK53" t="n">
        <v>2</v>
      </c>
      <c r="CL53" t="n">
        <v>11</v>
      </c>
      <c r="CM53" t="n">
        <v>5</v>
      </c>
      <c r="CN53" t="n">
        <v>8</v>
      </c>
      <c r="CO53" t="n">
        <v>8</v>
      </c>
      <c r="CP53" t="n">
        <v>8</v>
      </c>
      <c r="CQ53" t="n">
        <v>8</v>
      </c>
      <c r="CR53" t="n">
        <v>5</v>
      </c>
      <c r="CS53" t="n">
        <v>11</v>
      </c>
      <c r="CT53" t="n">
        <v>5</v>
      </c>
      <c r="CU53" t="n">
        <v>11</v>
      </c>
      <c r="CV53" t="n">
        <v>16</v>
      </c>
      <c r="CW53" t="n">
        <v>0</v>
      </c>
      <c r="CX53" t="n">
        <v>11</v>
      </c>
      <c r="CY53" t="n">
        <v>5</v>
      </c>
      <c r="CZ53" t="n">
        <v>11</v>
      </c>
      <c r="DA53" t="n">
        <v>5</v>
      </c>
      <c r="DB53" t="n">
        <v>9</v>
      </c>
      <c r="DC53" t="n">
        <v>7</v>
      </c>
      <c r="DD53" t="n">
        <v>5</v>
      </c>
      <c r="DE53" t="n">
        <v>11</v>
      </c>
      <c r="DF53" t="n">
        <v>3</v>
      </c>
      <c r="DG53" t="n">
        <v>13</v>
      </c>
      <c r="DH53" t="n">
        <v>16</v>
      </c>
      <c r="DI53" t="n">
        <v>0</v>
      </c>
      <c r="DJ53" t="n">
        <v>13</v>
      </c>
      <c r="DK53" t="n">
        <v>3</v>
      </c>
      <c r="DL53" t="n">
        <v>14</v>
      </c>
      <c r="DM53" t="n">
        <v>2</v>
      </c>
      <c r="DN53" t="n">
        <v>9</v>
      </c>
      <c r="DO53" t="n">
        <v>7</v>
      </c>
      <c r="DP53" t="n">
        <v>10</v>
      </c>
      <c r="DQ53" t="n">
        <v>6</v>
      </c>
      <c r="DR53" t="n">
        <v>4</v>
      </c>
      <c r="DS53" t="n">
        <v>12</v>
      </c>
      <c r="DT53" t="n">
        <v>5</v>
      </c>
      <c r="DU53" t="n">
        <v>11</v>
      </c>
      <c r="DV53" t="n">
        <v>8</v>
      </c>
      <c r="DW53" t="n">
        <v>8</v>
      </c>
      <c r="DX53" t="n">
        <v>0</v>
      </c>
      <c r="DY53" t="n">
        <v>16</v>
      </c>
      <c r="DZ53" t="n">
        <v>4</v>
      </c>
      <c r="EA53" t="n">
        <v>12</v>
      </c>
      <c r="EB53" t="n">
        <v>0</v>
      </c>
      <c r="EC53" t="n">
        <v>16</v>
      </c>
      <c r="ED53" t="n">
        <v>2</v>
      </c>
      <c r="EE53" t="n">
        <v>14</v>
      </c>
      <c r="EF53" t="n">
        <v>6</v>
      </c>
      <c r="EG53" t="n">
        <v>10</v>
      </c>
      <c r="EH53" t="n">
        <v>11</v>
      </c>
      <c r="EI53" t="n">
        <v>5</v>
      </c>
      <c r="EJ53" t="n">
        <v>1</v>
      </c>
      <c r="EK53" t="n">
        <v>15</v>
      </c>
      <c r="EL53" t="n">
        <v>7</v>
      </c>
      <c r="EM53" t="n">
        <v>9</v>
      </c>
      <c r="EN53" t="n">
        <v>0</v>
      </c>
      <c r="EO53" t="n">
        <v>16</v>
      </c>
      <c r="EP53" s="89" t="n">
        <v>3</v>
      </c>
      <c r="EQ53" t="n">
        <v>13</v>
      </c>
      <c r="ER53" s="81" t="n"/>
      <c r="ES53" s="89" t="n"/>
      <c r="EU53" s="81" t="n"/>
      <c r="EV53" s="89" t="n"/>
      <c r="EX53" s="81" t="n"/>
      <c r="EY53" s="89" t="n"/>
      <c r="FA53" s="81" t="n"/>
      <c r="FB53" s="89" t="n"/>
      <c r="FD53" s="81" t="n"/>
      <c r="FE53" s="89" t="n"/>
      <c r="FG53" s="81" t="n"/>
      <c r="FH53" s="89" t="n"/>
      <c r="FJ53" s="81" t="n"/>
      <c r="FK53" s="89" t="n"/>
      <c r="FM53" s="81" t="n"/>
    </row>
    <row customHeight="1" ht="12" r="54" spans="1:201">
      <c r="A54" s="35" t="n">
        <v>43366</v>
      </c>
      <c r="B54" s="89" t="s">
        <v>186</v>
      </c>
      <c r="C54" s="89" t="s">
        <v>175</v>
      </c>
      <c r="D54" s="31" t="n">
        <v>6.48</v>
      </c>
      <c r="E54" s="81" t="n">
        <v>7.06</v>
      </c>
      <c r="F54" s="25" t="n">
        <v>272</v>
      </c>
      <c r="G54" s="80" t="n">
        <v>668</v>
      </c>
      <c r="H54" s="80" t="n">
        <v>193</v>
      </c>
      <c r="I54" s="80" t="n">
        <v>595</v>
      </c>
      <c r="J54" s="80" t="n">
        <v>7</v>
      </c>
      <c r="K54" s="80" t="n">
        <v>17</v>
      </c>
      <c r="L54" s="25" t="n">
        <v>0</v>
      </c>
      <c r="M54" s="80" t="n">
        <v>0</v>
      </c>
      <c r="N54" s="80" t="n">
        <v>3</v>
      </c>
      <c r="O54" s="80" t="n">
        <v>11</v>
      </c>
      <c r="P54" s="80" t="n">
        <v>0</v>
      </c>
      <c r="Q54" s="80" t="n">
        <v>0</v>
      </c>
      <c r="R54" s="16" t="n">
        <v>3</v>
      </c>
      <c r="S54" s="16" t="n">
        <v>11</v>
      </c>
      <c r="T54" s="16" t="n">
        <v>14</v>
      </c>
      <c r="U54" s="25" t="n">
        <v>1</v>
      </c>
      <c r="V54" s="80" t="n">
        <v>3</v>
      </c>
      <c r="W54" s="16" t="n">
        <v>4</v>
      </c>
      <c r="X54" s="25" t="n">
        <v>25</v>
      </c>
      <c r="Y54" s="80" t="n">
        <v>18</v>
      </c>
      <c r="Z54" s="27">
        <f>IF(U54="","",LOOKUP(U54-V54,{-9E+307,0,1},{2,"x",1}))</f>
        <v/>
      </c>
      <c r="AA54" s="14">
        <f>IF(U54="","",U54&amp;"-"&amp;V54)</f>
        <v/>
      </c>
      <c r="AB54" s="63" t="n"/>
      <c r="AW54" s="80" t="n"/>
      <c r="AX54" s="80" t="n"/>
      <c r="AY54" s="80" t="n"/>
      <c r="AZ54" s="80" t="n"/>
      <c r="BA54" s="80" t="n"/>
      <c r="BB54" s="80" t="n"/>
      <c r="BC54" s="80" t="n"/>
      <c r="BD54" s="80" t="n"/>
      <c r="BE54" s="80" t="n"/>
      <c r="BF54" s="80" t="n"/>
      <c r="BG54" s="80" t="n"/>
      <c r="BH54" s="80" t="n"/>
      <c r="BI54" s="80" t="n"/>
      <c r="BJ54" s="80" t="n"/>
      <c r="BK54" s="80" t="n"/>
      <c r="BL54" s="80" t="n"/>
      <c r="BM54" s="80" t="n"/>
      <c r="BN54" s="80" t="n"/>
      <c r="BO54" s="80" t="n"/>
      <c r="BR54" t="s">
        <v>174</v>
      </c>
      <c r="BS54" t="s">
        <v>186</v>
      </c>
      <c r="BT54" t="n">
        <v>16</v>
      </c>
      <c r="BU54" t="n">
        <v>0</v>
      </c>
      <c r="BV54" t="n">
        <v>14</v>
      </c>
      <c r="BW54" t="n">
        <v>2</v>
      </c>
      <c r="BX54" t="n">
        <v>10</v>
      </c>
      <c r="BY54" t="n">
        <v>6</v>
      </c>
      <c r="BZ54" t="n">
        <v>6</v>
      </c>
      <c r="CA54" t="n">
        <v>10</v>
      </c>
      <c r="CB54" t="n">
        <v>4</v>
      </c>
      <c r="CC54" t="n">
        <v>12</v>
      </c>
      <c r="CD54" t="n">
        <v>2</v>
      </c>
      <c r="CE54" t="n">
        <v>14</v>
      </c>
      <c r="CF54" t="n">
        <v>16</v>
      </c>
      <c r="CG54" t="n">
        <v>0</v>
      </c>
      <c r="CH54" t="n">
        <v>10</v>
      </c>
      <c r="CI54" t="n">
        <v>6</v>
      </c>
      <c r="CJ54" t="n">
        <v>12</v>
      </c>
      <c r="CK54" t="n">
        <v>4</v>
      </c>
      <c r="CL54" t="n">
        <v>8</v>
      </c>
      <c r="CM54" t="n">
        <v>8</v>
      </c>
      <c r="CN54" t="n">
        <v>7</v>
      </c>
      <c r="CO54" t="n">
        <v>9</v>
      </c>
      <c r="CP54" t="n">
        <v>5</v>
      </c>
      <c r="CQ54" t="n">
        <v>11</v>
      </c>
      <c r="CR54" t="n">
        <v>4</v>
      </c>
      <c r="CS54" t="n">
        <v>12</v>
      </c>
      <c r="CT54" t="n">
        <v>4</v>
      </c>
      <c r="CU54" t="n">
        <v>12</v>
      </c>
      <c r="CV54" t="n">
        <v>13</v>
      </c>
      <c r="CW54" t="n">
        <v>3</v>
      </c>
      <c r="CX54" t="n">
        <v>9</v>
      </c>
      <c r="CY54" t="n">
        <v>7</v>
      </c>
      <c r="CZ54" t="n">
        <v>3</v>
      </c>
      <c r="DA54" t="n">
        <v>13</v>
      </c>
      <c r="DB54" t="n">
        <v>2</v>
      </c>
      <c r="DC54" t="n">
        <v>14</v>
      </c>
      <c r="DD54" t="n">
        <v>1</v>
      </c>
      <c r="DE54" t="n">
        <v>15</v>
      </c>
      <c r="DF54" t="n">
        <v>0</v>
      </c>
      <c r="DG54" t="n">
        <v>16</v>
      </c>
      <c r="DH54" t="n">
        <v>14</v>
      </c>
      <c r="DI54" t="n">
        <v>2</v>
      </c>
      <c r="DJ54" t="n">
        <v>10</v>
      </c>
      <c r="DK54" t="n">
        <v>6</v>
      </c>
      <c r="DL54" t="n">
        <v>8</v>
      </c>
      <c r="DM54" t="n">
        <v>8</v>
      </c>
      <c r="DN54" t="n">
        <v>3</v>
      </c>
      <c r="DO54" t="n">
        <v>13</v>
      </c>
      <c r="DP54" t="n">
        <v>6</v>
      </c>
      <c r="DQ54" t="n">
        <v>10</v>
      </c>
      <c r="DR54" t="n">
        <v>2</v>
      </c>
      <c r="DS54" t="n">
        <v>14</v>
      </c>
      <c r="DT54" t="n">
        <v>13</v>
      </c>
      <c r="DU54" t="n">
        <v>3</v>
      </c>
      <c r="DV54" t="n">
        <v>10</v>
      </c>
      <c r="DW54" t="n">
        <v>6</v>
      </c>
      <c r="DX54" t="n">
        <v>3</v>
      </c>
      <c r="DY54" t="n">
        <v>13</v>
      </c>
      <c r="DZ54" t="n">
        <v>4</v>
      </c>
      <c r="EA54" t="n">
        <v>12</v>
      </c>
      <c r="EB54" t="n">
        <v>0</v>
      </c>
      <c r="EC54" t="n">
        <v>16</v>
      </c>
      <c r="ED54" t="n">
        <v>1</v>
      </c>
      <c r="EE54" t="n">
        <v>15</v>
      </c>
      <c r="EF54" t="n">
        <v>13</v>
      </c>
      <c r="EG54" t="n">
        <v>3</v>
      </c>
      <c r="EH54" t="n">
        <v>13</v>
      </c>
      <c r="EI54" t="n">
        <v>3</v>
      </c>
      <c r="EJ54" t="n">
        <v>10</v>
      </c>
      <c r="EK54" t="n">
        <v>6</v>
      </c>
      <c r="EL54" t="n">
        <v>8</v>
      </c>
      <c r="EM54" t="n">
        <v>8</v>
      </c>
      <c r="EN54" t="n">
        <v>6</v>
      </c>
      <c r="EO54" t="n">
        <v>10</v>
      </c>
      <c r="EP54" s="89" t="n">
        <v>4</v>
      </c>
      <c r="EQ54" t="n">
        <v>12</v>
      </c>
      <c r="ER54" s="81" t="n"/>
      <c r="ES54" s="89" t="n"/>
      <c r="EU54" s="81" t="n"/>
      <c r="EV54" s="89" t="n"/>
      <c r="EX54" s="81" t="n"/>
      <c r="EY54" s="89" t="n"/>
      <c r="FA54" s="81" t="n"/>
      <c r="FB54" s="89" t="n"/>
      <c r="FD54" s="81" t="n"/>
      <c r="FE54" s="89" t="n"/>
      <c r="FG54" s="81" t="n"/>
      <c r="FH54" s="89" t="n"/>
      <c r="FJ54" s="81" t="n"/>
      <c r="FK54" s="89" t="n"/>
      <c r="FM54" s="81" t="n"/>
    </row>
    <row customHeight="1" ht="12" r="55" spans="1:201">
      <c r="A55" s="35" t="n">
        <v>43366</v>
      </c>
      <c r="B55" s="89" t="s">
        <v>176</v>
      </c>
      <c r="C55" s="89" t="s">
        <v>171</v>
      </c>
      <c r="D55" s="31" t="n">
        <v>7.34</v>
      </c>
      <c r="E55" s="81" t="n">
        <v>6.27</v>
      </c>
      <c r="F55" s="25" t="n">
        <v>296</v>
      </c>
      <c r="G55" s="80" t="n">
        <v>549</v>
      </c>
      <c r="H55" s="80" t="n">
        <v>195</v>
      </c>
      <c r="I55" s="80" t="n">
        <v>459</v>
      </c>
      <c r="J55" s="80" t="n">
        <v>10</v>
      </c>
      <c r="K55" s="80" t="n">
        <v>9</v>
      </c>
      <c r="L55" s="25" t="n">
        <v>1</v>
      </c>
      <c r="M55" s="80" t="n">
        <v>1</v>
      </c>
      <c r="N55" s="80" t="n">
        <v>5</v>
      </c>
      <c r="O55" s="80" t="n">
        <v>2</v>
      </c>
      <c r="P55" s="80" t="n">
        <v>2</v>
      </c>
      <c r="Q55" s="80" t="n">
        <v>1</v>
      </c>
      <c r="R55" s="16" t="n">
        <v>8</v>
      </c>
      <c r="S55" s="16" t="n">
        <v>4</v>
      </c>
      <c r="T55" s="16" t="n">
        <v>12</v>
      </c>
      <c r="U55" s="25" t="n">
        <v>3</v>
      </c>
      <c r="V55" s="80" t="n">
        <v>0</v>
      </c>
      <c r="W55" s="16" t="n">
        <v>3</v>
      </c>
      <c r="X55" s="25" t="n">
        <v>38</v>
      </c>
      <c r="Y55" s="80" t="n">
        <v>13</v>
      </c>
      <c r="Z55" s="27">
        <f>IF(U55="","",LOOKUP(U55-V55,{-9E+307,0,1},{2,"x",1}))</f>
        <v/>
      </c>
      <c r="AA55" s="14">
        <f>IF(U55="","",U55&amp;"-"&amp;V55)</f>
        <v/>
      </c>
      <c r="AB55" s="63" t="n"/>
      <c r="AW55" s="80" t="n"/>
      <c r="AX55" s="80" t="n"/>
      <c r="AY55" s="80" t="n"/>
      <c r="AZ55" s="80" t="n"/>
      <c r="BA55" s="80" t="n"/>
      <c r="BB55" s="80" t="n"/>
      <c r="BC55" s="80" t="n"/>
      <c r="BD55" s="80" t="n"/>
      <c r="BE55" s="80" t="n"/>
      <c r="BF55" s="80" t="n"/>
      <c r="BG55" s="80" t="n"/>
      <c r="BH55" s="80" t="n"/>
      <c r="BI55" s="80" t="n"/>
      <c r="BJ55" s="80" t="n"/>
      <c r="BK55" s="80" t="n"/>
      <c r="BL55" s="80" t="n"/>
      <c r="BM55" s="80" t="n"/>
      <c r="BN55" s="80" t="n"/>
      <c r="BO55" s="80" t="n"/>
      <c r="BR55" t="s">
        <v>181</v>
      </c>
      <c r="BS55" t="s">
        <v>184</v>
      </c>
      <c r="BT55" t="n">
        <v>12</v>
      </c>
      <c r="BU55" t="n">
        <v>4</v>
      </c>
      <c r="BV55" t="n">
        <v>15</v>
      </c>
      <c r="BW55" t="n">
        <v>1</v>
      </c>
      <c r="BX55" t="n">
        <v>7</v>
      </c>
      <c r="BY55" t="n">
        <v>9</v>
      </c>
      <c r="BZ55" t="n">
        <v>14</v>
      </c>
      <c r="CA55" t="n">
        <v>2</v>
      </c>
      <c r="CB55" t="n">
        <v>3</v>
      </c>
      <c r="CC55" t="n">
        <v>13</v>
      </c>
      <c r="CD55" t="n">
        <v>2</v>
      </c>
      <c r="CE55" t="n">
        <v>14</v>
      </c>
      <c r="CF55" t="n">
        <v>13</v>
      </c>
      <c r="CG55" t="n">
        <v>3</v>
      </c>
      <c r="CH55" t="n">
        <v>14</v>
      </c>
      <c r="CI55" t="n">
        <v>2</v>
      </c>
      <c r="CJ55" t="n">
        <v>9</v>
      </c>
      <c r="CK55" t="n">
        <v>7</v>
      </c>
      <c r="CL55" t="n">
        <v>9</v>
      </c>
      <c r="CM55" t="n">
        <v>7</v>
      </c>
      <c r="CN55" t="n">
        <v>6</v>
      </c>
      <c r="CO55" t="n">
        <v>10</v>
      </c>
      <c r="CP55" t="n">
        <v>4</v>
      </c>
      <c r="CQ55" t="n">
        <v>12</v>
      </c>
      <c r="CR55" t="n">
        <v>5</v>
      </c>
      <c r="CS55" t="n">
        <v>11</v>
      </c>
      <c r="CT55" t="n">
        <v>4</v>
      </c>
      <c r="CU55" t="n">
        <v>12</v>
      </c>
      <c r="CV55" t="n">
        <v>8</v>
      </c>
      <c r="CW55" t="n">
        <v>8</v>
      </c>
      <c r="CX55" t="n">
        <v>14</v>
      </c>
      <c r="CY55" t="n">
        <v>2</v>
      </c>
      <c r="CZ55" t="n">
        <v>3</v>
      </c>
      <c r="DA55" t="n">
        <v>13</v>
      </c>
      <c r="DB55" t="n">
        <v>10</v>
      </c>
      <c r="DC55" t="n">
        <v>6</v>
      </c>
      <c r="DD55" t="n">
        <v>0</v>
      </c>
      <c r="DE55" t="n">
        <v>16</v>
      </c>
      <c r="DF55" t="n">
        <v>2</v>
      </c>
      <c r="DG55" t="n">
        <v>14</v>
      </c>
      <c r="DH55" t="n">
        <v>11</v>
      </c>
      <c r="DI55" t="n">
        <v>5</v>
      </c>
      <c r="DJ55" t="n">
        <v>13</v>
      </c>
      <c r="DK55" t="n">
        <v>3</v>
      </c>
      <c r="DL55" t="n">
        <v>5</v>
      </c>
      <c r="DM55" t="n">
        <v>11</v>
      </c>
      <c r="DN55" t="n">
        <v>9</v>
      </c>
      <c r="DO55" t="n">
        <v>7</v>
      </c>
      <c r="DP55" t="n">
        <v>4</v>
      </c>
      <c r="DQ55" t="n">
        <v>12</v>
      </c>
      <c r="DR55" t="n">
        <v>6</v>
      </c>
      <c r="DS55" t="n">
        <v>10</v>
      </c>
      <c r="DT55" t="n">
        <v>10</v>
      </c>
      <c r="DU55" t="n">
        <v>6</v>
      </c>
      <c r="DV55" t="n">
        <v>10</v>
      </c>
      <c r="DW55" t="n">
        <v>6</v>
      </c>
      <c r="DX55" t="n">
        <v>4</v>
      </c>
      <c r="DY55" t="n">
        <v>12</v>
      </c>
      <c r="DZ55" t="n">
        <v>1</v>
      </c>
      <c r="EA55" t="n">
        <v>15</v>
      </c>
      <c r="EB55" t="n">
        <v>2</v>
      </c>
      <c r="EC55" t="n">
        <v>14</v>
      </c>
      <c r="ED55" t="n">
        <v>1</v>
      </c>
      <c r="EE55" t="n">
        <v>15</v>
      </c>
      <c r="EF55" t="n">
        <v>13</v>
      </c>
      <c r="EG55" t="n">
        <v>3</v>
      </c>
      <c r="EH55" t="n">
        <v>11</v>
      </c>
      <c r="EI55" t="n">
        <v>5</v>
      </c>
      <c r="EJ55" t="n">
        <v>8</v>
      </c>
      <c r="EK55" t="n">
        <v>8</v>
      </c>
      <c r="EL55" t="n">
        <v>5</v>
      </c>
      <c r="EM55" t="n">
        <v>11</v>
      </c>
      <c r="EN55" t="n">
        <v>4</v>
      </c>
      <c r="EO55" t="n">
        <v>12</v>
      </c>
      <c r="EP55" s="89" t="n">
        <v>2</v>
      </c>
      <c r="EQ55" t="n">
        <v>14</v>
      </c>
      <c r="ER55" s="81" t="n"/>
      <c r="ES55" s="89" t="n"/>
      <c r="EU55" s="81" t="n"/>
      <c r="EV55" s="89" t="n"/>
      <c r="EX55" s="81" t="n"/>
      <c r="EY55" s="89" t="n"/>
      <c r="FA55" s="81" t="n"/>
      <c r="FB55" s="89" t="n"/>
      <c r="FD55" s="81" t="n"/>
      <c r="FE55" s="89" t="n"/>
      <c r="FG55" s="81" t="n"/>
      <c r="FH55" s="89" t="n"/>
      <c r="FJ55" s="81" t="n"/>
      <c r="FK55" s="89" t="n"/>
      <c r="FM55" s="81" t="n"/>
    </row>
    <row customHeight="1" ht="12" r="56" spans="1:201">
      <c r="A56" s="35" t="n">
        <v>43372</v>
      </c>
      <c r="B56" s="89" t="s">
        <v>178</v>
      </c>
      <c r="C56" s="89" t="s">
        <v>176</v>
      </c>
      <c r="D56" s="31" t="n">
        <v>6.47</v>
      </c>
      <c r="E56" s="81" t="n">
        <v>7.08</v>
      </c>
      <c r="F56" s="25" t="n">
        <v>282</v>
      </c>
      <c r="G56" s="80" t="n">
        <v>529</v>
      </c>
      <c r="H56" s="80" t="n">
        <v>202</v>
      </c>
      <c r="I56" s="80" t="n">
        <v>444</v>
      </c>
      <c r="J56" s="80" t="n">
        <v>8</v>
      </c>
      <c r="K56" s="80" t="n">
        <v>8</v>
      </c>
      <c r="L56" s="25" t="n">
        <v>0</v>
      </c>
      <c r="M56" s="80" t="n">
        <v>2</v>
      </c>
      <c r="N56" s="80" t="n">
        <v>2</v>
      </c>
      <c r="O56" s="80" t="n">
        <v>1</v>
      </c>
      <c r="P56" s="80" t="n">
        <v>0</v>
      </c>
      <c r="Q56" s="80" t="n">
        <v>1</v>
      </c>
      <c r="R56" s="16" t="n">
        <v>2</v>
      </c>
      <c r="S56" s="16" t="n">
        <v>4</v>
      </c>
      <c r="T56" s="16" t="n">
        <v>6</v>
      </c>
      <c r="U56" s="25" t="n">
        <v>0</v>
      </c>
      <c r="V56" s="80" t="n">
        <v>2</v>
      </c>
      <c r="W56" s="16" t="n">
        <v>2</v>
      </c>
      <c r="X56" s="25" t="n">
        <v>47</v>
      </c>
      <c r="Y56" s="80" t="n">
        <v>29</v>
      </c>
      <c r="Z56" s="27">
        <f>IF(U56="","",LOOKUP(U56-V56,{-9E+307,0,1},{2,"x",1}))</f>
        <v/>
      </c>
      <c r="AA56" s="14">
        <f>IF(U56="","",U56&amp;"-"&amp;V56)</f>
        <v/>
      </c>
      <c r="AB56" s="63" t="n"/>
      <c r="AW56" s="80" t="n"/>
      <c r="AX56" s="80" t="n"/>
      <c r="AY56" s="80" t="n"/>
      <c r="AZ56" s="80" t="n"/>
      <c r="BA56" s="80" t="n"/>
      <c r="BB56" s="80" t="n"/>
      <c r="BC56" s="80" t="n"/>
      <c r="BD56" s="80" t="n"/>
      <c r="BE56" s="80" t="n"/>
      <c r="BF56" s="80" t="n"/>
      <c r="BG56" s="80" t="n"/>
      <c r="BH56" s="80" t="n"/>
      <c r="BI56" s="80" t="n"/>
      <c r="BJ56" s="80" t="n"/>
      <c r="BK56" s="80" t="n"/>
      <c r="BL56" s="80" t="n"/>
      <c r="BM56" s="80" t="n"/>
      <c r="BN56" s="80" t="n"/>
      <c r="BO56" s="80" t="n"/>
      <c r="BR56" t="s">
        <v>182</v>
      </c>
      <c r="BS56" t="s">
        <v>179</v>
      </c>
      <c r="BT56" t="n">
        <v>14</v>
      </c>
      <c r="BU56" t="n">
        <v>2</v>
      </c>
      <c r="BV56" t="n">
        <v>13</v>
      </c>
      <c r="BW56" t="n">
        <v>3</v>
      </c>
      <c r="BX56" t="n">
        <v>12</v>
      </c>
      <c r="BY56" t="n">
        <v>4</v>
      </c>
      <c r="BZ56" t="n">
        <v>11</v>
      </c>
      <c r="CA56" t="n">
        <v>5</v>
      </c>
      <c r="CB56" t="n">
        <v>5</v>
      </c>
      <c r="CC56" t="n">
        <v>11</v>
      </c>
      <c r="CD56" t="n">
        <v>1</v>
      </c>
      <c r="CE56" t="n">
        <v>15</v>
      </c>
      <c r="CF56" t="n">
        <v>15</v>
      </c>
      <c r="CG56" t="n">
        <v>1</v>
      </c>
      <c r="CH56" t="n">
        <v>13</v>
      </c>
      <c r="CI56" t="n">
        <v>3</v>
      </c>
      <c r="CJ56" t="n">
        <v>10</v>
      </c>
      <c r="CK56" t="n">
        <v>6</v>
      </c>
      <c r="CL56" t="n">
        <v>10</v>
      </c>
      <c r="CM56" t="n">
        <v>6</v>
      </c>
      <c r="CN56" t="n">
        <v>5</v>
      </c>
      <c r="CO56" t="n">
        <v>11</v>
      </c>
      <c r="CP56" t="n">
        <v>8</v>
      </c>
      <c r="CQ56" t="n">
        <v>8</v>
      </c>
      <c r="CR56" t="n">
        <v>5</v>
      </c>
      <c r="CS56" t="n">
        <v>11</v>
      </c>
      <c r="CT56" t="n">
        <v>5</v>
      </c>
      <c r="CU56" t="n">
        <v>11</v>
      </c>
      <c r="CV56" t="n">
        <v>11</v>
      </c>
      <c r="CW56" t="n">
        <v>5</v>
      </c>
      <c r="CX56" t="n">
        <v>8</v>
      </c>
      <c r="CY56" t="n">
        <v>8</v>
      </c>
      <c r="CZ56" t="n">
        <v>5</v>
      </c>
      <c r="DA56" t="n">
        <v>11</v>
      </c>
      <c r="DB56" t="n">
        <v>1</v>
      </c>
      <c r="DC56" t="n">
        <v>15</v>
      </c>
      <c r="DD56" t="n">
        <v>1</v>
      </c>
      <c r="DE56" t="n">
        <v>15</v>
      </c>
      <c r="DF56" t="n">
        <v>0</v>
      </c>
      <c r="DG56" t="n">
        <v>16</v>
      </c>
      <c r="DH56" t="n">
        <v>13</v>
      </c>
      <c r="DI56" t="n">
        <v>3</v>
      </c>
      <c r="DJ56" t="n">
        <v>12</v>
      </c>
      <c r="DK56" t="n">
        <v>4</v>
      </c>
      <c r="DL56" t="n">
        <v>5</v>
      </c>
      <c r="DM56" t="n">
        <v>11</v>
      </c>
      <c r="DN56" t="n">
        <v>6</v>
      </c>
      <c r="DO56" t="n">
        <v>10</v>
      </c>
      <c r="DP56" t="n">
        <v>1</v>
      </c>
      <c r="DQ56" t="n">
        <v>15</v>
      </c>
      <c r="DR56" t="n">
        <v>3</v>
      </c>
      <c r="DS56" t="n">
        <v>13</v>
      </c>
      <c r="DT56" t="n">
        <v>13</v>
      </c>
      <c r="DU56" t="n">
        <v>3</v>
      </c>
      <c r="DV56" t="n">
        <v>13</v>
      </c>
      <c r="DW56" t="n">
        <v>3</v>
      </c>
      <c r="DX56" t="n">
        <v>5</v>
      </c>
      <c r="DY56" t="n">
        <v>11</v>
      </c>
      <c r="DZ56" t="n">
        <v>10</v>
      </c>
      <c r="EA56" t="n">
        <v>6</v>
      </c>
      <c r="EB56" t="n">
        <v>3</v>
      </c>
      <c r="EC56" t="n">
        <v>13</v>
      </c>
      <c r="ED56" t="n">
        <v>3</v>
      </c>
      <c r="EE56" t="n">
        <v>13</v>
      </c>
      <c r="EF56" t="n">
        <v>15</v>
      </c>
      <c r="EG56" t="n">
        <v>1</v>
      </c>
      <c r="EH56" t="n">
        <v>13</v>
      </c>
      <c r="EI56" t="n">
        <v>3</v>
      </c>
      <c r="EJ56" t="n">
        <v>7</v>
      </c>
      <c r="EK56" t="n">
        <v>9</v>
      </c>
      <c r="EL56" t="n">
        <v>10</v>
      </c>
      <c r="EM56" t="n">
        <v>6</v>
      </c>
      <c r="EN56" t="n">
        <v>5</v>
      </c>
      <c r="EO56" t="n">
        <v>11</v>
      </c>
      <c r="EP56" s="89" t="n">
        <v>5</v>
      </c>
      <c r="EQ56" t="n">
        <v>11</v>
      </c>
      <c r="ER56" s="81" t="n"/>
      <c r="ES56" s="89" t="n"/>
      <c r="EU56" s="81" t="n"/>
      <c r="EV56" s="89" t="n"/>
      <c r="EX56" s="81" t="n"/>
      <c r="EY56" s="89" t="n"/>
      <c r="FA56" s="81" t="n"/>
      <c r="FB56" s="89" t="n"/>
      <c r="FD56" s="81" t="n"/>
      <c r="FE56" s="89" t="n"/>
      <c r="FG56" s="81" t="n"/>
      <c r="FH56" s="89" t="n"/>
      <c r="FJ56" s="81" t="n"/>
      <c r="FK56" s="89" t="n"/>
      <c r="FM56" s="81" t="n"/>
    </row>
    <row customHeight="1" ht="12" r="57" spans="1:201">
      <c r="A57" s="35" t="n">
        <v>43372</v>
      </c>
      <c r="B57" s="89" t="s">
        <v>173</v>
      </c>
      <c r="C57" s="89" t="s">
        <v>180</v>
      </c>
      <c r="D57" s="31" t="n">
        <v>6.93</v>
      </c>
      <c r="E57" s="81" t="n">
        <v>6.58</v>
      </c>
      <c r="F57" s="25" t="n">
        <v>383</v>
      </c>
      <c r="G57" s="80" t="n">
        <v>416</v>
      </c>
      <c r="H57" s="80" t="n">
        <v>316</v>
      </c>
      <c r="I57" s="80" t="n">
        <v>332</v>
      </c>
      <c r="J57" s="80" t="n">
        <v>8</v>
      </c>
      <c r="K57" s="80" t="n">
        <v>8</v>
      </c>
      <c r="L57" s="25" t="n">
        <v>0</v>
      </c>
      <c r="M57" s="80" t="n">
        <v>2</v>
      </c>
      <c r="N57" s="80" t="n">
        <v>2</v>
      </c>
      <c r="O57" s="80" t="n">
        <v>0</v>
      </c>
      <c r="P57" s="80" t="n">
        <v>0</v>
      </c>
      <c r="Q57" s="80" t="n">
        <v>2</v>
      </c>
      <c r="R57" s="16" t="n">
        <v>2</v>
      </c>
      <c r="S57" s="16" t="n">
        <v>4</v>
      </c>
      <c r="T57" s="16" t="n">
        <v>6</v>
      </c>
      <c r="U57" s="25" t="n">
        <v>1</v>
      </c>
      <c r="V57" s="80" t="n">
        <v>0</v>
      </c>
      <c r="W57" s="16" t="n">
        <v>1</v>
      </c>
      <c r="X57" s="25" t="n">
        <v>44</v>
      </c>
      <c r="Y57" s="80" t="n">
        <v>12</v>
      </c>
      <c r="Z57" s="27">
        <f>IF(U57="","",LOOKUP(U57-V57,{-9E+307,0,1},{2,"x",1}))</f>
        <v/>
      </c>
      <c r="AA57" s="14">
        <f>IF(U57="","",U57&amp;"-"&amp;V57)</f>
        <v/>
      </c>
      <c r="AB57" s="63" t="n"/>
      <c r="AW57" s="80" t="n"/>
      <c r="AX57" s="80" t="n"/>
      <c r="AY57" s="80" t="n"/>
      <c r="AZ57" s="80" t="n"/>
      <c r="BA57" s="80" t="n"/>
      <c r="BB57" s="80" t="n"/>
      <c r="BC57" s="80" t="n"/>
      <c r="BD57" s="80" t="n"/>
      <c r="BE57" s="80" t="n"/>
      <c r="BF57" s="80" t="n"/>
      <c r="BG57" s="80" t="n"/>
      <c r="BH57" s="80" t="n"/>
      <c r="BI57" s="80" t="n"/>
      <c r="BJ57" s="80" t="n"/>
      <c r="BK57" s="80" t="n"/>
      <c r="BL57" s="80" t="n"/>
      <c r="BM57" s="80" t="n"/>
      <c r="BN57" s="80" t="n"/>
      <c r="BO57" s="80" t="n"/>
      <c r="BR57" t="s">
        <v>183</v>
      </c>
      <c r="BS57" t="s">
        <v>185</v>
      </c>
      <c r="BT57" t="n">
        <v>14</v>
      </c>
      <c r="BU57" t="n">
        <v>2</v>
      </c>
      <c r="BV57" t="n">
        <v>14</v>
      </c>
      <c r="BW57" t="n">
        <v>2</v>
      </c>
      <c r="BX57" t="n">
        <v>8</v>
      </c>
      <c r="BY57" t="n">
        <v>8</v>
      </c>
      <c r="BZ57" t="n">
        <v>7</v>
      </c>
      <c r="CA57" t="n">
        <v>9</v>
      </c>
      <c r="CB57" t="n">
        <v>5</v>
      </c>
      <c r="CC57" t="n">
        <v>11</v>
      </c>
      <c r="CD57" t="n">
        <v>3</v>
      </c>
      <c r="CE57" t="n">
        <v>13</v>
      </c>
      <c r="CF57" t="n">
        <v>13</v>
      </c>
      <c r="CG57" t="n">
        <v>3</v>
      </c>
      <c r="CH57" t="n">
        <v>14</v>
      </c>
      <c r="CI57" t="n">
        <v>2</v>
      </c>
      <c r="CJ57" t="n">
        <v>10</v>
      </c>
      <c r="CK57" t="n">
        <v>6</v>
      </c>
      <c r="CL57" t="n">
        <v>9</v>
      </c>
      <c r="CM57" t="n">
        <v>7</v>
      </c>
      <c r="CN57" t="n">
        <v>7</v>
      </c>
      <c r="CO57" t="n">
        <v>9</v>
      </c>
      <c r="CP57" t="n">
        <v>4</v>
      </c>
      <c r="CQ57" t="n">
        <v>12</v>
      </c>
      <c r="CR57" t="n">
        <v>5</v>
      </c>
      <c r="CS57" t="n">
        <v>11</v>
      </c>
      <c r="CT57" t="n">
        <v>1</v>
      </c>
      <c r="CU57" t="n">
        <v>15</v>
      </c>
      <c r="CV57" t="n">
        <v>7</v>
      </c>
      <c r="CW57" t="n">
        <v>9</v>
      </c>
      <c r="CX57" t="n">
        <v>14</v>
      </c>
      <c r="CY57" t="n">
        <v>2</v>
      </c>
      <c r="CZ57" t="n">
        <v>2</v>
      </c>
      <c r="DA57" t="n">
        <v>14</v>
      </c>
      <c r="DB57" t="n">
        <v>6</v>
      </c>
      <c r="DC57" t="n">
        <v>10</v>
      </c>
      <c r="DD57" t="n">
        <v>0</v>
      </c>
      <c r="DE57" t="n">
        <v>16</v>
      </c>
      <c r="DF57" t="n">
        <v>0</v>
      </c>
      <c r="DG57" t="n">
        <v>16</v>
      </c>
      <c r="DH57" t="n">
        <v>7</v>
      </c>
      <c r="DI57" t="n">
        <v>9</v>
      </c>
      <c r="DJ57" t="n">
        <v>12</v>
      </c>
      <c r="DK57" t="n">
        <v>4</v>
      </c>
      <c r="DL57" t="n">
        <v>3</v>
      </c>
      <c r="DM57" t="n">
        <v>13</v>
      </c>
      <c r="DN57" t="n">
        <v>7</v>
      </c>
      <c r="DO57" t="n">
        <v>9</v>
      </c>
      <c r="DP57" t="n">
        <v>1</v>
      </c>
      <c r="DQ57" t="n">
        <v>15</v>
      </c>
      <c r="DR57" t="n">
        <v>3</v>
      </c>
      <c r="DS57" t="n">
        <v>13</v>
      </c>
      <c r="DT57" t="n">
        <v>13</v>
      </c>
      <c r="DU57" t="n">
        <v>3</v>
      </c>
      <c r="DV57" t="n">
        <v>9</v>
      </c>
      <c r="DW57" t="n">
        <v>7</v>
      </c>
      <c r="DX57" t="n">
        <v>7</v>
      </c>
      <c r="DY57" t="n">
        <v>9</v>
      </c>
      <c r="DZ57" t="n">
        <v>3</v>
      </c>
      <c r="EA57" t="n">
        <v>13</v>
      </c>
      <c r="EB57" t="n">
        <v>5</v>
      </c>
      <c r="EC57" t="n">
        <v>11</v>
      </c>
      <c r="ED57" t="n">
        <v>0</v>
      </c>
      <c r="EE57" t="n">
        <v>16</v>
      </c>
      <c r="EF57" t="n">
        <v>14</v>
      </c>
      <c r="EG57" t="n">
        <v>2</v>
      </c>
      <c r="EH57" t="n">
        <v>13</v>
      </c>
      <c r="EI57" t="n">
        <v>3</v>
      </c>
      <c r="EJ57" t="n">
        <v>9</v>
      </c>
      <c r="EK57" t="n">
        <v>7</v>
      </c>
      <c r="EL57" t="n">
        <v>4</v>
      </c>
      <c r="EM57" t="n">
        <v>12</v>
      </c>
      <c r="EN57" t="n">
        <v>7</v>
      </c>
      <c r="EO57" t="n">
        <v>9</v>
      </c>
      <c r="EP57" s="89" t="n">
        <v>1</v>
      </c>
      <c r="EQ57" t="n">
        <v>15</v>
      </c>
      <c r="ER57" s="81" t="n"/>
      <c r="ES57" s="89" t="n"/>
      <c r="EU57" s="81" t="n"/>
      <c r="EV57" s="89" t="n"/>
      <c r="EX57" s="81" t="n"/>
      <c r="EY57" s="89" t="n"/>
      <c r="FA57" s="81" t="n"/>
      <c r="FB57" s="89" t="n"/>
      <c r="FD57" s="81" t="n"/>
      <c r="FE57" s="89" t="n"/>
      <c r="FG57" s="81" t="n"/>
      <c r="FH57" s="89" t="n"/>
      <c r="FJ57" s="81" t="n"/>
      <c r="FK57" s="89" t="n"/>
      <c r="FM57" s="81" t="n"/>
    </row>
    <row customHeight="1" ht="12" r="58" spans="1:201">
      <c r="A58" s="35" t="n">
        <v>43372</v>
      </c>
      <c r="B58" s="89" t="s">
        <v>170</v>
      </c>
      <c r="C58" s="89" t="s">
        <v>181</v>
      </c>
      <c r="D58" s="31" t="n">
        <v>6.66</v>
      </c>
      <c r="E58" s="81" t="n">
        <v>6.54</v>
      </c>
      <c r="F58" s="25" t="n">
        <v>400</v>
      </c>
      <c r="G58" s="80" t="n">
        <v>351</v>
      </c>
      <c r="H58" s="80" t="n">
        <v>303</v>
      </c>
      <c r="I58" s="80" t="n">
        <v>257</v>
      </c>
      <c r="J58" s="80" t="n">
        <v>7</v>
      </c>
      <c r="K58" s="80" t="n">
        <v>7</v>
      </c>
      <c r="L58" s="25" t="n">
        <v>0</v>
      </c>
      <c r="M58" s="80" t="n">
        <v>0</v>
      </c>
      <c r="N58" s="80" t="n">
        <v>1</v>
      </c>
      <c r="O58" s="80" t="n">
        <v>2</v>
      </c>
      <c r="P58" s="80" t="n">
        <v>0</v>
      </c>
      <c r="Q58" s="80" t="n">
        <v>0</v>
      </c>
      <c r="R58" s="16" t="n">
        <v>1</v>
      </c>
      <c r="S58" s="16" t="n">
        <v>2</v>
      </c>
      <c r="T58" s="16" t="n">
        <v>3</v>
      </c>
      <c r="U58" s="25" t="n">
        <v>1</v>
      </c>
      <c r="V58" s="80" t="n">
        <v>1</v>
      </c>
      <c r="W58" s="16" t="n">
        <v>2</v>
      </c>
      <c r="X58" s="25" t="n">
        <v>25</v>
      </c>
      <c r="Y58" s="80" t="n">
        <v>12</v>
      </c>
      <c r="Z58" s="27">
        <f>IF(U58="","",LOOKUP(U58-V58,{-9E+307,0,1},{2,"x",1}))</f>
        <v/>
      </c>
      <c r="AA58" s="14">
        <f>IF(U58="","",U58&amp;"-"&amp;V58)</f>
        <v/>
      </c>
      <c r="AB58" s="63" t="n"/>
      <c r="AW58" s="80" t="n"/>
      <c r="AX58" s="80" t="n"/>
      <c r="AY58" s="80" t="n"/>
      <c r="AZ58" s="80" t="n"/>
      <c r="BA58" s="80" t="n"/>
      <c r="BB58" s="80" t="n"/>
      <c r="BC58" s="80" t="n"/>
      <c r="BD58" s="80" t="n"/>
      <c r="BE58" s="80" t="n"/>
      <c r="BF58" s="80" t="n"/>
      <c r="BG58" s="80" t="n"/>
      <c r="BH58" s="80" t="n"/>
      <c r="BI58" s="80" t="n"/>
      <c r="BJ58" s="80" t="n"/>
      <c r="BK58" s="80" t="n"/>
      <c r="BL58" s="80" t="n"/>
      <c r="BM58" s="80" t="n"/>
      <c r="BN58" s="80" t="n"/>
      <c r="BO58" s="80" t="n"/>
      <c r="BR58" t="s">
        <v>177</v>
      </c>
      <c r="BS58" t="s">
        <v>171</v>
      </c>
      <c r="BT58" t="n">
        <v>13</v>
      </c>
      <c r="BU58" t="n">
        <v>3</v>
      </c>
      <c r="BV58" t="n">
        <v>16</v>
      </c>
      <c r="BW58" t="n">
        <v>0</v>
      </c>
      <c r="BX58" t="n">
        <v>6</v>
      </c>
      <c r="BY58" t="n">
        <v>10</v>
      </c>
      <c r="BZ58" t="n">
        <v>12</v>
      </c>
      <c r="CA58" t="n">
        <v>4</v>
      </c>
      <c r="CB58" t="n">
        <v>3</v>
      </c>
      <c r="CC58" t="n">
        <v>13</v>
      </c>
      <c r="CD58" t="n">
        <v>7</v>
      </c>
      <c r="CE58" t="n">
        <v>9</v>
      </c>
      <c r="CF58" t="n">
        <v>14</v>
      </c>
      <c r="CG58" t="n">
        <v>2</v>
      </c>
      <c r="CH58" t="n">
        <v>15</v>
      </c>
      <c r="CI58" t="n">
        <v>1</v>
      </c>
      <c r="CJ58" t="n">
        <v>10</v>
      </c>
      <c r="CK58" t="n">
        <v>6</v>
      </c>
      <c r="CL58" t="n">
        <v>12</v>
      </c>
      <c r="CM58" t="n">
        <v>4</v>
      </c>
      <c r="CN58" t="n">
        <v>5</v>
      </c>
      <c r="CO58" t="n">
        <v>11</v>
      </c>
      <c r="CP58" t="n">
        <v>8</v>
      </c>
      <c r="CQ58" t="n">
        <v>8</v>
      </c>
      <c r="CR58" t="n">
        <v>3</v>
      </c>
      <c r="CS58" t="n">
        <v>13</v>
      </c>
      <c r="CT58" t="n">
        <v>6</v>
      </c>
      <c r="CU58" t="n">
        <v>10</v>
      </c>
      <c r="CV58" t="n">
        <v>11</v>
      </c>
      <c r="CW58" t="n">
        <v>5</v>
      </c>
      <c r="CX58" t="n">
        <v>16</v>
      </c>
      <c r="CY58" t="n">
        <v>0</v>
      </c>
      <c r="CZ58" t="n">
        <v>3</v>
      </c>
      <c r="DA58" t="n">
        <v>13</v>
      </c>
      <c r="DB58" t="n">
        <v>11</v>
      </c>
      <c r="DC58" t="n">
        <v>5</v>
      </c>
      <c r="DD58" t="n">
        <v>0</v>
      </c>
      <c r="DE58" t="n">
        <v>16</v>
      </c>
      <c r="DF58" t="n">
        <v>8</v>
      </c>
      <c r="DG58" t="n">
        <v>8</v>
      </c>
      <c r="DH58" t="n">
        <v>14</v>
      </c>
      <c r="DI58" t="n">
        <v>2</v>
      </c>
      <c r="DJ58" t="n">
        <v>15</v>
      </c>
      <c r="DK58" t="n">
        <v>1</v>
      </c>
      <c r="DL58" t="n">
        <v>8</v>
      </c>
      <c r="DM58" t="n">
        <v>8</v>
      </c>
      <c r="DN58" t="n">
        <v>13</v>
      </c>
      <c r="DO58" t="n">
        <v>3</v>
      </c>
      <c r="DP58" t="n">
        <v>5</v>
      </c>
      <c r="DQ58" t="n">
        <v>11</v>
      </c>
      <c r="DR58" t="n">
        <v>11</v>
      </c>
      <c r="DS58" t="n">
        <v>5</v>
      </c>
      <c r="DT58" t="n">
        <v>9</v>
      </c>
      <c r="DU58" t="n">
        <v>7</v>
      </c>
      <c r="DV58" t="n">
        <v>5</v>
      </c>
      <c r="DW58" t="n">
        <v>11</v>
      </c>
      <c r="DX58" t="n">
        <v>4</v>
      </c>
      <c r="DY58" t="n">
        <v>12</v>
      </c>
      <c r="DZ58" t="n">
        <v>3</v>
      </c>
      <c r="EA58" t="n">
        <v>13</v>
      </c>
      <c r="EB58" t="n">
        <v>1</v>
      </c>
      <c r="EC58" t="n">
        <v>15</v>
      </c>
      <c r="ED58" t="n">
        <v>0</v>
      </c>
      <c r="EE58" t="n">
        <v>16</v>
      </c>
      <c r="EF58" t="n">
        <v>12</v>
      </c>
      <c r="EG58" t="n">
        <v>4</v>
      </c>
      <c r="EH58" t="n">
        <v>5</v>
      </c>
      <c r="EI58" t="n">
        <v>11</v>
      </c>
      <c r="EJ58" t="n">
        <v>5</v>
      </c>
      <c r="EK58" t="n">
        <v>11</v>
      </c>
      <c r="EL58" t="n">
        <v>1</v>
      </c>
      <c r="EM58" t="n">
        <v>15</v>
      </c>
      <c r="EN58" t="n">
        <v>2</v>
      </c>
      <c r="EO58" t="n">
        <v>14</v>
      </c>
      <c r="EP58" s="89" t="n">
        <v>1</v>
      </c>
      <c r="EQ58" t="n">
        <v>15</v>
      </c>
      <c r="ER58" s="81" t="n"/>
      <c r="ES58" s="89" t="n"/>
      <c r="EU58" s="81" t="n"/>
      <c r="EV58" s="89" t="n"/>
      <c r="EX58" s="81" t="n"/>
      <c r="EY58" s="89" t="n"/>
      <c r="FA58" s="81" t="n"/>
      <c r="FB58" s="89" t="n"/>
      <c r="FD58" s="81" t="n"/>
      <c r="FE58" s="89" t="n"/>
      <c r="FG58" s="81" t="n"/>
      <c r="FH58" s="89" t="n"/>
      <c r="FJ58" s="81" t="n"/>
      <c r="FK58" s="89" t="n"/>
      <c r="FM58" s="81" t="n"/>
    </row>
    <row customHeight="1" ht="12" r="59" spans="1:201">
      <c r="A59" s="35" t="n">
        <v>43372</v>
      </c>
      <c r="B59" s="89" t="s">
        <v>174</v>
      </c>
      <c r="C59" s="89" t="s">
        <v>171</v>
      </c>
      <c r="D59" s="31" t="n">
        <v>6.4</v>
      </c>
      <c r="E59" s="81" t="n">
        <v>7.25</v>
      </c>
      <c r="F59" s="25" t="n">
        <v>416</v>
      </c>
      <c r="G59" s="80" t="n">
        <v>531</v>
      </c>
      <c r="H59" s="80" t="n">
        <v>305</v>
      </c>
      <c r="I59" s="80" t="n">
        <v>432</v>
      </c>
      <c r="J59" s="80" t="n">
        <v>9</v>
      </c>
      <c r="K59" s="80" t="n">
        <v>14</v>
      </c>
      <c r="L59" s="25" t="n">
        <v>0</v>
      </c>
      <c r="M59" s="80" t="n">
        <v>0</v>
      </c>
      <c r="N59" s="80" t="n">
        <v>4</v>
      </c>
      <c r="O59" s="80" t="n">
        <v>2</v>
      </c>
      <c r="P59" s="80" t="n">
        <v>1</v>
      </c>
      <c r="Q59" s="80" t="n">
        <v>2</v>
      </c>
      <c r="R59" s="16" t="n">
        <v>5</v>
      </c>
      <c r="S59" s="16" t="n">
        <v>4</v>
      </c>
      <c r="T59" s="16" t="n">
        <v>9</v>
      </c>
      <c r="U59" s="25" t="n">
        <v>0</v>
      </c>
      <c r="V59" s="80" t="n">
        <v>2</v>
      </c>
      <c r="W59" s="16" t="n">
        <v>2</v>
      </c>
      <c r="X59" s="25" t="n">
        <v>28</v>
      </c>
      <c r="Y59" s="80" t="n">
        <v>24</v>
      </c>
      <c r="Z59" s="27">
        <f>IF(U59="","",LOOKUP(U59-V59,{-9E+307,0,1},{2,"x",1}))</f>
        <v/>
      </c>
      <c r="AA59" s="14">
        <f>IF(U59="","",U59&amp;"-"&amp;V59)</f>
        <v/>
      </c>
      <c r="AB59" s="63" t="n"/>
      <c r="AW59" s="80" t="n"/>
      <c r="AX59" s="80" t="n"/>
      <c r="AY59" s="80" t="n"/>
      <c r="AZ59" s="80" t="n"/>
      <c r="BA59" s="80" t="n"/>
      <c r="BB59" s="80" t="n"/>
      <c r="BC59" s="80" t="n"/>
      <c r="BD59" s="80" t="n"/>
      <c r="BE59" s="80" t="n"/>
      <c r="BF59" s="80" t="n"/>
      <c r="BG59" s="80" t="n"/>
      <c r="BH59" s="80" t="n"/>
      <c r="BI59" s="80" t="n"/>
      <c r="BJ59" s="80" t="n"/>
      <c r="BK59" s="80" t="n"/>
      <c r="BL59" s="80" t="n"/>
      <c r="BM59" s="80" t="n"/>
      <c r="BN59" s="80" t="n"/>
      <c r="BO59" s="80" t="n"/>
      <c r="EP59" s="89" t="n"/>
      <c r="ER59" s="81" t="n"/>
      <c r="ES59" s="89" t="n"/>
      <c r="EU59" s="81" t="n"/>
      <c r="EV59" s="89" t="n"/>
      <c r="EX59" s="81" t="n"/>
      <c r="EY59" s="89" t="n"/>
      <c r="FA59" s="81" t="n"/>
      <c r="FB59" s="89" t="n"/>
      <c r="FD59" s="81" t="n"/>
      <c r="FE59" s="89" t="n"/>
      <c r="FG59" s="81" t="n"/>
      <c r="FH59" s="89" t="n"/>
      <c r="FJ59" s="81" t="n"/>
      <c r="FK59" s="89" t="n"/>
      <c r="FM59" s="81" t="n"/>
    </row>
    <row customHeight="1" ht="12" r="60" spans="1:201">
      <c r="A60" s="35" t="n">
        <v>43373</v>
      </c>
      <c r="B60" s="89" t="s">
        <v>175</v>
      </c>
      <c r="C60" s="89" t="s">
        <v>169</v>
      </c>
      <c r="D60" s="31" t="n">
        <v>6.55</v>
      </c>
      <c r="E60" s="81" t="n">
        <v>6.67</v>
      </c>
      <c r="F60" s="25" t="n">
        <v>543</v>
      </c>
      <c r="G60" s="80" t="n">
        <v>347</v>
      </c>
      <c r="H60" s="80" t="n">
        <v>440</v>
      </c>
      <c r="I60" s="80" t="n">
        <v>247</v>
      </c>
      <c r="J60" s="80" t="n">
        <v>10</v>
      </c>
      <c r="K60" s="80" t="n">
        <v>7</v>
      </c>
      <c r="L60" s="25" t="n">
        <v>1</v>
      </c>
      <c r="M60" s="80" t="n">
        <v>0</v>
      </c>
      <c r="N60" s="80" t="n">
        <v>1</v>
      </c>
      <c r="O60" s="80" t="n">
        <v>2</v>
      </c>
      <c r="P60" s="80" t="n">
        <v>1</v>
      </c>
      <c r="Q60" s="80" t="n">
        <v>1</v>
      </c>
      <c r="R60" s="16" t="n">
        <v>3</v>
      </c>
      <c r="S60" s="16" t="n">
        <v>3</v>
      </c>
      <c r="T60" s="16" t="n">
        <v>6</v>
      </c>
      <c r="U60" s="25" t="n">
        <v>2</v>
      </c>
      <c r="V60" s="80" t="n">
        <v>2</v>
      </c>
      <c r="W60" s="16" t="n">
        <v>4</v>
      </c>
      <c r="X60" s="25" t="n">
        <v>11</v>
      </c>
      <c r="Y60" s="80" t="n">
        <v>15</v>
      </c>
      <c r="Z60" s="27">
        <f>IF(U60="","",LOOKUP(U60-V60,{-9E+307,0,1},{2,"x",1}))</f>
        <v/>
      </c>
      <c r="AA60" s="14">
        <f>IF(U60="","",U60&amp;"-"&amp;V60)</f>
        <v/>
      </c>
      <c r="AB60" s="63" t="n"/>
      <c r="AW60" s="80" t="n"/>
      <c r="AX60" s="80" t="n"/>
      <c r="AY60" s="80" t="n"/>
      <c r="AZ60" s="80" t="n"/>
      <c r="BA60" s="80" t="n"/>
      <c r="BB60" s="80" t="n"/>
      <c r="BC60" s="80" t="n"/>
      <c r="BD60" s="80" t="n"/>
      <c r="BE60" s="80" t="n"/>
      <c r="BF60" s="80" t="n"/>
      <c r="BG60" s="80" t="n"/>
      <c r="BH60" s="80" t="n"/>
      <c r="BI60" s="80" t="n"/>
      <c r="BJ60" s="80" t="n"/>
      <c r="BK60" s="80" t="n"/>
      <c r="BL60" s="80" t="n"/>
      <c r="BM60" s="80" t="n"/>
      <c r="BN60" s="80" t="n"/>
      <c r="BO60" s="80" t="n"/>
      <c r="EP60" s="89" t="n"/>
      <c r="ER60" s="81" t="n"/>
      <c r="ES60" s="89" t="n"/>
      <c r="EU60" s="81" t="n"/>
      <c r="EV60" s="89" t="n"/>
      <c r="EX60" s="81" t="n"/>
      <c r="EY60" s="89" t="n"/>
      <c r="FA60" s="81" t="n"/>
      <c r="FB60" s="89" t="n"/>
      <c r="FD60" s="81" t="n"/>
      <c r="FE60" s="89" t="n"/>
      <c r="FG60" s="81" t="n"/>
      <c r="FH60" s="89" t="n"/>
      <c r="FJ60" s="81" t="n"/>
      <c r="FK60" s="89" t="n"/>
      <c r="FM60" s="81" t="n"/>
    </row>
    <row customHeight="1" ht="12" r="61" spans="1:201">
      <c r="A61" s="35" t="n">
        <v>43373</v>
      </c>
      <c r="B61" s="89" t="s">
        <v>184</v>
      </c>
      <c r="C61" s="89" t="s">
        <v>185</v>
      </c>
      <c r="D61" s="31" t="n">
        <v>6.79</v>
      </c>
      <c r="E61" s="81" t="n">
        <v>6.36</v>
      </c>
      <c r="F61" s="25" t="n">
        <v>565</v>
      </c>
      <c r="G61" s="80" t="n">
        <v>329</v>
      </c>
      <c r="H61" s="80" t="n">
        <v>480</v>
      </c>
      <c r="I61" s="80" t="n">
        <v>238</v>
      </c>
      <c r="J61" s="80" t="n">
        <v>13</v>
      </c>
      <c r="K61" s="80" t="n">
        <v>6</v>
      </c>
      <c r="L61" s="25" t="n">
        <v>0</v>
      </c>
      <c r="M61" s="80" t="n">
        <v>1</v>
      </c>
      <c r="N61" s="80" t="n">
        <v>5</v>
      </c>
      <c r="O61" s="80" t="n">
        <v>3</v>
      </c>
      <c r="P61" s="80" t="n">
        <v>2</v>
      </c>
      <c r="Q61" s="80" t="n">
        <v>1</v>
      </c>
      <c r="R61" s="16" t="n">
        <v>7</v>
      </c>
      <c r="S61" s="16" t="n">
        <v>5</v>
      </c>
      <c r="T61" s="16" t="n">
        <v>12</v>
      </c>
      <c r="U61" s="25" t="n">
        <v>2</v>
      </c>
      <c r="V61" s="80" t="n">
        <v>1</v>
      </c>
      <c r="W61" s="16" t="n">
        <v>3</v>
      </c>
      <c r="X61" s="25" t="n">
        <v>22</v>
      </c>
      <c r="Y61" s="80" t="n">
        <v>28</v>
      </c>
      <c r="Z61" s="27">
        <f>IF(U61="","",LOOKUP(U61-V61,{-9E+307,0,1},{2,"x",1}))</f>
        <v/>
      </c>
      <c r="AA61" s="14">
        <f>IF(U61="","",U61&amp;"-"&amp;V61)</f>
        <v/>
      </c>
      <c r="AB61" s="63" t="n"/>
      <c r="AW61" s="80" t="n"/>
      <c r="AX61" s="80" t="n"/>
      <c r="AY61" s="80" t="n"/>
      <c r="AZ61" s="80" t="n"/>
      <c r="BA61" s="80" t="n"/>
      <c r="BB61" s="80" t="n"/>
      <c r="BC61" s="80" t="n"/>
      <c r="BD61" s="80" t="n"/>
      <c r="BE61" s="80" t="n"/>
      <c r="BF61" s="80" t="n"/>
      <c r="BG61" s="80" t="n"/>
      <c r="BH61" s="80" t="n"/>
      <c r="BI61" s="80" t="n"/>
      <c r="BJ61" s="80" t="n"/>
      <c r="BK61" s="80" t="n"/>
      <c r="BL61" s="80" t="n"/>
      <c r="BM61" s="80" t="n"/>
      <c r="BN61" s="80" t="n"/>
      <c r="BO61" s="80" t="n"/>
      <c r="BT61" s="80" t="n"/>
      <c r="BU61" s="80" t="n"/>
      <c r="BV61" s="80" t="n"/>
      <c r="BW61" s="80" t="n"/>
      <c r="BX61" s="80" t="n"/>
      <c r="BY61" s="80" t="n"/>
      <c r="BZ61" s="80" t="n"/>
      <c r="CA61" s="80" t="n"/>
      <c r="CB61" s="80" t="n"/>
      <c r="CC61" s="80" t="n"/>
      <c r="CD61" s="80" t="n"/>
      <c r="CE61" s="80" t="n"/>
      <c r="CF61" s="80" t="n"/>
      <c r="CG61" s="80" t="n"/>
      <c r="CH61" s="80" t="n"/>
      <c r="CI61" s="80" t="n"/>
      <c r="CJ61" s="80" t="n"/>
      <c r="CK61" s="80" t="n"/>
      <c r="CL61" s="80" t="n"/>
      <c r="CM61" s="80" t="n"/>
      <c r="CN61" s="80" t="n"/>
      <c r="CO61" s="80" t="n"/>
      <c r="CP61" s="80" t="n"/>
      <c r="CQ61" s="80" t="n"/>
      <c r="CR61" s="80" t="n"/>
      <c r="CS61" s="80" t="n"/>
      <c r="CT61" s="80" t="n"/>
      <c r="CU61" s="80" t="n"/>
      <c r="CV61" s="80" t="n"/>
      <c r="CW61" s="80" t="n"/>
      <c r="CX61" s="80" t="n"/>
      <c r="CY61" s="80" t="n"/>
      <c r="CZ61" s="80" t="n"/>
      <c r="DA61" s="80" t="n"/>
      <c r="DB61" s="80" t="n"/>
      <c r="DC61" s="80" t="n"/>
      <c r="DD61" s="80" t="n"/>
      <c r="DE61" s="80" t="n"/>
      <c r="DF61" s="80" t="n"/>
      <c r="DG61" s="80" t="n"/>
      <c r="DH61" s="80" t="n"/>
      <c r="DI61" s="80" t="n"/>
      <c r="DJ61" s="80" t="n"/>
      <c r="DK61" s="80" t="n"/>
      <c r="DL61" s="80" t="n"/>
      <c r="DM61" s="80" t="n"/>
      <c r="DN61" s="80" t="n"/>
      <c r="DO61" s="80" t="n"/>
      <c r="DP61" s="80" t="n"/>
      <c r="DQ61" s="80" t="n"/>
      <c r="DR61" s="80" t="n"/>
      <c r="DS61" s="80" t="n"/>
      <c r="DT61" s="80" t="n"/>
      <c r="DU61" s="80" t="n"/>
      <c r="DV61" s="80" t="n"/>
      <c r="DW61" s="80" t="n"/>
      <c r="DX61" s="80" t="n"/>
      <c r="DY61" s="80" t="n"/>
      <c r="DZ61" s="80" t="n"/>
      <c r="EA61" s="80" t="n"/>
      <c r="EB61" s="80" t="n"/>
      <c r="EC61" s="80" t="n"/>
      <c r="ED61" s="80" t="n"/>
      <c r="EE61" s="80" t="n"/>
      <c r="EF61" s="80" t="n"/>
      <c r="EG61" s="80" t="n"/>
      <c r="EH61" s="80" t="n"/>
      <c r="EI61" s="80" t="n"/>
      <c r="EJ61" s="80" t="n"/>
      <c r="EK61" s="80" t="n"/>
      <c r="EL61" s="80" t="n"/>
      <c r="EM61" s="80" t="n"/>
      <c r="EN61" s="80" t="n"/>
      <c r="EO61" s="80" t="n"/>
      <c r="EP61" s="80" t="n"/>
      <c r="EQ61" s="80" t="n"/>
      <c r="ER61" s="81" t="n"/>
      <c r="ES61" s="89" t="n"/>
      <c r="EU61" s="81" t="n"/>
      <c r="EV61" s="89" t="n"/>
      <c r="EX61" s="81" t="n"/>
      <c r="EY61" s="89" t="n"/>
      <c r="FA61" s="81" t="n"/>
      <c r="FB61" s="89" t="n"/>
      <c r="FD61" s="81" t="n"/>
      <c r="FE61" s="89" t="n"/>
      <c r="FG61" s="81" t="n"/>
      <c r="FH61" s="89" t="n"/>
      <c r="FJ61" s="81" t="n"/>
      <c r="FK61" s="89" t="n"/>
      <c r="FM61" s="81" t="n"/>
    </row>
    <row customHeight="1" ht="12" r="62" spans="1:201">
      <c r="A62" s="35" t="n">
        <v>43373</v>
      </c>
      <c r="B62" s="89" t="s">
        <v>183</v>
      </c>
      <c r="C62" s="89" t="s">
        <v>179</v>
      </c>
      <c r="D62" s="31" t="n">
        <v>6.89</v>
      </c>
      <c r="E62" s="81" t="n">
        <v>6.45</v>
      </c>
      <c r="F62" s="25" t="n">
        <v>401</v>
      </c>
      <c r="G62" s="80" t="n">
        <v>260</v>
      </c>
      <c r="H62" s="80" t="n">
        <v>330</v>
      </c>
      <c r="I62" s="80" t="n">
        <v>167</v>
      </c>
      <c r="J62" s="80" t="n">
        <v>17</v>
      </c>
      <c r="K62" s="80" t="n">
        <v>8</v>
      </c>
      <c r="L62" s="25" t="n">
        <v>0</v>
      </c>
      <c r="M62" s="80" t="n">
        <v>0</v>
      </c>
      <c r="N62" s="80" t="n">
        <v>3</v>
      </c>
      <c r="O62" s="80" t="n">
        <v>2</v>
      </c>
      <c r="P62" s="80" t="n">
        <v>4</v>
      </c>
      <c r="Q62" s="80" t="n">
        <v>2</v>
      </c>
      <c r="R62" s="16" t="n">
        <v>7</v>
      </c>
      <c r="S62" s="16" t="n">
        <v>4</v>
      </c>
      <c r="T62" s="16" t="n">
        <v>11</v>
      </c>
      <c r="U62" s="25" t="n">
        <v>2</v>
      </c>
      <c r="V62" s="80" t="n">
        <v>1</v>
      </c>
      <c r="W62" s="16" t="n">
        <v>3</v>
      </c>
      <c r="X62" s="25" t="n">
        <v>21</v>
      </c>
      <c r="Y62" s="80" t="n">
        <v>28</v>
      </c>
      <c r="Z62" s="27">
        <f>IF(U62="","",LOOKUP(U62-V62,{-9E+307,0,1},{2,"x",1}))</f>
        <v/>
      </c>
      <c r="AA62" s="14">
        <f>IF(U62="","",U62&amp;"-"&amp;V62)</f>
        <v/>
      </c>
      <c r="AB62" s="63" t="n"/>
      <c r="AW62" s="80" t="n"/>
      <c r="AX62" s="80" t="n"/>
      <c r="AY62" s="80" t="n"/>
      <c r="AZ62" s="80" t="n"/>
      <c r="BA62" s="80" t="n"/>
      <c r="BB62" s="80" t="n"/>
      <c r="BC62" s="80" t="n"/>
      <c r="BD62" s="80" t="n"/>
      <c r="BE62" s="80" t="n"/>
      <c r="BF62" s="80" t="n"/>
      <c r="BG62" s="80" t="n"/>
      <c r="BH62" s="80" t="n"/>
      <c r="BI62" s="80" t="n"/>
      <c r="BJ62" s="80" t="n"/>
      <c r="BK62" s="80" t="n"/>
      <c r="BL62" s="80" t="n"/>
      <c r="BM62" s="80" t="n"/>
      <c r="BN62" s="80" t="n"/>
      <c r="BO62" s="80" t="n"/>
      <c r="BT62" s="80" t="n"/>
      <c r="BU62" s="80" t="n"/>
      <c r="BV62" s="80" t="n"/>
      <c r="BW62" s="80" t="n"/>
      <c r="BX62" s="80" t="n"/>
      <c r="BY62" s="80" t="n"/>
      <c r="BZ62" s="80" t="n"/>
      <c r="CA62" s="80" t="n"/>
      <c r="CB62" s="80" t="n"/>
      <c r="CC62" s="80" t="n"/>
      <c r="CD62" s="80" t="n"/>
      <c r="CE62" s="80" t="n"/>
      <c r="CF62" s="80" t="n"/>
      <c r="CG62" s="80" t="n"/>
      <c r="CH62" s="80" t="n"/>
      <c r="CI62" s="80" t="n"/>
      <c r="CJ62" s="80" t="n"/>
      <c r="CK62" s="80" t="n"/>
      <c r="CL62" s="80" t="n"/>
      <c r="CM62" s="80" t="n"/>
      <c r="CN62" s="80" t="n"/>
      <c r="CO62" s="80" t="n"/>
      <c r="CP62" s="80" t="n"/>
      <c r="CQ62" s="80" t="n"/>
      <c r="CR62" s="80" t="n"/>
      <c r="CS62" s="80" t="n"/>
      <c r="CT62" s="80" t="n"/>
      <c r="CU62" s="80" t="n"/>
      <c r="CV62" s="80" t="n"/>
      <c r="CW62" s="80" t="n"/>
      <c r="CX62" s="80" t="n"/>
      <c r="CY62" s="80" t="n"/>
      <c r="CZ62" s="80" t="n"/>
      <c r="DA62" s="80" t="n"/>
      <c r="DB62" s="80" t="n"/>
      <c r="DC62" s="80" t="n"/>
      <c r="DD62" s="80" t="n"/>
      <c r="DE62" s="80" t="n"/>
      <c r="DF62" s="80" t="n"/>
      <c r="DG62" s="80" t="n"/>
      <c r="DH62" s="80" t="n"/>
      <c r="DI62" s="80" t="n"/>
      <c r="DJ62" s="80" t="n"/>
      <c r="DK62" s="80" t="n"/>
      <c r="DL62" s="80" t="n"/>
      <c r="DM62" s="80" t="n"/>
      <c r="DN62" s="80" t="n"/>
      <c r="DO62" s="80" t="n"/>
      <c r="DP62" s="80" t="n"/>
      <c r="DQ62" s="80" t="n"/>
      <c r="DR62" s="80" t="n"/>
      <c r="DS62" s="80" t="n"/>
      <c r="DT62" s="80" t="n"/>
      <c r="DU62" s="80" t="n"/>
      <c r="DV62" s="80" t="n"/>
      <c r="DW62" s="80" t="n"/>
      <c r="DX62" s="80" t="n"/>
      <c r="DY62" s="80" t="n"/>
      <c r="DZ62" s="80" t="n"/>
      <c r="EA62" s="80" t="n"/>
      <c r="EB62" s="80" t="n"/>
      <c r="EC62" s="80" t="n"/>
      <c r="ED62" s="80" t="n"/>
      <c r="EE62" s="80" t="n"/>
      <c r="EF62" s="80" t="n"/>
      <c r="EG62" s="80" t="n"/>
      <c r="EH62" s="80" t="n"/>
      <c r="EI62" s="80" t="n"/>
      <c r="EJ62" s="80" t="n"/>
      <c r="EK62" s="80" t="n"/>
      <c r="EL62" s="80" t="n"/>
      <c r="EM62" s="80" t="n"/>
      <c r="EN62" s="80" t="n"/>
      <c r="EO62" s="80" t="n"/>
      <c r="EP62" s="80" t="n"/>
      <c r="EQ62" s="80" t="n"/>
      <c r="ER62" s="81" t="n"/>
      <c r="ES62" s="89" t="n"/>
      <c r="EU62" s="81" t="n"/>
      <c r="EV62" s="89" t="n"/>
      <c r="EX62" s="81" t="n"/>
      <c r="EY62" s="89" t="n"/>
      <c r="FA62" s="81" t="n"/>
      <c r="FB62" s="89" t="n"/>
      <c r="FD62" s="81" t="n"/>
      <c r="FE62" s="89" t="n"/>
      <c r="FG62" s="81" t="n"/>
      <c r="FH62" s="89" t="n"/>
      <c r="FJ62" s="81" t="n"/>
      <c r="FK62" s="89" t="n"/>
      <c r="FM62" s="81" t="n"/>
    </row>
    <row customHeight="1" ht="12" r="63" spans="1:201">
      <c r="A63" s="35" t="n">
        <v>43373</v>
      </c>
      <c r="B63" s="89" t="s">
        <v>186</v>
      </c>
      <c r="C63" s="89" t="s">
        <v>177</v>
      </c>
      <c r="D63" s="31" t="n">
        <v>6.67</v>
      </c>
      <c r="E63" s="81" t="n">
        <v>6.66</v>
      </c>
      <c r="F63" s="25" t="n">
        <v>450</v>
      </c>
      <c r="G63" s="80" t="n">
        <v>385</v>
      </c>
      <c r="H63" s="80" t="n">
        <v>330</v>
      </c>
      <c r="I63" s="80" t="n">
        <v>275</v>
      </c>
      <c r="J63" s="80" t="n">
        <v>10</v>
      </c>
      <c r="K63" s="80" t="n">
        <v>5</v>
      </c>
      <c r="L63" s="25" t="n">
        <v>0</v>
      </c>
      <c r="M63" s="80" t="n">
        <v>0</v>
      </c>
      <c r="N63" s="80" t="n">
        <v>5</v>
      </c>
      <c r="O63" s="80" t="n">
        <v>2</v>
      </c>
      <c r="P63" s="80" t="n">
        <v>1</v>
      </c>
      <c r="Q63" s="80" t="n">
        <v>0</v>
      </c>
      <c r="R63" s="16" t="n">
        <v>6</v>
      </c>
      <c r="S63" s="16" t="n">
        <v>2</v>
      </c>
      <c r="T63" s="16" t="n">
        <v>8</v>
      </c>
      <c r="U63" s="25" t="n">
        <v>1</v>
      </c>
      <c r="V63" s="80" t="n">
        <v>1</v>
      </c>
      <c r="W63" s="16" t="n">
        <v>2</v>
      </c>
      <c r="X63" s="25" t="n">
        <v>16</v>
      </c>
      <c r="Y63" s="80" t="n">
        <v>39</v>
      </c>
      <c r="Z63" s="27">
        <f>IF(U63="","",LOOKUP(U63-V63,{-9E+307,0,1},{2,"x",1}))</f>
        <v/>
      </c>
      <c r="AA63" s="14">
        <f>IF(U63="","",U63&amp;"-"&amp;V63)</f>
        <v/>
      </c>
      <c r="AB63" s="63" t="n"/>
      <c r="AW63" s="80" t="n"/>
      <c r="AX63" s="80" t="n"/>
      <c r="AY63" s="80" t="n"/>
      <c r="AZ63" s="80" t="n"/>
      <c r="BA63" s="80" t="n"/>
      <c r="BB63" s="80" t="n"/>
      <c r="BC63" s="80" t="n"/>
      <c r="BD63" s="80" t="n"/>
      <c r="BE63" s="80" t="n"/>
      <c r="BF63" s="80" t="n"/>
      <c r="BG63" s="80" t="n"/>
      <c r="BH63" s="80" t="n"/>
      <c r="BI63" s="80" t="n"/>
      <c r="BJ63" s="80" t="n"/>
      <c r="BK63" s="80" t="n"/>
      <c r="BL63" s="80" t="n"/>
      <c r="BM63" s="80" t="n"/>
      <c r="BN63" s="80" t="n"/>
      <c r="BO63" s="80" t="n"/>
      <c r="BT63" s="80" t="n"/>
      <c r="BU63" s="80" t="n"/>
      <c r="BV63" s="80" t="n"/>
      <c r="BW63" s="80" t="n"/>
      <c r="BX63" s="80" t="n"/>
      <c r="BY63" s="80" t="n"/>
      <c r="BZ63" s="80" t="n"/>
      <c r="CA63" s="80" t="n"/>
      <c r="CB63" s="80" t="n"/>
      <c r="CC63" s="80" t="n"/>
      <c r="CD63" s="80" t="n"/>
      <c r="CE63" s="80" t="n"/>
      <c r="CF63" s="80" t="n"/>
      <c r="CG63" s="80" t="n"/>
      <c r="CH63" s="80" t="n"/>
      <c r="CI63" s="80" t="n"/>
      <c r="CJ63" s="80" t="n"/>
      <c r="CK63" s="80" t="n"/>
      <c r="CL63" s="80" t="n"/>
      <c r="CM63" s="80" t="n"/>
      <c r="CN63" s="80" t="n"/>
      <c r="CO63" s="80" t="n"/>
      <c r="CP63" s="80" t="n"/>
      <c r="CQ63" s="80" t="n"/>
      <c r="CR63" s="80" t="n"/>
      <c r="CS63" s="80" t="n"/>
      <c r="CT63" s="80" t="n"/>
      <c r="CU63" s="80" t="n"/>
      <c r="CV63" s="80" t="n"/>
      <c r="CW63" s="80" t="n"/>
      <c r="CX63" s="80" t="n"/>
      <c r="CY63" s="80" t="n"/>
      <c r="CZ63" s="80" t="n"/>
      <c r="DA63" s="80" t="n"/>
      <c r="DB63" s="80" t="n"/>
      <c r="DC63" s="80" t="n"/>
      <c r="DD63" s="80" t="n"/>
      <c r="DE63" s="80" t="n"/>
      <c r="DF63" s="80" t="n"/>
      <c r="DG63" s="80" t="n"/>
      <c r="DH63" s="80" t="n"/>
      <c r="DI63" s="80" t="n"/>
      <c r="DJ63" s="80" t="n"/>
      <c r="DK63" s="80" t="n"/>
      <c r="DL63" s="80" t="n"/>
      <c r="DM63" s="80" t="n"/>
      <c r="DN63" s="80" t="n"/>
      <c r="DO63" s="80" t="n"/>
      <c r="DP63" s="80" t="n"/>
      <c r="DQ63" s="80" t="n"/>
      <c r="DR63" s="80" t="n"/>
      <c r="DS63" s="80" t="n"/>
      <c r="DT63" s="80" t="n"/>
      <c r="DU63" s="80" t="n"/>
      <c r="DV63" s="80" t="n"/>
      <c r="DW63" s="80" t="n"/>
      <c r="DX63" s="80" t="n"/>
      <c r="DY63" s="80" t="n"/>
      <c r="DZ63" s="80" t="n"/>
      <c r="EA63" s="80" t="n"/>
      <c r="EB63" s="80" t="n"/>
      <c r="EC63" s="80" t="n"/>
      <c r="ED63" s="80" t="n"/>
      <c r="EE63" s="80" t="n"/>
      <c r="EF63" s="80" t="n"/>
      <c r="EG63" s="80" t="n"/>
      <c r="EH63" s="80" t="n"/>
      <c r="EI63" s="80" t="n"/>
      <c r="EJ63" s="80" t="n"/>
      <c r="EK63" s="80" t="n"/>
      <c r="EL63" s="80" t="n"/>
      <c r="EM63" s="80" t="n"/>
      <c r="EN63" s="80" t="n"/>
      <c r="EO63" s="80" t="n"/>
      <c r="EP63" s="80" t="n"/>
      <c r="EQ63" s="80" t="n"/>
      <c r="ER63" s="81" t="n"/>
      <c r="ES63" s="89" t="n"/>
      <c r="EU63" s="81" t="n"/>
      <c r="EV63" s="89" t="n"/>
      <c r="EX63" s="81" t="n"/>
      <c r="EY63" s="89" t="n"/>
      <c r="FA63" s="81" t="n"/>
      <c r="FB63" s="89" t="n"/>
      <c r="FD63" s="81" t="n"/>
      <c r="FE63" s="89" t="n"/>
      <c r="FG63" s="81" t="n"/>
      <c r="FH63" s="89" t="n"/>
      <c r="FJ63" s="81" t="n"/>
      <c r="FK63" s="89" t="n"/>
      <c r="FM63" s="81" t="n"/>
    </row>
    <row customHeight="1" ht="12" r="64" spans="1:201">
      <c r="A64" s="35" t="n">
        <v>43373</v>
      </c>
      <c r="B64" s="89" t="s">
        <v>172</v>
      </c>
      <c r="C64" s="89" t="s">
        <v>182</v>
      </c>
      <c r="D64" s="31" t="n">
        <v>6.93</v>
      </c>
      <c r="E64" s="81" t="n">
        <v>6.6</v>
      </c>
      <c r="F64" s="25" t="n">
        <v>427</v>
      </c>
      <c r="G64" s="80" t="n">
        <v>478</v>
      </c>
      <c r="H64" s="80" t="n">
        <v>334</v>
      </c>
      <c r="I64" s="80" t="n">
        <v>362</v>
      </c>
      <c r="J64" s="80" t="n">
        <v>11</v>
      </c>
      <c r="K64" s="80" t="n">
        <v>8</v>
      </c>
      <c r="L64" s="25" t="n">
        <v>0</v>
      </c>
      <c r="M64" s="80" t="n">
        <v>1</v>
      </c>
      <c r="N64" s="80" t="n">
        <v>4</v>
      </c>
      <c r="O64" s="80" t="n">
        <v>5</v>
      </c>
      <c r="P64" s="80" t="n">
        <v>2</v>
      </c>
      <c r="Q64" s="80" t="n">
        <v>2</v>
      </c>
      <c r="R64" s="16" t="n">
        <v>6</v>
      </c>
      <c r="S64" s="16" t="n">
        <v>8</v>
      </c>
      <c r="T64" s="16" t="n">
        <v>14</v>
      </c>
      <c r="U64" s="25" t="n">
        <v>2</v>
      </c>
      <c r="V64" s="80" t="n">
        <v>1</v>
      </c>
      <c r="W64" s="16" t="n">
        <v>3</v>
      </c>
      <c r="X64" s="25" t="n">
        <v>32</v>
      </c>
      <c r="Y64" s="80" t="n">
        <v>10</v>
      </c>
      <c r="Z64" s="27">
        <f>IF(U64="","",LOOKUP(U64-V64,{-9E+307,0,1},{2,"x",1}))</f>
        <v/>
      </c>
      <c r="AA64" s="14">
        <f>IF(U64="","",U64&amp;"-"&amp;V64)</f>
        <v/>
      </c>
      <c r="AB64" s="63" t="n"/>
      <c r="AW64" s="80" t="n"/>
      <c r="AX64" s="80" t="n"/>
      <c r="AY64" s="80" t="n"/>
      <c r="AZ64" s="80" t="n"/>
      <c r="BA64" s="80" t="n"/>
      <c r="BB64" s="80" t="n"/>
      <c r="BC64" s="80" t="n"/>
      <c r="BD64" s="80" t="n"/>
      <c r="BE64" s="80" t="n"/>
      <c r="BF64" s="80" t="n"/>
      <c r="BG64" s="80" t="n"/>
      <c r="BH64" s="80" t="n"/>
      <c r="BI64" s="80" t="n"/>
      <c r="BJ64" s="80" t="n"/>
      <c r="BK64" s="80" t="n"/>
      <c r="BL64" s="80" t="n"/>
      <c r="BM64" s="80" t="n"/>
      <c r="BN64" s="80" t="n"/>
      <c r="BO64" s="80" t="n"/>
      <c r="BT64" s="80" t="n"/>
      <c r="BU64" s="80" t="n"/>
      <c r="BV64" s="80" t="n"/>
      <c r="BW64" s="80" t="n"/>
      <c r="BX64" s="80" t="n"/>
      <c r="BY64" s="80" t="n"/>
      <c r="BZ64" s="80" t="n"/>
      <c r="CA64" s="80" t="n"/>
      <c r="CB64" s="80" t="n"/>
      <c r="CC64" s="80" t="n"/>
      <c r="CD64" s="80" t="n"/>
      <c r="CE64" s="80" t="n"/>
      <c r="CF64" s="80" t="n"/>
      <c r="CG64" s="80" t="n"/>
      <c r="CH64" s="80" t="n"/>
      <c r="CI64" s="80" t="n"/>
      <c r="CJ64" s="80" t="n"/>
      <c r="CK64" s="80" t="n"/>
      <c r="CL64" s="80" t="n"/>
      <c r="CM64" s="80" t="n"/>
      <c r="CN64" s="80" t="n"/>
      <c r="CO64" s="80" t="n"/>
      <c r="CP64" s="80" t="n"/>
      <c r="CQ64" s="80" t="n"/>
      <c r="CR64" s="80" t="n"/>
      <c r="CS64" s="80" t="n"/>
      <c r="CT64" s="80" t="n"/>
      <c r="CU64" s="80" t="n"/>
      <c r="CV64" s="80" t="n"/>
      <c r="CW64" s="80" t="n"/>
      <c r="CX64" s="80" t="n"/>
      <c r="CY64" s="80" t="n"/>
      <c r="CZ64" s="80" t="n"/>
      <c r="DA64" s="80" t="n"/>
      <c r="DB64" s="80" t="n"/>
      <c r="DC64" s="80" t="n"/>
      <c r="DD64" s="80" t="n"/>
      <c r="DE64" s="80" t="n"/>
      <c r="DF64" s="80" t="n"/>
      <c r="DG64" s="80" t="n"/>
      <c r="DH64" s="80" t="n"/>
      <c r="DI64" s="80" t="n"/>
      <c r="DJ64" s="80" t="n"/>
      <c r="DK64" s="80" t="n"/>
      <c r="DL64" s="80" t="n"/>
      <c r="DM64" s="80" t="n"/>
      <c r="DN64" s="80" t="n"/>
      <c r="DO64" s="80" t="n"/>
      <c r="DP64" s="80" t="n"/>
      <c r="DQ64" s="80" t="n"/>
      <c r="DR64" s="80" t="n"/>
      <c r="DS64" s="80" t="n"/>
      <c r="DT64" s="80" t="n"/>
      <c r="DU64" s="80" t="n"/>
      <c r="DV64" s="80" t="n"/>
      <c r="DW64" s="80" t="n"/>
      <c r="DX64" s="80" t="n"/>
      <c r="DY64" s="80" t="n"/>
      <c r="DZ64" s="80" t="n"/>
      <c r="EA64" s="80" t="n"/>
      <c r="EB64" s="80" t="n"/>
      <c r="EC64" s="80" t="n"/>
      <c r="ED64" s="80" t="n"/>
      <c r="EE64" s="80" t="n"/>
      <c r="EF64" s="80" t="n"/>
      <c r="EG64" s="80" t="n"/>
      <c r="EH64" s="80" t="n"/>
      <c r="EI64" s="80" t="n"/>
      <c r="EJ64" s="80" t="n"/>
      <c r="EK64" s="80" t="n"/>
      <c r="EL64" s="80" t="n"/>
      <c r="EM64" s="80" t="n"/>
      <c r="EN64" s="80" t="n"/>
      <c r="EO64" s="80" t="n"/>
      <c r="EP64" s="80" t="n"/>
      <c r="EQ64" s="80" t="n"/>
      <c r="ER64" s="81" t="n"/>
      <c r="ES64" s="89" t="n"/>
      <c r="EU64" s="81" t="n"/>
      <c r="EV64" s="89" t="n"/>
      <c r="EX64" s="81" t="n"/>
      <c r="EY64" s="89" t="n"/>
      <c r="FA64" s="81" t="n"/>
      <c r="FB64" s="89" t="n"/>
      <c r="FD64" s="81" t="n"/>
      <c r="FE64" s="89" t="n"/>
      <c r="FG64" s="81" t="n"/>
      <c r="FH64" s="89" t="n"/>
      <c r="FJ64" s="81" t="n"/>
      <c r="FK64" s="89" t="n"/>
      <c r="FM64" s="81" t="n"/>
    </row>
    <row customHeight="1" ht="12" r="65" spans="1:201">
      <c r="A65" s="35" t="n">
        <v>43378</v>
      </c>
      <c r="B65" s="89" t="s">
        <v>177</v>
      </c>
      <c r="C65" s="89" t="s">
        <v>178</v>
      </c>
      <c r="D65" s="31" t="n">
        <v>6.85</v>
      </c>
      <c r="E65" s="81" t="n">
        <v>6.54</v>
      </c>
      <c r="F65" s="25" t="n">
        <v>533</v>
      </c>
      <c r="G65" s="80" t="n">
        <v>435</v>
      </c>
      <c r="H65" s="80" t="n">
        <v>458</v>
      </c>
      <c r="I65" s="80" t="n">
        <v>365</v>
      </c>
      <c r="J65" s="80" t="n">
        <v>10</v>
      </c>
      <c r="K65" s="80" t="n">
        <v>6</v>
      </c>
      <c r="L65" s="25" t="n">
        <v>0</v>
      </c>
      <c r="M65" s="80" t="n">
        <v>0</v>
      </c>
      <c r="N65" s="80" t="n">
        <v>3</v>
      </c>
      <c r="O65" s="80" t="n">
        <v>3</v>
      </c>
      <c r="P65" s="80" t="n">
        <v>2</v>
      </c>
      <c r="Q65" s="80" t="n">
        <v>0</v>
      </c>
      <c r="R65" s="16" t="n">
        <v>5</v>
      </c>
      <c r="S65" s="16" t="n">
        <v>3</v>
      </c>
      <c r="T65" s="16" t="n">
        <v>8</v>
      </c>
      <c r="U65" s="25" t="n">
        <v>2</v>
      </c>
      <c r="V65" s="80" t="n">
        <v>1</v>
      </c>
      <c r="W65" s="16" t="n">
        <v>3</v>
      </c>
      <c r="X65" s="25" t="n">
        <v>12</v>
      </c>
      <c r="Y65" s="80" t="n">
        <v>37</v>
      </c>
      <c r="Z65" s="27">
        <f>IF(U65="","",LOOKUP(U65-V65,{-9E+307,0,1},{2,"x",1}))</f>
        <v/>
      </c>
      <c r="AA65" s="14">
        <f>IF(U65="","",U65&amp;"-"&amp;V65)</f>
        <v/>
      </c>
      <c r="AB65" s="63" t="n"/>
      <c r="BT65" s="80" t="n"/>
      <c r="BU65" s="80" t="n"/>
      <c r="BV65" s="80" t="n"/>
      <c r="BW65" s="80" t="n"/>
      <c r="BX65" s="80" t="n"/>
      <c r="BY65" s="80" t="n"/>
      <c r="BZ65" s="80" t="n"/>
      <c r="CA65" s="80" t="n"/>
      <c r="CB65" s="80" t="n"/>
      <c r="CC65" s="80" t="n"/>
      <c r="CD65" s="80" t="n"/>
      <c r="CE65" s="80" t="n"/>
      <c r="CF65" s="80" t="n"/>
      <c r="CG65" s="80" t="n"/>
      <c r="CH65" s="80" t="n"/>
      <c r="CI65" s="80" t="n"/>
      <c r="CJ65" s="80" t="n"/>
      <c r="CK65" s="80" t="n"/>
      <c r="CL65" s="80" t="n"/>
      <c r="CM65" s="80" t="n"/>
      <c r="CN65" s="80" t="n"/>
      <c r="CO65" s="80" t="n"/>
      <c r="CP65" s="80" t="n"/>
      <c r="CQ65" s="80" t="n"/>
      <c r="CR65" s="80" t="n"/>
      <c r="CS65" s="80" t="n"/>
      <c r="CT65" s="80" t="n"/>
      <c r="CU65" s="80" t="n"/>
      <c r="CV65" s="80" t="n"/>
      <c r="CW65" s="80" t="n"/>
      <c r="CX65" s="80" t="n"/>
      <c r="CY65" s="80" t="n"/>
      <c r="CZ65" s="80" t="n"/>
      <c r="DA65" s="80" t="n"/>
      <c r="DB65" s="80" t="n"/>
      <c r="DC65" s="80" t="n"/>
      <c r="DD65" s="80" t="n"/>
      <c r="DE65" s="80" t="n"/>
      <c r="DF65" s="80" t="n"/>
      <c r="DG65" s="80" t="n"/>
      <c r="DH65" s="80" t="n"/>
      <c r="DI65" s="80" t="n"/>
      <c r="DJ65" s="80" t="n"/>
      <c r="DK65" s="80" t="n"/>
      <c r="DL65" s="80" t="n"/>
      <c r="DM65" s="80" t="n"/>
      <c r="DN65" s="80" t="n"/>
      <c r="DO65" s="80" t="n"/>
      <c r="DP65" s="80" t="n"/>
      <c r="DQ65" s="80" t="n"/>
      <c r="DR65" s="80" t="n"/>
      <c r="DS65" s="80" t="n"/>
      <c r="DT65" s="80" t="n"/>
      <c r="DU65" s="80" t="n"/>
      <c r="DV65" s="80" t="n"/>
      <c r="DW65" s="80" t="n"/>
      <c r="DX65" s="80" t="n"/>
      <c r="DY65" s="80" t="n"/>
      <c r="DZ65" s="80" t="n"/>
      <c r="EA65" s="80" t="n"/>
      <c r="EB65" s="80" t="n"/>
      <c r="EC65" s="80" t="n"/>
      <c r="ED65" s="80" t="n"/>
      <c r="EE65" s="80" t="n"/>
      <c r="EF65" s="80" t="n"/>
      <c r="EG65" s="80" t="n"/>
      <c r="EH65" s="80" t="n"/>
      <c r="EI65" s="80" t="n"/>
      <c r="EJ65" s="80" t="n"/>
      <c r="EK65" s="80" t="n"/>
      <c r="EL65" s="80" t="n"/>
      <c r="EM65" s="80" t="n"/>
      <c r="EN65" s="80" t="n"/>
      <c r="EO65" s="80" t="n"/>
      <c r="EP65" s="80" t="n"/>
      <c r="EQ65" s="80" t="n"/>
      <c r="ER65" s="81" t="n"/>
      <c r="ES65" s="89" t="n"/>
      <c r="EU65" s="81" t="n"/>
      <c r="EV65" s="89" t="n"/>
      <c r="EX65" s="81" t="n"/>
      <c r="EY65" s="89" t="n"/>
      <c r="FA65" s="81" t="n"/>
      <c r="FB65" s="89" t="n"/>
      <c r="FD65" s="81" t="n"/>
      <c r="FE65" s="89" t="n"/>
      <c r="FG65" s="81" t="n"/>
      <c r="FH65" s="89" t="n"/>
      <c r="FJ65" s="81" t="n"/>
      <c r="FK65" s="89" t="n"/>
      <c r="FM65" s="81" t="n"/>
    </row>
    <row customHeight="1" ht="12" r="66" spans="1:201">
      <c r="A66" s="35" t="n">
        <v>43379</v>
      </c>
      <c r="B66" s="89" t="s">
        <v>181</v>
      </c>
      <c r="C66" s="89" t="s">
        <v>186</v>
      </c>
      <c r="D66" s="31" t="n">
        <v>6.96</v>
      </c>
      <c r="E66" s="81" t="n">
        <v>6.36</v>
      </c>
      <c r="F66" s="25" t="n">
        <v>430</v>
      </c>
      <c r="G66" s="80" t="n">
        <v>345</v>
      </c>
      <c r="H66" s="80" t="n">
        <v>319</v>
      </c>
      <c r="I66" s="80" t="n">
        <v>253</v>
      </c>
      <c r="J66" s="80" t="n">
        <v>8</v>
      </c>
      <c r="K66" s="80" t="n">
        <v>7</v>
      </c>
      <c r="L66" s="25" t="n">
        <v>1</v>
      </c>
      <c r="M66" s="80" t="n">
        <v>0</v>
      </c>
      <c r="N66" s="80" t="n">
        <v>2</v>
      </c>
      <c r="O66" s="80" t="n">
        <v>1</v>
      </c>
      <c r="P66" s="80" t="n">
        <v>0</v>
      </c>
      <c r="Q66" s="80" t="n">
        <v>2</v>
      </c>
      <c r="R66" s="16" t="n">
        <v>3</v>
      </c>
      <c r="S66" s="16" t="n">
        <v>3</v>
      </c>
      <c r="T66" s="16" t="n">
        <v>6</v>
      </c>
      <c r="U66" s="25" t="n">
        <v>1</v>
      </c>
      <c r="V66" s="80" t="n">
        <v>0</v>
      </c>
      <c r="W66" s="16" t="n">
        <v>1</v>
      </c>
      <c r="X66" s="25" t="n">
        <v>25</v>
      </c>
      <c r="Y66" s="80" t="n">
        <v>14</v>
      </c>
      <c r="Z66" s="27">
        <f>IF(U66="","",LOOKUP(U66-V66,{-9E+307,0,1},{2,"x",1}))</f>
        <v/>
      </c>
      <c r="AA66" s="14">
        <f>IF(U66="","",U66&amp;"-"&amp;V66)</f>
        <v/>
      </c>
      <c r="AB66" s="63" t="n"/>
      <c r="BT66" s="80" t="n"/>
      <c r="BU66" s="80" t="n"/>
      <c r="BV66" s="80" t="n"/>
      <c r="BW66" s="80" t="n"/>
      <c r="BX66" s="80" t="n"/>
      <c r="BY66" s="80" t="n"/>
      <c r="BZ66" s="80" t="n"/>
      <c r="CA66" s="80" t="n"/>
      <c r="CB66" s="80" t="n"/>
      <c r="CC66" s="80" t="n"/>
      <c r="CD66" s="80" t="n"/>
      <c r="CE66" s="80" t="n"/>
      <c r="CF66" s="80" t="n"/>
      <c r="CG66" s="80" t="n"/>
      <c r="CH66" s="80" t="n"/>
      <c r="CI66" s="80" t="n"/>
      <c r="CJ66" s="80" t="n"/>
      <c r="CK66" s="80" t="n"/>
      <c r="CL66" s="80" t="n"/>
      <c r="CM66" s="80" t="n"/>
      <c r="CN66" s="80" t="n"/>
      <c r="CO66" s="80" t="n"/>
      <c r="CP66" s="80" t="n"/>
      <c r="CQ66" s="80" t="n"/>
      <c r="CR66" s="80" t="n"/>
      <c r="CS66" s="80" t="n"/>
      <c r="CT66" s="80" t="n"/>
      <c r="CU66" s="80" t="n"/>
      <c r="CV66" s="80" t="n"/>
      <c r="CW66" s="80" t="n"/>
      <c r="CX66" s="80" t="n"/>
      <c r="CY66" s="80" t="n"/>
      <c r="CZ66" s="80" t="n"/>
      <c r="DA66" s="80" t="n"/>
      <c r="DB66" s="80" t="n"/>
      <c r="DC66" s="80" t="n"/>
      <c r="DD66" s="80" t="n"/>
      <c r="DE66" s="80" t="n"/>
      <c r="DF66" s="80" t="n"/>
      <c r="DG66" s="80" t="n"/>
      <c r="DH66" s="80" t="n"/>
      <c r="DI66" s="80" t="n"/>
      <c r="DJ66" s="80" t="n"/>
      <c r="DK66" s="80" t="n"/>
      <c r="DL66" s="80" t="n"/>
      <c r="DM66" s="80" t="n"/>
      <c r="DN66" s="80" t="n"/>
      <c r="DO66" s="80" t="n"/>
      <c r="DP66" s="80" t="n"/>
      <c r="DQ66" s="80" t="n"/>
      <c r="DR66" s="80" t="n"/>
      <c r="DS66" s="80" t="n"/>
      <c r="DT66" s="80" t="n"/>
      <c r="DU66" s="80" t="n"/>
      <c r="DV66" s="80" t="n"/>
      <c r="DW66" s="80" t="n"/>
      <c r="DX66" s="80" t="n"/>
      <c r="DY66" s="80" t="n"/>
      <c r="DZ66" s="80" t="n"/>
      <c r="EA66" s="80" t="n"/>
      <c r="EB66" s="80" t="n"/>
      <c r="EC66" s="80" t="n"/>
      <c r="ED66" s="80" t="n"/>
      <c r="EE66" s="80" t="n"/>
      <c r="EF66" s="80" t="n"/>
      <c r="EG66" s="80" t="n"/>
      <c r="EH66" s="80" t="n"/>
      <c r="EI66" s="80" t="n"/>
      <c r="EJ66" s="80" t="n"/>
      <c r="EK66" s="80" t="n"/>
      <c r="EL66" s="80" t="n"/>
      <c r="EM66" s="80" t="n"/>
      <c r="EN66" s="80" t="n"/>
      <c r="EO66" s="80" t="n"/>
      <c r="EP66" s="80" t="n"/>
      <c r="EQ66" s="80" t="n"/>
      <c r="ER66" s="81" t="n"/>
      <c r="ES66" s="89" t="n"/>
      <c r="EU66" s="81" t="n"/>
      <c r="EV66" s="89" t="n"/>
      <c r="EX66" s="81" t="n"/>
      <c r="EY66" s="89" t="n"/>
      <c r="FA66" s="81" t="n"/>
      <c r="FB66" s="89" t="n"/>
      <c r="FD66" s="81" t="n"/>
      <c r="FE66" s="89" t="n"/>
      <c r="FG66" s="81" t="n"/>
      <c r="FH66" s="89" t="n"/>
      <c r="FJ66" s="81" t="n"/>
      <c r="FK66" s="89" t="n"/>
      <c r="FM66" s="81" t="n"/>
    </row>
    <row customHeight="1" ht="12" r="67" spans="1:201">
      <c r="A67" s="35" t="n">
        <v>43379</v>
      </c>
      <c r="B67" s="89" t="s">
        <v>183</v>
      </c>
      <c r="C67" s="89" t="s">
        <v>170</v>
      </c>
      <c r="D67" s="31" t="n">
        <v>5.76</v>
      </c>
      <c r="E67" s="81" t="n">
        <v>7.8</v>
      </c>
      <c r="F67" s="25" t="n">
        <v>343</v>
      </c>
      <c r="G67" s="80" t="n">
        <v>523</v>
      </c>
      <c r="H67" s="80" t="n">
        <v>274</v>
      </c>
      <c r="I67" s="80" t="n">
        <v>455</v>
      </c>
      <c r="J67" s="80" t="n">
        <v>6</v>
      </c>
      <c r="K67" s="80" t="n">
        <v>20</v>
      </c>
      <c r="L67" s="25" t="n">
        <v>0</v>
      </c>
      <c r="M67" s="80" t="n">
        <v>0</v>
      </c>
      <c r="N67" s="80" t="n">
        <v>1</v>
      </c>
      <c r="O67" s="80" t="n">
        <v>8</v>
      </c>
      <c r="P67" s="80" t="n">
        <v>0</v>
      </c>
      <c r="Q67" s="80" t="n">
        <v>6</v>
      </c>
      <c r="R67" s="16" t="n">
        <v>1</v>
      </c>
      <c r="S67" s="16" t="n">
        <v>14</v>
      </c>
      <c r="T67" s="16" t="n">
        <v>15</v>
      </c>
      <c r="U67" s="25" t="n">
        <v>0</v>
      </c>
      <c r="V67" s="80" t="n">
        <v>5</v>
      </c>
      <c r="W67" s="16" t="n">
        <v>5</v>
      </c>
      <c r="X67" s="25" t="n">
        <v>17</v>
      </c>
      <c r="Y67" s="80" t="n">
        <v>6</v>
      </c>
      <c r="Z67" s="27">
        <f>IF(U67="","",LOOKUP(U67-V67,{-9E+307,0,1},{2,"x",1}))</f>
        <v/>
      </c>
      <c r="AA67" s="14">
        <f>IF(U67="","",U67&amp;"-"&amp;V67)</f>
        <v/>
      </c>
      <c r="AB67" s="63" t="n"/>
      <c r="BT67" s="80" t="n"/>
      <c r="BU67" s="80" t="n"/>
      <c r="BV67" s="80" t="n"/>
      <c r="BW67" s="80" t="n"/>
      <c r="BX67" s="80" t="n"/>
      <c r="BY67" s="80" t="n"/>
      <c r="BZ67" s="80" t="n"/>
      <c r="CA67" s="80" t="n"/>
      <c r="CB67" s="80" t="n"/>
      <c r="CC67" s="80" t="n"/>
      <c r="CD67" s="80" t="n"/>
      <c r="CE67" s="80" t="n"/>
      <c r="CF67" s="80" t="n"/>
      <c r="CG67" s="80" t="n"/>
      <c r="CH67" s="80" t="n"/>
      <c r="CI67" s="80" t="n"/>
      <c r="CJ67" s="80" t="n"/>
      <c r="CK67" s="80" t="n"/>
      <c r="CL67" s="80" t="n"/>
      <c r="CM67" s="80" t="n"/>
      <c r="CN67" s="80" t="n"/>
      <c r="CO67" s="80" t="n"/>
      <c r="CP67" s="80" t="n"/>
      <c r="CQ67" s="80" t="n"/>
      <c r="CR67" s="80" t="n"/>
      <c r="CS67" s="80" t="n"/>
      <c r="CT67" s="80" t="n"/>
      <c r="CU67" s="80" t="n"/>
      <c r="CV67" s="80" t="n"/>
      <c r="CW67" s="80" t="n"/>
      <c r="CX67" s="80" t="n"/>
      <c r="CY67" s="80" t="n"/>
      <c r="CZ67" s="80" t="n"/>
      <c r="DA67" s="80" t="n"/>
      <c r="DB67" s="80" t="n"/>
      <c r="DC67" s="80" t="n"/>
      <c r="DD67" s="80" t="n"/>
      <c r="DE67" s="80" t="n"/>
      <c r="DF67" s="80" t="n"/>
      <c r="DG67" s="80" t="n"/>
      <c r="DH67" s="80" t="n"/>
      <c r="DI67" s="80" t="n"/>
      <c r="DJ67" s="80" t="n"/>
      <c r="DK67" s="80" t="n"/>
      <c r="DL67" s="80" t="n"/>
      <c r="DM67" s="80" t="n"/>
      <c r="DN67" s="80" t="n"/>
      <c r="DO67" s="80" t="n"/>
      <c r="DP67" s="80" t="n"/>
      <c r="DQ67" s="80" t="n"/>
      <c r="DR67" s="80" t="n"/>
      <c r="DS67" s="80" t="n"/>
      <c r="DT67" s="80" t="n"/>
      <c r="DU67" s="80" t="n"/>
      <c r="DV67" s="80" t="n"/>
      <c r="DW67" s="80" t="n"/>
      <c r="DX67" s="80" t="n"/>
      <c r="DY67" s="80" t="n"/>
      <c r="DZ67" s="80" t="n"/>
      <c r="EA67" s="80" t="n"/>
      <c r="EB67" s="80" t="n"/>
      <c r="EC67" s="80" t="n"/>
      <c r="ED67" s="80" t="n"/>
      <c r="EE67" s="80" t="n"/>
      <c r="EF67" s="80" t="n"/>
      <c r="EG67" s="80" t="n"/>
      <c r="EH67" s="80" t="n"/>
      <c r="EI67" s="80" t="n"/>
      <c r="EJ67" s="80" t="n"/>
      <c r="EK67" s="80" t="n"/>
      <c r="EL67" s="80" t="n"/>
      <c r="EM67" s="80" t="n"/>
      <c r="EN67" s="80" t="n"/>
      <c r="EO67" s="80" t="n"/>
      <c r="EP67" s="80" t="n"/>
      <c r="EQ67" s="80" t="n"/>
      <c r="ER67" s="81" t="n"/>
      <c r="ES67" s="89" t="n"/>
      <c r="EU67" s="81" t="n"/>
      <c r="EV67" s="89" t="n"/>
      <c r="EX67" s="81" t="n"/>
      <c r="EY67" s="89" t="n"/>
      <c r="FA67" s="81" t="n"/>
      <c r="FB67" s="89" t="n"/>
      <c r="FD67" s="81" t="n"/>
      <c r="FE67" s="89" t="n"/>
      <c r="FG67" s="81" t="n"/>
      <c r="FH67" s="89" t="n"/>
      <c r="FJ67" s="81" t="n"/>
      <c r="FK67" s="89" t="n"/>
      <c r="FM67" s="81" t="n"/>
    </row>
    <row customHeight="1" ht="12" r="68" spans="1:201">
      <c r="A68" s="35" t="n">
        <v>43379</v>
      </c>
      <c r="B68" s="89" t="s">
        <v>176</v>
      </c>
      <c r="C68" s="89" t="s">
        <v>180</v>
      </c>
      <c r="D68" s="31" t="n">
        <v>7.56</v>
      </c>
      <c r="E68" s="81" t="n">
        <v>5.96</v>
      </c>
      <c r="F68" s="25" t="n">
        <v>593</v>
      </c>
      <c r="G68" s="80" t="n">
        <v>267</v>
      </c>
      <c r="H68" s="80" t="n">
        <v>519</v>
      </c>
      <c r="I68" s="80" t="n">
        <v>182</v>
      </c>
      <c r="J68" s="80" t="n">
        <v>18</v>
      </c>
      <c r="K68" s="80" t="n">
        <v>3</v>
      </c>
      <c r="L68" s="25" t="n">
        <v>1</v>
      </c>
      <c r="M68" s="80" t="n">
        <v>0</v>
      </c>
      <c r="N68" s="80" t="n">
        <v>7</v>
      </c>
      <c r="O68" s="80" t="n">
        <v>0</v>
      </c>
      <c r="P68" s="80" t="n">
        <v>0</v>
      </c>
      <c r="Q68" s="80" t="n">
        <v>0</v>
      </c>
      <c r="R68" s="16" t="n">
        <v>8</v>
      </c>
      <c r="S68" s="16" t="n">
        <v>0</v>
      </c>
      <c r="T68" s="16" t="n">
        <v>8</v>
      </c>
      <c r="U68" s="25" t="n">
        <v>4</v>
      </c>
      <c r="V68" s="80" t="n">
        <v>0</v>
      </c>
      <c r="W68" s="16" t="n">
        <v>4</v>
      </c>
      <c r="X68" s="25" t="n">
        <v>23</v>
      </c>
      <c r="Y68" s="80" t="n">
        <v>28</v>
      </c>
      <c r="Z68" s="27">
        <f>IF(U68="","",LOOKUP(U68-V68,{-9E+307,0,1},{2,"x",1}))</f>
        <v/>
      </c>
      <c r="AA68" s="14">
        <f>IF(U68="","",U68&amp;"-"&amp;V68)</f>
        <v/>
      </c>
      <c r="AB68" s="63" t="n"/>
      <c r="BT68" s="80" t="n"/>
      <c r="BU68" s="80" t="n"/>
      <c r="BV68" s="80" t="n"/>
      <c r="BW68" s="80" t="n"/>
      <c r="BX68" s="80" t="n"/>
      <c r="BY68" s="80" t="n"/>
      <c r="BZ68" s="80" t="n"/>
      <c r="CA68" s="80" t="n"/>
      <c r="CB68" s="80" t="n"/>
      <c r="CC68" s="80" t="n"/>
      <c r="CD68" s="80" t="n"/>
      <c r="CE68" s="80" t="n"/>
      <c r="CF68" s="80" t="n"/>
      <c r="CG68" s="80" t="n"/>
      <c r="CH68" s="80" t="n"/>
      <c r="CI68" s="80" t="n"/>
      <c r="CJ68" s="80" t="n"/>
      <c r="CK68" s="80" t="n"/>
      <c r="CL68" s="80" t="n"/>
      <c r="CM68" s="80" t="n"/>
      <c r="CN68" s="80" t="n"/>
      <c r="CO68" s="80" t="n"/>
      <c r="CP68" s="80" t="n"/>
      <c r="CQ68" s="80" t="n"/>
      <c r="CR68" s="80" t="n"/>
      <c r="CS68" s="80" t="n"/>
      <c r="CT68" s="80" t="n"/>
      <c r="CU68" s="80" t="n"/>
      <c r="CV68" s="80" t="n"/>
      <c r="CW68" s="80" t="n"/>
      <c r="CX68" s="80" t="n"/>
      <c r="CY68" s="80" t="n"/>
      <c r="CZ68" s="80" t="n"/>
      <c r="DA68" s="80" t="n"/>
      <c r="DB68" s="80" t="n"/>
      <c r="DC68" s="80" t="n"/>
      <c r="DD68" s="80" t="n"/>
      <c r="DE68" s="80" t="n"/>
      <c r="DF68" s="80" t="n"/>
      <c r="DG68" s="80" t="n"/>
      <c r="DH68" s="80" t="n"/>
      <c r="DI68" s="80" t="n"/>
      <c r="DJ68" s="80" t="n"/>
      <c r="DK68" s="80" t="n"/>
      <c r="DL68" s="80" t="n"/>
      <c r="DM68" s="80" t="n"/>
      <c r="DN68" s="80" t="n"/>
      <c r="DO68" s="80" t="n"/>
      <c r="DP68" s="80" t="n"/>
      <c r="DQ68" s="80" t="n"/>
      <c r="DR68" s="80" t="n"/>
      <c r="DS68" s="80" t="n"/>
      <c r="DT68" s="80" t="n"/>
      <c r="DU68" s="80" t="n"/>
      <c r="DV68" s="80" t="n"/>
      <c r="DW68" s="80" t="n"/>
      <c r="DX68" s="80" t="n"/>
      <c r="DY68" s="80" t="n"/>
      <c r="DZ68" s="80" t="n"/>
      <c r="EA68" s="80" t="n"/>
      <c r="EB68" s="80" t="n"/>
      <c r="EC68" s="80" t="n"/>
      <c r="ED68" s="80" t="n"/>
      <c r="EE68" s="80" t="n"/>
      <c r="EF68" s="80" t="n"/>
      <c r="EG68" s="80" t="n"/>
      <c r="EH68" s="80" t="n"/>
      <c r="EI68" s="80" t="n"/>
      <c r="EJ68" s="80" t="n"/>
      <c r="EK68" s="80" t="n"/>
      <c r="EL68" s="80" t="n"/>
      <c r="EM68" s="80" t="n"/>
      <c r="EN68" s="80" t="n"/>
      <c r="EO68" s="80" t="n"/>
      <c r="EP68" s="80" t="n"/>
      <c r="EQ68" s="80" t="n"/>
      <c r="ER68" s="81" t="n"/>
      <c r="ES68" s="89" t="n"/>
      <c r="EU68" s="81" t="n"/>
      <c r="EV68" s="89" t="n"/>
      <c r="EX68" s="81" t="n"/>
      <c r="EY68" s="89" t="n"/>
      <c r="FA68" s="81" t="n"/>
      <c r="FB68" s="89" t="n"/>
      <c r="FD68" s="81" t="n"/>
      <c r="FE68" s="89" t="n"/>
      <c r="FG68" s="81" t="n"/>
      <c r="FH68" s="89" t="n"/>
      <c r="FJ68" s="81" t="n"/>
      <c r="FK68" s="89" t="n"/>
      <c r="FM68" s="81" t="n"/>
    </row>
    <row customHeight="1" ht="12" r="69" spans="1:201">
      <c r="A69" s="35" t="n">
        <v>43379</v>
      </c>
      <c r="B69" s="89" t="s">
        <v>169</v>
      </c>
      <c r="C69" s="89" t="s">
        <v>173</v>
      </c>
      <c r="D69" s="31" t="n">
        <v>7.29</v>
      </c>
      <c r="E69" s="81" t="n">
        <v>6.18</v>
      </c>
      <c r="F69" s="25" t="n">
        <v>522</v>
      </c>
      <c r="G69" s="80" t="n">
        <v>352</v>
      </c>
      <c r="H69" s="80" t="n">
        <v>433</v>
      </c>
      <c r="I69" s="80" t="n">
        <v>246</v>
      </c>
      <c r="J69" s="80" t="n">
        <v>15</v>
      </c>
      <c r="K69" s="80" t="n">
        <v>3</v>
      </c>
      <c r="L69" s="25" t="n">
        <v>1</v>
      </c>
      <c r="M69" s="80" t="n">
        <v>0</v>
      </c>
      <c r="N69" s="80" t="n">
        <v>2</v>
      </c>
      <c r="O69" s="80" t="n">
        <v>1</v>
      </c>
      <c r="P69" s="80" t="n">
        <v>1</v>
      </c>
      <c r="Q69" s="80" t="n">
        <v>1</v>
      </c>
      <c r="R69" s="16" t="n">
        <v>4</v>
      </c>
      <c r="S69" s="16" t="n">
        <v>2</v>
      </c>
      <c r="T69" s="16" t="n">
        <v>6</v>
      </c>
      <c r="U69" s="25" t="n">
        <v>2</v>
      </c>
      <c r="V69" s="80" t="n">
        <v>0</v>
      </c>
      <c r="W69" s="16" t="n">
        <v>2</v>
      </c>
      <c r="X69" s="25" t="n">
        <v>20</v>
      </c>
      <c r="Y69" s="80" t="n">
        <v>36</v>
      </c>
      <c r="Z69" s="27">
        <f>IF(U69="","",LOOKUP(U69-V69,{-9E+307,0,1},{2,"x",1}))</f>
        <v/>
      </c>
      <c r="AA69" s="14">
        <f>IF(U69="","",U69&amp;"-"&amp;V69)</f>
        <v/>
      </c>
      <c r="AB69" s="63" t="n"/>
      <c r="BT69" s="80" t="n"/>
      <c r="BU69" s="80" t="n"/>
      <c r="BV69" s="80" t="n"/>
      <c r="BW69" s="80" t="n"/>
      <c r="BX69" s="80" t="n"/>
      <c r="BY69" s="80" t="n"/>
      <c r="BZ69" s="80" t="n"/>
      <c r="CA69" s="80" t="n"/>
      <c r="CB69" s="80" t="n"/>
      <c r="CC69" s="80" t="n"/>
      <c r="CD69" s="80" t="n"/>
      <c r="CE69" s="80" t="n"/>
      <c r="CF69" s="80" t="n"/>
      <c r="CG69" s="80" t="n"/>
      <c r="CH69" s="80" t="n"/>
      <c r="CI69" s="80" t="n"/>
      <c r="CJ69" s="80" t="n"/>
      <c r="CK69" s="80" t="n"/>
      <c r="CL69" s="80" t="n"/>
      <c r="CM69" s="80" t="n"/>
      <c r="CN69" s="80" t="n"/>
      <c r="CO69" s="80" t="n"/>
      <c r="CP69" s="80" t="n"/>
      <c r="CQ69" s="80" t="n"/>
      <c r="CR69" s="80" t="n"/>
      <c r="CS69" s="80" t="n"/>
      <c r="CT69" s="80" t="n"/>
      <c r="CU69" s="80" t="n"/>
      <c r="CV69" s="80" t="n"/>
      <c r="CW69" s="80" t="n"/>
      <c r="CX69" s="80" t="n"/>
      <c r="CY69" s="80" t="n"/>
      <c r="CZ69" s="80" t="n"/>
      <c r="DA69" s="80" t="n"/>
      <c r="DB69" s="80" t="n"/>
      <c r="DC69" s="80" t="n"/>
      <c r="DD69" s="80" t="n"/>
      <c r="DE69" s="80" t="n"/>
      <c r="DF69" s="80" t="n"/>
      <c r="DG69" s="80" t="n"/>
      <c r="DH69" s="80" t="n"/>
      <c r="DI69" s="80" t="n"/>
      <c r="DJ69" s="80" t="n"/>
      <c r="DK69" s="80" t="n"/>
      <c r="DL69" s="80" t="n"/>
      <c r="DM69" s="80" t="n"/>
      <c r="DN69" s="80" t="n"/>
      <c r="DO69" s="80" t="n"/>
      <c r="DP69" s="80" t="n"/>
      <c r="DQ69" s="80" t="n"/>
      <c r="DR69" s="80" t="n"/>
      <c r="DS69" s="80" t="n"/>
      <c r="DT69" s="80" t="n"/>
      <c r="DU69" s="80" t="n"/>
      <c r="DV69" s="80" t="n"/>
      <c r="DW69" s="80" t="n"/>
      <c r="DX69" s="80" t="n"/>
      <c r="DY69" s="80" t="n"/>
      <c r="DZ69" s="80" t="n"/>
      <c r="EA69" s="80" t="n"/>
      <c r="EB69" s="80" t="n"/>
      <c r="EC69" s="80" t="n"/>
      <c r="ED69" s="80" t="n"/>
      <c r="EE69" s="80" t="n"/>
      <c r="EF69" s="80" t="n"/>
      <c r="EG69" s="80" t="n"/>
      <c r="EH69" s="80" t="n"/>
      <c r="EI69" s="80" t="n"/>
      <c r="EJ69" s="80" t="n"/>
      <c r="EK69" s="80" t="n"/>
      <c r="EL69" s="80" t="n"/>
      <c r="EM69" s="80" t="n"/>
      <c r="EN69" s="80" t="n"/>
      <c r="EO69" s="80" t="n"/>
      <c r="EP69" s="80" t="n"/>
      <c r="EQ69" s="80" t="n"/>
      <c r="ER69" s="81" t="n"/>
      <c r="ES69" s="89" t="n"/>
      <c r="EU69" s="81" t="n"/>
      <c r="EV69" s="89" t="n"/>
      <c r="EX69" s="81" t="n"/>
      <c r="EY69" s="89" t="n"/>
      <c r="FA69" s="81" t="n"/>
      <c r="FB69" s="89" t="n"/>
      <c r="FD69" s="81" t="n"/>
      <c r="FE69" s="89" t="n"/>
      <c r="FG69" s="81" t="n"/>
      <c r="FH69" s="89" t="n"/>
      <c r="FJ69" s="81" t="n"/>
      <c r="FK69" s="89" t="n"/>
      <c r="FM69" s="81" t="n"/>
    </row>
    <row customHeight="1" ht="12" r="70" spans="1:201">
      <c r="A70" s="35" t="n">
        <v>43380</v>
      </c>
      <c r="B70" s="89" t="s">
        <v>171</v>
      </c>
      <c r="C70" s="89" t="s">
        <v>175</v>
      </c>
      <c r="D70" s="31" t="n">
        <v>7.62</v>
      </c>
      <c r="E70" s="81" t="n">
        <v>6.01</v>
      </c>
      <c r="F70" s="25" t="n">
        <v>514</v>
      </c>
      <c r="G70" s="80" t="n">
        <v>379</v>
      </c>
      <c r="H70" s="80" t="n">
        <v>440</v>
      </c>
      <c r="I70" s="80" t="n">
        <v>304</v>
      </c>
      <c r="J70" s="80" t="n">
        <v>17</v>
      </c>
      <c r="K70" s="80" t="n">
        <v>5</v>
      </c>
      <c r="L70" s="25" t="n">
        <v>1</v>
      </c>
      <c r="M70" s="80" t="n">
        <v>0</v>
      </c>
      <c r="N70" s="80" t="n">
        <v>7</v>
      </c>
      <c r="O70" s="80" t="n">
        <v>0</v>
      </c>
      <c r="P70" s="80" t="n">
        <v>3</v>
      </c>
      <c r="Q70" s="80" t="n">
        <v>3</v>
      </c>
      <c r="R70" s="16" t="n">
        <v>11</v>
      </c>
      <c r="S70" s="16" t="n">
        <v>3</v>
      </c>
      <c r="T70" s="16" t="n">
        <v>14</v>
      </c>
      <c r="U70" s="25" t="n">
        <v>5</v>
      </c>
      <c r="V70" s="80" t="n">
        <v>0</v>
      </c>
      <c r="W70" s="16" t="n">
        <v>5</v>
      </c>
      <c r="X70" s="25" t="n">
        <v>10</v>
      </c>
      <c r="Y70" s="80" t="n">
        <v>16</v>
      </c>
      <c r="Z70" s="27">
        <f>IF(U70="","",LOOKUP(U70-V70,{-9E+307,0,1},{2,"x",1}))</f>
        <v/>
      </c>
      <c r="AA70" s="14">
        <f>IF(U70="","",U70&amp;"-"&amp;V70)</f>
        <v/>
      </c>
      <c r="AB70" s="63" t="n"/>
      <c r="BT70" s="80" t="n"/>
      <c r="BU70" s="80" t="n"/>
      <c r="BV70" s="80" t="n"/>
      <c r="BW70" s="80" t="n"/>
      <c r="BX70" s="80" t="n"/>
      <c r="BY70" s="80" t="n"/>
      <c r="BZ70" s="80" t="n"/>
      <c r="CA70" s="80" t="n"/>
      <c r="CB70" s="80" t="n"/>
      <c r="CC70" s="80" t="n"/>
      <c r="CD70" s="80" t="n"/>
      <c r="CE70" s="80" t="n"/>
      <c r="CF70" s="80" t="n"/>
      <c r="CG70" s="80" t="n"/>
      <c r="CH70" s="80" t="n"/>
      <c r="CI70" s="80" t="n"/>
      <c r="CJ70" s="80" t="n"/>
      <c r="CK70" s="80" t="n"/>
      <c r="CL70" s="80" t="n"/>
      <c r="CM70" s="80" t="n"/>
      <c r="CN70" s="80" t="n"/>
      <c r="CO70" s="80" t="n"/>
      <c r="CP70" s="80" t="n"/>
      <c r="CQ70" s="80" t="n"/>
      <c r="CR70" s="80" t="n"/>
      <c r="CS70" s="80" t="n"/>
      <c r="CT70" s="80" t="n"/>
      <c r="CU70" s="80" t="n"/>
      <c r="CV70" s="80" t="n"/>
      <c r="CW70" s="80" t="n"/>
      <c r="CX70" s="80" t="n"/>
      <c r="CY70" s="80" t="n"/>
      <c r="CZ70" s="80" t="n"/>
      <c r="DA70" s="80" t="n"/>
      <c r="DB70" s="80" t="n"/>
      <c r="DC70" s="80" t="n"/>
      <c r="DD70" s="80" t="n"/>
      <c r="DE70" s="80" t="n"/>
      <c r="DF70" s="80" t="n"/>
      <c r="DG70" s="80" t="n"/>
      <c r="DH70" s="80" t="n"/>
      <c r="DI70" s="80" t="n"/>
      <c r="DJ70" s="80" t="n"/>
      <c r="DK70" s="80" t="n"/>
      <c r="DL70" s="80" t="n"/>
      <c r="DM70" s="80" t="n"/>
      <c r="DN70" s="80" t="n"/>
      <c r="DO70" s="80" t="n"/>
      <c r="DP70" s="80" t="n"/>
      <c r="DQ70" s="80" t="n"/>
      <c r="DR70" s="80" t="n"/>
      <c r="DS70" s="80" t="n"/>
      <c r="DT70" s="80" t="n"/>
      <c r="DU70" s="80" t="n"/>
      <c r="DV70" s="80" t="n"/>
      <c r="DW70" s="80" t="n"/>
      <c r="DX70" s="80" t="n"/>
      <c r="DY70" s="80" t="n"/>
      <c r="DZ70" s="80" t="n"/>
      <c r="EA70" s="80" t="n"/>
      <c r="EB70" s="80" t="n"/>
      <c r="EC70" s="80" t="n"/>
      <c r="ED70" s="80" t="n"/>
      <c r="EE70" s="80" t="n"/>
      <c r="EF70" s="80" t="n"/>
      <c r="EG70" s="80" t="n"/>
      <c r="EH70" s="80" t="n"/>
      <c r="EI70" s="80" t="n"/>
      <c r="EJ70" s="80" t="n"/>
      <c r="EK70" s="80" t="n"/>
      <c r="EL70" s="80" t="n"/>
      <c r="EM70" s="80" t="n"/>
      <c r="EN70" s="80" t="n"/>
      <c r="EO70" s="80" t="n"/>
      <c r="EP70" s="80" t="n"/>
      <c r="EQ70" s="80" t="n"/>
      <c r="ER70" s="81" t="n"/>
      <c r="ES70" s="89" t="n"/>
      <c r="EU70" s="81" t="n"/>
      <c r="EV70" s="89" t="n"/>
      <c r="EX70" s="81" t="n"/>
      <c r="EY70" s="89" t="n"/>
      <c r="FA70" s="81" t="n"/>
      <c r="FB70" s="89" t="n"/>
      <c r="FD70" s="81" t="n"/>
      <c r="FE70" s="89" t="n"/>
      <c r="FG70" s="81" t="n"/>
      <c r="FH70" s="89" t="n"/>
      <c r="FJ70" s="81" t="n"/>
      <c r="FK70" s="89" t="n"/>
      <c r="FM70" s="81" t="n"/>
    </row>
    <row customHeight="1" ht="12" r="71" spans="1:201">
      <c r="A71" s="35" t="n">
        <v>43380</v>
      </c>
      <c r="B71" s="89" t="s">
        <v>182</v>
      </c>
      <c r="C71" s="89" t="s">
        <v>174</v>
      </c>
      <c r="D71" s="31" t="n">
        <v>6.44</v>
      </c>
      <c r="E71" s="81" t="n">
        <v>6.6</v>
      </c>
      <c r="F71" s="25" t="n">
        <v>363</v>
      </c>
      <c r="G71" s="80" t="n">
        <v>436</v>
      </c>
      <c r="H71" s="80" t="n">
        <v>269</v>
      </c>
      <c r="I71" s="80" t="n">
        <v>347</v>
      </c>
      <c r="J71" s="80" t="n">
        <v>10</v>
      </c>
      <c r="K71" s="80" t="n">
        <v>9</v>
      </c>
      <c r="L71" s="25" t="n">
        <v>0</v>
      </c>
      <c r="M71" s="80" t="n">
        <v>1</v>
      </c>
      <c r="N71" s="80" t="n">
        <v>3</v>
      </c>
      <c r="O71" s="80" t="n">
        <v>4</v>
      </c>
      <c r="P71" s="80" t="n">
        <v>1</v>
      </c>
      <c r="Q71" s="80" t="n">
        <v>1</v>
      </c>
      <c r="R71" s="16" t="n">
        <v>4</v>
      </c>
      <c r="S71" s="16" t="n">
        <v>6</v>
      </c>
      <c r="T71" s="16" t="n">
        <v>10</v>
      </c>
      <c r="U71" s="25" t="n">
        <v>3</v>
      </c>
      <c r="V71" s="80" t="n">
        <v>3</v>
      </c>
      <c r="W71" s="16" t="n">
        <v>6</v>
      </c>
      <c r="X71" s="25" t="n">
        <v>22</v>
      </c>
      <c r="Y71" s="80" t="n">
        <v>18</v>
      </c>
      <c r="Z71" s="27">
        <f>IF(U71="","",LOOKUP(U71-V71,{-9E+307,0,1},{2,"x",1}))</f>
        <v/>
      </c>
      <c r="AA71" s="14">
        <f>IF(U71="","",U71&amp;"-"&amp;V71)</f>
        <v/>
      </c>
      <c r="AB71" s="63" t="n"/>
      <c r="BT71" s="80" t="n"/>
      <c r="BU71" s="80" t="n"/>
      <c r="BV71" s="80" t="n"/>
      <c r="BW71" s="80" t="n"/>
      <c r="BX71" s="80" t="n"/>
      <c r="BY71" s="80" t="n"/>
      <c r="BZ71" s="80" t="n"/>
      <c r="CA71" s="80" t="n"/>
      <c r="CB71" s="80" t="n"/>
      <c r="CC71" s="80" t="n"/>
      <c r="CD71" s="80" t="n"/>
      <c r="CE71" s="80" t="n"/>
      <c r="CF71" s="80" t="n"/>
      <c r="CG71" s="80" t="n"/>
      <c r="CH71" s="80" t="n"/>
      <c r="CI71" s="80" t="n"/>
      <c r="CJ71" s="80" t="n"/>
      <c r="CK71" s="80" t="n"/>
      <c r="CL71" s="80" t="n"/>
      <c r="CM71" s="80" t="n"/>
      <c r="CN71" s="80" t="n"/>
      <c r="CO71" s="80" t="n"/>
      <c r="CP71" s="80" t="n"/>
      <c r="CQ71" s="80" t="n"/>
      <c r="CR71" s="80" t="n"/>
      <c r="CS71" s="80" t="n"/>
      <c r="CT71" s="80" t="n"/>
      <c r="CU71" s="80" t="n"/>
      <c r="CV71" s="80" t="n"/>
      <c r="CW71" s="80" t="n"/>
      <c r="CX71" s="80" t="n"/>
      <c r="CY71" s="80" t="n"/>
      <c r="CZ71" s="80" t="n"/>
      <c r="DA71" s="80" t="n"/>
      <c r="DB71" s="80" t="n"/>
      <c r="DC71" s="80" t="n"/>
      <c r="DD71" s="80" t="n"/>
      <c r="DE71" s="80" t="n"/>
      <c r="DF71" s="80" t="n"/>
      <c r="DG71" s="80" t="n"/>
      <c r="DH71" s="80" t="n"/>
      <c r="DI71" s="80" t="n"/>
      <c r="DJ71" s="80" t="n"/>
      <c r="DK71" s="80" t="n"/>
      <c r="DL71" s="80" t="n"/>
      <c r="DM71" s="80" t="n"/>
      <c r="DN71" s="80" t="n"/>
      <c r="DO71" s="80" t="n"/>
      <c r="DP71" s="80" t="n"/>
      <c r="DQ71" s="80" t="n"/>
      <c r="DR71" s="80" t="n"/>
      <c r="DS71" s="80" t="n"/>
      <c r="DT71" s="80" t="n"/>
      <c r="DU71" s="80" t="n"/>
      <c r="DV71" s="80" t="n"/>
      <c r="DW71" s="80" t="n"/>
      <c r="DX71" s="80" t="n"/>
      <c r="DY71" s="80" t="n"/>
      <c r="DZ71" s="80" t="n"/>
      <c r="EA71" s="80" t="n"/>
      <c r="EB71" s="80" t="n"/>
      <c r="EC71" s="80" t="n"/>
      <c r="ED71" s="80" t="n"/>
      <c r="EE71" s="80" t="n"/>
      <c r="EF71" s="80" t="n"/>
      <c r="EG71" s="80" t="n"/>
      <c r="EH71" s="80" t="n"/>
      <c r="EI71" s="80" t="n"/>
      <c r="EJ71" s="80" t="n"/>
      <c r="EK71" s="80" t="n"/>
      <c r="EL71" s="80" t="n"/>
      <c r="EM71" s="80" t="n"/>
      <c r="EN71" s="80" t="n"/>
      <c r="EO71" s="80" t="n"/>
      <c r="EP71" s="80" t="n"/>
      <c r="EQ71" s="80" t="n"/>
      <c r="ER71" s="81" t="n"/>
      <c r="ES71" s="89" t="n"/>
      <c r="EU71" s="81" t="n"/>
      <c r="EV71" s="89" t="n"/>
      <c r="EX71" s="81" t="n"/>
      <c r="EY71" s="89" t="n"/>
      <c r="FA71" s="81" t="n"/>
      <c r="FB71" s="89" t="n"/>
      <c r="FD71" s="81" t="n"/>
      <c r="FE71" s="89" t="n"/>
      <c r="FG71" s="81" t="n"/>
      <c r="FH71" s="89" t="n"/>
      <c r="FJ71" s="81" t="n"/>
      <c r="FK71" s="89" t="n"/>
      <c r="FM71" s="81" t="n"/>
    </row>
    <row customHeight="1" ht="12" r="72" spans="1:201">
      <c r="A72" s="35" t="n">
        <v>43380</v>
      </c>
      <c r="B72" s="89" t="s">
        <v>185</v>
      </c>
      <c r="C72" s="89" t="s">
        <v>172</v>
      </c>
      <c r="D72" s="31" t="n">
        <v>7.39</v>
      </c>
      <c r="E72" s="81" t="n">
        <v>6.04</v>
      </c>
      <c r="F72" s="25" t="n">
        <v>398</v>
      </c>
      <c r="G72" s="80" t="n">
        <v>349</v>
      </c>
      <c r="H72" s="80" t="n">
        <v>317</v>
      </c>
      <c r="I72" s="80" t="n">
        <v>261</v>
      </c>
      <c r="J72" s="80" t="n">
        <v>15</v>
      </c>
      <c r="K72" s="80" t="n">
        <v>3</v>
      </c>
      <c r="L72" s="25" t="n">
        <v>0</v>
      </c>
      <c r="M72" s="80" t="n">
        <v>0</v>
      </c>
      <c r="N72" s="80" t="n">
        <v>5</v>
      </c>
      <c r="O72" s="80" t="n">
        <v>1</v>
      </c>
      <c r="P72" s="80" t="n">
        <v>1</v>
      </c>
      <c r="Q72" s="80" t="n">
        <v>1</v>
      </c>
      <c r="R72" s="16" t="n">
        <v>6</v>
      </c>
      <c r="S72" s="16" t="n">
        <v>2</v>
      </c>
      <c r="T72" s="16" t="n">
        <v>8</v>
      </c>
      <c r="U72" s="25" t="n">
        <v>4</v>
      </c>
      <c r="V72" s="80" t="n">
        <v>0</v>
      </c>
      <c r="W72" s="16" t="n">
        <v>4</v>
      </c>
      <c r="X72" s="25" t="n">
        <v>18</v>
      </c>
      <c r="Y72" s="80" t="n">
        <v>22</v>
      </c>
      <c r="Z72" s="27">
        <f>IF(U72="","",LOOKUP(U72-V72,{-9E+307,0,1},{2,"x",1}))</f>
        <v/>
      </c>
      <c r="AA72" s="14">
        <f>IF(U72="","",U72&amp;"-"&amp;V72)</f>
        <v/>
      </c>
      <c r="AB72" s="63" t="n"/>
      <c r="BT72" s="80" t="n"/>
      <c r="BU72" s="80" t="n"/>
      <c r="BV72" s="80" t="n"/>
      <c r="BW72" s="80" t="n"/>
      <c r="BX72" s="80" t="n"/>
      <c r="BY72" s="80" t="n"/>
      <c r="BZ72" s="80" t="n"/>
      <c r="CA72" s="80" t="n"/>
      <c r="CB72" s="80" t="n"/>
      <c r="CC72" s="80" t="n"/>
      <c r="CD72" s="80" t="n"/>
      <c r="CE72" s="80" t="n"/>
      <c r="CF72" s="80" t="n"/>
      <c r="CG72" s="80" t="n"/>
      <c r="CH72" s="80" t="n"/>
      <c r="CI72" s="80" t="n"/>
      <c r="CJ72" s="80" t="n"/>
      <c r="CK72" s="80" t="n"/>
      <c r="CL72" s="80" t="n"/>
      <c r="CM72" s="80" t="n"/>
      <c r="CN72" s="80" t="n"/>
      <c r="CO72" s="80" t="n"/>
      <c r="CP72" s="80" t="n"/>
      <c r="CQ72" s="80" t="n"/>
      <c r="CR72" s="80" t="n"/>
      <c r="CS72" s="80" t="n"/>
      <c r="CT72" s="80" t="n"/>
      <c r="CU72" s="80" t="n"/>
      <c r="CV72" s="80" t="n"/>
      <c r="CW72" s="80" t="n"/>
      <c r="CX72" s="80" t="n"/>
      <c r="CY72" s="80" t="n"/>
      <c r="CZ72" s="80" t="n"/>
      <c r="DA72" s="80" t="n"/>
      <c r="DB72" s="80" t="n"/>
      <c r="DC72" s="80" t="n"/>
      <c r="DD72" s="80" t="n"/>
      <c r="DE72" s="80" t="n"/>
      <c r="DF72" s="80" t="n"/>
      <c r="DG72" s="80" t="n"/>
      <c r="DH72" s="80" t="n"/>
      <c r="DI72" s="80" t="n"/>
      <c r="DJ72" s="80" t="n"/>
      <c r="DK72" s="80" t="n"/>
      <c r="DL72" s="80" t="n"/>
      <c r="DM72" s="80" t="n"/>
      <c r="DN72" s="80" t="n"/>
      <c r="DO72" s="80" t="n"/>
      <c r="DP72" s="80" t="n"/>
      <c r="DQ72" s="80" t="n"/>
      <c r="DR72" s="80" t="n"/>
      <c r="DS72" s="80" t="n"/>
      <c r="DT72" s="80" t="n"/>
      <c r="DU72" s="80" t="n"/>
      <c r="DV72" s="80" t="n"/>
      <c r="DW72" s="80" t="n"/>
      <c r="DX72" s="80" t="n"/>
      <c r="DY72" s="80" t="n"/>
      <c r="DZ72" s="80" t="n"/>
      <c r="EA72" s="80" t="n"/>
      <c r="EB72" s="80" t="n"/>
      <c r="EC72" s="80" t="n"/>
      <c r="ED72" s="80" t="n"/>
      <c r="EE72" s="80" t="n"/>
      <c r="EF72" s="80" t="n"/>
      <c r="EG72" s="80" t="n"/>
      <c r="EH72" s="80" t="n"/>
      <c r="EI72" s="80" t="n"/>
      <c r="EJ72" s="80" t="n"/>
      <c r="EK72" s="80" t="n"/>
      <c r="EL72" s="80" t="n"/>
      <c r="EM72" s="80" t="n"/>
      <c r="EN72" s="80" t="n"/>
      <c r="EO72" s="80" t="n"/>
      <c r="EP72" s="80" t="n"/>
      <c r="EQ72" s="80" t="n"/>
      <c r="ER72" s="81" t="n"/>
      <c r="ES72" s="89" t="n"/>
      <c r="EU72" s="81" t="n"/>
      <c r="EV72" s="89" t="n"/>
      <c r="EX72" s="81" t="n"/>
      <c r="EY72" s="89" t="n"/>
      <c r="FA72" s="81" t="n"/>
      <c r="FB72" s="89" t="n"/>
      <c r="FD72" s="81" t="n"/>
      <c r="FE72" s="89" t="n"/>
      <c r="FG72" s="81" t="n"/>
      <c r="FH72" s="89" t="n"/>
      <c r="FJ72" s="81" t="n"/>
      <c r="FK72" s="89" t="n"/>
      <c r="FM72" s="81" t="n"/>
    </row>
    <row customHeight="1" ht="12" r="73" spans="1:201">
      <c r="A73" s="35" t="n">
        <v>43380</v>
      </c>
      <c r="B73" s="89" t="s">
        <v>179</v>
      </c>
      <c r="C73" s="89" t="s">
        <v>184</v>
      </c>
      <c r="D73" s="31" t="n">
        <v>6.51</v>
      </c>
      <c r="E73" s="81" t="n">
        <v>6.6</v>
      </c>
      <c r="F73" s="25" t="n">
        <v>382</v>
      </c>
      <c r="G73" s="80" t="n">
        <v>499</v>
      </c>
      <c r="H73" s="80" t="n">
        <v>290</v>
      </c>
      <c r="I73" s="80" t="n">
        <v>395</v>
      </c>
      <c r="J73" s="80" t="n">
        <v>9</v>
      </c>
      <c r="K73" s="80" t="n">
        <v>8</v>
      </c>
      <c r="L73" s="25" t="n">
        <v>2</v>
      </c>
      <c r="M73" s="80" t="n">
        <v>0</v>
      </c>
      <c r="N73" s="80" t="n">
        <v>2</v>
      </c>
      <c r="O73" s="80" t="n">
        <v>5</v>
      </c>
      <c r="P73" s="80" t="n">
        <v>0</v>
      </c>
      <c r="Q73" s="80" t="n">
        <v>3</v>
      </c>
      <c r="R73" s="16" t="n">
        <v>4</v>
      </c>
      <c r="S73" s="16" t="n">
        <v>8</v>
      </c>
      <c r="T73" s="16" t="n">
        <v>12</v>
      </c>
      <c r="U73" s="25" t="n">
        <v>1</v>
      </c>
      <c r="V73" s="80" t="n">
        <v>1</v>
      </c>
      <c r="W73" s="16" t="n">
        <v>2</v>
      </c>
      <c r="X73" s="25" t="n">
        <v>30</v>
      </c>
      <c r="Y73" s="80" t="n">
        <v>14</v>
      </c>
      <c r="Z73" s="27">
        <f>IF(U73="","",LOOKUP(U73-V73,{-9E+307,0,1},{2,"x",1}))</f>
        <v/>
      </c>
      <c r="AA73" s="14">
        <f>IF(U73="","",U73&amp;"-"&amp;V73)</f>
        <v/>
      </c>
      <c r="AB73" s="63" t="n"/>
      <c r="BT73" s="80" t="n"/>
      <c r="BU73" s="80" t="n"/>
      <c r="BV73" s="80" t="n"/>
      <c r="BW73" s="80" t="n"/>
      <c r="BX73" s="80" t="n"/>
      <c r="BY73" s="80" t="n"/>
      <c r="BZ73" s="80" t="n"/>
      <c r="CA73" s="80" t="n"/>
      <c r="CB73" s="80" t="n"/>
      <c r="CC73" s="80" t="n"/>
      <c r="CD73" s="80" t="n"/>
      <c r="CE73" s="80" t="n"/>
      <c r="CF73" s="80" t="n"/>
      <c r="CG73" s="80" t="n"/>
      <c r="CH73" s="80" t="n"/>
      <c r="CI73" s="80" t="n"/>
      <c r="CJ73" s="80" t="n"/>
      <c r="CK73" s="80" t="n"/>
      <c r="CL73" s="80" t="n"/>
      <c r="CM73" s="80" t="n"/>
      <c r="CN73" s="80" t="n"/>
      <c r="CO73" s="80" t="n"/>
      <c r="CP73" s="80" t="n"/>
      <c r="CQ73" s="80" t="n"/>
      <c r="CR73" s="80" t="n"/>
      <c r="CS73" s="80" t="n"/>
      <c r="CT73" s="80" t="n"/>
      <c r="CU73" s="80" t="n"/>
      <c r="CV73" s="80" t="n"/>
      <c r="CW73" s="80" t="n"/>
      <c r="CX73" s="80" t="n"/>
      <c r="CY73" s="80" t="n"/>
      <c r="CZ73" s="80" t="n"/>
      <c r="DA73" s="80" t="n"/>
      <c r="DB73" s="80" t="n"/>
      <c r="DC73" s="80" t="n"/>
      <c r="DD73" s="80" t="n"/>
      <c r="DE73" s="80" t="n"/>
      <c r="DF73" s="80" t="n"/>
      <c r="DG73" s="80" t="n"/>
      <c r="DH73" s="80" t="n"/>
      <c r="DI73" s="80" t="n"/>
      <c r="DJ73" s="80" t="n"/>
      <c r="DK73" s="80" t="n"/>
      <c r="DL73" s="80" t="n"/>
      <c r="DM73" s="80" t="n"/>
      <c r="DN73" s="80" t="n"/>
      <c r="DO73" s="80" t="n"/>
      <c r="DP73" s="80" t="n"/>
      <c r="DQ73" s="80" t="n"/>
      <c r="DR73" s="80" t="n"/>
      <c r="DS73" s="80" t="n"/>
      <c r="DT73" s="80" t="n"/>
      <c r="DU73" s="80" t="n"/>
      <c r="DV73" s="80" t="n"/>
      <c r="DW73" s="80" t="n"/>
      <c r="DX73" s="80" t="n"/>
      <c r="DY73" s="80" t="n"/>
      <c r="DZ73" s="80" t="n"/>
      <c r="EA73" s="80" t="n"/>
      <c r="EB73" s="80" t="n"/>
      <c r="EC73" s="80" t="n"/>
      <c r="ED73" s="80" t="n"/>
      <c r="EE73" s="80" t="n"/>
      <c r="EF73" s="80" t="n"/>
      <c r="EG73" s="80" t="n"/>
      <c r="EH73" s="80" t="n"/>
      <c r="EI73" s="80" t="n"/>
      <c r="EJ73" s="80" t="n"/>
      <c r="EK73" s="80" t="n"/>
      <c r="EL73" s="80" t="n"/>
      <c r="EM73" s="80" t="n"/>
      <c r="EN73" s="80" t="n"/>
      <c r="EO73" s="80" t="n"/>
      <c r="EP73" s="80" t="n"/>
      <c r="EQ73" s="80" t="n"/>
      <c r="ER73" s="81" t="n"/>
      <c r="ES73" s="89" t="n"/>
      <c r="EU73" s="81" t="n"/>
      <c r="EV73" s="89" t="n"/>
      <c r="EX73" s="81" t="n"/>
      <c r="EY73" s="89" t="n"/>
      <c r="FA73" s="81" t="n"/>
      <c r="FB73" s="89" t="n"/>
      <c r="FD73" s="81" t="n"/>
      <c r="FE73" s="89" t="n"/>
      <c r="FG73" s="81" t="n"/>
      <c r="FH73" s="89" t="n"/>
      <c r="FJ73" s="81" t="n"/>
      <c r="FK73" s="89" t="n"/>
      <c r="FM73" s="81" t="n"/>
    </row>
    <row customHeight="1" ht="12" r="74" spans="1:201">
      <c r="A74" s="35" t="n">
        <v>43393</v>
      </c>
      <c r="B74" s="89" t="s">
        <v>173</v>
      </c>
      <c r="C74" s="89" t="s">
        <v>185</v>
      </c>
      <c r="D74" s="31" t="n">
        <v>7.01</v>
      </c>
      <c r="E74" s="81" t="n">
        <v>6.57</v>
      </c>
      <c r="F74" s="25" t="n">
        <v>377</v>
      </c>
      <c r="G74" s="80" t="n">
        <v>454</v>
      </c>
      <c r="H74" s="80" t="n">
        <v>286</v>
      </c>
      <c r="I74" s="80" t="n">
        <v>368</v>
      </c>
      <c r="J74" s="80" t="n">
        <v>2</v>
      </c>
      <c r="K74" s="80" t="n">
        <v>19</v>
      </c>
      <c r="L74" s="25" t="n">
        <v>0</v>
      </c>
      <c r="M74" s="80" t="n">
        <v>0</v>
      </c>
      <c r="N74" s="80" t="n">
        <v>0</v>
      </c>
      <c r="O74" s="80" t="n">
        <v>6</v>
      </c>
      <c r="P74" s="80" t="n">
        <v>1</v>
      </c>
      <c r="Q74" s="80" t="n">
        <v>1</v>
      </c>
      <c r="R74" s="16" t="n">
        <v>1</v>
      </c>
      <c r="S74" s="16" t="n">
        <v>7</v>
      </c>
      <c r="T74" s="16" t="n">
        <v>8</v>
      </c>
      <c r="U74" s="25" t="n">
        <v>2</v>
      </c>
      <c r="V74" s="80" t="n">
        <v>0</v>
      </c>
      <c r="W74" s="16" t="n">
        <v>2</v>
      </c>
      <c r="X74" s="25" t="n">
        <v>43</v>
      </c>
      <c r="Y74" s="80" t="n">
        <v>15</v>
      </c>
      <c r="Z74" s="27">
        <f>IF(U74="","",LOOKUP(U74-V74,{-9E+307,0,1},{2,"x",1}))</f>
        <v/>
      </c>
      <c r="AA74" s="14">
        <f>IF(U74="","",U74&amp;"-"&amp;V74)</f>
        <v/>
      </c>
      <c r="AB74" s="63" t="n"/>
      <c r="BT74" s="80" t="n"/>
      <c r="BU74" s="80" t="n"/>
      <c r="BV74" s="80" t="n"/>
      <c r="BW74" s="80" t="n"/>
      <c r="BX74" s="80" t="n"/>
      <c r="BY74" s="80" t="n"/>
      <c r="BZ74" s="80" t="n"/>
      <c r="CA74" s="80" t="n"/>
      <c r="CB74" s="80" t="n"/>
      <c r="CC74" s="80" t="n"/>
      <c r="CD74" s="80" t="n"/>
      <c r="CE74" s="80" t="n"/>
      <c r="CF74" s="80" t="n"/>
      <c r="CG74" s="80" t="n"/>
      <c r="CH74" s="80" t="n"/>
      <c r="CI74" s="80" t="n"/>
      <c r="CJ74" s="80" t="n"/>
      <c r="CK74" s="80" t="n"/>
      <c r="CL74" s="80" t="n"/>
      <c r="CM74" s="80" t="n"/>
      <c r="CN74" s="80" t="n"/>
      <c r="CO74" s="80" t="n"/>
      <c r="CP74" s="80" t="n"/>
      <c r="CQ74" s="80" t="n"/>
      <c r="CR74" s="80" t="n"/>
      <c r="CS74" s="80" t="n"/>
      <c r="CT74" s="80" t="n"/>
      <c r="CU74" s="80" t="n"/>
      <c r="CV74" s="80" t="n"/>
      <c r="CW74" s="80" t="n"/>
      <c r="CX74" s="80" t="n"/>
      <c r="CY74" s="80" t="n"/>
      <c r="CZ74" s="80" t="n"/>
      <c r="DA74" s="80" t="n"/>
      <c r="DB74" s="80" t="n"/>
      <c r="DC74" s="80" t="n"/>
      <c r="DD74" s="80" t="n"/>
      <c r="DE74" s="80" t="n"/>
      <c r="DF74" s="80" t="n"/>
      <c r="DG74" s="80" t="n"/>
      <c r="DH74" s="80" t="n"/>
      <c r="DI74" s="80" t="n"/>
      <c r="DJ74" s="80" t="n"/>
      <c r="DK74" s="80" t="n"/>
      <c r="DL74" s="80" t="n"/>
      <c r="DM74" s="80" t="n"/>
      <c r="DN74" s="80" t="n"/>
      <c r="DO74" s="80" t="n"/>
      <c r="DP74" s="80" t="n"/>
      <c r="DQ74" s="80" t="n"/>
      <c r="DR74" s="80" t="n"/>
      <c r="DS74" s="80" t="n"/>
      <c r="DT74" s="80" t="n"/>
      <c r="DU74" s="80" t="n"/>
      <c r="DV74" s="80" t="n"/>
      <c r="DW74" s="80" t="n"/>
      <c r="DX74" s="80" t="n"/>
      <c r="DY74" s="80" t="n"/>
      <c r="DZ74" s="80" t="n"/>
      <c r="EA74" s="80" t="n"/>
      <c r="EB74" s="80" t="n"/>
      <c r="EC74" s="80" t="n"/>
      <c r="ED74" s="80" t="n"/>
      <c r="EE74" s="80" t="n"/>
      <c r="EF74" s="80" t="n"/>
      <c r="EG74" s="80" t="n"/>
      <c r="EH74" s="80" t="n"/>
      <c r="EI74" s="80" t="n"/>
      <c r="EJ74" s="80" t="n"/>
      <c r="EK74" s="80" t="n"/>
      <c r="EL74" s="80" t="n"/>
      <c r="EM74" s="80" t="n"/>
      <c r="EN74" s="80" t="n"/>
      <c r="EO74" s="80" t="n"/>
      <c r="EP74" s="80" t="n"/>
      <c r="EQ74" s="80" t="n"/>
      <c r="ER74" s="81" t="n"/>
      <c r="ES74" s="89" t="n"/>
      <c r="EU74" s="81" t="n"/>
      <c r="EV74" s="89" t="n"/>
      <c r="EX74" s="81" t="n"/>
      <c r="EY74" s="89" t="n"/>
      <c r="FA74" s="81" t="n"/>
      <c r="FB74" s="89" t="n"/>
      <c r="FD74" s="81" t="n"/>
      <c r="FE74" s="89" t="n"/>
      <c r="FG74" s="81" t="n"/>
      <c r="FH74" s="89" t="n"/>
      <c r="FJ74" s="81" t="n"/>
      <c r="FK74" s="89" t="n"/>
      <c r="FM74" s="81" t="n"/>
    </row>
    <row customHeight="1" ht="12" r="75" spans="1:201">
      <c r="A75" s="35" t="n">
        <v>43393</v>
      </c>
      <c r="B75" s="89" t="s">
        <v>170</v>
      </c>
      <c r="C75" s="89" t="s">
        <v>171</v>
      </c>
      <c r="D75" s="31" t="n">
        <v>6.18</v>
      </c>
      <c r="E75" s="81" t="n">
        <v>7.46</v>
      </c>
      <c r="F75" s="25" t="n">
        <v>317</v>
      </c>
      <c r="G75" s="80" t="n">
        <v>600</v>
      </c>
      <c r="H75" s="80" t="n">
        <v>217</v>
      </c>
      <c r="I75" s="80" t="n">
        <v>507</v>
      </c>
      <c r="J75" s="80" t="n">
        <v>10</v>
      </c>
      <c r="K75" s="80" t="n">
        <v>13</v>
      </c>
      <c r="L75" s="25" t="n">
        <v>0</v>
      </c>
      <c r="M75" s="80" t="n">
        <v>2</v>
      </c>
      <c r="N75" s="80" t="n">
        <v>2</v>
      </c>
      <c r="O75" s="80" t="n">
        <v>2</v>
      </c>
      <c r="P75" s="80" t="n">
        <v>2</v>
      </c>
      <c r="Q75" s="80" t="n">
        <v>6</v>
      </c>
      <c r="R75" s="16" t="n">
        <v>4</v>
      </c>
      <c r="S75" s="16" t="n">
        <v>10</v>
      </c>
      <c r="T75" s="16" t="n">
        <v>14</v>
      </c>
      <c r="U75" s="25" t="n">
        <v>0</v>
      </c>
      <c r="V75" s="80" t="n">
        <v>4</v>
      </c>
      <c r="W75" s="16" t="n">
        <v>4</v>
      </c>
      <c r="X75" s="25" t="n">
        <v>25</v>
      </c>
      <c r="Y75" s="80" t="n">
        <v>11</v>
      </c>
      <c r="Z75" s="27">
        <f>IF(U75="","",LOOKUP(U75-V75,{-9E+307,0,1},{2,"x",1}))</f>
        <v/>
      </c>
      <c r="AA75" s="14">
        <f>IF(U75="","",U75&amp;"-"&amp;V75)</f>
        <v/>
      </c>
      <c r="AB75" s="63" t="n"/>
      <c r="BT75" s="80" t="n"/>
      <c r="BU75" s="80" t="n"/>
      <c r="BV75" s="80" t="n"/>
      <c r="BW75" s="80" t="n"/>
      <c r="BX75" s="80" t="n"/>
      <c r="BY75" s="80" t="n"/>
      <c r="BZ75" s="80" t="n"/>
      <c r="CA75" s="80" t="n"/>
      <c r="CB75" s="80" t="n"/>
      <c r="CC75" s="80" t="n"/>
      <c r="CD75" s="80" t="n"/>
      <c r="CE75" s="80" t="n"/>
      <c r="CF75" s="80" t="n"/>
      <c r="CG75" s="80" t="n"/>
      <c r="CH75" s="80" t="n"/>
      <c r="CI75" s="80" t="n"/>
      <c r="CJ75" s="80" t="n"/>
      <c r="CK75" s="80" t="n"/>
      <c r="CL75" s="80" t="n"/>
      <c r="CM75" s="80" t="n"/>
      <c r="CN75" s="80" t="n"/>
      <c r="CO75" s="80" t="n"/>
      <c r="CP75" s="80" t="n"/>
      <c r="CQ75" s="80" t="n"/>
      <c r="CR75" s="80" t="n"/>
      <c r="CS75" s="80" t="n"/>
      <c r="CT75" s="80" t="n"/>
      <c r="CU75" s="80" t="n"/>
      <c r="CV75" s="80" t="n"/>
      <c r="CW75" s="80" t="n"/>
      <c r="CX75" s="80" t="n"/>
      <c r="CY75" s="80" t="n"/>
      <c r="CZ75" s="80" t="n"/>
      <c r="DA75" s="80" t="n"/>
      <c r="DB75" s="80" t="n"/>
      <c r="DC75" s="80" t="n"/>
      <c r="DD75" s="80" t="n"/>
      <c r="DE75" s="80" t="n"/>
      <c r="DF75" s="80" t="n"/>
      <c r="DG75" s="80" t="n"/>
      <c r="DH75" s="80" t="n"/>
      <c r="DI75" s="80" t="n"/>
      <c r="DJ75" s="80" t="n"/>
      <c r="DK75" s="80" t="n"/>
      <c r="DL75" s="80" t="n"/>
      <c r="DM75" s="80" t="n"/>
      <c r="DN75" s="80" t="n"/>
      <c r="DO75" s="80" t="n"/>
      <c r="DP75" s="80" t="n"/>
      <c r="DQ75" s="80" t="n"/>
      <c r="DR75" s="80" t="n"/>
      <c r="DS75" s="80" t="n"/>
      <c r="DT75" s="80" t="n"/>
      <c r="DU75" s="80" t="n"/>
      <c r="DV75" s="80" t="n"/>
      <c r="DW75" s="80" t="n"/>
      <c r="DX75" s="80" t="n"/>
      <c r="DY75" s="80" t="n"/>
      <c r="DZ75" s="80" t="n"/>
      <c r="EA75" s="80" t="n"/>
      <c r="EB75" s="80" t="n"/>
      <c r="EC75" s="80" t="n"/>
      <c r="ED75" s="80" t="n"/>
      <c r="EE75" s="80" t="n"/>
      <c r="EF75" s="80" t="n"/>
      <c r="EG75" s="80" t="n"/>
      <c r="EH75" s="80" t="n"/>
      <c r="EI75" s="80" t="n"/>
      <c r="EJ75" s="80" t="n"/>
      <c r="EK75" s="80" t="n"/>
      <c r="EL75" s="80" t="n"/>
      <c r="EM75" s="80" t="n"/>
      <c r="EN75" s="80" t="n"/>
      <c r="EO75" s="80" t="n"/>
      <c r="EP75" s="80" t="n"/>
      <c r="EQ75" s="80" t="n"/>
      <c r="ER75" s="81" t="n"/>
      <c r="ES75" s="89" t="n"/>
      <c r="EU75" s="81" t="n"/>
      <c r="EV75" s="89" t="n"/>
      <c r="EX75" s="81" t="n"/>
      <c r="EY75" s="89" t="n"/>
      <c r="FA75" s="81" t="n"/>
      <c r="FB75" s="89" t="n"/>
      <c r="FD75" s="81" t="n"/>
      <c r="FE75" s="89" t="n"/>
      <c r="FG75" s="81" t="n"/>
      <c r="FH75" s="89" t="n"/>
      <c r="FJ75" s="81" t="n"/>
      <c r="FK75" s="89" t="n"/>
      <c r="FM75" s="81" t="n"/>
    </row>
    <row customHeight="1" ht="12" r="76" spans="1:201">
      <c r="A76" s="35" t="n">
        <v>43393</v>
      </c>
      <c r="B76" s="89" t="s">
        <v>176</v>
      </c>
      <c r="C76" s="89" t="s">
        <v>182</v>
      </c>
      <c r="D76" s="31" t="n">
        <v>7.93</v>
      </c>
      <c r="E76" s="81" t="n">
        <v>5.96</v>
      </c>
      <c r="F76" s="25" t="n">
        <v>499</v>
      </c>
      <c r="G76" s="80" t="n">
        <v>407</v>
      </c>
      <c r="H76" s="80" t="n">
        <v>430</v>
      </c>
      <c r="I76" s="80" t="n">
        <v>333</v>
      </c>
      <c r="J76" s="80" t="n">
        <v>16</v>
      </c>
      <c r="K76" s="80" t="n">
        <v>4</v>
      </c>
      <c r="L76" s="25" t="n">
        <v>4</v>
      </c>
      <c r="M76" s="80" t="n">
        <v>0</v>
      </c>
      <c r="N76" s="80" t="n">
        <v>10</v>
      </c>
      <c r="O76" s="80" t="n">
        <v>2</v>
      </c>
      <c r="P76" s="80" t="n">
        <v>1</v>
      </c>
      <c r="Q76" s="80" t="n">
        <v>2</v>
      </c>
      <c r="R76" s="16" t="n">
        <v>15</v>
      </c>
      <c r="S76" s="16" t="n">
        <v>4</v>
      </c>
      <c r="T76" s="16" t="n">
        <v>19</v>
      </c>
      <c r="U76" s="25" t="n">
        <v>6</v>
      </c>
      <c r="V76" s="80" t="n">
        <v>0</v>
      </c>
      <c r="W76" s="16" t="n">
        <v>6</v>
      </c>
      <c r="X76" s="25" t="n">
        <v>6</v>
      </c>
      <c r="Y76" s="80" t="n">
        <v>29</v>
      </c>
      <c r="Z76" s="27">
        <f>IF(U76="","",LOOKUP(U76-V76,{-9E+307,0,1},{2,"x",1}))</f>
        <v/>
      </c>
      <c r="AA76" s="14">
        <f>IF(U76="","",U76&amp;"-"&amp;V76)</f>
        <v/>
      </c>
      <c r="AB76" s="63" t="n"/>
      <c r="BT76" s="80" t="n"/>
      <c r="BU76" s="80" t="n"/>
      <c r="BV76" s="80" t="n"/>
      <c r="BW76" s="80" t="n"/>
      <c r="BX76" s="80" t="n"/>
      <c r="BY76" s="80" t="n"/>
      <c r="BZ76" s="80" t="n"/>
      <c r="CA76" s="80" t="n"/>
      <c r="CB76" s="80" t="n"/>
      <c r="CC76" s="80" t="n"/>
      <c r="CD76" s="80" t="n"/>
      <c r="CE76" s="80" t="n"/>
      <c r="CF76" s="80" t="n"/>
      <c r="CG76" s="80" t="n"/>
      <c r="CH76" s="80" t="n"/>
      <c r="CI76" s="80" t="n"/>
      <c r="CJ76" s="80" t="n"/>
      <c r="CK76" s="80" t="n"/>
      <c r="CL76" s="80" t="n"/>
      <c r="CM76" s="80" t="n"/>
      <c r="CN76" s="80" t="n"/>
      <c r="CO76" s="80" t="n"/>
      <c r="CP76" s="80" t="n"/>
      <c r="CQ76" s="80" t="n"/>
      <c r="CR76" s="80" t="n"/>
      <c r="CS76" s="80" t="n"/>
      <c r="CT76" s="80" t="n"/>
      <c r="CU76" s="80" t="n"/>
      <c r="CV76" s="80" t="n"/>
      <c r="CW76" s="80" t="n"/>
      <c r="CX76" s="80" t="n"/>
      <c r="CY76" s="80" t="n"/>
      <c r="CZ76" s="80" t="n"/>
      <c r="DA76" s="80" t="n"/>
      <c r="DB76" s="80" t="n"/>
      <c r="DC76" s="80" t="n"/>
      <c r="DD76" s="80" t="n"/>
      <c r="DE76" s="80" t="n"/>
      <c r="DF76" s="80" t="n"/>
      <c r="DG76" s="80" t="n"/>
      <c r="DH76" s="80" t="n"/>
      <c r="DI76" s="80" t="n"/>
      <c r="DJ76" s="80" t="n"/>
      <c r="DK76" s="80" t="n"/>
      <c r="DL76" s="80" t="n"/>
      <c r="DM76" s="80" t="n"/>
      <c r="DN76" s="80" t="n"/>
      <c r="DO76" s="80" t="n"/>
      <c r="DP76" s="80" t="n"/>
      <c r="DQ76" s="80" t="n"/>
      <c r="DR76" s="80" t="n"/>
      <c r="DS76" s="80" t="n"/>
      <c r="DT76" s="80" t="n"/>
      <c r="DU76" s="80" t="n"/>
      <c r="DV76" s="80" t="n"/>
      <c r="DW76" s="80" t="n"/>
      <c r="DX76" s="80" t="n"/>
      <c r="DY76" s="80" t="n"/>
      <c r="DZ76" s="80" t="n"/>
      <c r="EA76" s="80" t="n"/>
      <c r="EB76" s="80" t="n"/>
      <c r="EC76" s="80" t="n"/>
      <c r="ED76" s="80" t="n"/>
      <c r="EE76" s="80" t="n"/>
      <c r="EF76" s="80" t="n"/>
      <c r="EG76" s="80" t="n"/>
      <c r="EH76" s="80" t="n"/>
      <c r="EI76" s="80" t="n"/>
      <c r="EJ76" s="80" t="n"/>
      <c r="EK76" s="80" t="n"/>
      <c r="EL76" s="80" t="n"/>
      <c r="EM76" s="80" t="n"/>
      <c r="EN76" s="80" t="n"/>
      <c r="EO76" s="80" t="n"/>
      <c r="EP76" s="80" t="n"/>
      <c r="EQ76" s="80" t="n"/>
      <c r="ER76" s="81" t="n"/>
      <c r="ES76" s="89" t="n"/>
      <c r="EU76" s="81" t="n"/>
      <c r="EV76" s="89" t="n"/>
      <c r="EX76" s="81" t="n"/>
      <c r="EY76" s="89" t="n"/>
      <c r="FA76" s="81" t="n"/>
      <c r="FB76" s="89" t="n"/>
      <c r="FD76" s="81" t="n"/>
      <c r="FE76" s="89" t="n"/>
      <c r="FG76" s="81" t="n"/>
      <c r="FH76" s="89" t="n"/>
      <c r="FJ76" s="81" t="n"/>
      <c r="FK76" s="89" t="n"/>
      <c r="FM76" s="81" t="n"/>
    </row>
    <row customHeight="1" ht="12" r="77" spans="1:201">
      <c r="A77" s="35" t="n">
        <v>43393</v>
      </c>
      <c r="B77" s="89" t="s">
        <v>177</v>
      </c>
      <c r="C77" s="89" t="s">
        <v>175</v>
      </c>
      <c r="D77" s="31" t="n">
        <v>7.04</v>
      </c>
      <c r="E77" s="81" t="n">
        <v>6.57</v>
      </c>
      <c r="F77" s="25" t="n">
        <v>369</v>
      </c>
      <c r="G77" s="80" t="n">
        <v>511</v>
      </c>
      <c r="H77" s="80" t="n">
        <v>275</v>
      </c>
      <c r="I77" s="80" t="n">
        <v>407</v>
      </c>
      <c r="J77" s="80" t="n">
        <v>10</v>
      </c>
      <c r="K77" s="80" t="n">
        <v>11</v>
      </c>
      <c r="L77" s="25" t="n">
        <v>1</v>
      </c>
      <c r="M77" s="80" t="n">
        <v>1</v>
      </c>
      <c r="N77" s="80" t="n">
        <v>3</v>
      </c>
      <c r="O77" s="80" t="n">
        <v>5</v>
      </c>
      <c r="P77" s="80" t="n">
        <v>1</v>
      </c>
      <c r="Q77" s="80" t="n">
        <v>2</v>
      </c>
      <c r="R77" s="16" t="n">
        <v>5</v>
      </c>
      <c r="S77" s="16" t="n">
        <v>8</v>
      </c>
      <c r="T77" s="16" t="n">
        <v>13</v>
      </c>
      <c r="U77" s="25" t="n">
        <v>2</v>
      </c>
      <c r="V77" s="80" t="n">
        <v>1</v>
      </c>
      <c r="W77" s="16" t="n">
        <v>3</v>
      </c>
      <c r="X77" s="25" t="n">
        <v>13</v>
      </c>
      <c r="Y77" s="80" t="n">
        <v>15</v>
      </c>
      <c r="Z77" s="27">
        <f>IF(U77="","",LOOKUP(U77-V77,{-9E+307,0,1},{2,"x",1}))</f>
        <v/>
      </c>
      <c r="AA77" s="14">
        <f>IF(U77="","",U77&amp;"-"&amp;V77)</f>
        <v/>
      </c>
      <c r="AB77" s="63" t="n"/>
      <c r="BT77" s="80" t="n"/>
      <c r="BU77" s="80" t="n"/>
      <c r="BV77" s="80" t="n"/>
      <c r="BW77" s="80" t="n"/>
      <c r="BX77" s="80" t="n"/>
      <c r="BY77" s="80" t="n"/>
      <c r="BZ77" s="80" t="n"/>
      <c r="CA77" s="80" t="n"/>
      <c r="CB77" s="80" t="n"/>
      <c r="CC77" s="80" t="n"/>
      <c r="CD77" s="80" t="n"/>
      <c r="CE77" s="80" t="n"/>
      <c r="CF77" s="80" t="n"/>
      <c r="CG77" s="80" t="n"/>
      <c r="CH77" s="80" t="n"/>
      <c r="CI77" s="80" t="n"/>
      <c r="CJ77" s="80" t="n"/>
      <c r="CK77" s="80" t="n"/>
      <c r="CL77" s="80" t="n"/>
      <c r="CM77" s="80" t="n"/>
      <c r="CN77" s="80" t="n"/>
      <c r="CO77" s="80" t="n"/>
      <c r="CP77" s="80" t="n"/>
      <c r="CQ77" s="80" t="n"/>
      <c r="CR77" s="80" t="n"/>
      <c r="CS77" s="80" t="n"/>
      <c r="CT77" s="80" t="n"/>
      <c r="CU77" s="80" t="n"/>
      <c r="CV77" s="80" t="n"/>
      <c r="CW77" s="80" t="n"/>
      <c r="CX77" s="80" t="n"/>
      <c r="CY77" s="80" t="n"/>
      <c r="CZ77" s="80" t="n"/>
      <c r="DA77" s="80" t="n"/>
      <c r="DB77" s="80" t="n"/>
      <c r="DC77" s="80" t="n"/>
      <c r="DD77" s="80" t="n"/>
      <c r="DE77" s="80" t="n"/>
      <c r="DF77" s="80" t="n"/>
      <c r="DG77" s="80" t="n"/>
      <c r="DH77" s="80" t="n"/>
      <c r="DI77" s="80" t="n"/>
      <c r="DJ77" s="80" t="n"/>
      <c r="DK77" s="80" t="n"/>
      <c r="DL77" s="80" t="n"/>
      <c r="DM77" s="80" t="n"/>
      <c r="DN77" s="80" t="n"/>
      <c r="DO77" s="80" t="n"/>
      <c r="DP77" s="80" t="n"/>
      <c r="DQ77" s="80" t="n"/>
      <c r="DR77" s="80" t="n"/>
      <c r="DS77" s="80" t="n"/>
      <c r="DT77" s="80" t="n"/>
      <c r="DU77" s="80" t="n"/>
      <c r="DV77" s="80" t="n"/>
      <c r="DW77" s="80" t="n"/>
      <c r="DX77" s="80" t="n"/>
      <c r="DY77" s="80" t="n"/>
      <c r="DZ77" s="80" t="n"/>
      <c r="EA77" s="80" t="n"/>
      <c r="EB77" s="80" t="n"/>
      <c r="EC77" s="80" t="n"/>
      <c r="ED77" s="80" t="n"/>
      <c r="EE77" s="80" t="n"/>
      <c r="EF77" s="80" t="n"/>
      <c r="EG77" s="80" t="n"/>
      <c r="EH77" s="80" t="n"/>
      <c r="EI77" s="80" t="n"/>
      <c r="EJ77" s="80" t="n"/>
      <c r="EK77" s="80" t="n"/>
      <c r="EL77" s="80" t="n"/>
      <c r="EM77" s="80" t="n"/>
      <c r="EN77" s="80" t="n"/>
      <c r="EO77" s="80" t="n"/>
      <c r="EP77" s="80" t="n"/>
      <c r="EQ77" s="80" t="n"/>
      <c r="ER77" s="81" t="n"/>
      <c r="ES77" s="89" t="n"/>
      <c r="EU77" s="81" t="n"/>
      <c r="EV77" s="89" t="n"/>
      <c r="EX77" s="81" t="n"/>
      <c r="EY77" s="89" t="n"/>
      <c r="FA77" s="81" t="n"/>
      <c r="FB77" s="89" t="n"/>
      <c r="FD77" s="81" t="n"/>
      <c r="FE77" s="89" t="n"/>
      <c r="FG77" s="81" t="n"/>
      <c r="FH77" s="89" t="n"/>
      <c r="FJ77" s="81" t="n"/>
      <c r="FK77" s="89" t="n"/>
      <c r="FM77" s="81" t="n"/>
    </row>
    <row r="78" spans="1:201">
      <c r="A78" s="35" t="n">
        <v>43394</v>
      </c>
      <c r="B78" s="89" t="s">
        <v>178</v>
      </c>
      <c r="C78" s="89" t="s">
        <v>179</v>
      </c>
      <c r="D78" s="31" t="n">
        <v>6.45</v>
      </c>
      <c r="E78" s="81" t="n">
        <v>6.69</v>
      </c>
      <c r="F78" s="25" t="n">
        <v>450</v>
      </c>
      <c r="G78" s="80" t="n">
        <v>401</v>
      </c>
      <c r="H78" s="80" t="n">
        <v>358</v>
      </c>
      <c r="I78" s="80" t="n">
        <v>315</v>
      </c>
      <c r="J78" s="80" t="n">
        <v>3</v>
      </c>
      <c r="K78" s="80" t="n">
        <v>8</v>
      </c>
      <c r="L78" s="25" t="n">
        <v>1</v>
      </c>
      <c r="M78" s="80" t="n">
        <v>0</v>
      </c>
      <c r="N78" s="80" t="n">
        <v>1</v>
      </c>
      <c r="O78" s="80" t="n">
        <v>3</v>
      </c>
      <c r="P78" s="80" t="n">
        <v>1</v>
      </c>
      <c r="Q78" s="80" t="n">
        <v>0</v>
      </c>
      <c r="R78" s="16" t="n">
        <v>3</v>
      </c>
      <c r="S78" s="16" t="n">
        <v>3</v>
      </c>
      <c r="T78" s="16" t="n">
        <v>6</v>
      </c>
      <c r="U78" s="25" t="n">
        <v>2</v>
      </c>
      <c r="V78" s="80" t="n">
        <v>2</v>
      </c>
      <c r="W78" s="16" t="n">
        <v>4</v>
      </c>
      <c r="X78" s="25" t="n">
        <v>15</v>
      </c>
      <c r="Y78" s="80" t="n">
        <v>26</v>
      </c>
      <c r="Z78" s="27">
        <f>IF(U78="","",LOOKUP(U78-V78,{-9E+307,0,1},{2,"x",1}))</f>
        <v/>
      </c>
      <c r="AA78" s="14">
        <f>IF(U78="","",U78&amp;"-"&amp;V78)</f>
        <v/>
      </c>
      <c r="AB78" s="63" t="n"/>
      <c r="BT78" s="80" t="n"/>
      <c r="BU78" s="80" t="n"/>
      <c r="BV78" s="80" t="n"/>
      <c r="BW78" s="80" t="n"/>
      <c r="BX78" s="80" t="n"/>
      <c r="BY78" s="80" t="n"/>
      <c r="BZ78" s="80" t="n"/>
      <c r="CA78" s="80" t="n"/>
      <c r="CB78" s="80" t="n"/>
      <c r="CC78" s="80" t="n"/>
      <c r="CD78" s="80" t="n"/>
      <c r="CE78" s="80" t="n"/>
      <c r="CF78" s="80" t="n"/>
      <c r="CG78" s="80" t="n"/>
      <c r="CH78" s="80" t="n"/>
      <c r="CI78" s="80" t="n"/>
      <c r="CJ78" s="80" t="n"/>
      <c r="CK78" s="80" t="n"/>
      <c r="CL78" s="80" t="n"/>
      <c r="CM78" s="80" t="n"/>
      <c r="CN78" s="80" t="n"/>
      <c r="CO78" s="80" t="n"/>
      <c r="CP78" s="80" t="n"/>
      <c r="CQ78" s="80" t="n"/>
      <c r="CR78" s="80" t="n"/>
      <c r="CS78" s="80" t="n"/>
      <c r="CT78" s="80" t="n"/>
      <c r="CU78" s="80" t="n"/>
      <c r="CV78" s="80" t="n"/>
      <c r="CW78" s="80" t="n"/>
      <c r="CX78" s="80" t="n"/>
      <c r="CY78" s="80" t="n"/>
      <c r="CZ78" s="80" t="n"/>
      <c r="DA78" s="80" t="n"/>
      <c r="DB78" s="80" t="n"/>
      <c r="DC78" s="80" t="n"/>
      <c r="DD78" s="80" t="n"/>
      <c r="DE78" s="80" t="n"/>
      <c r="DF78" s="80" t="n"/>
      <c r="DG78" s="80" t="n"/>
      <c r="DH78" s="80" t="n"/>
      <c r="DI78" s="80" t="n"/>
      <c r="DJ78" s="80" t="n"/>
      <c r="DK78" s="80" t="n"/>
      <c r="DL78" s="80" t="n"/>
      <c r="DM78" s="80" t="n"/>
      <c r="DN78" s="80" t="n"/>
      <c r="DO78" s="80" t="n"/>
      <c r="DP78" s="80" t="n"/>
      <c r="DQ78" s="80" t="n"/>
      <c r="DR78" s="80" t="n"/>
      <c r="DS78" s="80" t="n"/>
      <c r="DT78" s="80" t="n"/>
      <c r="DU78" s="80" t="n"/>
      <c r="DV78" s="80" t="n"/>
      <c r="DW78" s="80" t="n"/>
      <c r="DX78" s="80" t="n"/>
      <c r="DY78" s="80" t="n"/>
      <c r="DZ78" s="80" t="n"/>
      <c r="EA78" s="80" t="n"/>
      <c r="EB78" s="80" t="n"/>
      <c r="EC78" s="80" t="n"/>
      <c r="ED78" s="80" t="n"/>
      <c r="EE78" s="80" t="n"/>
      <c r="EF78" s="80" t="n"/>
      <c r="EG78" s="80" t="n"/>
      <c r="EH78" s="80" t="n"/>
      <c r="EI78" s="80" t="n"/>
      <c r="EJ78" s="80" t="n"/>
      <c r="EK78" s="80" t="n"/>
      <c r="EL78" s="80" t="n"/>
      <c r="EM78" s="80" t="n"/>
      <c r="EN78" s="80" t="n"/>
      <c r="EO78" s="80" t="n"/>
      <c r="EP78" s="80" t="n"/>
      <c r="EQ78" s="80" t="n"/>
      <c r="ER78" s="81" t="n"/>
      <c r="ES78" s="89" t="n"/>
      <c r="EU78" s="81" t="n"/>
      <c r="EV78" s="89" t="n"/>
      <c r="EX78" s="81" t="n"/>
      <c r="EY78" s="89" t="n"/>
      <c r="FA78" s="81" t="n"/>
      <c r="FB78" s="89" t="n"/>
      <c r="FD78" s="81" t="n"/>
      <c r="FE78" s="89" t="n"/>
      <c r="FG78" s="81" t="n"/>
      <c r="FH78" s="89" t="n"/>
      <c r="FJ78" s="81" t="n"/>
      <c r="FK78" s="89" t="n"/>
      <c r="FM78" s="81" t="n"/>
    </row>
    <row customHeight="1" ht="12" r="79" spans="1:201">
      <c r="A79" s="35" t="n">
        <v>43394</v>
      </c>
      <c r="B79" s="89" t="s">
        <v>184</v>
      </c>
      <c r="C79" s="89" t="s">
        <v>169</v>
      </c>
      <c r="D79" s="31" t="n">
        <v>7.35</v>
      </c>
      <c r="E79" s="81" t="n">
        <v>6.32</v>
      </c>
      <c r="F79" s="25" t="n">
        <v>512</v>
      </c>
      <c r="G79" s="80" t="n">
        <v>374</v>
      </c>
      <c r="H79" s="80" t="n">
        <v>443</v>
      </c>
      <c r="I79" s="80" t="n">
        <v>314</v>
      </c>
      <c r="J79" s="80" t="n">
        <v>13</v>
      </c>
      <c r="K79" s="80" t="n">
        <v>13</v>
      </c>
      <c r="L79" s="25" t="n">
        <v>0</v>
      </c>
      <c r="M79" s="80" t="n">
        <v>0</v>
      </c>
      <c r="N79" s="80" t="n">
        <v>4</v>
      </c>
      <c r="O79" s="80" t="n">
        <v>3</v>
      </c>
      <c r="P79" s="80" t="n">
        <v>7</v>
      </c>
      <c r="Q79" s="80" t="n">
        <v>2</v>
      </c>
      <c r="R79" s="16" t="n">
        <v>11</v>
      </c>
      <c r="S79" s="16" t="n">
        <v>5</v>
      </c>
      <c r="T79" s="16" t="n">
        <v>16</v>
      </c>
      <c r="U79" s="25" t="n">
        <v>3</v>
      </c>
      <c r="V79" s="80" t="n">
        <v>0</v>
      </c>
      <c r="W79" s="16" t="n">
        <v>3</v>
      </c>
      <c r="X79" s="25" t="n">
        <v>19</v>
      </c>
      <c r="Y79" s="80" t="n">
        <v>22</v>
      </c>
      <c r="Z79" s="27">
        <f>IF(U79="","",LOOKUP(U79-V79,{-9E+307,0,1},{2,"x",1}))</f>
        <v/>
      </c>
      <c r="AA79" s="14">
        <f>IF(U79="","",U79&amp;"-"&amp;V79)</f>
        <v/>
      </c>
      <c r="AB79" s="63" t="n"/>
      <c r="EP79" s="89" t="n"/>
      <c r="ER79" s="81" t="n"/>
      <c r="ES79" s="89" t="n"/>
      <c r="EU79" s="81" t="n"/>
      <c r="EV79" s="89" t="n"/>
      <c r="EX79" s="81" t="n"/>
      <c r="EY79" s="89" t="n"/>
      <c r="FA79" s="81" t="n"/>
      <c r="FB79" s="89" t="n"/>
      <c r="FD79" s="81" t="n"/>
      <c r="FE79" s="89" t="n"/>
      <c r="FG79" s="81" t="n"/>
      <c r="FH79" s="89" t="n"/>
      <c r="FJ79" s="81" t="n"/>
      <c r="FK79" s="89" t="n"/>
      <c r="FM79" s="81" t="n"/>
    </row>
    <row customHeight="1" ht="12" r="80" spans="1:201">
      <c r="A80" s="35" t="n">
        <v>43394</v>
      </c>
      <c r="B80" s="89" t="s">
        <v>172</v>
      </c>
      <c r="C80" s="89" t="s">
        <v>186</v>
      </c>
      <c r="D80" s="31" t="n">
        <v>7.12</v>
      </c>
      <c r="E80" s="81" t="n">
        <v>6.16</v>
      </c>
      <c r="F80" s="25" t="n">
        <v>445</v>
      </c>
      <c r="G80" s="80" t="n">
        <v>368</v>
      </c>
      <c r="H80" s="80" t="n">
        <v>340</v>
      </c>
      <c r="I80" s="80" t="n">
        <v>258</v>
      </c>
      <c r="J80" s="80" t="n">
        <v>9</v>
      </c>
      <c r="K80" s="80" t="n">
        <v>5</v>
      </c>
      <c r="L80" s="25" t="n">
        <v>2</v>
      </c>
      <c r="M80" s="80" t="n">
        <v>0</v>
      </c>
      <c r="N80" s="80" t="n">
        <v>2</v>
      </c>
      <c r="O80" s="80" t="n">
        <v>4</v>
      </c>
      <c r="P80" s="80" t="n">
        <v>4</v>
      </c>
      <c r="Q80" s="80" t="n">
        <v>0</v>
      </c>
      <c r="R80" s="16" t="n">
        <v>8</v>
      </c>
      <c r="S80" s="16" t="n">
        <v>4</v>
      </c>
      <c r="T80" s="16" t="n">
        <v>12</v>
      </c>
      <c r="U80" s="25" t="n">
        <v>4</v>
      </c>
      <c r="V80" s="80" t="n">
        <v>1</v>
      </c>
      <c r="W80" s="16" t="n">
        <v>5</v>
      </c>
      <c r="X80" s="25" t="n">
        <v>22</v>
      </c>
      <c r="Y80" s="80" t="n">
        <v>12</v>
      </c>
      <c r="Z80" s="27">
        <f>IF(U80="","",LOOKUP(U80-V80,{-9E+307,0,1},{2,"x",1}))</f>
        <v/>
      </c>
      <c r="AA80" s="14">
        <f>IF(U80="","",U80&amp;"-"&amp;V80)</f>
        <v/>
      </c>
      <c r="AB80" s="63" t="n"/>
      <c r="EP80" s="89" t="n"/>
      <c r="ER80" s="81" t="n"/>
      <c r="ES80" s="89" t="n"/>
      <c r="EU80" s="81" t="n"/>
      <c r="EV80" s="89" t="n"/>
      <c r="EX80" s="81" t="n"/>
      <c r="EY80" s="89" t="n"/>
      <c r="FA80" s="81" t="n"/>
      <c r="FB80" s="89" t="n"/>
      <c r="FD80" s="81" t="n"/>
      <c r="FE80" s="89" t="n"/>
      <c r="FG80" s="81" t="n"/>
      <c r="FH80" s="89" t="n"/>
      <c r="FJ80" s="81" t="n"/>
      <c r="FK80" s="89" t="n"/>
      <c r="FM80" s="81" t="n"/>
    </row>
    <row customHeight="1" ht="12" r="81" spans="1:201">
      <c r="A81" s="35" t="n">
        <v>43394</v>
      </c>
      <c r="B81" s="89" t="s">
        <v>174</v>
      </c>
      <c r="C81" s="89" t="s">
        <v>183</v>
      </c>
      <c r="D81" s="31" t="n">
        <v>7.1</v>
      </c>
      <c r="E81" s="81" t="n">
        <v>6.32</v>
      </c>
      <c r="F81" s="25" t="n">
        <v>367</v>
      </c>
      <c r="G81" s="80" t="n">
        <v>350</v>
      </c>
      <c r="H81" s="80" t="n">
        <v>285</v>
      </c>
      <c r="I81" s="80" t="n">
        <v>266</v>
      </c>
      <c r="J81" s="80" t="n">
        <v>16</v>
      </c>
      <c r="K81" s="80" t="n">
        <v>9</v>
      </c>
      <c r="L81" s="25" t="n">
        <v>1</v>
      </c>
      <c r="M81" s="80" t="n">
        <v>0</v>
      </c>
      <c r="N81" s="80" t="n">
        <v>8</v>
      </c>
      <c r="O81" s="80" t="n">
        <v>1</v>
      </c>
      <c r="P81" s="80" t="n">
        <v>2</v>
      </c>
      <c r="Q81" s="80" t="n">
        <v>2</v>
      </c>
      <c r="R81" s="16" t="n">
        <v>11</v>
      </c>
      <c r="S81" s="16" t="n">
        <v>3</v>
      </c>
      <c r="T81" s="16" t="n">
        <v>14</v>
      </c>
      <c r="U81" s="25" t="n">
        <v>3</v>
      </c>
      <c r="V81" s="80" t="n">
        <v>1</v>
      </c>
      <c r="W81" s="16" t="n">
        <v>4</v>
      </c>
      <c r="X81" s="25" t="n">
        <v>21</v>
      </c>
      <c r="Y81" s="80" t="n">
        <v>18</v>
      </c>
      <c r="Z81" s="27">
        <f>IF(U81="","",LOOKUP(U81-V81,{-9E+307,0,1},{2,"x",1}))</f>
        <v/>
      </c>
      <c r="AA81" s="14">
        <f>IF(U81="","",U81&amp;"-"&amp;V81)</f>
        <v/>
      </c>
      <c r="AB81" s="63" t="n"/>
      <c r="EP81" s="89" t="n"/>
      <c r="ER81" s="81" t="n"/>
      <c r="ES81" s="89" t="n"/>
      <c r="EU81" s="81" t="n"/>
      <c r="EV81" s="89" t="n"/>
      <c r="EX81" s="81" t="n"/>
      <c r="EY81" s="89" t="n"/>
      <c r="FA81" s="81" t="n"/>
      <c r="FB81" s="89" t="n"/>
      <c r="FD81" s="81" t="n"/>
      <c r="FE81" s="89" t="n"/>
      <c r="FG81" s="81" t="n"/>
      <c r="FH81" s="89" t="n"/>
      <c r="FJ81" s="81" t="n"/>
      <c r="FK81" s="89" t="n"/>
      <c r="FM81" s="81" t="n"/>
    </row>
    <row customHeight="1" ht="12" r="82" spans="1:201">
      <c r="A82" s="35" t="n">
        <v>43394</v>
      </c>
      <c r="B82" s="89" t="s">
        <v>180</v>
      </c>
      <c r="C82" s="89" t="s">
        <v>181</v>
      </c>
      <c r="D82" s="31" t="n">
        <v>7.12</v>
      </c>
      <c r="E82" s="81" t="n">
        <v>6.38</v>
      </c>
      <c r="F82" s="25" t="n">
        <v>337</v>
      </c>
      <c r="G82" s="80" t="n">
        <v>405</v>
      </c>
      <c r="H82" s="80" t="n">
        <v>247</v>
      </c>
      <c r="I82" s="80" t="n">
        <v>317</v>
      </c>
      <c r="J82" s="80" t="n">
        <v>12</v>
      </c>
      <c r="K82" s="80" t="n">
        <v>8</v>
      </c>
      <c r="L82" s="25" t="n">
        <v>1</v>
      </c>
      <c r="M82" s="80" t="n">
        <v>0</v>
      </c>
      <c r="N82" s="80" t="n">
        <v>4</v>
      </c>
      <c r="O82" s="80" t="n">
        <v>2</v>
      </c>
      <c r="P82" s="80" t="n">
        <v>2</v>
      </c>
      <c r="Q82" s="80" t="n">
        <v>0</v>
      </c>
      <c r="R82" s="16" t="n">
        <v>7</v>
      </c>
      <c r="S82" s="16" t="n">
        <v>2</v>
      </c>
      <c r="T82" s="16" t="n">
        <v>9</v>
      </c>
      <c r="U82" s="25" t="n">
        <v>2</v>
      </c>
      <c r="V82" s="80" t="n">
        <v>0</v>
      </c>
      <c r="W82" s="16" t="n">
        <v>2</v>
      </c>
      <c r="X82" s="25" t="n">
        <v>29</v>
      </c>
      <c r="Y82" s="80" t="n">
        <v>22</v>
      </c>
      <c r="Z82" s="27">
        <f>IF(U82="","",LOOKUP(U82-V82,{-9E+307,0,1},{2,"x",1}))</f>
        <v/>
      </c>
      <c r="AA82" s="14">
        <f>IF(U82="","",U82&amp;"-"&amp;V82)</f>
        <v/>
      </c>
      <c r="AB82" s="63" t="n"/>
      <c r="EP82" s="89" t="n"/>
      <c r="ER82" s="81" t="n"/>
      <c r="ES82" s="89" t="n"/>
      <c r="EU82" s="81" t="n"/>
      <c r="EV82" s="89" t="n"/>
      <c r="EX82" s="81" t="n"/>
      <c r="EY82" s="89" t="n"/>
      <c r="FA82" s="81" t="n"/>
      <c r="FB82" s="89" t="n"/>
      <c r="FD82" s="81" t="n"/>
      <c r="FE82" s="89" t="n"/>
      <c r="FG82" s="81" t="n"/>
      <c r="FH82" s="89" t="n"/>
      <c r="FJ82" s="81" t="n"/>
      <c r="FK82" s="89" t="n"/>
      <c r="FM82" s="81" t="n"/>
    </row>
    <row customHeight="1" ht="12" r="83" spans="1:201">
      <c r="A83" s="35" t="n">
        <v>43399</v>
      </c>
      <c r="B83" s="89" t="s">
        <v>182</v>
      </c>
      <c r="C83" s="89" t="s">
        <v>180</v>
      </c>
      <c r="D83" s="31" t="n">
        <v>6.73</v>
      </c>
      <c r="E83" s="81" t="n">
        <v>6.81</v>
      </c>
      <c r="F83" s="25" t="n">
        <v>618</v>
      </c>
      <c r="G83" s="80" t="n">
        <v>266</v>
      </c>
      <c r="H83" s="80" t="n">
        <v>540</v>
      </c>
      <c r="I83" s="80" t="n">
        <v>172</v>
      </c>
      <c r="J83" s="80" t="n">
        <v>20</v>
      </c>
      <c r="K83" s="80" t="n">
        <v>5</v>
      </c>
      <c r="L83" s="25" t="n">
        <v>0</v>
      </c>
      <c r="M83" s="80" t="n">
        <v>0</v>
      </c>
      <c r="N83" s="80" t="n">
        <v>4</v>
      </c>
      <c r="O83" s="80" t="n">
        <v>2</v>
      </c>
      <c r="P83" s="80" t="n">
        <v>4</v>
      </c>
      <c r="Q83" s="80" t="n">
        <v>0</v>
      </c>
      <c r="R83" s="16" t="n">
        <v>8</v>
      </c>
      <c r="S83" s="16" t="n">
        <v>2</v>
      </c>
      <c r="T83" s="16" t="n">
        <v>10</v>
      </c>
      <c r="U83" s="25" t="n">
        <v>1</v>
      </c>
      <c r="V83" s="80" t="n">
        <v>1</v>
      </c>
      <c r="W83" s="16" t="n">
        <v>2</v>
      </c>
      <c r="X83" s="25" t="n">
        <v>9</v>
      </c>
      <c r="Y83" s="80" t="n">
        <v>39</v>
      </c>
      <c r="Z83" s="27">
        <f>IF(U83="","",LOOKUP(U83-V83,{-9E+307,0,1},{2,"x",1}))</f>
        <v/>
      </c>
      <c r="AA83" s="14">
        <f>IF(U83="","",U83&amp;"-"&amp;V83)</f>
        <v/>
      </c>
      <c r="AB83" s="63" t="n"/>
      <c r="EP83" s="89" t="n"/>
      <c r="ER83" s="81" t="n"/>
      <c r="ES83" s="89" t="n"/>
      <c r="EU83" s="81" t="n"/>
      <c r="EV83" s="89" t="n"/>
      <c r="EX83" s="81" t="n"/>
      <c r="EY83" s="89" t="n"/>
      <c r="FA83" s="81" t="n"/>
      <c r="FB83" s="89" t="n"/>
      <c r="FD83" s="81" t="n"/>
      <c r="FE83" s="89" t="n"/>
      <c r="FG83" s="81" t="n"/>
      <c r="FH83" s="89" t="n"/>
      <c r="FJ83" s="81" t="n"/>
      <c r="FK83" s="89" t="n"/>
      <c r="FM83" s="81" t="n"/>
    </row>
    <row customHeight="1" ht="12" r="84" spans="1:201">
      <c r="A84" s="35" t="n">
        <v>43400</v>
      </c>
      <c r="B84" s="89" t="s">
        <v>181</v>
      </c>
      <c r="C84" s="89" t="s">
        <v>178</v>
      </c>
      <c r="D84" s="31" t="n">
        <v>6.81</v>
      </c>
      <c r="E84" s="81" t="n">
        <v>6.5</v>
      </c>
      <c r="F84" s="25" t="n">
        <v>420</v>
      </c>
      <c r="G84" s="80" t="n">
        <v>440</v>
      </c>
      <c r="H84" s="80" t="n">
        <v>342</v>
      </c>
      <c r="I84" s="80" t="n">
        <v>361</v>
      </c>
      <c r="J84" s="80" t="n">
        <v>12</v>
      </c>
      <c r="K84" s="80" t="n">
        <v>5</v>
      </c>
      <c r="L84" s="25" t="n">
        <v>0</v>
      </c>
      <c r="M84" s="80" t="n">
        <v>0</v>
      </c>
      <c r="N84" s="80" t="n">
        <v>1</v>
      </c>
      <c r="O84" s="80" t="n">
        <v>3</v>
      </c>
      <c r="P84" s="80" t="n">
        <v>3</v>
      </c>
      <c r="Q84" s="80" t="n">
        <v>0</v>
      </c>
      <c r="R84" s="16" t="n">
        <v>4</v>
      </c>
      <c r="S84" s="16" t="n">
        <v>3</v>
      </c>
      <c r="T84" s="16" t="n">
        <v>7</v>
      </c>
      <c r="U84" s="25" t="n">
        <v>1</v>
      </c>
      <c r="V84" s="80" t="n">
        <v>1</v>
      </c>
      <c r="W84" s="16" t="n">
        <v>2</v>
      </c>
      <c r="X84" s="25" t="n">
        <v>15</v>
      </c>
      <c r="Y84" s="80" t="n">
        <v>39</v>
      </c>
      <c r="Z84" s="27">
        <f>IF(U84="","",LOOKUP(U84-V84,{-9E+307,0,1},{2,"x",1}))</f>
        <v/>
      </c>
      <c r="AA84" s="14">
        <f>IF(U84="","",U84&amp;"-"&amp;V84)</f>
        <v/>
      </c>
      <c r="AB84" s="63" t="n"/>
      <c r="EP84" s="89" t="n"/>
      <c r="ER84" s="81" t="n"/>
      <c r="ES84" s="89" t="n"/>
      <c r="EU84" s="81" t="n"/>
      <c r="EV84" s="89" t="n"/>
      <c r="EX84" s="81" t="n"/>
      <c r="EY84" s="89" t="n"/>
      <c r="FA84" s="81" t="n"/>
      <c r="FB84" s="89" t="n"/>
      <c r="FD84" s="81" t="n"/>
      <c r="FE84" s="89" t="n"/>
      <c r="FG84" s="81" t="n"/>
      <c r="FH84" s="89" t="n"/>
      <c r="FJ84" s="81" t="n"/>
      <c r="FK84" s="89" t="n"/>
      <c r="FM84" s="81" t="n"/>
    </row>
    <row customHeight="1" ht="12" r="85" spans="1:201">
      <c r="A85" s="35" t="n">
        <v>43400</v>
      </c>
      <c r="B85" s="89" t="s">
        <v>183</v>
      </c>
      <c r="C85" s="89" t="s">
        <v>173</v>
      </c>
      <c r="D85" s="31" t="n">
        <v>7.22</v>
      </c>
      <c r="E85" s="81" t="n">
        <v>6.23</v>
      </c>
      <c r="F85" s="25" t="n">
        <v>358</v>
      </c>
      <c r="G85" s="80" t="n">
        <v>416</v>
      </c>
      <c r="H85" s="80" t="n">
        <v>273</v>
      </c>
      <c r="I85" s="80" t="n">
        <v>326</v>
      </c>
      <c r="J85" s="80" t="n">
        <v>13</v>
      </c>
      <c r="K85" s="80" t="n">
        <v>10</v>
      </c>
      <c r="L85" s="25" t="n">
        <v>0</v>
      </c>
      <c r="M85" s="80" t="n">
        <v>0</v>
      </c>
      <c r="N85" s="80" t="n">
        <v>7</v>
      </c>
      <c r="O85" s="80" t="n">
        <v>3</v>
      </c>
      <c r="P85" s="80" t="n">
        <v>1</v>
      </c>
      <c r="Q85" s="80" t="n">
        <v>1</v>
      </c>
      <c r="R85" s="16" t="n">
        <v>8</v>
      </c>
      <c r="S85" s="16" t="n">
        <v>4</v>
      </c>
      <c r="T85" s="16" t="n">
        <v>12</v>
      </c>
      <c r="U85" s="25" t="n">
        <v>4</v>
      </c>
      <c r="V85" s="80" t="n">
        <v>1</v>
      </c>
      <c r="W85" s="16" t="n">
        <v>5</v>
      </c>
      <c r="X85" s="25" t="n">
        <v>16</v>
      </c>
      <c r="Y85" s="80" t="n">
        <v>17</v>
      </c>
      <c r="Z85" s="27">
        <f>IF(U85="","",LOOKUP(U85-V85,{-9E+307,0,1},{2,"x",1}))</f>
        <v/>
      </c>
      <c r="AA85" s="14">
        <f>IF(U85="","",U85&amp;"-"&amp;V85)</f>
        <v/>
      </c>
      <c r="AB85" s="63" t="n"/>
      <c r="EP85" s="89" t="n"/>
      <c r="ER85" s="81" t="n"/>
      <c r="ES85" s="89" t="n"/>
      <c r="EU85" s="81" t="n"/>
      <c r="EV85" s="89" t="n"/>
      <c r="EX85" s="81" t="n"/>
      <c r="EY85" s="89" t="n"/>
      <c r="FA85" s="81" t="n"/>
      <c r="FB85" s="89" t="n"/>
      <c r="FD85" s="81" t="n"/>
      <c r="FE85" s="89" t="n"/>
      <c r="FG85" s="81" t="n"/>
      <c r="FH85" s="89" t="n"/>
      <c r="FJ85" s="81" t="n"/>
      <c r="FK85" s="89" t="n"/>
      <c r="FM85" s="81" t="n"/>
    </row>
    <row customHeight="1" ht="12" r="86" spans="1:201">
      <c r="A86" s="35" t="n">
        <v>43400</v>
      </c>
      <c r="B86" s="89" t="s">
        <v>186</v>
      </c>
      <c r="C86" s="89" t="s">
        <v>176</v>
      </c>
      <c r="D86" s="31" t="n">
        <v>6.52</v>
      </c>
      <c r="E86" s="81" t="n">
        <v>6.77</v>
      </c>
      <c r="F86" s="25" t="n">
        <v>246</v>
      </c>
      <c r="G86" s="80" t="n">
        <v>523</v>
      </c>
      <c r="H86" s="80" t="n">
        <v>152</v>
      </c>
      <c r="I86" s="80" t="n">
        <v>428</v>
      </c>
      <c r="J86" s="80" t="n">
        <v>8</v>
      </c>
      <c r="K86" s="80" t="n">
        <v>14</v>
      </c>
      <c r="L86" s="25" t="n">
        <v>0</v>
      </c>
      <c r="M86" s="80" t="n">
        <v>1</v>
      </c>
      <c r="N86" s="80" t="n">
        <v>2</v>
      </c>
      <c r="O86" s="80" t="n">
        <v>4</v>
      </c>
      <c r="P86" s="80" t="n">
        <v>0</v>
      </c>
      <c r="Q86" s="80" t="n">
        <v>0</v>
      </c>
      <c r="R86" s="16" t="n">
        <v>2</v>
      </c>
      <c r="S86" s="16" t="n">
        <v>5</v>
      </c>
      <c r="T86" s="16" t="n">
        <v>7</v>
      </c>
      <c r="U86" s="10" t="n">
        <v>1</v>
      </c>
      <c r="V86" s="89" t="n">
        <v>2</v>
      </c>
      <c r="W86" s="16" t="n">
        <v>3</v>
      </c>
      <c r="X86" s="25" t="n">
        <v>22</v>
      </c>
      <c r="Y86" s="80" t="n">
        <v>22</v>
      </c>
      <c r="Z86" s="27">
        <f>IF(U86="","",LOOKUP(U86-V86,{-9E+307,0,1},{2,"x",1}))</f>
        <v/>
      </c>
      <c r="AA86" s="14">
        <f>IF(U86="","",U86&amp;"-"&amp;V86)</f>
        <v/>
      </c>
      <c r="AB86" s="63" t="n"/>
      <c r="EP86" s="89" t="n"/>
      <c r="ER86" s="81" t="n"/>
      <c r="ES86" s="89" t="n"/>
      <c r="EU86" s="81" t="n"/>
      <c r="EV86" s="89" t="n"/>
      <c r="EX86" s="81" t="n"/>
      <c r="EY86" s="89" t="n"/>
      <c r="FA86" s="81" t="n"/>
      <c r="FB86" s="89" t="n"/>
      <c r="FD86" s="81" t="n"/>
      <c r="FE86" s="89" t="n"/>
      <c r="FG86" s="81" t="n"/>
      <c r="FH86" s="89" t="n"/>
      <c r="FJ86" s="81" t="n"/>
      <c r="FK86" s="89" t="n"/>
      <c r="FM86" s="81" t="n"/>
    </row>
    <row customHeight="1" ht="12" r="87" spans="1:201">
      <c r="A87" s="35" t="n">
        <v>43400</v>
      </c>
      <c r="B87" s="89" t="s">
        <v>169</v>
      </c>
      <c r="C87" s="89" t="s">
        <v>172</v>
      </c>
      <c r="D87" s="31" t="n">
        <v>6.9</v>
      </c>
      <c r="E87" s="81" t="n">
        <v>6.57</v>
      </c>
      <c r="F87" s="25" t="n">
        <v>563</v>
      </c>
      <c r="G87" s="80" t="n">
        <v>321</v>
      </c>
      <c r="H87" s="80" t="n">
        <v>465</v>
      </c>
      <c r="I87" s="80" t="n">
        <v>213</v>
      </c>
      <c r="J87" s="80" t="n">
        <v>17</v>
      </c>
      <c r="K87" s="80" t="n">
        <v>3</v>
      </c>
      <c r="L87" s="25" t="n">
        <v>0</v>
      </c>
      <c r="M87" s="80" t="n">
        <v>0</v>
      </c>
      <c r="N87" s="80" t="n">
        <v>4</v>
      </c>
      <c r="O87" s="80" t="n">
        <v>2</v>
      </c>
      <c r="P87" s="80" t="n">
        <v>2</v>
      </c>
      <c r="Q87" s="80" t="n">
        <v>1</v>
      </c>
      <c r="R87" s="16" t="n">
        <v>6</v>
      </c>
      <c r="S87" s="16" t="n">
        <v>3</v>
      </c>
      <c r="T87" s="16" t="n">
        <v>9</v>
      </c>
      <c r="U87" s="10" t="n">
        <v>1</v>
      </c>
      <c r="V87" s="89" t="n">
        <v>1</v>
      </c>
      <c r="W87" s="16" t="n">
        <v>2</v>
      </c>
      <c r="X87" s="25" t="n">
        <v>17</v>
      </c>
      <c r="Y87" s="80" t="n">
        <v>24</v>
      </c>
      <c r="Z87" s="27">
        <f>IF(U87="","",LOOKUP(U87-V87,{-9E+307,0,1},{2,"x",1}))</f>
        <v/>
      </c>
      <c r="AA87" s="14">
        <f>IF(U87="","",U87&amp;"-"&amp;V87)</f>
        <v/>
      </c>
      <c r="AB87" s="63" t="n"/>
      <c r="EP87" s="89" t="n"/>
      <c r="ER87" s="81" t="n"/>
      <c r="ES87" s="89" t="n"/>
      <c r="EU87" s="81" t="n"/>
      <c r="EV87" s="89" t="n"/>
      <c r="EX87" s="81" t="n"/>
      <c r="EY87" s="89" t="n"/>
      <c r="FA87" s="81" t="n"/>
      <c r="FB87" s="89" t="n"/>
      <c r="FD87" s="81" t="n"/>
      <c r="FE87" s="89" t="n"/>
      <c r="FG87" s="81" t="n"/>
      <c r="FH87" s="89" t="n"/>
      <c r="FJ87" s="81" t="n"/>
      <c r="FK87" s="89" t="n"/>
      <c r="FM87" s="81" t="n"/>
    </row>
    <row customHeight="1" ht="12" r="88" spans="1:201">
      <c r="A88" s="35" t="n">
        <v>43401</v>
      </c>
      <c r="B88" s="89" t="s">
        <v>171</v>
      </c>
      <c r="C88" s="89" t="s">
        <v>184</v>
      </c>
      <c r="D88" s="31" t="n">
        <v>7.41</v>
      </c>
      <c r="E88" s="81" t="n">
        <v>6.38</v>
      </c>
      <c r="F88" s="25" t="n">
        <v>670</v>
      </c>
      <c r="G88" s="80" t="n">
        <v>300</v>
      </c>
      <c r="H88" s="80" t="n">
        <v>598</v>
      </c>
      <c r="I88" s="80" t="n">
        <v>217</v>
      </c>
      <c r="J88" s="80" t="n">
        <v>25</v>
      </c>
      <c r="K88" s="80" t="n">
        <v>7</v>
      </c>
      <c r="L88" s="25" t="n">
        <v>0</v>
      </c>
      <c r="M88" s="80" t="n">
        <v>0</v>
      </c>
      <c r="N88" s="80" t="n">
        <v>4</v>
      </c>
      <c r="O88" s="80" t="n">
        <v>1</v>
      </c>
      <c r="P88" s="80" t="n">
        <v>6</v>
      </c>
      <c r="Q88" s="80" t="n">
        <v>1</v>
      </c>
      <c r="R88" s="16" t="n">
        <v>10</v>
      </c>
      <c r="S88" s="16" t="n">
        <v>2</v>
      </c>
      <c r="T88" s="16" t="n">
        <v>12</v>
      </c>
      <c r="U88" s="10" t="n">
        <v>3</v>
      </c>
      <c r="V88" s="89" t="n">
        <v>0</v>
      </c>
      <c r="W88" s="16" t="n">
        <v>3</v>
      </c>
      <c r="X88" s="25" t="n">
        <v>12</v>
      </c>
      <c r="Y88" s="80" t="n">
        <v>42</v>
      </c>
      <c r="Z88" s="27">
        <f>IF(U88="","",LOOKUP(U88-V88,{-9E+307,0,1},{2,"x",1}))</f>
        <v/>
      </c>
      <c r="AA88" s="14">
        <f>IF(U88="","",U88&amp;"-"&amp;V88)</f>
        <v/>
      </c>
      <c r="AB88" s="63" t="n"/>
      <c r="EP88" s="89" t="n"/>
      <c r="ER88" s="81" t="n"/>
      <c r="ES88" s="89" t="n"/>
      <c r="EU88" s="81" t="n"/>
      <c r="EV88" s="89" t="n"/>
      <c r="EX88" s="81" t="n"/>
      <c r="EY88" s="89" t="n"/>
      <c r="FA88" s="81" t="n"/>
      <c r="FB88" s="89" t="n"/>
      <c r="FD88" s="81" t="n"/>
      <c r="FE88" s="89" t="n"/>
      <c r="FG88" s="81" t="n"/>
      <c r="FH88" s="89" t="n"/>
      <c r="FJ88" s="81" t="n"/>
      <c r="FK88" s="89" t="n"/>
      <c r="FM88" s="81" t="n"/>
    </row>
    <row customHeight="1" ht="12" r="89" spans="1:201">
      <c r="A89" s="35" t="n">
        <v>43401</v>
      </c>
      <c r="B89" s="89" t="s">
        <v>175</v>
      </c>
      <c r="C89" s="89" t="s">
        <v>170</v>
      </c>
      <c r="D89" s="31" t="n">
        <v>6.53</v>
      </c>
      <c r="E89" s="81" t="n">
        <v>7.06</v>
      </c>
      <c r="F89" s="25" t="n">
        <v>587</v>
      </c>
      <c r="G89" s="80" t="n">
        <v>386</v>
      </c>
      <c r="H89" s="80" t="n">
        <v>475</v>
      </c>
      <c r="I89" s="80" t="n">
        <v>290</v>
      </c>
      <c r="J89" s="80" t="n">
        <v>8</v>
      </c>
      <c r="K89" s="80" t="n">
        <v>9</v>
      </c>
      <c r="L89" s="25" t="n">
        <v>0</v>
      </c>
      <c r="M89" s="80" t="n">
        <v>0</v>
      </c>
      <c r="N89" s="80" t="n">
        <v>4</v>
      </c>
      <c r="O89" s="80" t="n">
        <v>5</v>
      </c>
      <c r="P89" s="80" t="n">
        <v>3</v>
      </c>
      <c r="Q89" s="80" t="n">
        <v>2</v>
      </c>
      <c r="R89" s="16" t="n">
        <v>7</v>
      </c>
      <c r="S89" s="16" t="n">
        <v>7</v>
      </c>
      <c r="T89" s="16" t="n">
        <v>14</v>
      </c>
      <c r="U89" s="10" t="n">
        <v>2</v>
      </c>
      <c r="V89" s="89" t="n">
        <v>3</v>
      </c>
      <c r="W89" s="16" t="n">
        <v>5</v>
      </c>
      <c r="X89" s="25" t="n">
        <v>9</v>
      </c>
      <c r="Y89" s="80" t="n">
        <v>27</v>
      </c>
      <c r="Z89" s="27">
        <f>IF(U89="","",LOOKUP(U89-V89,{-9E+307,0,1},{2,"x",1}))</f>
        <v/>
      </c>
      <c r="AA89" s="14">
        <f>IF(U89="","",U89&amp;"-"&amp;V89)</f>
        <v/>
      </c>
      <c r="AB89" s="63" t="n"/>
      <c r="EP89" s="89" t="n"/>
      <c r="ER89" s="81" t="n"/>
      <c r="ES89" s="89" t="n"/>
      <c r="EU89" s="81" t="n"/>
      <c r="EV89" s="89" t="n"/>
      <c r="EX89" s="81" t="n"/>
      <c r="EY89" s="89" t="n"/>
      <c r="FA89" s="81" t="n"/>
      <c r="FB89" s="89" t="n"/>
      <c r="FD89" s="81" t="n"/>
      <c r="FE89" s="89" t="n"/>
      <c r="FG89" s="81" t="n"/>
      <c r="FH89" s="89" t="n"/>
      <c r="FJ89" s="81" t="n"/>
      <c r="FK89" s="89" t="n"/>
      <c r="FM89" s="81" t="n"/>
    </row>
    <row r="90" spans="1:201">
      <c r="A90" s="35" t="n">
        <v>43401</v>
      </c>
      <c r="B90" s="89" t="s">
        <v>185</v>
      </c>
      <c r="C90" s="89" t="s">
        <v>174</v>
      </c>
      <c r="D90" s="31" t="n">
        <v>6.82</v>
      </c>
      <c r="E90" s="81" t="n">
        <v>6.52</v>
      </c>
      <c r="F90" s="25" t="n">
        <v>456</v>
      </c>
      <c r="G90" s="80" t="n">
        <v>475</v>
      </c>
      <c r="H90" s="80" t="n">
        <v>361</v>
      </c>
      <c r="I90" s="80" t="n">
        <v>368</v>
      </c>
      <c r="J90" s="80" t="n">
        <v>8</v>
      </c>
      <c r="K90" s="80" t="n">
        <v>8</v>
      </c>
      <c r="L90" s="25" t="n">
        <v>0</v>
      </c>
      <c r="M90" s="80" t="n">
        <v>0</v>
      </c>
      <c r="N90" s="80" t="n">
        <v>5</v>
      </c>
      <c r="O90" s="80" t="n">
        <v>1</v>
      </c>
      <c r="P90" s="80" t="n">
        <v>1</v>
      </c>
      <c r="Q90" s="80" t="n">
        <v>1</v>
      </c>
      <c r="R90" s="16" t="n">
        <v>6</v>
      </c>
      <c r="S90" s="16" t="n">
        <v>2</v>
      </c>
      <c r="T90" s="16" t="n">
        <v>8</v>
      </c>
      <c r="U90" s="10" t="n">
        <v>2</v>
      </c>
      <c r="V90" s="89" t="n">
        <v>1</v>
      </c>
      <c r="W90" s="16" t="n">
        <v>3</v>
      </c>
      <c r="X90" s="25" t="n">
        <v>17</v>
      </c>
      <c r="Y90" s="80" t="n">
        <v>27</v>
      </c>
      <c r="Z90" s="27">
        <f>IF(U90="","",LOOKUP(U90-V90,{-9E+307,0,1},{2,"x",1}))</f>
        <v/>
      </c>
      <c r="AA90" s="14">
        <f>IF(U90="","",U90&amp;"-"&amp;V90)</f>
        <v/>
      </c>
      <c r="AB90" s="63" t="n"/>
      <c r="EP90" s="89" t="n"/>
      <c r="ER90" s="81" t="n"/>
      <c r="ES90" s="89" t="n"/>
      <c r="EU90" s="81" t="n"/>
      <c r="EV90" s="89" t="n"/>
      <c r="EX90" s="81" t="n"/>
      <c r="EY90" s="89" t="n"/>
      <c r="FA90" s="81" t="n"/>
      <c r="FB90" s="89" t="n"/>
      <c r="FD90" s="81" t="n"/>
      <c r="FE90" s="89" t="n"/>
      <c r="FG90" s="81" t="n"/>
      <c r="FH90" s="89" t="n"/>
      <c r="FJ90" s="81" t="n"/>
      <c r="FK90" s="89" t="n"/>
      <c r="FM90" s="81" t="n"/>
    </row>
    <row customHeight="1" ht="12" r="91" spans="1:201">
      <c r="A91" s="35" t="n">
        <v>43401</v>
      </c>
      <c r="B91" s="89" t="s">
        <v>179</v>
      </c>
      <c r="C91" s="89" t="s">
        <v>177</v>
      </c>
      <c r="D91" s="31" t="n">
        <v>6.54</v>
      </c>
      <c r="E91" s="81" t="n">
        <v>7.22</v>
      </c>
      <c r="F91" s="25" t="n">
        <v>440</v>
      </c>
      <c r="G91" s="80" t="n">
        <v>397</v>
      </c>
      <c r="H91" s="80" t="n">
        <v>352</v>
      </c>
      <c r="I91" s="80" t="n">
        <v>316</v>
      </c>
      <c r="J91" s="80" t="n">
        <v>5</v>
      </c>
      <c r="K91" s="80" t="n">
        <v>14</v>
      </c>
      <c r="L91" s="25" t="n">
        <v>0</v>
      </c>
      <c r="M91" s="80" t="n">
        <v>1</v>
      </c>
      <c r="N91" s="80" t="n">
        <v>0</v>
      </c>
      <c r="O91" s="80" t="n">
        <v>5</v>
      </c>
      <c r="P91" s="80" t="n">
        <v>0</v>
      </c>
      <c r="Q91" s="80" t="n">
        <v>2</v>
      </c>
      <c r="R91" s="16" t="n">
        <v>0</v>
      </c>
      <c r="S91" s="16" t="n">
        <v>8</v>
      </c>
      <c r="T91" s="16" t="n">
        <v>8</v>
      </c>
      <c r="U91" s="10" t="n">
        <v>0</v>
      </c>
      <c r="V91" s="89" t="n">
        <v>1</v>
      </c>
      <c r="W91" s="16" t="n">
        <v>1</v>
      </c>
      <c r="X91" s="25" t="n">
        <v>22</v>
      </c>
      <c r="Y91" s="80" t="n">
        <v>22</v>
      </c>
      <c r="Z91" s="27">
        <f>IF(U91="","",LOOKUP(U91-V91,{-9E+307,0,1},{2,"x",1}))</f>
        <v/>
      </c>
      <c r="AA91" s="14">
        <f>IF(U91="","",U91&amp;"-"&amp;V91)</f>
        <v/>
      </c>
      <c r="AB91" s="63" t="n"/>
      <c r="EP91" s="89" t="n"/>
      <c r="ER91" s="81" t="n"/>
      <c r="ES91" s="89" t="n"/>
      <c r="EU91" s="81" t="n"/>
      <c r="EV91" s="89" t="n"/>
      <c r="EX91" s="81" t="n"/>
      <c r="EY91" s="89" t="n"/>
      <c r="FA91" s="81" t="n"/>
      <c r="FB91" s="89" t="n"/>
      <c r="FD91" s="81" t="n"/>
      <c r="FE91" s="89" t="n"/>
      <c r="FG91" s="81" t="n"/>
      <c r="FH91" s="89" t="n"/>
      <c r="FJ91" s="81" t="n"/>
      <c r="FK91" s="89" t="n"/>
      <c r="FM91" s="81" t="n"/>
    </row>
    <row customHeight="1" ht="12" r="92" spans="1:201">
      <c r="A92" s="35" t="n">
        <v>43406</v>
      </c>
      <c r="B92" s="89" t="s">
        <v>173</v>
      </c>
      <c r="C92" s="89" t="s">
        <v>186</v>
      </c>
      <c r="D92" s="31" t="n">
        <v>6.27</v>
      </c>
      <c r="E92" s="81" t="n">
        <v>7.26</v>
      </c>
      <c r="F92" s="25" t="n">
        <v>474</v>
      </c>
      <c r="G92" s="80" t="n">
        <v>373</v>
      </c>
      <c r="H92" s="80" t="n">
        <v>363</v>
      </c>
      <c r="I92" s="80" t="n">
        <v>254</v>
      </c>
      <c r="J92" s="80" t="n">
        <v>7</v>
      </c>
      <c r="K92" s="80" t="n">
        <v>13</v>
      </c>
      <c r="L92" s="25" t="n">
        <v>0</v>
      </c>
      <c r="M92" s="80" t="n">
        <v>1</v>
      </c>
      <c r="N92" s="80" t="n">
        <v>3</v>
      </c>
      <c r="O92" s="80" t="n">
        <v>5</v>
      </c>
      <c r="P92" s="80" t="n">
        <v>1</v>
      </c>
      <c r="Q92" s="80" t="n">
        <v>2</v>
      </c>
      <c r="R92" s="16" t="n">
        <v>4</v>
      </c>
      <c r="S92" s="16" t="n">
        <v>8</v>
      </c>
      <c r="T92" s="16" t="n">
        <v>12</v>
      </c>
      <c r="U92" s="10" t="n">
        <v>2</v>
      </c>
      <c r="V92" s="89" t="n">
        <v>4</v>
      </c>
      <c r="W92" s="16" t="n">
        <v>6</v>
      </c>
      <c r="X92" s="25" t="n">
        <v>17</v>
      </c>
      <c r="Y92" s="80" t="n">
        <v>13</v>
      </c>
      <c r="Z92" s="27">
        <f>IF(U92="","",LOOKUP(U92-V92,{-9E+307,0,1},{2,"x",1}))</f>
        <v/>
      </c>
      <c r="AA92" s="14">
        <f>IF(U92="","",U92&amp;"-"&amp;V92)</f>
        <v/>
      </c>
      <c r="AB92" s="63" t="n"/>
      <c r="EP92" s="89" t="n"/>
      <c r="ER92" s="81" t="n"/>
      <c r="ES92" s="89" t="n"/>
      <c r="EU92" s="81" t="n"/>
      <c r="EV92" s="89" t="n"/>
      <c r="EX92" s="81" t="n"/>
      <c r="EY92" s="89" t="n"/>
      <c r="FA92" s="81" t="n"/>
      <c r="FB92" s="89" t="n"/>
      <c r="FD92" s="81" t="n"/>
      <c r="FE92" s="89" t="n"/>
      <c r="FG92" s="81" t="n"/>
      <c r="FH92" s="89" t="n"/>
      <c r="FJ92" s="81" t="n"/>
      <c r="FK92" s="89" t="n"/>
      <c r="FM92" s="81" t="n"/>
    </row>
    <row customHeight="1" ht="12" r="93" spans="1:201">
      <c r="A93" s="35" t="n">
        <v>43407</v>
      </c>
      <c r="B93" s="89" t="s">
        <v>171</v>
      </c>
      <c r="C93" s="89" t="s">
        <v>179</v>
      </c>
      <c r="D93" s="31" t="n">
        <v>7.26</v>
      </c>
      <c r="E93" s="81" t="n">
        <v>6.39</v>
      </c>
      <c r="F93" s="25" t="n">
        <v>618</v>
      </c>
      <c r="G93" s="80" t="n">
        <v>390</v>
      </c>
      <c r="H93" s="80" t="n">
        <v>528</v>
      </c>
      <c r="I93" s="80" t="n">
        <v>280</v>
      </c>
      <c r="J93" s="80" t="n">
        <v>15</v>
      </c>
      <c r="K93" s="80" t="n">
        <v>3</v>
      </c>
      <c r="L93" s="25" t="n">
        <v>0</v>
      </c>
      <c r="M93" s="80" t="n">
        <v>0</v>
      </c>
      <c r="N93" s="80" t="n">
        <v>5</v>
      </c>
      <c r="O93" s="80" t="n">
        <v>0</v>
      </c>
      <c r="P93" s="80" t="n">
        <v>5</v>
      </c>
      <c r="Q93" s="80" t="n">
        <v>0</v>
      </c>
      <c r="R93" s="16" t="n">
        <v>10</v>
      </c>
      <c r="S93" s="16" t="n">
        <v>0</v>
      </c>
      <c r="T93" s="16" t="n">
        <v>10</v>
      </c>
      <c r="U93" s="10" t="n">
        <v>2</v>
      </c>
      <c r="V93" s="89" t="n">
        <v>0</v>
      </c>
      <c r="W93" s="16" t="n">
        <v>2</v>
      </c>
      <c r="X93" s="25" t="n">
        <v>3</v>
      </c>
      <c r="Y93" s="80" t="n">
        <v>16</v>
      </c>
      <c r="Z93" s="27">
        <f>IF(U93="","",LOOKUP(U93-V93,{-9E+307,0,1},{2,"x",1}))</f>
        <v/>
      </c>
      <c r="AA93" s="14">
        <f>IF(U93="","",U93&amp;"-"&amp;V93)</f>
        <v/>
      </c>
      <c r="AB93" s="63" t="n"/>
      <c r="EP93" s="89" t="n"/>
      <c r="ER93" s="81" t="n"/>
      <c r="ES93" s="89" t="n"/>
      <c r="EU93" s="81" t="n"/>
      <c r="EV93" s="89" t="n"/>
      <c r="EX93" s="81" t="n"/>
      <c r="EY93" s="89" t="n"/>
      <c r="FA93" s="81" t="n"/>
      <c r="FB93" s="89" t="n"/>
      <c r="FD93" s="81" t="n"/>
      <c r="FE93" s="89" t="n"/>
      <c r="FG93" s="81" t="n"/>
      <c r="FH93" s="89" t="n"/>
      <c r="FJ93" s="81" t="n"/>
      <c r="FK93" s="89" t="n"/>
      <c r="FM93" s="81" t="n"/>
    </row>
    <row customHeight="1" ht="12" r="94" spans="1:201">
      <c r="A94" s="35" t="n">
        <v>43407</v>
      </c>
      <c r="B94" s="89" t="s">
        <v>175</v>
      </c>
      <c r="C94" s="89" t="s">
        <v>183</v>
      </c>
      <c r="D94" s="31" t="n">
        <v>6.94</v>
      </c>
      <c r="E94" s="81" t="n">
        <v>6.5</v>
      </c>
      <c r="F94" s="25" t="n">
        <v>698</v>
      </c>
      <c r="G94" s="80" t="n">
        <v>296</v>
      </c>
      <c r="H94" s="80" t="n">
        <v>603</v>
      </c>
      <c r="I94" s="80" t="n">
        <v>201</v>
      </c>
      <c r="J94" s="80" t="n">
        <v>17</v>
      </c>
      <c r="K94" s="80" t="n">
        <v>3</v>
      </c>
      <c r="L94" s="25" t="n">
        <v>0</v>
      </c>
      <c r="M94" s="80" t="n">
        <v>0</v>
      </c>
      <c r="N94" s="80" t="n">
        <v>2</v>
      </c>
      <c r="O94" s="80" t="n">
        <v>0</v>
      </c>
      <c r="P94" s="80" t="n">
        <v>4</v>
      </c>
      <c r="Q94" s="80" t="n">
        <v>0</v>
      </c>
      <c r="R94" s="16" t="n">
        <v>6</v>
      </c>
      <c r="S94" s="16" t="n">
        <v>0</v>
      </c>
      <c r="T94" s="16" t="n">
        <v>6</v>
      </c>
      <c r="U94" s="10" t="n">
        <v>1</v>
      </c>
      <c r="V94" s="89" t="n">
        <v>0</v>
      </c>
      <c r="W94" s="16" t="n">
        <v>1</v>
      </c>
      <c r="X94" s="25" t="n">
        <v>10</v>
      </c>
      <c r="Y94" s="80" t="n">
        <v>32</v>
      </c>
      <c r="Z94" s="27">
        <f>IF(U94="","",LOOKUP(U94-V94,{-9E+307,0,1},{2,"x",1}))</f>
        <v/>
      </c>
      <c r="AA94" s="14">
        <f>IF(U94="","",U94&amp;"-"&amp;V94)</f>
        <v/>
      </c>
      <c r="AB94" s="63" t="n"/>
      <c r="EP94" s="89" t="n"/>
      <c r="ER94" s="81" t="n"/>
      <c r="ES94" s="89" t="n"/>
      <c r="EU94" s="81" t="n"/>
      <c r="EV94" s="89" t="n"/>
      <c r="EX94" s="81" t="n"/>
      <c r="EY94" s="89" t="n"/>
      <c r="FA94" s="81" t="n"/>
      <c r="FB94" s="89" t="n"/>
      <c r="FD94" s="81" t="n"/>
      <c r="FE94" s="89" t="n"/>
      <c r="FG94" s="81" t="n"/>
      <c r="FH94" s="89" t="n"/>
      <c r="FJ94" s="81" t="n"/>
      <c r="FK94" s="89" t="n"/>
      <c r="FM94" s="81" t="n"/>
    </row>
    <row customHeight="1" ht="12" r="95" spans="1:201">
      <c r="A95" s="35" t="n">
        <v>43407</v>
      </c>
      <c r="B95" s="89" t="s">
        <v>178</v>
      </c>
      <c r="C95" s="89" t="s">
        <v>172</v>
      </c>
      <c r="D95" s="31" t="n">
        <v>6.76</v>
      </c>
      <c r="E95" s="81" t="n">
        <v>6.47</v>
      </c>
      <c r="F95" s="25" t="n">
        <v>401</v>
      </c>
      <c r="G95" s="80" t="n">
        <v>402</v>
      </c>
      <c r="H95" s="80" t="n">
        <v>303</v>
      </c>
      <c r="I95" s="80" t="n">
        <v>308</v>
      </c>
      <c r="J95" s="80" t="n">
        <v>6</v>
      </c>
      <c r="K95" s="80" t="n">
        <v>17</v>
      </c>
      <c r="L95" s="25" t="n">
        <v>2</v>
      </c>
      <c r="M95" s="80" t="n">
        <v>0</v>
      </c>
      <c r="N95" s="80" t="n">
        <v>0</v>
      </c>
      <c r="O95" s="80" t="n">
        <v>2</v>
      </c>
      <c r="P95" s="80" t="n">
        <v>0</v>
      </c>
      <c r="Q95" s="80" t="n">
        <v>3</v>
      </c>
      <c r="R95" s="16" t="n">
        <v>2</v>
      </c>
      <c r="S95" s="16" t="n">
        <v>5</v>
      </c>
      <c r="T95" s="16" t="n">
        <v>7</v>
      </c>
      <c r="U95" s="10" t="n">
        <v>2</v>
      </c>
      <c r="V95" s="89" t="n">
        <v>1</v>
      </c>
      <c r="W95" s="16" t="n">
        <v>3</v>
      </c>
      <c r="X95" s="25" t="n">
        <v>25</v>
      </c>
      <c r="Y95" s="80" t="n">
        <v>16</v>
      </c>
      <c r="Z95" s="27">
        <f>IF(U95="","",LOOKUP(U95-V95,{-9E+307,0,1},{2,"x",1}))</f>
        <v/>
      </c>
      <c r="AA95" s="14">
        <f>IF(U95="","",U95&amp;"-"&amp;V95)</f>
        <v/>
      </c>
      <c r="AB95" s="63" t="n"/>
      <c r="EP95" s="89" t="n"/>
      <c r="ER95" s="81" t="n"/>
      <c r="ES95" s="89" t="n"/>
      <c r="EU95" s="81" t="n"/>
      <c r="EV95" s="89" t="n"/>
      <c r="EX95" s="81" t="n"/>
      <c r="EY95" s="89" t="n"/>
      <c r="FA95" s="81" t="n"/>
      <c r="FB95" s="89" t="n"/>
      <c r="FD95" s="81" t="n"/>
      <c r="FE95" s="89" t="n"/>
      <c r="FG95" s="81" t="n"/>
      <c r="FH95" s="89" t="n"/>
      <c r="FJ95" s="81" t="n"/>
      <c r="FK95" s="89" t="n"/>
      <c r="FM95" s="81" t="n"/>
    </row>
    <row customHeight="1" ht="12" r="96" spans="1:201">
      <c r="A96" s="35" t="n">
        <v>43407</v>
      </c>
      <c r="B96" s="89" t="s">
        <v>176</v>
      </c>
      <c r="C96" s="89" t="s">
        <v>185</v>
      </c>
      <c r="D96" s="31" t="n">
        <v>7.13</v>
      </c>
      <c r="E96" s="81" t="n">
        <v>6.6</v>
      </c>
      <c r="F96" s="25" t="n">
        <v>563</v>
      </c>
      <c r="G96" s="80" t="n">
        <v>304</v>
      </c>
      <c r="H96" s="80" t="n">
        <v>475</v>
      </c>
      <c r="I96" s="80" t="n">
        <v>199</v>
      </c>
      <c r="J96" s="80" t="n">
        <v>9</v>
      </c>
      <c r="K96" s="80" t="n">
        <v>3</v>
      </c>
      <c r="L96" s="25" t="n">
        <v>1</v>
      </c>
      <c r="M96" s="80" t="n">
        <v>0</v>
      </c>
      <c r="N96" s="80" t="n">
        <v>5</v>
      </c>
      <c r="O96" s="80" t="n">
        <v>1</v>
      </c>
      <c r="P96" s="80" t="n">
        <v>0</v>
      </c>
      <c r="Q96" s="80" t="n">
        <v>0</v>
      </c>
      <c r="R96" s="16" t="n">
        <v>6</v>
      </c>
      <c r="S96" s="16" t="n">
        <v>1</v>
      </c>
      <c r="T96" s="16" t="n">
        <v>7</v>
      </c>
      <c r="U96" s="10" t="n">
        <v>1</v>
      </c>
      <c r="V96" s="89" t="n">
        <v>0</v>
      </c>
      <c r="W96" s="16" t="n">
        <v>1</v>
      </c>
      <c r="X96" s="25" t="n">
        <v>23</v>
      </c>
      <c r="Y96" s="80" t="n">
        <v>32</v>
      </c>
      <c r="Z96" s="27">
        <f>IF(U96="","",LOOKUP(U96-V96,{-9E+307,0,1},{2,"x",1}))</f>
        <v/>
      </c>
      <c r="AA96" s="14">
        <f>IF(U96="","",U96&amp;"-"&amp;V96)</f>
        <v/>
      </c>
      <c r="AB96" s="63" t="n"/>
      <c r="EP96" s="89" t="n"/>
      <c r="ER96" s="81" t="n"/>
      <c r="ES96" s="89" t="n"/>
      <c r="EU96" s="81" t="n"/>
      <c r="EV96" s="89" t="n"/>
      <c r="EX96" s="81" t="n"/>
      <c r="EY96" s="89" t="n"/>
      <c r="FA96" s="81" t="n"/>
      <c r="FB96" s="89" t="n"/>
      <c r="FD96" s="81" t="n"/>
      <c r="FE96" s="89" t="n"/>
      <c r="FG96" s="81" t="n"/>
      <c r="FH96" s="89" t="n"/>
      <c r="FJ96" s="81" t="n"/>
      <c r="FK96" s="89" t="n"/>
      <c r="FM96" s="81" t="n"/>
    </row>
    <row customHeight="1" ht="12" r="97" spans="1:201">
      <c r="A97" s="35" t="n">
        <v>43408</v>
      </c>
      <c r="B97" s="89" t="s">
        <v>170</v>
      </c>
      <c r="C97" s="89" t="s">
        <v>182</v>
      </c>
      <c r="D97" s="31" t="n">
        <v>6.86</v>
      </c>
      <c r="E97" s="81" t="n">
        <v>6.72</v>
      </c>
      <c r="F97" s="25" t="n">
        <v>528</v>
      </c>
      <c r="G97" s="80" t="n">
        <v>434</v>
      </c>
      <c r="H97" s="80" t="n">
        <v>432</v>
      </c>
      <c r="I97" s="80" t="n">
        <v>331</v>
      </c>
      <c r="J97" s="80" t="n">
        <v>13</v>
      </c>
      <c r="K97" s="80" t="n">
        <v>12</v>
      </c>
      <c r="L97" s="25" t="n">
        <v>0</v>
      </c>
      <c r="M97" s="80" t="n">
        <v>0</v>
      </c>
      <c r="N97" s="80" t="n">
        <v>2</v>
      </c>
      <c r="O97" s="80" t="n">
        <v>5</v>
      </c>
      <c r="P97" s="80" t="n">
        <v>4</v>
      </c>
      <c r="Q97" s="80" t="n">
        <v>1</v>
      </c>
      <c r="R97" s="16" t="n">
        <v>6</v>
      </c>
      <c r="S97" s="16" t="n">
        <v>6</v>
      </c>
      <c r="T97" s="16" t="n">
        <v>12</v>
      </c>
      <c r="U97" s="10" t="n">
        <v>1</v>
      </c>
      <c r="V97" s="89" t="n">
        <v>1</v>
      </c>
      <c r="W97" s="16" t="n">
        <v>2</v>
      </c>
      <c r="X97" s="25" t="n">
        <v>18</v>
      </c>
      <c r="Y97" s="80" t="n">
        <v>19</v>
      </c>
      <c r="Z97" s="27">
        <f>IF(U97="","",LOOKUP(U97-V97,{-9E+307,0,1},{2,"x",1}))</f>
        <v/>
      </c>
      <c r="AA97" s="14">
        <f>IF(U97="","",U97&amp;"-"&amp;V97)</f>
        <v/>
      </c>
      <c r="AB97" s="63" t="n"/>
      <c r="EP97" s="89" t="n"/>
      <c r="ER97" s="81" t="n"/>
      <c r="ES97" s="89" t="n"/>
      <c r="EU97" s="81" t="n"/>
      <c r="EV97" s="89" t="n"/>
      <c r="EX97" s="81" t="n"/>
      <c r="EY97" s="89" t="n"/>
      <c r="FA97" s="81" t="n"/>
      <c r="FB97" s="89" t="n"/>
      <c r="FD97" s="81" t="n"/>
      <c r="FE97" s="89" t="n"/>
      <c r="FG97" s="81" t="n"/>
      <c r="FH97" s="89" t="n"/>
      <c r="FJ97" s="81" t="n"/>
      <c r="FK97" s="89" t="n"/>
      <c r="FM97" s="81" t="n"/>
    </row>
    <row customHeight="1" ht="12" r="98" spans="1:201">
      <c r="A98" s="35" t="n">
        <v>43408</v>
      </c>
      <c r="B98" s="89" t="s">
        <v>174</v>
      </c>
      <c r="C98" s="89" t="s">
        <v>169</v>
      </c>
      <c r="D98" s="31" t="n">
        <v>7.43</v>
      </c>
      <c r="E98" s="81" t="n">
        <v>6.12</v>
      </c>
      <c r="F98" s="25" t="n">
        <v>340</v>
      </c>
      <c r="G98" s="80" t="n">
        <v>422</v>
      </c>
      <c r="H98" s="80" t="n">
        <v>233</v>
      </c>
      <c r="I98" s="80" t="n">
        <v>328</v>
      </c>
      <c r="J98" s="80" t="n">
        <v>12</v>
      </c>
      <c r="K98" s="80" t="n">
        <v>8</v>
      </c>
      <c r="L98" s="25" t="n">
        <v>0</v>
      </c>
      <c r="M98" s="80" t="n">
        <v>0</v>
      </c>
      <c r="N98" s="80" t="n">
        <v>2</v>
      </c>
      <c r="O98" s="80" t="n">
        <v>2</v>
      </c>
      <c r="P98" s="80" t="n">
        <v>4</v>
      </c>
      <c r="Q98" s="80" t="n">
        <v>2</v>
      </c>
      <c r="R98" s="16" t="n">
        <v>6</v>
      </c>
      <c r="S98" s="16" t="n">
        <v>4</v>
      </c>
      <c r="T98" s="16" t="n">
        <v>10</v>
      </c>
      <c r="U98" s="10" t="n">
        <v>3</v>
      </c>
      <c r="V98" s="89" t="n">
        <v>0</v>
      </c>
      <c r="W98" s="16" t="n">
        <v>3</v>
      </c>
      <c r="X98" s="25" t="n">
        <v>12</v>
      </c>
      <c r="Y98" s="80" t="n">
        <v>25</v>
      </c>
      <c r="Z98" s="27">
        <f>IF(U98="","",LOOKUP(U98-V98,{-9E+307,0,1},{2,"x",1}))</f>
        <v/>
      </c>
      <c r="AA98" s="14">
        <f>IF(U98="","",U98&amp;"-"&amp;V98)</f>
        <v/>
      </c>
      <c r="AB98" s="63" t="n"/>
      <c r="EP98" s="89" t="n"/>
      <c r="ER98" s="81" t="n"/>
      <c r="ES98" s="89" t="n"/>
      <c r="EU98" s="81" t="n"/>
      <c r="EV98" s="89" t="n"/>
      <c r="EX98" s="81" t="n"/>
      <c r="EY98" s="89" t="n"/>
      <c r="FA98" s="81" t="n"/>
      <c r="FB98" s="89" t="n"/>
      <c r="FD98" s="81" t="n"/>
      <c r="FE98" s="89" t="n"/>
      <c r="FG98" s="81" t="n"/>
      <c r="FH98" s="89" t="n"/>
      <c r="FJ98" s="81" t="n"/>
      <c r="FK98" s="89" t="n"/>
      <c r="FM98" s="81" t="n"/>
    </row>
    <row customHeight="1" ht="12" r="99" spans="1:201">
      <c r="A99" s="35" t="n">
        <v>43408</v>
      </c>
      <c r="B99" s="89" t="s">
        <v>177</v>
      </c>
      <c r="C99" s="89" t="s">
        <v>181</v>
      </c>
      <c r="D99" s="31" t="n">
        <v>7.24</v>
      </c>
      <c r="E99" s="81" t="n">
        <v>6.25</v>
      </c>
      <c r="F99" s="25" t="n">
        <v>385</v>
      </c>
      <c r="G99" s="80" t="n">
        <v>389</v>
      </c>
      <c r="H99" s="80" t="n">
        <v>293</v>
      </c>
      <c r="I99" s="80" t="n">
        <v>306</v>
      </c>
      <c r="J99" s="80" t="n">
        <v>11</v>
      </c>
      <c r="K99" s="80" t="n">
        <v>10</v>
      </c>
      <c r="L99" s="25" t="n">
        <v>2</v>
      </c>
      <c r="M99" s="80" t="n">
        <v>0</v>
      </c>
      <c r="N99" s="80" t="n">
        <v>1</v>
      </c>
      <c r="O99" s="80" t="n">
        <v>4</v>
      </c>
      <c r="P99" s="80" t="n">
        <v>2</v>
      </c>
      <c r="Q99" s="80" t="n">
        <v>1</v>
      </c>
      <c r="R99" s="16" t="n">
        <v>5</v>
      </c>
      <c r="S99" s="16" t="n">
        <v>5</v>
      </c>
      <c r="T99" s="16" t="n">
        <v>10</v>
      </c>
      <c r="U99" s="10" t="n">
        <v>3</v>
      </c>
      <c r="V99" s="89" t="n">
        <v>0</v>
      </c>
      <c r="W99" s="16" t="n">
        <v>3</v>
      </c>
      <c r="X99" s="25" t="n">
        <v>16</v>
      </c>
      <c r="Y99" s="80" t="n">
        <v>14</v>
      </c>
      <c r="Z99" s="27">
        <f>IF(U99="","",LOOKUP(U99-V99,{-9E+307,0,1},{2,"x",1}))</f>
        <v/>
      </c>
      <c r="AA99" s="14">
        <f>IF(U99="","",U99&amp;"-"&amp;V99)</f>
        <v/>
      </c>
      <c r="AB99" s="63" t="n"/>
      <c r="EP99" s="89" t="n"/>
      <c r="ER99" s="81" t="n"/>
      <c r="ES99" s="89" t="n"/>
      <c r="EU99" s="81" t="n"/>
      <c r="EV99" s="89" t="n"/>
      <c r="EX99" s="81" t="n"/>
      <c r="EY99" s="89" t="n"/>
      <c r="FA99" s="81" t="n"/>
      <c r="FB99" s="89" t="n"/>
      <c r="FD99" s="81" t="n"/>
      <c r="FE99" s="89" t="n"/>
      <c r="FG99" s="81" t="n"/>
      <c r="FH99" s="89" t="n"/>
      <c r="FJ99" s="81" t="n"/>
      <c r="FK99" s="89" t="n"/>
      <c r="FM99" s="81" t="n"/>
    </row>
    <row customHeight="1" ht="12" r="100" spans="1:201">
      <c r="A100" s="35" t="n">
        <v>43413</v>
      </c>
      <c r="B100" s="89" t="s">
        <v>169</v>
      </c>
      <c r="C100" s="89" t="s">
        <v>179</v>
      </c>
      <c r="D100" s="31" t="n">
        <v>6.62</v>
      </c>
      <c r="E100" s="81" t="n">
        <v>7.08</v>
      </c>
      <c r="F100" s="25" t="n">
        <v>584</v>
      </c>
      <c r="G100" s="80" t="n">
        <v>280</v>
      </c>
      <c r="H100" s="80" t="n">
        <v>502</v>
      </c>
      <c r="I100" s="80" t="n">
        <v>178</v>
      </c>
      <c r="J100" s="80" t="n">
        <v>14</v>
      </c>
      <c r="K100" s="80" t="n">
        <v>5</v>
      </c>
      <c r="L100" s="25" t="n">
        <v>1</v>
      </c>
      <c r="M100" s="80" t="n">
        <v>0</v>
      </c>
      <c r="N100" s="80" t="n">
        <v>5</v>
      </c>
      <c r="O100" s="80" t="n">
        <v>3</v>
      </c>
      <c r="P100" s="80" t="n">
        <v>1</v>
      </c>
      <c r="Q100" s="80" t="n">
        <v>0</v>
      </c>
      <c r="R100" s="16" t="n">
        <v>7</v>
      </c>
      <c r="S100" s="16" t="n">
        <v>3</v>
      </c>
      <c r="T100" s="16" t="n">
        <v>10</v>
      </c>
      <c r="U100" s="10" t="n">
        <v>2</v>
      </c>
      <c r="V100" s="89" t="n">
        <v>3</v>
      </c>
      <c r="W100" s="16" t="n">
        <v>5</v>
      </c>
      <c r="X100" s="25" t="n">
        <v>14</v>
      </c>
      <c r="Y100" s="80" t="n">
        <v>36</v>
      </c>
      <c r="Z100" s="27">
        <f>IF(U100="","",LOOKUP(U100-V100,{-9E+307,0,1},{2,"x",1}))</f>
        <v/>
      </c>
      <c r="AA100" s="14">
        <f>IF(U100="","",U100&amp;"-"&amp;V100)</f>
        <v/>
      </c>
      <c r="AB100" s="63" t="n"/>
      <c r="EP100" s="89" t="n"/>
      <c r="ER100" s="81" t="n"/>
      <c r="ES100" s="89" t="n"/>
      <c r="EU100" s="81" t="n"/>
      <c r="EV100" s="89" t="n"/>
      <c r="EX100" s="81" t="n"/>
      <c r="EY100" s="89" t="n"/>
      <c r="FA100" s="81" t="n"/>
      <c r="FB100" s="89" t="n"/>
      <c r="FD100" s="81" t="n"/>
      <c r="FE100" s="89" t="n"/>
      <c r="FG100" s="81" t="n"/>
      <c r="FH100" s="89" t="n"/>
      <c r="FJ100" s="81" t="n"/>
      <c r="FK100" s="89" t="n"/>
      <c r="FM100" s="81" t="n"/>
    </row>
    <row customHeight="1" ht="12" r="101" spans="1:201">
      <c r="A101" s="35" t="n">
        <v>43414</v>
      </c>
      <c r="B101" s="89" t="s">
        <v>182</v>
      </c>
      <c r="C101" s="89" t="s">
        <v>178</v>
      </c>
      <c r="D101" s="31" t="n">
        <v>7.32</v>
      </c>
      <c r="E101" s="81" t="n">
        <v>6.29</v>
      </c>
      <c r="F101" s="25" t="n">
        <v>434</v>
      </c>
      <c r="G101" s="80" t="n">
        <v>431</v>
      </c>
      <c r="H101" s="80" t="n">
        <v>347</v>
      </c>
      <c r="I101" s="80" t="n">
        <v>339</v>
      </c>
      <c r="J101" s="80" t="n">
        <v>16</v>
      </c>
      <c r="K101" s="80" t="n">
        <v>5</v>
      </c>
      <c r="L101" s="25" t="n">
        <v>2</v>
      </c>
      <c r="M101" s="80" t="n">
        <v>0</v>
      </c>
      <c r="N101" s="80" t="n">
        <v>3</v>
      </c>
      <c r="O101" s="80" t="n">
        <v>0</v>
      </c>
      <c r="P101" s="80" t="n">
        <v>2</v>
      </c>
      <c r="Q101" s="80" t="n">
        <v>3</v>
      </c>
      <c r="R101" s="16" t="n">
        <v>7</v>
      </c>
      <c r="S101" s="16" t="n">
        <v>3</v>
      </c>
      <c r="T101" s="16" t="n">
        <v>10</v>
      </c>
      <c r="U101" s="10" t="n">
        <v>2</v>
      </c>
      <c r="V101" s="89" t="n">
        <v>0</v>
      </c>
      <c r="W101" s="16" t="n">
        <v>2</v>
      </c>
      <c r="X101" s="25" t="n">
        <v>21</v>
      </c>
      <c r="Y101" s="80" t="n">
        <v>21</v>
      </c>
      <c r="Z101" s="27">
        <f>IF(U101="","",LOOKUP(U101-V101,{-9E+307,0,1},{2,"x",1}))</f>
        <v/>
      </c>
      <c r="AA101" s="14">
        <f>IF(U101="","",U101&amp;"-"&amp;V101)</f>
        <v/>
      </c>
      <c r="AB101" s="63" t="n"/>
      <c r="EP101" s="89" t="n"/>
      <c r="ER101" s="81" t="n"/>
      <c r="ES101" s="89" t="n"/>
      <c r="EU101" s="81" t="n"/>
      <c r="EV101" s="89" t="n"/>
      <c r="EX101" s="81" t="n"/>
      <c r="EY101" s="89" t="n"/>
      <c r="FA101" s="81" t="n"/>
      <c r="FB101" s="89" t="n"/>
      <c r="FD101" s="81" t="n"/>
      <c r="FE101" s="89" t="n"/>
      <c r="FG101" s="81" t="n"/>
      <c r="FH101" s="89" t="n"/>
      <c r="FJ101" s="81" t="n"/>
      <c r="FK101" s="89" t="n"/>
      <c r="FM101" s="81" t="n"/>
    </row>
    <row customHeight="1" ht="12" r="102" spans="1:201">
      <c r="A102" s="35" t="n">
        <v>43414</v>
      </c>
      <c r="B102" s="89" t="s">
        <v>183</v>
      </c>
      <c r="C102" s="89" t="s">
        <v>176</v>
      </c>
      <c r="D102" s="31" t="n">
        <v>6.22</v>
      </c>
      <c r="E102" s="81" t="n">
        <v>7.68</v>
      </c>
      <c r="F102" s="25" t="n">
        <v>369</v>
      </c>
      <c r="G102" s="80" t="n">
        <v>591</v>
      </c>
      <c r="H102" s="80" t="n">
        <v>286</v>
      </c>
      <c r="I102" s="80" t="n">
        <v>522</v>
      </c>
      <c r="J102" s="80" t="n">
        <v>8</v>
      </c>
      <c r="K102" s="80" t="n">
        <v>17</v>
      </c>
      <c r="L102" s="25" t="n">
        <v>0</v>
      </c>
      <c r="M102" s="80" t="n">
        <v>0</v>
      </c>
      <c r="N102" s="80" t="n">
        <v>1</v>
      </c>
      <c r="O102" s="80" t="n">
        <v>6</v>
      </c>
      <c r="P102" s="80" t="n">
        <v>1</v>
      </c>
      <c r="Q102" s="80" t="n">
        <v>1</v>
      </c>
      <c r="R102" s="16" t="n">
        <v>2</v>
      </c>
      <c r="S102" s="16" t="n">
        <v>7</v>
      </c>
      <c r="T102" s="16" t="n">
        <v>9</v>
      </c>
      <c r="U102" s="10" t="n">
        <v>1</v>
      </c>
      <c r="V102" s="89" t="n">
        <v>4</v>
      </c>
      <c r="W102" s="16" t="n">
        <v>5</v>
      </c>
      <c r="X102" s="25" t="n">
        <v>24</v>
      </c>
      <c r="Y102" s="80" t="n">
        <v>9</v>
      </c>
      <c r="Z102" s="27">
        <f>IF(U102="","",LOOKUP(U102-V102,{-9E+307,0,1},{2,"x",1}))</f>
        <v/>
      </c>
      <c r="AA102" s="19">
        <f>IF(U102="","",U102&amp;"-"&amp;V102)</f>
        <v/>
      </c>
      <c r="EP102" s="89" t="n"/>
      <c r="ER102" s="81" t="n"/>
      <c r="ES102" s="89" t="n"/>
      <c r="EU102" s="81" t="n"/>
      <c r="EV102" s="89" t="n"/>
      <c r="EX102" s="81" t="n"/>
      <c r="EY102" s="89" t="n"/>
      <c r="FA102" s="81" t="n"/>
      <c r="FB102" s="89" t="n"/>
      <c r="FD102" s="81" t="n"/>
      <c r="FE102" s="89" t="n"/>
      <c r="FG102" s="81" t="n"/>
      <c r="FH102" s="89" t="n"/>
      <c r="FJ102" s="81" t="n"/>
      <c r="FK102" s="89" t="n"/>
      <c r="FM102" s="81" t="n"/>
    </row>
    <row customHeight="1" ht="12" r="103" spans="1:201">
      <c r="A103" s="35" t="n">
        <v>43414</v>
      </c>
      <c r="B103" s="89" t="s">
        <v>180</v>
      </c>
      <c r="C103" s="89" t="s">
        <v>174</v>
      </c>
      <c r="D103" s="31" t="n">
        <v>6.86</v>
      </c>
      <c r="E103" s="81" t="n">
        <v>6.51</v>
      </c>
      <c r="F103" s="25" t="n">
        <v>320</v>
      </c>
      <c r="G103" s="80" t="n">
        <v>518</v>
      </c>
      <c r="H103" s="80" t="n">
        <v>228</v>
      </c>
      <c r="I103" s="80" t="n">
        <v>415</v>
      </c>
      <c r="J103" s="80" t="n">
        <v>8</v>
      </c>
      <c r="K103" s="80" t="n">
        <v>15</v>
      </c>
      <c r="L103" s="25" t="n">
        <v>2</v>
      </c>
      <c r="M103" s="80" t="n">
        <v>0</v>
      </c>
      <c r="N103" s="80" t="n">
        <v>3</v>
      </c>
      <c r="O103" s="80" t="n">
        <v>3</v>
      </c>
      <c r="P103" s="80" t="n">
        <v>1</v>
      </c>
      <c r="Q103" s="80" t="n">
        <v>2</v>
      </c>
      <c r="R103" s="16" t="n">
        <v>6</v>
      </c>
      <c r="S103" s="16" t="n">
        <v>5</v>
      </c>
      <c r="T103" s="16" t="n">
        <v>11</v>
      </c>
      <c r="U103" s="10" t="n">
        <v>3</v>
      </c>
      <c r="V103" s="89" t="n">
        <v>2</v>
      </c>
      <c r="W103" s="16" t="n">
        <v>5</v>
      </c>
      <c r="X103" s="25" t="n">
        <v>27</v>
      </c>
      <c r="Y103" s="80" t="n">
        <v>13</v>
      </c>
      <c r="Z103" s="27">
        <f>IF(U103="","",LOOKUP(U103-V103,{-9E+307,0,1},{2,"x",1}))</f>
        <v/>
      </c>
      <c r="AA103" s="19">
        <f>IF(U103="","",U103&amp;"-"&amp;V103)</f>
        <v/>
      </c>
      <c r="EP103" s="89" t="n"/>
      <c r="ER103" s="81" t="n"/>
      <c r="ES103" s="89" t="n"/>
      <c r="EU103" s="81" t="n"/>
      <c r="EV103" s="89" t="n"/>
      <c r="EX103" s="81" t="n"/>
      <c r="EY103" s="89" t="n"/>
      <c r="FA103" s="81" t="n"/>
      <c r="FB103" s="89" t="n"/>
      <c r="FD103" s="81" t="n"/>
      <c r="FE103" s="89" t="n"/>
      <c r="FG103" s="81" t="n"/>
      <c r="FH103" s="89" t="n"/>
      <c r="FJ103" s="81" t="n"/>
      <c r="FK103" s="89" t="n"/>
      <c r="FM103" s="81" t="n"/>
    </row>
    <row customHeight="1" ht="12" r="104" spans="1:201">
      <c r="A104" s="35" t="n">
        <v>43414</v>
      </c>
      <c r="B104" s="89" t="s">
        <v>185</v>
      </c>
      <c r="C104" s="89" t="s">
        <v>177</v>
      </c>
      <c r="D104" s="31" t="n">
        <v>7.07</v>
      </c>
      <c r="E104" s="81" t="n">
        <v>6.45</v>
      </c>
      <c r="F104" s="25" t="n">
        <v>396</v>
      </c>
      <c r="G104" s="80" t="n">
        <v>448</v>
      </c>
      <c r="H104" s="80" t="n">
        <v>311</v>
      </c>
      <c r="I104" s="80" t="n">
        <v>365</v>
      </c>
      <c r="J104" s="80" t="n">
        <v>15</v>
      </c>
      <c r="K104" s="80" t="n">
        <v>11</v>
      </c>
      <c r="L104" s="25" t="n">
        <v>0</v>
      </c>
      <c r="M104" s="80" t="n">
        <v>0</v>
      </c>
      <c r="N104" s="80" t="n">
        <v>3</v>
      </c>
      <c r="O104" s="80" t="n">
        <v>6</v>
      </c>
      <c r="P104" s="80" t="n">
        <v>4</v>
      </c>
      <c r="Q104" s="80" t="n">
        <v>1</v>
      </c>
      <c r="R104" s="16" t="n">
        <v>7</v>
      </c>
      <c r="S104" s="16" t="n">
        <v>7</v>
      </c>
      <c r="T104" s="16" t="n">
        <v>14</v>
      </c>
      <c r="U104" s="10" t="n">
        <v>2</v>
      </c>
      <c r="V104" s="89" t="n">
        <v>1</v>
      </c>
      <c r="W104" s="16" t="n">
        <v>3</v>
      </c>
      <c r="X104" s="25" t="n">
        <v>21</v>
      </c>
      <c r="Y104" s="80" t="n">
        <v>21</v>
      </c>
      <c r="Z104" s="27">
        <f>IF(U104="","",LOOKUP(U104-V104,{-9E+307,0,1},{2,"x",1}))</f>
        <v/>
      </c>
      <c r="AA104" s="19">
        <f>IF(U104="","",U104&amp;"-"&amp;V104)</f>
        <v/>
      </c>
      <c r="EP104" s="89" t="n"/>
      <c r="ER104" s="81" t="n"/>
      <c r="ES104" s="89" t="n"/>
      <c r="EU104" s="81" t="n"/>
      <c r="EV104" s="89" t="n"/>
      <c r="EX104" s="81" t="n"/>
      <c r="EY104" s="89" t="n"/>
      <c r="FA104" s="81" t="n"/>
      <c r="FB104" s="89" t="n"/>
      <c r="FD104" s="81" t="n"/>
      <c r="FE104" s="89" t="n"/>
      <c r="FG104" s="81" t="n"/>
      <c r="FH104" s="89" t="n"/>
      <c r="FJ104" s="81" t="n"/>
      <c r="FK104" s="89" t="n"/>
      <c r="FM104" s="81" t="n"/>
    </row>
    <row customHeight="1" ht="12" r="105" spans="1:201">
      <c r="A105" s="35" t="n">
        <v>43415</v>
      </c>
      <c r="B105" s="89" t="s">
        <v>181</v>
      </c>
      <c r="C105" s="89" t="s">
        <v>175</v>
      </c>
      <c r="D105" s="31" t="n">
        <v>6.3</v>
      </c>
      <c r="E105" s="81" t="n">
        <v>6.96</v>
      </c>
      <c r="F105" s="25" t="n">
        <v>309</v>
      </c>
      <c r="G105" s="80" t="n">
        <v>498</v>
      </c>
      <c r="H105" s="80" t="n">
        <v>188</v>
      </c>
      <c r="I105" s="80" t="n">
        <v>381</v>
      </c>
      <c r="J105" s="80" t="n">
        <v>5</v>
      </c>
      <c r="K105" s="80" t="n">
        <v>5</v>
      </c>
      <c r="L105" s="25" t="n">
        <v>0</v>
      </c>
      <c r="M105" s="80" t="n">
        <v>1</v>
      </c>
      <c r="N105" s="80" t="n">
        <v>0</v>
      </c>
      <c r="O105" s="80" t="n">
        <v>0</v>
      </c>
      <c r="P105" s="80" t="n">
        <v>0</v>
      </c>
      <c r="Q105" s="80" t="n">
        <v>1</v>
      </c>
      <c r="R105" s="16" t="n">
        <v>0</v>
      </c>
      <c r="S105" s="16" t="n">
        <v>2</v>
      </c>
      <c r="T105" s="16" t="n">
        <v>2</v>
      </c>
      <c r="U105" s="10" t="n">
        <v>0</v>
      </c>
      <c r="V105" s="89" t="n">
        <v>1</v>
      </c>
      <c r="W105" s="16" t="n">
        <v>1</v>
      </c>
      <c r="X105" s="25" t="n">
        <v>16</v>
      </c>
      <c r="Y105" s="80" t="n">
        <v>26</v>
      </c>
      <c r="Z105" s="27">
        <f>IF(U105="","",LOOKUP(U105-V105,{-9E+307,0,1},{2,"x",1}))</f>
        <v/>
      </c>
      <c r="AA105" s="19">
        <f>IF(U105="","",U105&amp;"-"&amp;V105)</f>
        <v/>
      </c>
      <c r="EP105" s="89" t="n"/>
      <c r="ER105" s="81" t="n"/>
      <c r="ES105" s="89" t="n"/>
      <c r="EU105" s="81" t="n"/>
      <c r="EV105" s="89" t="n"/>
      <c r="EX105" s="81" t="n"/>
      <c r="EY105" s="89" t="n"/>
      <c r="FA105" s="81" t="n"/>
      <c r="FB105" s="89" t="n"/>
      <c r="FD105" s="81" t="n"/>
      <c r="FE105" s="89" t="n"/>
      <c r="FG105" s="81" t="n"/>
      <c r="FH105" s="89" t="n"/>
      <c r="FJ105" s="81" t="n"/>
      <c r="FK105" s="89" t="n"/>
      <c r="FM105" s="81" t="n"/>
    </row>
    <row customHeight="1" ht="12" r="106" spans="1:201">
      <c r="A106" s="35" t="n">
        <v>43415</v>
      </c>
      <c r="B106" s="89" t="s">
        <v>173</v>
      </c>
      <c r="C106" s="89" t="s">
        <v>171</v>
      </c>
      <c r="D106" s="31" t="n">
        <v>5.99</v>
      </c>
      <c r="E106" s="81" t="n">
        <v>7.6</v>
      </c>
      <c r="F106" s="25" t="n">
        <v>337</v>
      </c>
      <c r="G106" s="80" t="n">
        <v>561</v>
      </c>
      <c r="H106" s="80" t="n">
        <v>266</v>
      </c>
      <c r="I106" s="80" t="n">
        <v>482</v>
      </c>
      <c r="J106" s="80" t="n">
        <v>11</v>
      </c>
      <c r="K106" s="80" t="n">
        <v>23</v>
      </c>
      <c r="L106" s="25" t="n">
        <v>0</v>
      </c>
      <c r="M106" s="80" t="n">
        <v>3</v>
      </c>
      <c r="N106" s="80" t="n">
        <v>3</v>
      </c>
      <c r="O106" s="80" t="n">
        <v>5</v>
      </c>
      <c r="P106" s="80" t="n">
        <v>0</v>
      </c>
      <c r="Q106" s="80" t="n">
        <v>4</v>
      </c>
      <c r="R106" s="16" t="n">
        <v>3</v>
      </c>
      <c r="S106" s="16" t="n">
        <v>12</v>
      </c>
      <c r="T106" s="16" t="n">
        <v>15</v>
      </c>
      <c r="U106" s="10" t="n">
        <v>1</v>
      </c>
      <c r="V106" s="89" t="n">
        <v>7</v>
      </c>
      <c r="W106" s="16" t="n">
        <v>8</v>
      </c>
      <c r="X106" s="25" t="n">
        <v>31</v>
      </c>
      <c r="Y106" s="80" t="n">
        <v>7</v>
      </c>
      <c r="Z106" s="27">
        <f>IF(U106="","",LOOKUP(U106-V106,{-9E+307,0,1},{2,"x",1}))</f>
        <v/>
      </c>
      <c r="AA106" s="19">
        <f>IF(U106="","",U106&amp;"-"&amp;V106)</f>
        <v/>
      </c>
      <c r="EP106" s="89" t="n"/>
      <c r="ER106" s="81" t="n"/>
      <c r="ES106" s="89" t="n"/>
      <c r="EU106" s="81" t="n"/>
      <c r="EV106" s="89" t="n"/>
      <c r="EX106" s="81" t="n"/>
      <c r="EY106" s="89" t="n"/>
      <c r="FA106" s="81" t="n"/>
      <c r="FB106" s="89" t="n"/>
      <c r="FD106" s="81" t="n"/>
      <c r="FE106" s="89" t="n"/>
      <c r="FG106" s="81" t="n"/>
      <c r="FH106" s="89" t="n"/>
      <c r="FJ106" s="81" t="n"/>
      <c r="FK106" s="89" t="n"/>
      <c r="FM106" s="81" t="n"/>
    </row>
    <row customHeight="1" ht="12" r="107" spans="1:201">
      <c r="A107" s="35" t="n">
        <v>43415</v>
      </c>
      <c r="B107" s="89" t="s">
        <v>186</v>
      </c>
      <c r="C107" s="89" t="s">
        <v>170</v>
      </c>
      <c r="D107" s="31" t="n">
        <v>7.06</v>
      </c>
      <c r="E107" s="81" t="n">
        <v>6.2</v>
      </c>
      <c r="F107" s="25" t="n">
        <v>360</v>
      </c>
      <c r="G107" s="80" t="n">
        <v>494</v>
      </c>
      <c r="H107" s="80" t="n">
        <v>216</v>
      </c>
      <c r="I107" s="80" t="n">
        <v>360</v>
      </c>
      <c r="J107" s="80" t="n">
        <v>7</v>
      </c>
      <c r="K107" s="80" t="n">
        <v>4</v>
      </c>
      <c r="L107" s="25" t="n">
        <v>1</v>
      </c>
      <c r="M107" s="80" t="n">
        <v>0</v>
      </c>
      <c r="N107" s="80" t="n">
        <v>2</v>
      </c>
      <c r="O107" s="80" t="n">
        <v>1</v>
      </c>
      <c r="P107" s="80" t="n">
        <v>2</v>
      </c>
      <c r="Q107" s="80" t="n">
        <v>1</v>
      </c>
      <c r="R107" s="16" t="n">
        <v>5</v>
      </c>
      <c r="S107" s="16" t="n">
        <v>2</v>
      </c>
      <c r="T107" s="16" t="n">
        <v>7</v>
      </c>
      <c r="U107" s="10" t="n">
        <v>2</v>
      </c>
      <c r="V107" s="89" t="n">
        <v>0</v>
      </c>
      <c r="W107" s="16" t="n">
        <v>2</v>
      </c>
      <c r="X107" s="25" t="n">
        <v>16</v>
      </c>
      <c r="Y107" s="80" t="n">
        <v>27</v>
      </c>
      <c r="Z107" s="27">
        <f>IF(U107="","",LOOKUP(U107-V107,{-9E+307,0,1},{2,"x",1}))</f>
        <v/>
      </c>
      <c r="AA107" s="19">
        <f>IF(U107="","",U107&amp;"-"&amp;V107)</f>
        <v/>
      </c>
      <c r="EP107" s="89" t="n"/>
      <c r="ER107" s="81" t="n"/>
      <c r="ES107" s="89" t="n"/>
      <c r="EU107" s="81" t="n"/>
      <c r="EV107" s="89" t="n"/>
      <c r="EX107" s="81" t="n"/>
      <c r="EY107" s="89" t="n"/>
      <c r="FA107" s="81" t="n"/>
      <c r="FB107" s="89" t="n"/>
      <c r="FD107" s="81" t="n"/>
      <c r="FE107" s="89" t="n"/>
      <c r="FG107" s="81" t="n"/>
      <c r="FH107" s="89" t="n"/>
      <c r="FJ107" s="81" t="n"/>
      <c r="FK107" s="89" t="n"/>
      <c r="FM107" s="81" t="n"/>
    </row>
    <row customHeight="1" ht="12" r="108" spans="1:201">
      <c r="A108" s="35" t="n">
        <v>43415</v>
      </c>
      <c r="B108" s="89" t="s">
        <v>172</v>
      </c>
      <c r="C108" s="89" t="s">
        <v>184</v>
      </c>
      <c r="D108" s="31" t="n">
        <v>6.39</v>
      </c>
      <c r="E108" s="81" t="n">
        <v>7.36</v>
      </c>
      <c r="F108" s="25" t="n">
        <v>402</v>
      </c>
      <c r="G108" s="80" t="n">
        <v>622</v>
      </c>
      <c r="H108" s="80" t="n">
        <v>303</v>
      </c>
      <c r="I108" s="80" t="n">
        <v>512</v>
      </c>
      <c r="J108" s="80" t="n">
        <v>8</v>
      </c>
      <c r="K108" s="80" t="n">
        <v>13</v>
      </c>
      <c r="L108" s="25" t="n">
        <v>0</v>
      </c>
      <c r="M108" s="80" t="n">
        <v>0</v>
      </c>
      <c r="N108" s="80" t="n">
        <v>1</v>
      </c>
      <c r="O108" s="80" t="n">
        <v>4</v>
      </c>
      <c r="P108" s="80" t="n">
        <v>2</v>
      </c>
      <c r="Q108" s="80" t="n">
        <v>3</v>
      </c>
      <c r="R108" s="16" t="n">
        <v>3</v>
      </c>
      <c r="S108" s="16" t="n">
        <v>7</v>
      </c>
      <c r="T108" s="16" t="n">
        <v>10</v>
      </c>
      <c r="U108" s="10" t="n">
        <v>0</v>
      </c>
      <c r="V108" s="89" t="n">
        <v>2</v>
      </c>
      <c r="W108" s="16" t="n">
        <v>2</v>
      </c>
      <c r="X108" s="25" t="n">
        <v>16</v>
      </c>
      <c r="Y108" s="80" t="n">
        <v>28</v>
      </c>
      <c r="Z108" s="27">
        <f>IF(U108="","",LOOKUP(U108-V108,{-9E+307,0,1},{2,"x",1}))</f>
        <v/>
      </c>
      <c r="AA108" s="19">
        <f>IF(U108="","",U108&amp;"-"&amp;V108)</f>
        <v/>
      </c>
      <c r="EP108" s="89" t="n"/>
      <c r="ER108" s="81" t="n"/>
      <c r="ES108" s="89" t="n"/>
      <c r="EU108" s="81" t="n"/>
      <c r="EV108" s="89" t="n"/>
      <c r="EX108" s="81" t="n"/>
      <c r="EY108" s="89" t="n"/>
      <c r="FA108" s="81" t="n"/>
      <c r="FB108" s="89" t="n"/>
      <c r="FD108" s="81" t="n"/>
      <c r="FE108" s="89" t="n"/>
      <c r="FG108" s="81" t="n"/>
      <c r="FH108" s="89" t="n"/>
      <c r="FJ108" s="81" t="n"/>
      <c r="FK108" s="89" t="n"/>
      <c r="FM108" s="81" t="n"/>
    </row>
    <row customHeight="1" ht="12" r="109" spans="1:201">
      <c r="A109" s="35" t="n">
        <v>43428</v>
      </c>
      <c r="B109" s="89" t="s">
        <v>178</v>
      </c>
      <c r="C109" s="89" t="s">
        <v>171</v>
      </c>
      <c r="D109" s="31" t="n">
        <v>6.21</v>
      </c>
      <c r="E109" s="81" t="n">
        <v>7.47</v>
      </c>
      <c r="F109" s="25" t="n">
        <v>276</v>
      </c>
      <c r="G109" s="80" t="n">
        <v>763</v>
      </c>
      <c r="H109" s="80" t="n">
        <v>192</v>
      </c>
      <c r="I109" s="80" t="n">
        <v>676</v>
      </c>
      <c r="J109" s="80" t="n">
        <v>5</v>
      </c>
      <c r="K109" s="80" t="n">
        <v>14</v>
      </c>
      <c r="L109" s="25" t="n">
        <v>0</v>
      </c>
      <c r="M109" s="80" t="n">
        <v>1</v>
      </c>
      <c r="N109" s="80" t="n">
        <v>1</v>
      </c>
      <c r="O109" s="80" t="n">
        <v>4</v>
      </c>
      <c r="P109" s="80" t="n">
        <v>2</v>
      </c>
      <c r="Q109" s="80" t="n">
        <v>0</v>
      </c>
      <c r="R109" s="16" t="n">
        <v>3</v>
      </c>
      <c r="S109" s="16" t="n">
        <v>5</v>
      </c>
      <c r="T109" s="16" t="n">
        <v>8</v>
      </c>
      <c r="U109" s="10" t="n">
        <v>0</v>
      </c>
      <c r="V109" s="89" t="n">
        <v>3</v>
      </c>
      <c r="W109" s="16" t="n">
        <v>3</v>
      </c>
      <c r="X109" s="25" t="n">
        <v>41</v>
      </c>
      <c r="Y109" s="80" t="n">
        <v>12</v>
      </c>
      <c r="Z109" s="27">
        <f>IF(U109="","",LOOKUP(U109-V109,{-9E+307,0,1},{2,"x",1}))</f>
        <v/>
      </c>
      <c r="AA109" s="19">
        <f>IF(U109="","",U109&amp;"-"&amp;V109)</f>
        <v/>
      </c>
      <c r="EP109" s="89" t="n"/>
      <c r="ER109" s="81" t="n"/>
      <c r="ES109" s="89" t="n"/>
      <c r="EU109" s="81" t="n"/>
      <c r="EV109" s="89" t="n"/>
      <c r="EX109" s="81" t="n"/>
      <c r="EY109" s="89" t="n"/>
      <c r="FA109" s="81" t="n"/>
      <c r="FB109" s="89" t="n"/>
      <c r="FD109" s="81" t="n"/>
      <c r="FE109" s="89" t="n"/>
      <c r="FG109" s="81" t="n"/>
      <c r="FH109" s="89" t="n"/>
      <c r="FJ109" s="81" t="n"/>
      <c r="FK109" s="89" t="n"/>
      <c r="FM109" s="81" t="n"/>
    </row>
    <row r="110" spans="1:201">
      <c r="A110" s="35" t="n">
        <v>43428</v>
      </c>
      <c r="B110" s="89" t="s">
        <v>176</v>
      </c>
      <c r="C110" s="89" t="s">
        <v>170</v>
      </c>
      <c r="D110" s="31" t="n">
        <v>7.54</v>
      </c>
      <c r="E110" s="81" t="n">
        <v>6.2</v>
      </c>
      <c r="F110" s="25" t="n">
        <v>703</v>
      </c>
      <c r="G110" s="80" t="n">
        <v>286</v>
      </c>
      <c r="H110" s="80" t="n">
        <v>626</v>
      </c>
      <c r="I110" s="80" t="n">
        <v>200</v>
      </c>
      <c r="J110" s="80" t="n">
        <v>20</v>
      </c>
      <c r="K110" s="80" t="n">
        <v>2</v>
      </c>
      <c r="L110" s="25" t="n">
        <v>3</v>
      </c>
      <c r="M110" s="80" t="n">
        <v>0</v>
      </c>
      <c r="N110" s="80" t="n">
        <v>8</v>
      </c>
      <c r="O110" s="80" t="n">
        <v>0</v>
      </c>
      <c r="P110" s="80" t="n">
        <v>0</v>
      </c>
      <c r="Q110" s="80" t="n">
        <v>0</v>
      </c>
      <c r="R110" s="16" t="n">
        <v>11</v>
      </c>
      <c r="S110" s="16" t="n">
        <v>0</v>
      </c>
      <c r="T110" s="16" t="n">
        <v>11</v>
      </c>
      <c r="U110" s="10" t="n">
        <v>3</v>
      </c>
      <c r="V110" s="89" t="n">
        <v>0</v>
      </c>
      <c r="W110" s="16" t="n">
        <v>3</v>
      </c>
      <c r="X110" s="25" t="n">
        <v>7</v>
      </c>
      <c r="Y110" s="80" t="n">
        <v>34</v>
      </c>
      <c r="Z110" s="27">
        <f>IF(U110="","",LOOKUP(U110-V110,{-9E+307,0,1},{2,"x",1}))</f>
        <v/>
      </c>
      <c r="AA110" s="19">
        <f>IF(U110="","",U110&amp;"-"&amp;V110)</f>
        <v/>
      </c>
      <c r="EP110" s="89" t="n"/>
      <c r="ER110" s="81" t="n"/>
      <c r="ES110" s="89" t="n"/>
      <c r="EU110" s="81" t="n"/>
      <c r="EV110" s="89" t="n"/>
      <c r="EX110" s="81" t="n"/>
      <c r="EY110" s="89" t="n"/>
      <c r="FA110" s="81" t="n"/>
      <c r="FB110" s="89" t="n"/>
      <c r="FD110" s="81" t="n"/>
      <c r="FE110" s="89" t="n"/>
      <c r="FG110" s="81" t="n"/>
      <c r="FH110" s="89" t="n"/>
      <c r="FJ110" s="81" t="n"/>
      <c r="FK110" s="89" t="n"/>
      <c r="FM110" s="81" t="n"/>
    </row>
    <row customHeight="1" ht="12" r="111" spans="1:201">
      <c r="A111" s="35" t="n">
        <v>43428</v>
      </c>
      <c r="B111" s="89" t="s">
        <v>174</v>
      </c>
      <c r="C111" s="89" t="s">
        <v>172</v>
      </c>
      <c r="D111" s="31" t="n">
        <v>7.42</v>
      </c>
      <c r="E111" s="81" t="n">
        <v>6.31</v>
      </c>
      <c r="F111" s="25" t="n">
        <v>392</v>
      </c>
      <c r="G111" s="80" t="n">
        <v>394</v>
      </c>
      <c r="H111" s="80" t="n">
        <v>297</v>
      </c>
      <c r="I111" s="80" t="n">
        <v>279</v>
      </c>
      <c r="J111" s="80" t="n">
        <v>13</v>
      </c>
      <c r="K111" s="80" t="n">
        <v>11</v>
      </c>
      <c r="L111" s="25" t="n">
        <v>2</v>
      </c>
      <c r="M111" s="80" t="n">
        <v>1</v>
      </c>
      <c r="N111" s="80" t="n">
        <v>4</v>
      </c>
      <c r="O111" s="80" t="n">
        <v>1</v>
      </c>
      <c r="P111" s="80" t="n">
        <v>3</v>
      </c>
      <c r="Q111" s="80" t="n">
        <v>1</v>
      </c>
      <c r="R111" s="16" t="n">
        <v>9</v>
      </c>
      <c r="S111" s="16" t="n">
        <v>3</v>
      </c>
      <c r="T111" s="16" t="n">
        <v>12</v>
      </c>
      <c r="U111" s="10" t="n">
        <v>3</v>
      </c>
      <c r="V111" s="89" t="n">
        <v>0</v>
      </c>
      <c r="W111" s="16" t="n">
        <v>3</v>
      </c>
      <c r="X111" s="25" t="n">
        <v>20</v>
      </c>
      <c r="Y111" s="80" t="n">
        <v>11</v>
      </c>
      <c r="Z111" s="27">
        <f>IF(U111="","",LOOKUP(U111-V111,{-9E+307,0,1},{2,"x",1}))</f>
        <v/>
      </c>
      <c r="AA111" s="19">
        <f>IF(U111="","",U111&amp;"-"&amp;V111)</f>
        <v/>
      </c>
      <c r="EP111" s="89" t="n"/>
      <c r="ER111" s="81" t="n"/>
      <c r="ES111" s="89" t="n"/>
      <c r="EU111" s="81" t="n"/>
      <c r="EV111" s="89" t="n"/>
      <c r="EX111" s="81" t="n"/>
      <c r="EY111" s="89" t="n"/>
      <c r="FA111" s="81" t="n"/>
      <c r="FB111" s="89" t="n"/>
      <c r="FD111" s="81" t="n"/>
      <c r="FE111" s="89" t="n"/>
      <c r="FG111" s="81" t="n"/>
      <c r="FH111" s="89" t="n"/>
      <c r="FJ111" s="81" t="n"/>
      <c r="FK111" s="89" t="n"/>
      <c r="FM111" s="81" t="n"/>
    </row>
    <row customHeight="1" ht="12" r="112" spans="1:201">
      <c r="A112" s="35" t="n">
        <v>43428</v>
      </c>
      <c r="B112" s="89" t="s">
        <v>169</v>
      </c>
      <c r="C112" s="89" t="s">
        <v>181</v>
      </c>
      <c r="D112" s="31" t="n">
        <v>6.57</v>
      </c>
      <c r="E112" s="81" t="n">
        <v>6.94</v>
      </c>
      <c r="F112" s="25" t="n">
        <v>542</v>
      </c>
      <c r="G112" s="80" t="n">
        <v>251</v>
      </c>
      <c r="H112" s="80" t="n">
        <v>467</v>
      </c>
      <c r="I112" s="80" t="n">
        <v>172</v>
      </c>
      <c r="J112" s="80" t="n">
        <v>9</v>
      </c>
      <c r="K112" s="80" t="n">
        <v>13</v>
      </c>
      <c r="L112" s="25" t="n">
        <v>2</v>
      </c>
      <c r="M112" s="80" t="n">
        <v>2</v>
      </c>
      <c r="N112" s="80" t="n">
        <v>1</v>
      </c>
      <c r="O112" s="80" t="n">
        <v>7</v>
      </c>
      <c r="P112" s="80" t="n">
        <v>1</v>
      </c>
      <c r="Q112" s="80" t="n">
        <v>0</v>
      </c>
      <c r="R112" s="16" t="n">
        <v>4</v>
      </c>
      <c r="S112" s="16" t="n">
        <v>9</v>
      </c>
      <c r="T112" s="16" t="n">
        <v>13</v>
      </c>
      <c r="U112" s="10" t="n">
        <v>2</v>
      </c>
      <c r="V112" s="89" t="n">
        <v>3</v>
      </c>
      <c r="W112" s="16" t="n">
        <v>5</v>
      </c>
      <c r="X112" s="25" t="n">
        <v>14</v>
      </c>
      <c r="Y112" s="80" t="n">
        <v>34</v>
      </c>
      <c r="Z112" s="27">
        <f>IF(U112="","",LOOKUP(U112-V112,{-9E+307,0,1},{2,"x",1}))</f>
        <v/>
      </c>
      <c r="AA112" s="14">
        <f>IF(U112="","",U112&amp;"-"&amp;V112)</f>
        <v/>
      </c>
      <c r="AB112" s="63" t="n"/>
      <c r="EP112" s="89" t="n"/>
      <c r="ER112" s="81" t="n"/>
      <c r="ES112" s="89" t="n"/>
      <c r="EU112" s="81" t="n"/>
      <c r="EV112" s="89" t="n"/>
      <c r="EX112" s="81" t="n"/>
      <c r="EY112" s="89" t="n"/>
      <c r="FA112" s="81" t="n"/>
      <c r="FB112" s="89" t="n"/>
      <c r="FD112" s="81" t="n"/>
      <c r="FE112" s="89" t="n"/>
      <c r="FG112" s="81" t="n"/>
      <c r="FH112" s="89" t="n"/>
      <c r="FJ112" s="81" t="n"/>
      <c r="FK112" s="89" t="n"/>
      <c r="FM112" s="81" t="n"/>
    </row>
    <row customHeight="1" ht="12" r="113" spans="1:201">
      <c r="A113" s="35" t="n">
        <v>43429</v>
      </c>
      <c r="B113" s="89" t="s">
        <v>182</v>
      </c>
      <c r="C113" s="89" t="s">
        <v>173</v>
      </c>
      <c r="D113" s="31" t="n">
        <v>6.42</v>
      </c>
      <c r="E113" s="81" t="n">
        <v>7.06</v>
      </c>
      <c r="F113" s="25" t="n">
        <v>456</v>
      </c>
      <c r="G113" s="80" t="n">
        <v>453</v>
      </c>
      <c r="H113" s="80" t="n">
        <v>349</v>
      </c>
      <c r="I113" s="80" t="n">
        <v>359</v>
      </c>
      <c r="J113" s="80" t="n">
        <v>11</v>
      </c>
      <c r="K113" s="80" t="n">
        <v>6</v>
      </c>
      <c r="L113" s="25" t="n">
        <v>0</v>
      </c>
      <c r="M113" s="80" t="n">
        <v>0</v>
      </c>
      <c r="N113" s="80" t="n">
        <v>1</v>
      </c>
      <c r="O113" s="80" t="n">
        <v>2</v>
      </c>
      <c r="P113" s="80" t="n">
        <v>2</v>
      </c>
      <c r="Q113" s="80" t="n">
        <v>1</v>
      </c>
      <c r="R113" s="16" t="n">
        <v>3</v>
      </c>
      <c r="S113" s="16" t="n">
        <v>3</v>
      </c>
      <c r="T113" s="16" t="n">
        <v>6</v>
      </c>
      <c r="U113" s="10" t="n">
        <v>1</v>
      </c>
      <c r="V113" s="89" t="n">
        <v>2</v>
      </c>
      <c r="W113" s="16" t="n">
        <v>3</v>
      </c>
      <c r="X113" s="25" t="n">
        <v>17</v>
      </c>
      <c r="Y113" s="80" t="n">
        <v>26</v>
      </c>
      <c r="Z113" s="27">
        <f>IF(U113="","",LOOKUP(U113-V113,{-9E+307,0,1},{2,"x",1}))</f>
        <v/>
      </c>
      <c r="AA113" s="14">
        <f>IF(U113="","",U113&amp;"-"&amp;V113)</f>
        <v/>
      </c>
      <c r="AB113" s="63" t="n"/>
      <c r="EP113" s="89" t="n"/>
      <c r="ER113" s="81" t="n"/>
      <c r="ES113" s="89" t="n"/>
      <c r="EU113" s="81" t="n"/>
      <c r="EV113" s="89" t="n"/>
      <c r="EX113" s="81" t="n"/>
      <c r="EY113" s="89" t="n"/>
      <c r="FA113" s="81" t="n"/>
      <c r="FB113" s="89" t="n"/>
      <c r="FD113" s="81" t="n"/>
      <c r="FE113" s="89" t="n"/>
      <c r="FG113" s="81" t="n"/>
      <c r="FH113" s="89" t="n"/>
      <c r="FJ113" s="81" t="n"/>
      <c r="FK113" s="89" t="n"/>
      <c r="FM113" s="81" t="n"/>
    </row>
    <row customHeight="1" ht="12" r="114" spans="1:201">
      <c r="A114" s="35" t="n">
        <v>43429</v>
      </c>
      <c r="B114" s="89" t="s">
        <v>184</v>
      </c>
      <c r="C114" s="89" t="s">
        <v>186</v>
      </c>
      <c r="D114" s="31" t="n">
        <v>7.23</v>
      </c>
      <c r="E114" s="81" t="n">
        <v>6.68</v>
      </c>
      <c r="F114" s="25" t="n">
        <v>603</v>
      </c>
      <c r="G114" s="80" t="n">
        <v>376</v>
      </c>
      <c r="H114" s="80" t="n">
        <v>488</v>
      </c>
      <c r="I114" s="80" t="n">
        <v>262</v>
      </c>
      <c r="J114" s="80" t="n">
        <v>10</v>
      </c>
      <c r="K114" s="80" t="n">
        <v>7</v>
      </c>
      <c r="L114" s="25" t="n">
        <v>0</v>
      </c>
      <c r="M114" s="80" t="n">
        <v>0</v>
      </c>
      <c r="N114" s="80" t="n">
        <v>3</v>
      </c>
      <c r="O114" s="80" t="n">
        <v>2</v>
      </c>
      <c r="P114" s="80" t="n">
        <v>4</v>
      </c>
      <c r="Q114" s="80" t="n">
        <v>1</v>
      </c>
      <c r="R114" s="16" t="n">
        <v>7</v>
      </c>
      <c r="S114" s="16" t="n">
        <v>3</v>
      </c>
      <c r="T114" s="16" t="n">
        <v>10</v>
      </c>
      <c r="U114" s="10" t="n">
        <v>1</v>
      </c>
      <c r="V114" s="89" t="n">
        <v>0</v>
      </c>
      <c r="W114" s="16" t="n">
        <v>1</v>
      </c>
      <c r="X114" s="25" t="n">
        <v>19</v>
      </c>
      <c r="Y114" s="80" t="n">
        <v>14</v>
      </c>
      <c r="Z114" s="27">
        <f>IF(U114="","",LOOKUP(U114-V114,{-9E+307,0,1},{2,"x",1}))</f>
        <v/>
      </c>
      <c r="AA114" s="14">
        <f>IF(U114="","",U114&amp;"-"&amp;V114)</f>
        <v/>
      </c>
      <c r="AB114" s="63" t="n"/>
      <c r="EP114" s="89" t="n"/>
      <c r="ER114" s="81" t="n"/>
      <c r="ES114" s="89" t="n"/>
      <c r="EU114" s="81" t="n"/>
      <c r="EV114" s="89" t="n"/>
      <c r="EX114" s="81" t="n"/>
      <c r="EY114" s="89" t="n"/>
      <c r="FA114" s="81" t="n"/>
      <c r="FB114" s="89" t="n"/>
      <c r="FD114" s="81" t="n"/>
      <c r="FE114" s="89" t="n"/>
      <c r="FG114" s="81" t="n"/>
      <c r="FH114" s="89" t="n"/>
      <c r="FJ114" s="81" t="n"/>
      <c r="FK114" s="89" t="n"/>
      <c r="FM114" s="81" t="n"/>
    </row>
    <row customHeight="1" ht="12" r="115" spans="1:201">
      <c r="A115" s="35" t="n">
        <v>43429</v>
      </c>
      <c r="B115" s="89" t="s">
        <v>177</v>
      </c>
      <c r="C115" s="89" t="s">
        <v>183</v>
      </c>
      <c r="D115" s="31" t="n">
        <v>7.54</v>
      </c>
      <c r="E115" s="81" t="n">
        <v>5.85</v>
      </c>
      <c r="F115" s="25" t="n">
        <v>501</v>
      </c>
      <c r="G115" s="80" t="n">
        <v>364</v>
      </c>
      <c r="H115" s="80" t="n">
        <v>415</v>
      </c>
      <c r="I115" s="80" t="n">
        <v>274</v>
      </c>
      <c r="J115" s="80" t="n">
        <v>15</v>
      </c>
      <c r="K115" s="80" t="n">
        <v>2</v>
      </c>
      <c r="L115" s="25" t="n">
        <v>2</v>
      </c>
      <c r="M115" s="80" t="n">
        <v>0</v>
      </c>
      <c r="N115" s="80" t="n">
        <v>4</v>
      </c>
      <c r="O115" s="80" t="n">
        <v>1</v>
      </c>
      <c r="P115" s="80" t="n">
        <v>0</v>
      </c>
      <c r="Q115" s="80" t="n">
        <v>1</v>
      </c>
      <c r="R115" s="16" t="n">
        <v>6</v>
      </c>
      <c r="S115" s="16" t="n">
        <v>2</v>
      </c>
      <c r="T115" s="16" t="n">
        <v>8</v>
      </c>
      <c r="U115" s="10" t="n">
        <v>5</v>
      </c>
      <c r="V115" s="89" t="n">
        <v>0</v>
      </c>
      <c r="W115" s="16" t="n">
        <v>5</v>
      </c>
      <c r="X115" s="25" t="n">
        <v>15</v>
      </c>
      <c r="Y115" s="80" t="n">
        <v>27</v>
      </c>
      <c r="Z115" s="27">
        <f>IF(U115="","",LOOKUP(U115-V115,{-9E+307,0,1},{2,"x",1}))</f>
        <v/>
      </c>
      <c r="AA115" s="14">
        <f>IF(U115="","",U115&amp;"-"&amp;V115)</f>
        <v/>
      </c>
      <c r="AB115" s="63" t="n"/>
      <c r="EP115" s="89" t="n"/>
      <c r="ER115" s="81" t="n"/>
      <c r="ES115" s="89" t="n"/>
      <c r="EU115" s="81" t="n"/>
      <c r="EV115" s="89" t="n"/>
      <c r="EX115" s="81" t="n"/>
      <c r="EY115" s="89" t="n"/>
      <c r="FA115" s="81" t="n"/>
      <c r="FB115" s="89" t="n"/>
      <c r="FD115" s="81" t="n"/>
      <c r="FE115" s="89" t="n"/>
      <c r="FG115" s="81" t="n"/>
      <c r="FH115" s="89" t="n"/>
      <c r="FJ115" s="81" t="n"/>
      <c r="FK115" s="89" t="n"/>
      <c r="FM115" s="81" t="n"/>
    </row>
    <row customHeight="1" ht="12" r="116" spans="1:201">
      <c r="A116" s="35" t="n">
        <v>43429</v>
      </c>
      <c r="B116" s="89" t="s">
        <v>180</v>
      </c>
      <c r="C116" s="89" t="s">
        <v>175</v>
      </c>
      <c r="D116" s="31" t="n">
        <v>6.77</v>
      </c>
      <c r="E116" s="81" t="n">
        <v>6.8</v>
      </c>
      <c r="F116" s="25" t="n">
        <v>408</v>
      </c>
      <c r="G116" s="80" t="n">
        <v>500</v>
      </c>
      <c r="H116" s="80" t="n">
        <v>315</v>
      </c>
      <c r="I116" s="80" t="n">
        <v>412</v>
      </c>
      <c r="J116" s="80" t="n">
        <v>6</v>
      </c>
      <c r="K116" s="80" t="n">
        <v>16</v>
      </c>
      <c r="L116" s="25" t="n">
        <v>0</v>
      </c>
      <c r="M116" s="80" t="n">
        <v>0</v>
      </c>
      <c r="N116" s="80" t="n">
        <v>1</v>
      </c>
      <c r="O116" s="80" t="n">
        <v>5</v>
      </c>
      <c r="P116" s="80" t="n">
        <v>2</v>
      </c>
      <c r="Q116" s="80" t="n">
        <v>2</v>
      </c>
      <c r="R116" s="16" t="n">
        <v>3</v>
      </c>
      <c r="S116" s="16" t="n">
        <v>7</v>
      </c>
      <c r="T116" s="16" t="n">
        <v>10</v>
      </c>
      <c r="U116" s="10" t="n">
        <v>2</v>
      </c>
      <c r="V116" s="89" t="n">
        <v>2</v>
      </c>
      <c r="W116" s="16" t="n">
        <v>4</v>
      </c>
      <c r="X116" s="25" t="n">
        <v>19</v>
      </c>
      <c r="Y116" s="80" t="n">
        <v>26</v>
      </c>
      <c r="Z116" s="27">
        <f>IF(U116="","",LOOKUP(U116-V116,{-9E+307,0,1},{2,"x",1}))</f>
        <v/>
      </c>
      <c r="AA116" s="14">
        <f>IF(U116="","",U116&amp;"-"&amp;V116)</f>
        <v/>
      </c>
      <c r="AB116" s="63" t="n"/>
      <c r="EP116" s="89" t="n"/>
      <c r="ER116" s="81" t="n"/>
      <c r="ES116" s="89" t="n"/>
      <c r="EU116" s="81" t="n"/>
      <c r="EV116" s="89" t="n"/>
      <c r="EX116" s="81" t="n"/>
      <c r="EY116" s="89" t="n"/>
      <c r="FA116" s="81" t="n"/>
      <c r="FB116" s="89" t="n"/>
      <c r="FD116" s="81" t="n"/>
      <c r="FE116" s="89" t="n"/>
      <c r="FG116" s="81" t="n"/>
      <c r="FH116" s="89" t="n"/>
      <c r="FJ116" s="81" t="n"/>
      <c r="FK116" s="89" t="n"/>
      <c r="FM116" s="81" t="n"/>
    </row>
    <row customHeight="1" ht="12" r="117" spans="1:201">
      <c r="A117" s="35" t="n">
        <v>43429</v>
      </c>
      <c r="B117" s="89" t="s">
        <v>179</v>
      </c>
      <c r="C117" s="89" t="s">
        <v>185</v>
      </c>
      <c r="D117" s="31" t="n">
        <v>6.33</v>
      </c>
      <c r="E117" s="81" t="n">
        <v>7.03</v>
      </c>
      <c r="F117" s="25" t="n">
        <v>542</v>
      </c>
      <c r="G117" s="80" t="n">
        <v>491</v>
      </c>
      <c r="H117" s="80" t="n">
        <v>455</v>
      </c>
      <c r="I117" s="80" t="n">
        <v>406</v>
      </c>
      <c r="J117" s="80" t="n">
        <v>6</v>
      </c>
      <c r="K117" s="80" t="n">
        <v>8</v>
      </c>
      <c r="L117" s="25" t="n">
        <v>1</v>
      </c>
      <c r="M117" s="80" t="n">
        <v>1</v>
      </c>
      <c r="N117" s="80" t="n">
        <v>3</v>
      </c>
      <c r="O117" s="80" t="n">
        <v>4</v>
      </c>
      <c r="P117" s="80" t="n">
        <v>0</v>
      </c>
      <c r="Q117" s="80" t="n">
        <v>2</v>
      </c>
      <c r="R117" s="16" t="n">
        <v>4</v>
      </c>
      <c r="S117" s="16" t="n">
        <v>7</v>
      </c>
      <c r="T117" s="16" t="n">
        <v>11</v>
      </c>
      <c r="U117" s="10" t="n">
        <v>1</v>
      </c>
      <c r="V117" s="89" t="n">
        <v>3</v>
      </c>
      <c r="W117" s="16" t="n">
        <v>4</v>
      </c>
      <c r="X117" s="25" t="n">
        <v>11</v>
      </c>
      <c r="Y117" s="80" t="n">
        <v>18</v>
      </c>
      <c r="Z117" s="27">
        <f>IF(U117="","",LOOKUP(U117-V117,{-9E+307,0,1},{2,"x",1}))</f>
        <v/>
      </c>
      <c r="AA117" s="14">
        <f>IF(U117="","",U117&amp;"-"&amp;V117)</f>
        <v/>
      </c>
      <c r="AB117" s="63" t="n"/>
      <c r="EP117" s="89" t="n"/>
      <c r="ER117" s="81" t="n"/>
      <c r="ES117" s="89" t="n"/>
      <c r="EU117" s="81" t="n"/>
      <c r="EV117" s="89" t="n"/>
      <c r="EX117" s="81" t="n"/>
      <c r="EY117" s="89" t="n"/>
      <c r="FA117" s="81" t="n"/>
      <c r="FB117" s="89" t="n"/>
      <c r="FD117" s="81" t="n"/>
      <c r="FE117" s="89" t="n"/>
      <c r="FG117" s="81" t="n"/>
      <c r="FH117" s="89" t="n"/>
      <c r="FJ117" s="81" t="n"/>
      <c r="FK117" s="89" t="n"/>
      <c r="FM117" s="81" t="n"/>
    </row>
    <row customHeight="1" ht="12" r="118" spans="1:201">
      <c r="A118" s="35" t="n">
        <v>43434</v>
      </c>
      <c r="B118" s="89" t="s">
        <v>173</v>
      </c>
      <c r="C118" s="89" t="s">
        <v>177</v>
      </c>
      <c r="D118" s="31" t="n">
        <v>6.83</v>
      </c>
      <c r="E118" s="81" t="n">
        <v>6.46</v>
      </c>
      <c r="F118" s="25" t="n">
        <v>465</v>
      </c>
      <c r="G118" s="80" t="n">
        <v>408</v>
      </c>
      <c r="H118" s="80" t="n">
        <v>375</v>
      </c>
      <c r="I118" s="80" t="n">
        <v>327</v>
      </c>
      <c r="J118" s="80" t="n">
        <v>9</v>
      </c>
      <c r="K118" s="80" t="n">
        <v>14</v>
      </c>
      <c r="L118" s="25" t="n">
        <v>0</v>
      </c>
      <c r="M118" s="80" t="n">
        <v>1</v>
      </c>
      <c r="N118" s="80" t="n">
        <v>4</v>
      </c>
      <c r="O118" s="80" t="n">
        <v>6</v>
      </c>
      <c r="P118" s="80" t="n">
        <v>0</v>
      </c>
      <c r="Q118" s="80" t="n">
        <v>2</v>
      </c>
      <c r="R118" s="16" t="n">
        <v>4</v>
      </c>
      <c r="S118" s="16" t="n">
        <v>9</v>
      </c>
      <c r="T118" s="16" t="n">
        <v>13</v>
      </c>
      <c r="U118" s="10" t="n">
        <v>3</v>
      </c>
      <c r="V118" s="89" t="n">
        <v>3</v>
      </c>
      <c r="W118" s="16" t="n">
        <v>6</v>
      </c>
      <c r="X118" s="25" t="n">
        <v>21</v>
      </c>
      <c r="Y118" s="80" t="n">
        <v>13</v>
      </c>
      <c r="Z118" s="27">
        <f>IF(U118="","",LOOKUP(U118-V118,{-9E+307,0,1},{2,"x",1}))</f>
        <v/>
      </c>
      <c r="AA118" s="14">
        <f>IF(U118="","",U118&amp;"-"&amp;V118)</f>
        <v/>
      </c>
      <c r="AB118" s="63" t="n"/>
      <c r="EP118" s="89" t="n"/>
      <c r="ER118" s="81" t="n"/>
      <c r="ES118" s="89" t="n"/>
      <c r="EU118" s="81" t="n"/>
      <c r="EV118" s="89" t="n"/>
      <c r="EX118" s="81" t="n"/>
      <c r="EY118" s="89" t="n"/>
      <c r="FA118" s="81" t="n"/>
      <c r="FB118" s="89" t="n"/>
      <c r="FD118" s="81" t="n"/>
      <c r="FE118" s="89" t="n"/>
      <c r="FG118" s="81" t="n"/>
      <c r="FH118" s="89" t="n"/>
      <c r="FJ118" s="81" t="n"/>
      <c r="FK118" s="89" t="n"/>
      <c r="FM118" s="81" t="n"/>
    </row>
    <row customHeight="1" ht="12" r="119" spans="1:201">
      <c r="A119" s="35" t="n">
        <v>43435</v>
      </c>
      <c r="B119" s="89" t="s">
        <v>175</v>
      </c>
      <c r="C119" s="89" t="s">
        <v>179</v>
      </c>
      <c r="D119" s="31" t="n">
        <v>6.46</v>
      </c>
      <c r="E119" s="81" t="n">
        <v>7.14</v>
      </c>
      <c r="F119" s="25" t="n">
        <v>695</v>
      </c>
      <c r="G119" s="80" t="n">
        <v>269</v>
      </c>
      <c r="H119" s="80" t="n">
        <v>595</v>
      </c>
      <c r="I119" s="80" t="n">
        <v>171</v>
      </c>
      <c r="J119" s="80" t="n">
        <v>12</v>
      </c>
      <c r="K119" s="80" t="n">
        <v>8</v>
      </c>
      <c r="L119" s="25" t="n">
        <v>0</v>
      </c>
      <c r="M119" s="80" t="n">
        <v>0</v>
      </c>
      <c r="N119" s="80" t="n">
        <v>3</v>
      </c>
      <c r="O119" s="80" t="n">
        <v>4</v>
      </c>
      <c r="P119" s="80" t="n">
        <v>4</v>
      </c>
      <c r="Q119" s="80" t="n">
        <v>0</v>
      </c>
      <c r="R119" s="16" t="n">
        <v>7</v>
      </c>
      <c r="S119" s="16" t="n">
        <v>4</v>
      </c>
      <c r="T119" s="16" t="n">
        <v>11</v>
      </c>
      <c r="U119" s="10" t="n">
        <v>0</v>
      </c>
      <c r="V119" s="89" t="n">
        <v>2</v>
      </c>
      <c r="W119" s="16" t="n">
        <v>2</v>
      </c>
      <c r="X119" s="25" t="n">
        <v>5</v>
      </c>
      <c r="Y119" s="80" t="n">
        <v>39</v>
      </c>
      <c r="Z119" s="27">
        <f>IF(U119="","",LOOKUP(U119-V119,{-9E+307,0,1},{2,"x",1}))</f>
        <v/>
      </c>
      <c r="AA119" s="14">
        <f>IF(U119="","",U119&amp;"-"&amp;V119)</f>
        <v/>
      </c>
      <c r="AB119" s="63" t="n"/>
      <c r="EP119" s="89" t="n"/>
      <c r="ER119" s="81" t="n"/>
      <c r="ES119" s="89" t="n"/>
      <c r="EU119" s="81" t="n"/>
      <c r="EV119" s="89" t="n"/>
      <c r="EX119" s="81" t="n"/>
      <c r="EY119" s="89" t="n"/>
      <c r="FA119" s="81" t="n"/>
      <c r="FB119" s="89" t="n"/>
      <c r="FD119" s="81" t="n"/>
      <c r="FE119" s="89" t="n"/>
      <c r="FG119" s="81" t="n"/>
      <c r="FH119" s="89" t="n"/>
      <c r="FJ119" s="81" t="n"/>
      <c r="FK119" s="89" t="n"/>
      <c r="FM119" s="81" t="n"/>
    </row>
    <row customHeight="1" ht="12" r="120" spans="1:201">
      <c r="A120" s="35" t="n">
        <v>43435</v>
      </c>
      <c r="B120" s="89" t="s">
        <v>183</v>
      </c>
      <c r="C120" s="89" t="s">
        <v>169</v>
      </c>
      <c r="D120" s="31" t="n">
        <v>6.18</v>
      </c>
      <c r="E120" s="81" t="n">
        <v>7.21</v>
      </c>
      <c r="F120" s="25" t="n">
        <v>248</v>
      </c>
      <c r="G120" s="80" t="n">
        <v>545</v>
      </c>
      <c r="H120" s="80" t="n">
        <v>160</v>
      </c>
      <c r="I120" s="80" t="n">
        <v>447</v>
      </c>
      <c r="J120" s="80" t="n">
        <v>2</v>
      </c>
      <c r="K120" s="80" t="n">
        <v>22</v>
      </c>
      <c r="L120" s="25" t="n">
        <v>0</v>
      </c>
      <c r="M120" s="80" t="n">
        <v>0</v>
      </c>
      <c r="N120" s="80" t="n">
        <v>0</v>
      </c>
      <c r="O120" s="80" t="n">
        <v>3</v>
      </c>
      <c r="P120" s="80" t="n">
        <v>0</v>
      </c>
      <c r="Q120" s="80" t="n">
        <v>6</v>
      </c>
      <c r="R120" s="16" t="n">
        <v>0</v>
      </c>
      <c r="S120" s="16" t="n">
        <v>9</v>
      </c>
      <c r="T120" s="16" t="n">
        <v>9</v>
      </c>
      <c r="U120" s="10" t="n">
        <v>0</v>
      </c>
      <c r="V120" s="89" t="n">
        <v>2</v>
      </c>
      <c r="W120" s="16" t="n">
        <v>2</v>
      </c>
      <c r="X120" s="25" t="n">
        <v>39</v>
      </c>
      <c r="Y120" s="80" t="n">
        <v>15</v>
      </c>
      <c r="Z120" s="27">
        <f>IF(U120="","",LOOKUP(U120-V120,{-9E+307,0,1},{2,"x",1}))</f>
        <v/>
      </c>
      <c r="AA120" s="14">
        <f>IF(U120="","",U120&amp;"-"&amp;V120)</f>
        <v/>
      </c>
      <c r="AB120" s="63" t="n"/>
      <c r="EP120" s="89" t="n"/>
      <c r="ER120" s="81" t="n"/>
      <c r="ES120" s="89" t="n"/>
      <c r="EU120" s="81" t="n"/>
      <c r="EV120" s="89" t="n"/>
      <c r="EX120" s="81" t="n"/>
      <c r="EY120" s="89" t="n"/>
      <c r="FA120" s="81" t="n"/>
      <c r="FB120" s="89" t="n"/>
      <c r="FD120" s="81" t="n"/>
      <c r="FE120" s="89" t="n"/>
      <c r="FG120" s="81" t="n"/>
      <c r="FH120" s="89" t="n"/>
      <c r="FJ120" s="81" t="n"/>
      <c r="FK120" s="89" t="n"/>
      <c r="FM120" s="81" t="n"/>
    </row>
    <row customHeight="1" ht="12" r="121" spans="1:201">
      <c r="A121" s="35" t="n">
        <v>43435</v>
      </c>
      <c r="B121" s="89" t="s">
        <v>170</v>
      </c>
      <c r="C121" s="89" t="s">
        <v>174</v>
      </c>
      <c r="D121" s="31" t="n">
        <v>7.18</v>
      </c>
      <c r="E121" s="81" t="n">
        <v>6.55</v>
      </c>
      <c r="F121" s="25" t="n">
        <v>404</v>
      </c>
      <c r="G121" s="80" t="n">
        <v>447</v>
      </c>
      <c r="H121" s="80" t="n">
        <v>303</v>
      </c>
      <c r="I121" s="80" t="n">
        <v>335</v>
      </c>
      <c r="J121" s="80" t="n">
        <v>12</v>
      </c>
      <c r="K121" s="80" t="n">
        <v>9</v>
      </c>
      <c r="L121" s="25" t="n">
        <v>1</v>
      </c>
      <c r="M121" s="80" t="n">
        <v>0</v>
      </c>
      <c r="N121" s="80" t="n">
        <v>7</v>
      </c>
      <c r="O121" s="80" t="n">
        <v>5</v>
      </c>
      <c r="P121" s="80" t="n">
        <v>1</v>
      </c>
      <c r="Q121" s="80" t="n">
        <v>1</v>
      </c>
      <c r="R121" s="16" t="n">
        <v>9</v>
      </c>
      <c r="S121" s="16" t="n">
        <v>6</v>
      </c>
      <c r="T121" s="16" t="n">
        <v>15</v>
      </c>
      <c r="U121" s="10" t="n">
        <v>3</v>
      </c>
      <c r="V121" s="89" t="n">
        <v>1</v>
      </c>
      <c r="W121" s="16" t="n">
        <v>4</v>
      </c>
      <c r="X121" s="25" t="n">
        <v>18</v>
      </c>
      <c r="Y121" s="80" t="n">
        <v>17</v>
      </c>
      <c r="Z121" s="27">
        <f>IF(U121="","",LOOKUP(U121-V121,{-9E+307,0,1},{2,"x",1}))</f>
        <v/>
      </c>
      <c r="AA121" s="14">
        <f>IF(U121="","",U121&amp;"-"&amp;V121)</f>
        <v/>
      </c>
      <c r="AB121" s="63" t="n"/>
      <c r="EP121" s="89" t="n"/>
      <c r="ER121" s="81" t="n"/>
      <c r="ES121" s="89" t="n"/>
      <c r="EU121" s="81" t="n"/>
      <c r="EV121" s="89" t="n"/>
      <c r="EX121" s="81" t="n"/>
      <c r="EY121" s="89" t="n"/>
      <c r="FA121" s="81" t="n"/>
      <c r="FB121" s="89" t="n"/>
      <c r="FD121" s="81" t="n"/>
      <c r="FE121" s="89" t="n"/>
      <c r="FG121" s="81" t="n"/>
      <c r="FH121" s="89" t="n"/>
      <c r="FJ121" s="81" t="n"/>
      <c r="FK121" s="89" t="n"/>
      <c r="FM121" s="81" t="n"/>
    </row>
    <row customHeight="1" ht="12" r="122" spans="1:201">
      <c r="A122" s="35" t="n">
        <v>43435</v>
      </c>
      <c r="B122" s="89" t="s">
        <v>185</v>
      </c>
      <c r="C122" s="89" t="s">
        <v>182</v>
      </c>
      <c r="D122" s="31" t="n">
        <v>6.76</v>
      </c>
      <c r="E122" s="81" t="n">
        <v>6.62</v>
      </c>
      <c r="F122" s="25" t="n">
        <v>593</v>
      </c>
      <c r="G122" s="80" t="n">
        <v>321</v>
      </c>
      <c r="H122" s="80" t="n">
        <v>509</v>
      </c>
      <c r="I122" s="80" t="n">
        <v>235</v>
      </c>
      <c r="J122" s="80" t="n">
        <v>16</v>
      </c>
      <c r="K122" s="80" t="n">
        <v>5</v>
      </c>
      <c r="L122" s="25" t="n">
        <v>0</v>
      </c>
      <c r="M122" s="80" t="n">
        <v>1</v>
      </c>
      <c r="N122" s="80" t="n">
        <v>6</v>
      </c>
      <c r="O122" s="80" t="n">
        <v>2</v>
      </c>
      <c r="P122" s="80" t="n">
        <v>2</v>
      </c>
      <c r="Q122" s="80" t="n">
        <v>1</v>
      </c>
      <c r="R122" s="16" t="n">
        <v>8</v>
      </c>
      <c r="S122" s="16" t="n">
        <v>4</v>
      </c>
      <c r="T122" s="16" t="n">
        <v>12</v>
      </c>
      <c r="U122" s="10" t="n">
        <v>1</v>
      </c>
      <c r="V122" s="89" t="n">
        <v>1</v>
      </c>
      <c r="W122" s="16" t="n">
        <v>2</v>
      </c>
      <c r="X122" s="25" t="n">
        <v>8</v>
      </c>
      <c r="Y122" s="80" t="n">
        <v>34</v>
      </c>
      <c r="Z122" s="27">
        <f>IF(U122="","",LOOKUP(U122-V122,{-9E+307,0,1},{2,"x",1}))</f>
        <v/>
      </c>
      <c r="AA122" s="14">
        <f>IF(U122="","",U122&amp;"-"&amp;V122)</f>
        <v/>
      </c>
      <c r="AB122" s="63" t="n"/>
      <c r="EP122" s="89" t="n"/>
      <c r="ER122" s="81" t="n"/>
      <c r="ES122" s="89" t="n"/>
      <c r="EU122" s="81" t="n"/>
      <c r="EV122" s="89" t="n"/>
      <c r="EX122" s="81" t="n"/>
      <c r="EY122" s="89" t="n"/>
      <c r="FA122" s="81" t="n"/>
      <c r="FB122" s="89" t="n"/>
      <c r="FD122" s="81" t="n"/>
      <c r="FE122" s="89" t="n"/>
      <c r="FG122" s="81" t="n"/>
      <c r="FH122" s="89" t="n"/>
      <c r="FJ122" s="81" t="n"/>
      <c r="FK122" s="89" t="n"/>
      <c r="FM122" s="81" t="n"/>
    </row>
    <row customHeight="1" ht="12" r="123" spans="1:201">
      <c r="A123" s="35" t="n">
        <v>43436</v>
      </c>
      <c r="B123" s="89" t="s">
        <v>171</v>
      </c>
      <c r="C123" s="89" t="s">
        <v>181</v>
      </c>
      <c r="D123" s="31" t="n">
        <v>7.49</v>
      </c>
      <c r="E123" s="81" t="n">
        <v>6.33</v>
      </c>
      <c r="F123" s="25" t="n">
        <v>603</v>
      </c>
      <c r="G123" s="80" t="n">
        <v>230</v>
      </c>
      <c r="H123" s="80" t="n">
        <v>533</v>
      </c>
      <c r="I123" s="80" t="n">
        <v>161</v>
      </c>
      <c r="J123" s="80" t="n">
        <v>25</v>
      </c>
      <c r="K123" s="80" t="n">
        <v>3</v>
      </c>
      <c r="L123" s="25" t="n">
        <v>2</v>
      </c>
      <c r="M123" s="80" t="n">
        <v>0</v>
      </c>
      <c r="N123" s="80" t="n">
        <v>6</v>
      </c>
      <c r="O123" s="80" t="n">
        <v>2</v>
      </c>
      <c r="P123" s="80" t="n">
        <v>4</v>
      </c>
      <c r="Q123" s="80" t="n">
        <v>1</v>
      </c>
      <c r="R123" s="16" t="n">
        <v>12</v>
      </c>
      <c r="S123" s="16" t="n">
        <v>3</v>
      </c>
      <c r="T123" s="16" t="n">
        <v>15</v>
      </c>
      <c r="U123" s="10" t="n">
        <v>5</v>
      </c>
      <c r="V123" s="89" t="n">
        <v>1</v>
      </c>
      <c r="W123" s="16" t="n">
        <v>6</v>
      </c>
      <c r="X123" s="25" t="n">
        <v>8</v>
      </c>
      <c r="Y123" s="80" t="n">
        <v>43</v>
      </c>
      <c r="Z123" s="27">
        <f>IF(U123="","",LOOKUP(U123-V123,{-9E+307,0,1},{2,"x",1}))</f>
        <v/>
      </c>
      <c r="AA123" s="14">
        <f>IF(U123="","",U123&amp;"-"&amp;V123)</f>
        <v/>
      </c>
      <c r="AB123" s="63" t="n"/>
      <c r="EP123" s="89" t="n"/>
      <c r="ER123" s="81" t="n"/>
      <c r="ES123" s="89" t="n"/>
      <c r="EU123" s="81" t="n"/>
      <c r="EV123" s="89" t="n"/>
      <c r="EX123" s="81" t="n"/>
      <c r="EY123" s="89" t="n"/>
      <c r="FA123" s="81" t="n"/>
      <c r="FB123" s="89" t="n"/>
      <c r="FD123" s="81" t="n"/>
      <c r="FE123" s="89" t="n"/>
      <c r="FG123" s="81" t="n"/>
      <c r="FH123" s="89" t="n"/>
      <c r="FJ123" s="81" t="n"/>
      <c r="FK123" s="89" t="n"/>
      <c r="FM123" s="81" t="n"/>
    </row>
    <row customHeight="1" ht="12" r="124" spans="1:201">
      <c r="A124" s="35" t="n">
        <v>43436</v>
      </c>
      <c r="B124" s="89" t="s">
        <v>184</v>
      </c>
      <c r="C124" s="89" t="s">
        <v>176</v>
      </c>
      <c r="D124" s="31" t="n">
        <v>6.91</v>
      </c>
      <c r="E124" s="81" t="n">
        <v>6.45</v>
      </c>
      <c r="F124" s="25" t="n">
        <v>381</v>
      </c>
      <c r="G124" s="80" t="n">
        <v>419</v>
      </c>
      <c r="H124" s="80" t="n">
        <v>280</v>
      </c>
      <c r="I124" s="80" t="n">
        <v>323</v>
      </c>
      <c r="J124" s="80" t="n">
        <v>9</v>
      </c>
      <c r="K124" s="80" t="n">
        <v>9</v>
      </c>
      <c r="L124" s="25" t="n">
        <v>1</v>
      </c>
      <c r="M124" s="80" t="n">
        <v>0</v>
      </c>
      <c r="N124" s="80" t="n">
        <v>1</v>
      </c>
      <c r="O124" s="80" t="n">
        <v>4</v>
      </c>
      <c r="P124" s="80" t="n">
        <v>3</v>
      </c>
      <c r="Q124" s="80" t="n">
        <v>1</v>
      </c>
      <c r="R124" s="16" t="n">
        <v>5</v>
      </c>
      <c r="S124" s="16" t="n">
        <v>5</v>
      </c>
      <c r="T124" s="16" t="n">
        <v>10</v>
      </c>
      <c r="U124" s="10" t="n">
        <v>2</v>
      </c>
      <c r="V124" s="89" t="n">
        <v>1</v>
      </c>
      <c r="W124" s="16" t="n">
        <v>3</v>
      </c>
      <c r="X124" s="25" t="n">
        <v>22</v>
      </c>
      <c r="Y124" s="80" t="n">
        <v>16</v>
      </c>
      <c r="Z124" s="27">
        <f>IF(U124="","",LOOKUP(U124-V124,{-9E+307,0,1},{2,"x",1}))</f>
        <v/>
      </c>
      <c r="AA124" s="14">
        <f>IF(U124="","",U124&amp;"-"&amp;V124)</f>
        <v/>
      </c>
      <c r="AB124" s="63" t="n"/>
      <c r="EP124" s="89" t="n"/>
      <c r="ER124" s="81" t="n"/>
      <c r="ES124" s="89" t="n"/>
      <c r="EU124" s="81" t="n"/>
      <c r="EV124" s="89" t="n"/>
      <c r="EX124" s="81" t="n"/>
      <c r="EY124" s="89" t="n"/>
      <c r="FA124" s="81" t="n"/>
      <c r="FB124" s="89" t="n"/>
      <c r="FD124" s="81" t="n"/>
      <c r="FE124" s="89" t="n"/>
      <c r="FG124" s="81" t="n"/>
      <c r="FH124" s="89" t="n"/>
      <c r="FJ124" s="81" t="n"/>
      <c r="FK124" s="89" t="n"/>
      <c r="FM124" s="81" t="n"/>
    </row>
    <row customHeight="1" ht="12" r="125" spans="1:201">
      <c r="A125" s="35" t="n">
        <v>43436</v>
      </c>
      <c r="B125" s="89" t="s">
        <v>186</v>
      </c>
      <c r="C125" s="89" t="s">
        <v>178</v>
      </c>
      <c r="D125" s="31" t="n">
        <v>7.2</v>
      </c>
      <c r="E125" s="81" t="n">
        <v>6.23</v>
      </c>
      <c r="F125" s="25" t="n">
        <v>395</v>
      </c>
      <c r="G125" s="80" t="n">
        <v>380</v>
      </c>
      <c r="H125" s="80" t="n">
        <v>265</v>
      </c>
      <c r="I125" s="80" t="n">
        <v>255</v>
      </c>
      <c r="J125" s="80" t="n">
        <v>12</v>
      </c>
      <c r="K125" s="80" t="n">
        <v>4</v>
      </c>
      <c r="L125" s="25" t="n">
        <v>2</v>
      </c>
      <c r="M125" s="80" t="n">
        <v>1</v>
      </c>
      <c r="N125" s="80" t="n">
        <v>6</v>
      </c>
      <c r="O125" s="80" t="n">
        <v>1</v>
      </c>
      <c r="P125" s="80" t="n">
        <v>1</v>
      </c>
      <c r="Q125" s="80" t="n">
        <v>1</v>
      </c>
      <c r="R125" s="16" t="n">
        <v>9</v>
      </c>
      <c r="S125" s="16" t="n">
        <v>3</v>
      </c>
      <c r="T125" s="16" t="n">
        <v>12</v>
      </c>
      <c r="U125" s="10" t="n">
        <v>5</v>
      </c>
      <c r="V125" s="89" t="n">
        <v>2</v>
      </c>
      <c r="W125" s="16" t="n">
        <v>7</v>
      </c>
      <c r="X125" s="25" t="n">
        <v>8</v>
      </c>
      <c r="Y125" s="80" t="n">
        <v>25</v>
      </c>
      <c r="Z125" s="27">
        <f>IF(U125="","",LOOKUP(U125-V125,{-9E+307,0,1},{2,"x",1}))</f>
        <v/>
      </c>
      <c r="AA125" s="14">
        <f>IF(U125="","",U125&amp;"-"&amp;V125)</f>
        <v/>
      </c>
      <c r="AB125" s="63" t="n"/>
      <c r="EP125" s="89" t="n"/>
      <c r="ER125" s="81" t="n"/>
      <c r="ES125" s="89" t="n"/>
      <c r="EU125" s="81" t="n"/>
      <c r="EV125" s="89" t="n"/>
      <c r="EX125" s="81" t="n"/>
      <c r="EY125" s="89" t="n"/>
      <c r="FA125" s="81" t="n"/>
      <c r="FB125" s="89" t="n"/>
      <c r="FD125" s="81" t="n"/>
      <c r="FE125" s="89" t="n"/>
      <c r="FG125" s="81" t="n"/>
      <c r="FH125" s="89" t="n"/>
      <c r="FJ125" s="81" t="n"/>
      <c r="FK125" s="89" t="n"/>
      <c r="FM125" s="81" t="n"/>
    </row>
    <row customHeight="1" ht="12" r="126" spans="1:201">
      <c r="A126" s="35" t="n">
        <v>43436</v>
      </c>
      <c r="B126" s="89" t="s">
        <v>172</v>
      </c>
      <c r="C126" s="89" t="s">
        <v>180</v>
      </c>
      <c r="D126" s="31" t="n">
        <v>7.28</v>
      </c>
      <c r="E126" s="81" t="n">
        <v>6.28</v>
      </c>
      <c r="F126" s="25" t="n">
        <v>496</v>
      </c>
      <c r="G126" s="80" t="n">
        <v>340</v>
      </c>
      <c r="H126" s="80" t="n">
        <v>410</v>
      </c>
      <c r="I126" s="80" t="n">
        <v>250</v>
      </c>
      <c r="J126" s="80" t="n">
        <v>15</v>
      </c>
      <c r="K126" s="80" t="n">
        <v>9</v>
      </c>
      <c r="L126" s="25" t="n">
        <v>0</v>
      </c>
      <c r="M126" s="80" t="n">
        <v>1</v>
      </c>
      <c r="N126" s="80" t="n">
        <v>5</v>
      </c>
      <c r="O126" s="80" t="n">
        <v>0</v>
      </c>
      <c r="P126" s="80" t="n">
        <v>3</v>
      </c>
      <c r="Q126" s="80" t="n">
        <v>3</v>
      </c>
      <c r="R126" s="16" t="n">
        <v>8</v>
      </c>
      <c r="S126" s="16" t="n">
        <v>4</v>
      </c>
      <c r="T126" s="16" t="n">
        <v>12</v>
      </c>
      <c r="U126" s="10" t="n">
        <v>4</v>
      </c>
      <c r="V126" s="89" t="n">
        <v>1</v>
      </c>
      <c r="W126" s="16" t="n">
        <v>5</v>
      </c>
      <c r="X126" s="25" t="n">
        <v>13</v>
      </c>
      <c r="Y126" s="80" t="n">
        <v>16</v>
      </c>
      <c r="Z126" s="27">
        <f>IF(U126="","",LOOKUP(U126-V126,{-9E+307,0,1},{2,"x",1}))</f>
        <v/>
      </c>
      <c r="AA126" s="14">
        <f>IF(U126="","",U126&amp;"-"&amp;V126)</f>
        <v/>
      </c>
      <c r="AB126" s="63" t="n"/>
      <c r="EP126" s="89" t="n"/>
      <c r="ER126" s="81" t="n"/>
      <c r="ES126" s="89" t="n"/>
      <c r="EU126" s="81" t="n"/>
      <c r="EV126" s="89" t="n"/>
      <c r="EX126" s="81" t="n"/>
      <c r="EY126" s="89" t="n"/>
      <c r="FA126" s="81" t="n"/>
      <c r="FB126" s="89" t="n"/>
      <c r="FD126" s="81" t="n"/>
      <c r="FE126" s="89" t="n"/>
      <c r="FG126" s="81" t="n"/>
      <c r="FH126" s="89" t="n"/>
      <c r="FJ126" s="81" t="n"/>
      <c r="FK126" s="89" t="n"/>
      <c r="FM126" s="81" t="n"/>
    </row>
    <row customHeight="1" ht="12" r="127" spans="1:201">
      <c r="A127" s="35" t="n">
        <v>43440</v>
      </c>
      <c r="B127" s="89" t="s">
        <v>184</v>
      </c>
      <c r="C127" s="89" t="s">
        <v>180</v>
      </c>
      <c r="D127" s="31" t="n">
        <v>7.14</v>
      </c>
      <c r="E127" s="81" t="n">
        <v>6.42</v>
      </c>
      <c r="F127" s="25" t="n">
        <v>803</v>
      </c>
      <c r="G127" s="80" t="n">
        <v>294</v>
      </c>
      <c r="H127" s="80" t="n">
        <v>729</v>
      </c>
      <c r="I127" s="80" t="n">
        <v>204</v>
      </c>
      <c r="J127" s="80" t="n">
        <v>21</v>
      </c>
      <c r="K127" s="80" t="n">
        <v>2</v>
      </c>
      <c r="L127" s="25" t="n">
        <v>0</v>
      </c>
      <c r="M127" s="80" t="n">
        <v>0</v>
      </c>
      <c r="N127" s="80" t="n">
        <v>6</v>
      </c>
      <c r="O127" s="80" t="n">
        <v>0</v>
      </c>
      <c r="P127" s="80" t="n">
        <v>3</v>
      </c>
      <c r="Q127" s="80" t="n">
        <v>1</v>
      </c>
      <c r="R127" s="16" t="n">
        <v>9</v>
      </c>
      <c r="S127" s="16" t="n">
        <v>1</v>
      </c>
      <c r="T127" s="16" t="n">
        <v>10</v>
      </c>
      <c r="U127" s="10" t="n">
        <v>4</v>
      </c>
      <c r="V127" s="89" t="n">
        <v>1</v>
      </c>
      <c r="W127" s="16" t="n">
        <v>5</v>
      </c>
      <c r="X127" s="25" t="n">
        <v>5</v>
      </c>
      <c r="Y127" s="80" t="n">
        <v>39</v>
      </c>
      <c r="Z127" s="27">
        <f>IF(U127="","",LOOKUP(U127-V127,{-9E+307,0,1},{2,"x",1}))</f>
        <v/>
      </c>
      <c r="AA127" s="14">
        <f>IF(U127="","",U127&amp;"-"&amp;V127)</f>
        <v/>
      </c>
      <c r="AB127" s="63" t="n"/>
      <c r="EP127" s="89" t="n"/>
      <c r="ER127" s="81" t="n"/>
      <c r="ES127" s="89" t="n"/>
      <c r="EU127" s="81" t="n"/>
      <c r="EV127" s="89" t="n"/>
      <c r="EX127" s="81" t="n"/>
      <c r="EY127" s="89" t="n"/>
      <c r="FA127" s="81" t="n"/>
      <c r="FB127" s="89" t="n"/>
      <c r="FD127" s="81" t="n"/>
      <c r="FE127" s="89" t="n"/>
      <c r="FG127" s="81" t="n"/>
      <c r="FH127" s="89" t="n"/>
      <c r="FJ127" s="81" t="n"/>
      <c r="FK127" s="89" t="n"/>
      <c r="FM127" s="81" t="n"/>
    </row>
    <row customHeight="1" ht="12" r="128" spans="1:201">
      <c r="A128" s="35" t="n">
        <v>43441</v>
      </c>
      <c r="B128" s="89" t="s">
        <v>176</v>
      </c>
      <c r="C128" s="89" t="s">
        <v>173</v>
      </c>
      <c r="D128" s="31" t="n">
        <v>7.9</v>
      </c>
      <c r="E128" s="81" t="n">
        <v>5.85</v>
      </c>
      <c r="F128" s="25" t="n">
        <v>666</v>
      </c>
      <c r="G128" s="80" t="n">
        <v>298</v>
      </c>
      <c r="H128" s="80" t="n">
        <v>593</v>
      </c>
      <c r="I128" s="80" t="n">
        <v>213</v>
      </c>
      <c r="J128" s="80" t="n">
        <v>20</v>
      </c>
      <c r="K128" s="80" t="n">
        <v>1</v>
      </c>
      <c r="L128" s="25" t="n">
        <v>2</v>
      </c>
      <c r="M128" s="80" t="n">
        <v>0</v>
      </c>
      <c r="N128" s="80" t="n">
        <v>6</v>
      </c>
      <c r="O128" s="80" t="n">
        <v>0</v>
      </c>
      <c r="P128" s="80" t="n">
        <v>0</v>
      </c>
      <c r="Q128" s="80" t="n">
        <v>0</v>
      </c>
      <c r="R128" s="16" t="n">
        <v>8</v>
      </c>
      <c r="S128" s="16" t="n">
        <v>0</v>
      </c>
      <c r="T128" s="16" t="n">
        <v>8</v>
      </c>
      <c r="U128" s="10" t="n">
        <v>6</v>
      </c>
      <c r="V128" s="89" t="n">
        <v>0</v>
      </c>
      <c r="W128" s="16" t="n">
        <v>6</v>
      </c>
      <c r="X128" s="25" t="n">
        <v>8</v>
      </c>
      <c r="Y128" s="80" t="n">
        <v>31</v>
      </c>
      <c r="Z128" s="27">
        <f>IF(U128="","",LOOKUP(U128-V128,{-9E+307,0,1},{2,"x",1}))</f>
        <v/>
      </c>
      <c r="AA128" s="14">
        <f>IF(U128="","",U128&amp;"-"&amp;V128)</f>
        <v/>
      </c>
      <c r="AB128" s="63" t="n"/>
      <c r="EP128" s="89" t="n"/>
      <c r="ER128" s="81" t="n"/>
      <c r="ES128" s="89" t="n"/>
      <c r="EU128" s="81" t="n"/>
      <c r="EV128" s="89" t="n"/>
      <c r="EX128" s="81" t="n"/>
      <c r="EY128" s="89" t="n"/>
      <c r="FA128" s="81" t="n"/>
      <c r="FB128" s="89" t="n"/>
      <c r="FD128" s="81" t="n"/>
      <c r="FE128" s="89" t="n"/>
      <c r="FG128" s="81" t="n"/>
      <c r="FH128" s="89" t="n"/>
      <c r="FJ128" s="81" t="n"/>
      <c r="FK128" s="89" t="n"/>
      <c r="FM128" s="81" t="n"/>
    </row>
    <row r="129" spans="1:201">
      <c r="A129" s="35" t="n">
        <v>43441</v>
      </c>
      <c r="B129" s="89" t="s">
        <v>174</v>
      </c>
      <c r="C129" s="89" t="s">
        <v>175</v>
      </c>
      <c r="D129" s="31" t="n">
        <v>6.24</v>
      </c>
      <c r="E129" s="81" t="n">
        <v>7.3</v>
      </c>
      <c r="F129" s="25" t="n">
        <v>421</v>
      </c>
      <c r="G129" s="80" t="n">
        <v>354</v>
      </c>
      <c r="H129" s="80" t="n">
        <v>330</v>
      </c>
      <c r="I129" s="80" t="n">
        <v>265</v>
      </c>
      <c r="J129" s="80" t="n">
        <v>9</v>
      </c>
      <c r="K129" s="80" t="n">
        <v>7</v>
      </c>
      <c r="L129" s="25" t="n">
        <v>0</v>
      </c>
      <c r="M129" s="80" t="n">
        <v>0</v>
      </c>
      <c r="N129" s="80" t="n">
        <v>3</v>
      </c>
      <c r="O129" s="80" t="n">
        <v>3</v>
      </c>
      <c r="P129" s="80" t="n">
        <v>1</v>
      </c>
      <c r="Q129" s="80" t="n">
        <v>3</v>
      </c>
      <c r="R129" s="16" t="n">
        <v>4</v>
      </c>
      <c r="S129" s="16" t="n">
        <v>6</v>
      </c>
      <c r="T129" s="16" t="n">
        <v>10</v>
      </c>
      <c r="U129" s="10" t="n">
        <v>0</v>
      </c>
      <c r="V129" s="89" t="n">
        <v>3</v>
      </c>
      <c r="W129" s="16" t="n">
        <v>3</v>
      </c>
      <c r="X129" s="25" t="n">
        <v>17</v>
      </c>
      <c r="Y129" s="80" t="n">
        <v>17</v>
      </c>
      <c r="Z129" s="27">
        <f>IF(U129="","",LOOKUP(U129-V129,{-9E+307,0,1},{2,"x",1}))</f>
        <v/>
      </c>
      <c r="AA129" s="14">
        <f>IF(U129="","",U129&amp;"-"&amp;V129)</f>
        <v/>
      </c>
      <c r="AB129" s="63" t="n"/>
      <c r="EP129" s="89" t="n"/>
      <c r="ER129" s="81" t="n"/>
      <c r="ES129" s="89" t="n"/>
      <c r="EU129" s="81" t="n"/>
      <c r="EV129" s="89" t="n"/>
      <c r="EX129" s="81" t="n"/>
      <c r="EY129" s="89" t="n"/>
      <c r="FA129" s="81" t="n"/>
      <c r="FB129" s="89" t="n"/>
      <c r="FD129" s="81" t="n"/>
      <c r="FE129" s="89" t="n"/>
      <c r="FG129" s="81" t="n"/>
      <c r="FH129" s="89" t="n"/>
      <c r="FJ129" s="81" t="n"/>
      <c r="FK129" s="89" t="n"/>
      <c r="FM129" s="81" t="n"/>
    </row>
    <row customHeight="1" ht="12" r="130" spans="1:201">
      <c r="A130" s="35" t="n">
        <v>43442</v>
      </c>
      <c r="B130" s="89" t="s">
        <v>181</v>
      </c>
      <c r="C130" s="89" t="s">
        <v>183</v>
      </c>
      <c r="D130" s="31" t="n">
        <v>6.66</v>
      </c>
      <c r="E130" s="81" t="n">
        <v>6.62</v>
      </c>
      <c r="F130" s="25" t="n">
        <v>457</v>
      </c>
      <c r="G130" s="80" t="n">
        <v>302</v>
      </c>
      <c r="H130" s="80" t="n">
        <v>350</v>
      </c>
      <c r="I130" s="80" t="n">
        <v>187</v>
      </c>
      <c r="J130" s="80" t="n">
        <v>12</v>
      </c>
      <c r="K130" s="80" t="n">
        <v>7</v>
      </c>
      <c r="L130" s="25" t="n">
        <v>0</v>
      </c>
      <c r="M130" s="80" t="n">
        <v>0</v>
      </c>
      <c r="N130" s="80" t="n">
        <v>2</v>
      </c>
      <c r="O130" s="80" t="n">
        <v>1</v>
      </c>
      <c r="P130" s="80" t="n">
        <v>1</v>
      </c>
      <c r="Q130" s="80" t="n">
        <v>4</v>
      </c>
      <c r="R130" s="16" t="n">
        <v>3</v>
      </c>
      <c r="S130" s="16" t="n">
        <v>5</v>
      </c>
      <c r="T130" s="16" t="n">
        <v>8</v>
      </c>
      <c r="U130" s="10" t="n">
        <v>0</v>
      </c>
      <c r="V130" s="89" t="n">
        <v>0</v>
      </c>
      <c r="W130" s="16" t="n">
        <v>0</v>
      </c>
      <c r="X130" s="25" t="n">
        <v>16</v>
      </c>
      <c r="Y130" s="80" t="n">
        <v>25</v>
      </c>
      <c r="Z130" s="27">
        <f>IF(U130="","",LOOKUP(U130-V130,{-9E+307,0,1},{2,"x",1}))</f>
        <v/>
      </c>
      <c r="AA130" s="14">
        <f>IF(U130="","",U130&amp;"-"&amp;V130)</f>
        <v/>
      </c>
      <c r="AB130" s="63" t="n"/>
      <c r="EP130" s="89" t="n"/>
      <c r="ER130" s="81" t="n"/>
      <c r="ES130" s="89" t="n"/>
      <c r="EU130" s="81" t="n"/>
      <c r="EV130" s="89" t="n"/>
      <c r="EX130" s="81" t="n"/>
      <c r="EY130" s="89" t="n"/>
      <c r="FA130" s="81" t="n"/>
      <c r="FB130" s="89" t="n"/>
      <c r="FD130" s="81" t="n"/>
      <c r="FE130" s="89" t="n"/>
      <c r="FG130" s="81" t="n"/>
      <c r="FH130" s="89" t="n"/>
      <c r="FJ130" s="81" t="n"/>
      <c r="FK130" s="89" t="n"/>
      <c r="FM130" s="81" t="n"/>
    </row>
    <row customHeight="1" ht="12" r="131" spans="1:201">
      <c r="A131" s="35" t="n">
        <v>43442</v>
      </c>
      <c r="B131" s="89" t="s">
        <v>179</v>
      </c>
      <c r="C131" s="89" t="s">
        <v>170</v>
      </c>
      <c r="D131" s="31" t="n">
        <v>6.21</v>
      </c>
      <c r="E131" s="81" t="n">
        <v>7.24</v>
      </c>
      <c r="F131" s="25" t="n">
        <v>303</v>
      </c>
      <c r="G131" s="80" t="n">
        <v>626</v>
      </c>
      <c r="H131" s="80" t="n">
        <v>225</v>
      </c>
      <c r="I131" s="80" t="n">
        <v>537</v>
      </c>
      <c r="J131" s="80" t="n">
        <v>5</v>
      </c>
      <c r="K131" s="80" t="n">
        <v>13</v>
      </c>
      <c r="L131" s="25" t="n">
        <v>0</v>
      </c>
      <c r="M131" s="80" t="n">
        <v>1</v>
      </c>
      <c r="N131" s="80" t="n">
        <v>1</v>
      </c>
      <c r="O131" s="80" t="n">
        <v>8</v>
      </c>
      <c r="P131" s="80" t="n">
        <v>0</v>
      </c>
      <c r="Q131" s="80" t="n">
        <v>2</v>
      </c>
      <c r="R131" s="16" t="n">
        <v>1</v>
      </c>
      <c r="S131" s="16" t="n">
        <v>11</v>
      </c>
      <c r="T131" s="16" t="n">
        <v>12</v>
      </c>
      <c r="U131" s="10" t="n">
        <v>1</v>
      </c>
      <c r="V131" s="89" t="n">
        <v>5</v>
      </c>
      <c r="W131" s="16" t="n">
        <v>6</v>
      </c>
      <c r="X131" s="25" t="n">
        <v>33</v>
      </c>
      <c r="Y131" s="80" t="n">
        <v>13</v>
      </c>
      <c r="Z131" s="27">
        <f>IF(U131="","",LOOKUP(U131-V131,{-9E+307,0,1},{2,"x",1}))</f>
        <v/>
      </c>
      <c r="AA131" s="14">
        <f>IF(U131="","",U131&amp;"-"&amp;V131)</f>
        <v/>
      </c>
      <c r="AB131" s="63" t="n"/>
      <c r="EP131" s="89" t="n"/>
      <c r="ER131" s="81" t="n"/>
      <c r="ES131" s="89" t="n"/>
      <c r="EU131" s="81" t="n"/>
      <c r="EV131" s="89" t="n"/>
      <c r="EX131" s="81" t="n"/>
      <c r="EY131" s="89" t="n"/>
      <c r="FA131" s="81" t="n"/>
      <c r="FB131" s="89" t="n"/>
      <c r="FD131" s="81" t="n"/>
      <c r="FE131" s="89" t="n"/>
      <c r="FG131" s="81" t="n"/>
      <c r="FH131" s="89" t="n"/>
      <c r="FJ131" s="81" t="n"/>
      <c r="FK131" s="89" t="n"/>
      <c r="FM131" s="81" t="n"/>
    </row>
    <row customHeight="1" ht="12" r="132" spans="1:201">
      <c r="A132" s="35" t="n">
        <v>43442</v>
      </c>
      <c r="B132" s="89" t="s">
        <v>169</v>
      </c>
      <c r="C132" s="89" t="s">
        <v>171</v>
      </c>
      <c r="D132" s="31" t="n">
        <v>6.33</v>
      </c>
      <c r="E132" s="81" t="n">
        <v>7.1</v>
      </c>
      <c r="F132" s="25" t="n">
        <v>260</v>
      </c>
      <c r="G132" s="80" t="n">
        <v>529</v>
      </c>
      <c r="H132" s="80" t="n">
        <v>187</v>
      </c>
      <c r="I132" s="80" t="n">
        <v>469</v>
      </c>
      <c r="J132" s="80" t="n">
        <v>13</v>
      </c>
      <c r="K132" s="80" t="n">
        <v>13</v>
      </c>
      <c r="L132" s="25" t="n">
        <v>1</v>
      </c>
      <c r="M132" s="80" t="n">
        <v>1</v>
      </c>
      <c r="N132" s="80" t="n">
        <v>3</v>
      </c>
      <c r="O132" s="80" t="n">
        <v>3</v>
      </c>
      <c r="P132" s="80" t="n">
        <v>3</v>
      </c>
      <c r="Q132" s="80" t="n">
        <v>2</v>
      </c>
      <c r="R132" s="16" t="n">
        <v>7</v>
      </c>
      <c r="S132" s="16" t="n">
        <v>6</v>
      </c>
      <c r="T132" s="16" t="n">
        <v>13</v>
      </c>
      <c r="U132" s="10" t="n">
        <v>1</v>
      </c>
      <c r="V132" s="89" t="n">
        <v>4</v>
      </c>
      <c r="W132" s="16" t="n">
        <v>5</v>
      </c>
      <c r="X132" s="25" t="n">
        <v>34</v>
      </c>
      <c r="Y132" s="80" t="n">
        <v>12</v>
      </c>
      <c r="Z132" s="27">
        <f>IF(U132="","",LOOKUP(U132-V132,{-9E+307,0,1},{2,"x",1}))</f>
        <v/>
      </c>
      <c r="AA132" s="14">
        <f>IF(U132="","",U132&amp;"-"&amp;V132)</f>
        <v/>
      </c>
      <c r="AB132" s="63" t="n"/>
      <c r="EP132" s="89" t="n"/>
      <c r="ER132" s="81" t="n"/>
      <c r="ES132" s="89" t="n"/>
      <c r="EU132" s="81" t="n"/>
      <c r="EV132" s="89" t="n"/>
      <c r="EX132" s="81" t="n"/>
      <c r="EY132" s="89" t="n"/>
      <c r="FA132" s="81" t="n"/>
      <c r="FB132" s="89" t="n"/>
      <c r="FD132" s="81" t="n"/>
      <c r="FE132" s="89" t="n"/>
      <c r="FG132" s="81" t="n"/>
      <c r="FH132" s="89" t="n"/>
      <c r="FJ132" s="81" t="n"/>
      <c r="FK132" s="89" t="n"/>
      <c r="FM132" s="81" t="n"/>
    </row>
    <row customHeight="1" ht="12" r="133" spans="1:201">
      <c r="A133" s="35" t="n">
        <v>43443</v>
      </c>
      <c r="B133" s="89" t="s">
        <v>178</v>
      </c>
      <c r="C133" s="89" t="s">
        <v>185</v>
      </c>
      <c r="D133" s="31" t="n">
        <v>6.88</v>
      </c>
      <c r="E133" s="81" t="n">
        <v>6.57</v>
      </c>
      <c r="F133" s="25" t="n">
        <v>412</v>
      </c>
      <c r="G133" s="80" t="n">
        <v>416</v>
      </c>
      <c r="H133" s="80" t="n">
        <v>327</v>
      </c>
      <c r="I133" s="80" t="n">
        <v>325</v>
      </c>
      <c r="J133" s="80" t="n">
        <v>9</v>
      </c>
      <c r="K133" s="80" t="n">
        <v>11</v>
      </c>
      <c r="L133" s="25" t="n">
        <v>1</v>
      </c>
      <c r="M133" s="80" t="n">
        <v>0</v>
      </c>
      <c r="N133" s="80" t="n">
        <v>3</v>
      </c>
      <c r="O133" s="80" t="n">
        <v>4</v>
      </c>
      <c r="P133" s="80" t="n">
        <v>0</v>
      </c>
      <c r="Q133" s="80" t="n">
        <v>0</v>
      </c>
      <c r="R133" s="16" t="n">
        <v>4</v>
      </c>
      <c r="S133" s="16" t="n">
        <v>4</v>
      </c>
      <c r="T133" s="16" t="n">
        <v>8</v>
      </c>
      <c r="U133" s="10" t="n">
        <v>2</v>
      </c>
      <c r="V133" s="89" t="n">
        <v>1</v>
      </c>
      <c r="W133" s="16" t="n">
        <v>3</v>
      </c>
      <c r="X133" s="25" t="n">
        <v>27</v>
      </c>
      <c r="Y133" s="80" t="n">
        <v>22</v>
      </c>
      <c r="Z133" s="27">
        <f>IF(U133="","",LOOKUP(U133-V133,{-9E+307,0,1},{2,"x",1}))</f>
        <v/>
      </c>
      <c r="AA133" s="14">
        <f>IF(U133="","",U133&amp;"-"&amp;V133)</f>
        <v/>
      </c>
      <c r="AB133" s="63" t="n"/>
      <c r="EP133" s="89" t="n"/>
      <c r="ER133" s="81" t="n"/>
      <c r="ES133" s="89" t="n"/>
      <c r="EU133" s="81" t="n"/>
      <c r="EV133" s="89" t="n"/>
      <c r="EX133" s="81" t="n"/>
      <c r="EY133" s="89" t="n"/>
      <c r="FA133" s="81" t="n"/>
      <c r="FB133" s="89" t="n"/>
      <c r="FD133" s="81" t="n"/>
      <c r="FE133" s="89" t="n"/>
      <c r="FG133" s="81" t="n"/>
      <c r="FH133" s="89" t="n"/>
      <c r="FJ133" s="81" t="n"/>
      <c r="FK133" s="89" t="n"/>
      <c r="FM133" s="81" t="n"/>
    </row>
    <row customHeight="1" ht="12" r="134" spans="1:201">
      <c r="A134" s="35" t="n">
        <v>43443</v>
      </c>
      <c r="B134" s="89" t="s">
        <v>182</v>
      </c>
      <c r="C134" s="89" t="s">
        <v>184</v>
      </c>
      <c r="D134" s="31" t="n">
        <v>6.44</v>
      </c>
      <c r="E134" s="81" t="n">
        <v>7.61</v>
      </c>
      <c r="F134" s="25" t="n">
        <v>314</v>
      </c>
      <c r="G134" s="80" t="n">
        <v>662</v>
      </c>
      <c r="H134" s="80" t="n">
        <v>239</v>
      </c>
      <c r="I134" s="80" t="n">
        <v>581</v>
      </c>
      <c r="J134" s="80" t="n">
        <v>11</v>
      </c>
      <c r="K134" s="80" t="n">
        <v>22</v>
      </c>
      <c r="L134" s="25" t="n">
        <v>0</v>
      </c>
      <c r="M134" s="80" t="n">
        <v>1</v>
      </c>
      <c r="N134" s="80" t="n">
        <v>3</v>
      </c>
      <c r="O134" s="80" t="n">
        <v>8</v>
      </c>
      <c r="P134" s="80" t="n">
        <v>3</v>
      </c>
      <c r="Q134" s="80" t="n">
        <v>3</v>
      </c>
      <c r="R134" s="16" t="n">
        <v>6</v>
      </c>
      <c r="S134" s="16" t="n">
        <v>12</v>
      </c>
      <c r="T134" s="16" t="n">
        <v>18</v>
      </c>
      <c r="U134" s="10" t="n">
        <v>1</v>
      </c>
      <c r="V134" s="89" t="n">
        <v>4</v>
      </c>
      <c r="W134" s="16" t="n">
        <v>5</v>
      </c>
      <c r="X134" s="25" t="n">
        <v>21</v>
      </c>
      <c r="Y134" s="80" t="n">
        <v>11</v>
      </c>
      <c r="Z134" s="27">
        <f>IF(U134="","",LOOKUP(U134-V134,{-9E+307,0,1},{2,"x",1}))</f>
        <v/>
      </c>
      <c r="AA134" s="14">
        <f>IF(U134="","",U134&amp;"-"&amp;V134)</f>
        <v/>
      </c>
      <c r="AB134" s="63" t="n"/>
      <c r="EP134" s="89" t="n"/>
      <c r="ER134" s="81" t="n"/>
      <c r="ES134" s="89" t="n"/>
      <c r="EU134" s="81" t="n"/>
      <c r="EV134" s="89" t="n"/>
      <c r="EX134" s="81" t="n"/>
      <c r="EY134" s="89" t="n"/>
      <c r="FA134" s="81" t="n"/>
      <c r="FB134" s="89" t="n"/>
      <c r="FD134" s="81" t="n"/>
      <c r="FE134" s="89" t="n"/>
      <c r="FG134" s="81" t="n"/>
      <c r="FH134" s="89" t="n"/>
      <c r="FJ134" s="81" t="n"/>
      <c r="FK134" s="89" t="n"/>
      <c r="FM134" s="81" t="n"/>
    </row>
    <row customHeight="1" ht="12" r="135" spans="1:201">
      <c r="A135" s="35" t="n">
        <v>43443</v>
      </c>
      <c r="B135" s="89" t="s">
        <v>177</v>
      </c>
      <c r="C135" s="89" t="s">
        <v>172</v>
      </c>
      <c r="D135" s="31" t="n">
        <v>7.05</v>
      </c>
      <c r="E135" s="81" t="n">
        <v>6.49</v>
      </c>
      <c r="F135" s="25" t="n">
        <v>427</v>
      </c>
      <c r="G135" s="80" t="n">
        <v>547</v>
      </c>
      <c r="H135" s="80" t="n">
        <v>338</v>
      </c>
      <c r="I135" s="80" t="n">
        <v>461</v>
      </c>
      <c r="J135" s="80" t="n">
        <v>7</v>
      </c>
      <c r="K135" s="80" t="n">
        <v>7</v>
      </c>
      <c r="L135" s="25" t="n">
        <v>0</v>
      </c>
      <c r="M135" s="80" t="n">
        <v>2</v>
      </c>
      <c r="N135" s="80" t="n">
        <v>5</v>
      </c>
      <c r="O135" s="80" t="n">
        <v>0</v>
      </c>
      <c r="P135" s="80" t="n">
        <v>0</v>
      </c>
      <c r="Q135" s="80" t="n">
        <v>1</v>
      </c>
      <c r="R135" s="16" t="n">
        <v>5</v>
      </c>
      <c r="S135" s="16" t="n">
        <v>3</v>
      </c>
      <c r="T135" s="16" t="n">
        <v>8</v>
      </c>
      <c r="U135" s="10" t="n">
        <v>3</v>
      </c>
      <c r="V135" s="89" t="n">
        <v>1</v>
      </c>
      <c r="W135" s="16" t="n">
        <v>4</v>
      </c>
      <c r="X135" s="25" t="n">
        <v>18</v>
      </c>
      <c r="Y135" s="80" t="n">
        <v>12</v>
      </c>
      <c r="Z135" s="27">
        <f>IF(U135="","",LOOKUP(U135-V135,{-9E+307,0,1},{2,"x",1}))</f>
        <v/>
      </c>
      <c r="AA135" s="14">
        <f>IF(U135="","",U135&amp;"-"&amp;V135)</f>
        <v/>
      </c>
      <c r="AB135" s="63" t="n"/>
      <c r="EP135" s="89" t="n"/>
      <c r="ER135" s="81" t="n"/>
      <c r="ES135" s="89" t="n"/>
      <c r="EU135" s="81" t="n"/>
      <c r="EV135" s="89" t="n"/>
      <c r="EX135" s="81" t="n"/>
      <c r="EY135" s="89" t="n"/>
      <c r="FA135" s="81" t="n"/>
      <c r="FB135" s="89" t="n"/>
      <c r="FD135" s="81" t="n"/>
      <c r="FE135" s="89" t="n"/>
      <c r="FG135" s="81" t="n"/>
      <c r="FH135" s="89" t="n"/>
      <c r="FJ135" s="81" t="n"/>
      <c r="FK135" s="89" t="n"/>
      <c r="FM135" s="81" t="n"/>
    </row>
    <row customHeight="1" ht="12" r="136" spans="1:201">
      <c r="A136" s="35" t="n">
        <v>43443</v>
      </c>
      <c r="B136" s="89" t="s">
        <v>180</v>
      </c>
      <c r="C136" s="89" t="s">
        <v>186</v>
      </c>
      <c r="D136" s="31" t="n">
        <v>6.91</v>
      </c>
      <c r="E136" s="81" t="n">
        <v>6.77</v>
      </c>
      <c r="F136" s="25" t="n">
        <v>353</v>
      </c>
      <c r="G136" s="80" t="n">
        <v>339</v>
      </c>
      <c r="H136" s="80" t="n">
        <v>217</v>
      </c>
      <c r="I136" s="80" t="n">
        <v>213</v>
      </c>
      <c r="J136" s="80" t="n">
        <v>10</v>
      </c>
      <c r="K136" s="80" t="n">
        <v>6</v>
      </c>
      <c r="L136" s="25" t="n">
        <v>0</v>
      </c>
      <c r="M136" s="80" t="n">
        <v>0</v>
      </c>
      <c r="N136" s="80" t="n">
        <v>4</v>
      </c>
      <c r="O136" s="80" t="n">
        <v>2</v>
      </c>
      <c r="P136" s="80" t="n">
        <v>1</v>
      </c>
      <c r="Q136" s="80" t="n">
        <v>2</v>
      </c>
      <c r="R136" s="16" t="n">
        <v>5</v>
      </c>
      <c r="S136" s="16" t="n">
        <v>4</v>
      </c>
      <c r="T136" s="16" t="n">
        <v>9</v>
      </c>
      <c r="U136" s="10" t="n">
        <v>0</v>
      </c>
      <c r="V136" s="89" t="n">
        <v>0</v>
      </c>
      <c r="W136" s="16" t="n">
        <v>0</v>
      </c>
      <c r="X136" s="25" t="n">
        <v>20</v>
      </c>
      <c r="Y136" s="80" t="n">
        <v>14</v>
      </c>
      <c r="Z136" s="27">
        <f>IF(U136="","",LOOKUP(U136-V136,{-9E+307,0,1},{2,"x",1}))</f>
        <v/>
      </c>
      <c r="AA136" s="14">
        <f>IF(U136="","",U136&amp;"-"&amp;V136)</f>
        <v/>
      </c>
      <c r="AB136" s="63" t="n"/>
      <c r="EP136" s="89" t="n"/>
      <c r="ER136" s="81" t="n"/>
      <c r="ES136" s="89" t="n"/>
      <c r="EU136" s="81" t="n"/>
      <c r="EV136" s="89" t="n"/>
      <c r="EX136" s="81" t="n"/>
      <c r="EY136" s="89" t="n"/>
      <c r="FA136" s="81" t="n"/>
      <c r="FB136" s="89" t="n"/>
      <c r="FD136" s="81" t="n"/>
      <c r="FE136" s="89" t="n"/>
      <c r="FG136" s="81" t="n"/>
      <c r="FH136" s="89" t="n"/>
      <c r="FJ136" s="81" t="n"/>
      <c r="FK136" s="89" t="n"/>
      <c r="FM136" s="81" t="n"/>
    </row>
    <row customHeight="1" ht="12" r="137" spans="1:201">
      <c r="A137" s="35" t="n">
        <v>43448</v>
      </c>
      <c r="B137" s="89" t="s">
        <v>179</v>
      </c>
      <c r="C137" s="89" t="s">
        <v>181</v>
      </c>
      <c r="D137" s="31" t="n">
        <v>6.21</v>
      </c>
      <c r="E137" s="81" t="n">
        <v>7.29</v>
      </c>
      <c r="F137" s="25" t="n">
        <v>561</v>
      </c>
      <c r="G137" s="80" t="n">
        <v>363</v>
      </c>
      <c r="H137" s="80" t="n">
        <v>451</v>
      </c>
      <c r="I137" s="80" t="n">
        <v>246</v>
      </c>
      <c r="J137" s="80" t="n">
        <v>5</v>
      </c>
      <c r="K137" s="80" t="n">
        <v>7</v>
      </c>
      <c r="L137" s="25" t="n">
        <v>0</v>
      </c>
      <c r="M137" s="80" t="n">
        <v>0</v>
      </c>
      <c r="N137" s="80" t="n">
        <v>0</v>
      </c>
      <c r="O137" s="80" t="n">
        <v>4</v>
      </c>
      <c r="P137" s="80" t="n">
        <v>2</v>
      </c>
      <c r="Q137" s="80" t="n">
        <v>0</v>
      </c>
      <c r="R137" s="16" t="n">
        <v>2</v>
      </c>
      <c r="S137" s="16" t="n">
        <v>4</v>
      </c>
      <c r="T137" s="16" t="n">
        <v>6</v>
      </c>
      <c r="U137" s="10" t="n">
        <v>0</v>
      </c>
      <c r="V137" s="89" t="n">
        <v>3</v>
      </c>
      <c r="W137" s="16" t="n">
        <v>3</v>
      </c>
      <c r="X137" s="25" t="n">
        <v>13</v>
      </c>
      <c r="Y137" s="80" t="n">
        <v>20</v>
      </c>
      <c r="Z137" s="27">
        <f>IF(U137="","",LOOKUP(U137-V137,{-9E+307,0,1},{2,"x",1}))</f>
        <v/>
      </c>
      <c r="AA137" s="14">
        <f>IF(U137="","",U137&amp;"-"&amp;V137)</f>
        <v/>
      </c>
      <c r="AB137" s="63" t="n"/>
      <c r="EP137" s="89" t="n"/>
      <c r="ER137" s="81" t="n"/>
      <c r="ES137" s="89" t="n"/>
      <c r="EU137" s="81" t="n"/>
      <c r="EV137" s="89" t="n"/>
      <c r="EX137" s="81" t="n"/>
      <c r="EY137" s="89" t="n"/>
      <c r="FA137" s="81" t="n"/>
      <c r="FB137" s="89" t="n"/>
      <c r="FD137" s="81" t="n"/>
      <c r="FE137" s="89" t="n"/>
      <c r="FG137" s="81" t="n"/>
      <c r="FH137" s="89" t="n"/>
      <c r="FJ137" s="81" t="n"/>
      <c r="FK137" s="89" t="n"/>
      <c r="FM137" s="81" t="n"/>
    </row>
    <row customHeight="1" ht="12" r="138" spans="1:201">
      <c r="A138" s="35" t="n">
        <v>43449</v>
      </c>
      <c r="B138" s="89" t="s">
        <v>175</v>
      </c>
      <c r="C138" s="89" t="s">
        <v>173</v>
      </c>
      <c r="D138" s="31" t="n">
        <v>7.22</v>
      </c>
      <c r="E138" s="81" t="n">
        <v>6.84</v>
      </c>
      <c r="F138" s="25" t="n">
        <v>536</v>
      </c>
      <c r="G138" s="80" t="n">
        <v>308</v>
      </c>
      <c r="H138" s="80" t="n">
        <v>450</v>
      </c>
      <c r="I138" s="80" t="n">
        <v>219</v>
      </c>
      <c r="J138" s="80" t="n">
        <v>24</v>
      </c>
      <c r="K138" s="80" t="n">
        <v>5</v>
      </c>
      <c r="L138" s="25" t="n">
        <v>3</v>
      </c>
      <c r="M138" s="80" t="n">
        <v>0</v>
      </c>
      <c r="N138" s="80" t="n">
        <v>7</v>
      </c>
      <c r="O138" s="80" t="n">
        <v>1</v>
      </c>
      <c r="P138" s="80" t="n">
        <v>3</v>
      </c>
      <c r="Q138" s="80" t="n">
        <v>1</v>
      </c>
      <c r="R138" s="16" t="n">
        <v>13</v>
      </c>
      <c r="S138" s="16" t="n">
        <v>2</v>
      </c>
      <c r="T138" s="16" t="n">
        <v>15</v>
      </c>
      <c r="U138" s="10" t="n">
        <v>2</v>
      </c>
      <c r="V138" s="89" t="n">
        <v>1</v>
      </c>
      <c r="W138" s="16" t="n">
        <v>3</v>
      </c>
      <c r="X138" s="25" t="n">
        <v>6</v>
      </c>
      <c r="Y138" s="80" t="n">
        <v>44</v>
      </c>
      <c r="Z138" s="27">
        <f>IF(U138="","",LOOKUP(U138-V138,{-9E+307,0,1},{2,"x",1}))</f>
        <v/>
      </c>
      <c r="AA138" s="14">
        <f>IF(U138="","",U138&amp;"-"&amp;V138)</f>
        <v/>
      </c>
      <c r="AB138" s="63" t="n"/>
      <c r="EP138" s="89" t="n"/>
      <c r="ER138" s="81" t="n"/>
      <c r="ES138" s="89" t="n"/>
      <c r="EU138" s="81" t="n"/>
      <c r="EV138" s="89" t="n"/>
      <c r="EX138" s="81" t="n"/>
      <c r="EY138" s="89" t="n"/>
      <c r="FA138" s="81" t="n"/>
      <c r="FB138" s="89" t="n"/>
      <c r="FD138" s="81" t="n"/>
      <c r="FE138" s="89" t="n"/>
      <c r="FG138" s="81" t="n"/>
      <c r="FH138" s="89" t="n"/>
      <c r="FJ138" s="81" t="n"/>
      <c r="FK138" s="89" t="n"/>
      <c r="FM138" s="81" t="n"/>
    </row>
    <row customHeight="1" ht="12" r="139" spans="1:201">
      <c r="A139" s="35" t="n">
        <v>43449</v>
      </c>
      <c r="B139" s="89" t="s">
        <v>172</v>
      </c>
      <c r="C139" s="89" t="s">
        <v>176</v>
      </c>
      <c r="D139" s="31" t="n">
        <v>5.9</v>
      </c>
      <c r="E139" s="81" t="n">
        <v>7.43</v>
      </c>
      <c r="F139" s="25" t="n">
        <v>288</v>
      </c>
      <c r="G139" s="80" t="n">
        <v>686</v>
      </c>
      <c r="H139" s="80" t="n">
        <v>201</v>
      </c>
      <c r="I139" s="80" t="n">
        <v>609</v>
      </c>
      <c r="J139" s="80" t="n">
        <v>7</v>
      </c>
      <c r="K139" s="80" t="n">
        <v>13</v>
      </c>
      <c r="L139" s="25" t="n">
        <v>0</v>
      </c>
      <c r="M139" s="80" t="n">
        <v>2</v>
      </c>
      <c r="N139" s="80" t="n">
        <v>0</v>
      </c>
      <c r="O139" s="80" t="n">
        <v>6</v>
      </c>
      <c r="P139" s="80" t="n">
        <v>1</v>
      </c>
      <c r="Q139" s="80" t="n">
        <v>0</v>
      </c>
      <c r="R139" s="16" t="n">
        <v>1</v>
      </c>
      <c r="S139" s="16" t="n">
        <v>8</v>
      </c>
      <c r="T139" s="16" t="n">
        <v>9</v>
      </c>
      <c r="U139" s="10" t="n">
        <v>0</v>
      </c>
      <c r="V139" s="89" t="n">
        <v>4</v>
      </c>
      <c r="W139" s="16" t="n">
        <v>4</v>
      </c>
      <c r="X139" s="25" t="n">
        <v>18</v>
      </c>
      <c r="Y139" s="80" t="n">
        <v>22</v>
      </c>
      <c r="Z139" s="27">
        <f>IF(U139="","",LOOKUP(U139-V139,{-9E+307,0,1},{2,"x",1}))</f>
        <v/>
      </c>
      <c r="AA139" s="14">
        <f>IF(U139="","",U139&amp;"-"&amp;V139)</f>
        <v/>
      </c>
      <c r="AB139" s="63" t="n"/>
      <c r="EP139" s="89" t="n"/>
      <c r="ER139" s="81" t="n"/>
      <c r="ES139" s="89" t="n"/>
      <c r="EU139" s="81" t="n"/>
      <c r="EV139" s="89" t="n"/>
      <c r="EX139" s="81" t="n"/>
      <c r="EY139" s="89" t="n"/>
      <c r="FA139" s="81" t="n"/>
      <c r="FB139" s="89" t="n"/>
      <c r="FD139" s="81" t="n"/>
      <c r="FE139" s="89" t="n"/>
      <c r="FG139" s="81" t="n"/>
      <c r="FH139" s="89" t="n"/>
      <c r="FJ139" s="81" t="n"/>
      <c r="FK139" s="89" t="n"/>
      <c r="FM139" s="81" t="n"/>
    </row>
    <row customHeight="1" ht="12" r="140" spans="1:201">
      <c r="A140" s="35" t="n">
        <v>43449</v>
      </c>
      <c r="B140" s="89" t="s">
        <v>185</v>
      </c>
      <c r="C140" s="89" t="s">
        <v>180</v>
      </c>
      <c r="D140" s="31" t="n">
        <v>6.89</v>
      </c>
      <c r="E140" s="81" t="n">
        <v>6.43</v>
      </c>
      <c r="F140" s="25" t="n">
        <v>432</v>
      </c>
      <c r="G140" s="80" t="n">
        <v>280</v>
      </c>
      <c r="H140" s="80" t="n">
        <v>354</v>
      </c>
      <c r="I140" s="80" t="n">
        <v>196</v>
      </c>
      <c r="J140" s="80" t="n">
        <v>14</v>
      </c>
      <c r="K140" s="80" t="n">
        <v>8</v>
      </c>
      <c r="L140" s="25" t="n">
        <v>1</v>
      </c>
      <c r="M140" s="80" t="n">
        <v>1</v>
      </c>
      <c r="N140" s="80" t="n">
        <v>2</v>
      </c>
      <c r="O140" s="80" t="n">
        <v>0</v>
      </c>
      <c r="P140" s="80" t="n">
        <v>1</v>
      </c>
      <c r="Q140" s="80" t="n">
        <v>0</v>
      </c>
      <c r="R140" s="16" t="n">
        <v>4</v>
      </c>
      <c r="S140" s="16" t="n">
        <v>1</v>
      </c>
      <c r="T140" s="16" t="n">
        <v>5</v>
      </c>
      <c r="U140" s="10" t="n">
        <v>2</v>
      </c>
      <c r="V140" s="89" t="n">
        <v>1</v>
      </c>
      <c r="W140" s="16" t="n">
        <v>3</v>
      </c>
      <c r="X140" s="25" t="n">
        <v>11</v>
      </c>
      <c r="Y140" s="80" t="n">
        <v>45</v>
      </c>
      <c r="Z140" s="27">
        <f>IF(U140="","",LOOKUP(U140-V140,{-9E+307,0,1},{2,"x",1}))</f>
        <v/>
      </c>
      <c r="AA140" s="14">
        <f>IF(U140="","",U140&amp;"-"&amp;V140)</f>
        <v/>
      </c>
      <c r="AB140" s="63" t="n"/>
      <c r="EP140" s="89" t="n"/>
      <c r="ER140" s="81" t="n"/>
      <c r="ES140" s="89" t="n"/>
      <c r="EU140" s="81" t="n"/>
      <c r="EV140" s="89" t="n"/>
      <c r="EX140" s="81" t="n"/>
      <c r="EY140" s="89" t="n"/>
      <c r="FA140" s="81" t="n"/>
      <c r="FB140" s="89" t="n"/>
      <c r="FD140" s="81" t="n"/>
      <c r="FE140" s="89" t="n"/>
      <c r="FG140" s="81" t="n"/>
      <c r="FH140" s="89" t="n"/>
      <c r="FJ140" s="81" t="n"/>
      <c r="FK140" s="89" t="n"/>
      <c r="FM140" s="81" t="n"/>
    </row>
    <row customHeight="1" ht="12" r="141" spans="1:201">
      <c r="A141" s="35" t="n">
        <v>43449</v>
      </c>
      <c r="B141" s="89" t="s">
        <v>169</v>
      </c>
      <c r="C141" s="89" t="s">
        <v>178</v>
      </c>
      <c r="D141" s="31" t="n">
        <v>6.91</v>
      </c>
      <c r="E141" s="81" t="n">
        <v>7</v>
      </c>
      <c r="F141" s="25" t="n">
        <v>456</v>
      </c>
      <c r="G141" s="80" t="n">
        <v>377</v>
      </c>
      <c r="H141" s="80" t="n">
        <v>358</v>
      </c>
      <c r="I141" s="80" t="n">
        <v>298</v>
      </c>
      <c r="J141" s="80" t="n">
        <v>11</v>
      </c>
      <c r="K141" s="80" t="n">
        <v>11</v>
      </c>
      <c r="L141" s="25" t="n">
        <v>0</v>
      </c>
      <c r="M141" s="80" t="n">
        <v>0</v>
      </c>
      <c r="N141" s="80" t="n">
        <v>3</v>
      </c>
      <c r="O141" s="80" t="n">
        <v>2</v>
      </c>
      <c r="P141" s="80" t="n">
        <v>2</v>
      </c>
      <c r="Q141" s="80" t="n">
        <v>1</v>
      </c>
      <c r="R141" s="16" t="n">
        <v>5</v>
      </c>
      <c r="S141" s="16" t="n">
        <v>3</v>
      </c>
      <c r="T141" s="16" t="n">
        <v>8</v>
      </c>
      <c r="U141" s="10" t="n">
        <v>0</v>
      </c>
      <c r="V141" s="89" t="n">
        <v>0</v>
      </c>
      <c r="W141" s="16" t="n">
        <v>0</v>
      </c>
      <c r="X141" s="25" t="n">
        <v>20</v>
      </c>
      <c r="Y141" s="80" t="n">
        <v>31</v>
      </c>
      <c r="Z141" s="27">
        <f>IF(U141="","",LOOKUP(U141-V141,{-9E+307,0,1},{2,"x",1}))</f>
        <v/>
      </c>
      <c r="AA141" s="14">
        <f>IF(U141="","",U141&amp;"-"&amp;V141)</f>
        <v/>
      </c>
      <c r="AB141" s="63" t="n"/>
      <c r="EP141" s="89" t="n"/>
      <c r="ER141" s="81" t="n"/>
      <c r="ES141" s="89" t="n"/>
      <c r="EU141" s="81" t="n"/>
      <c r="EV141" s="89" t="n"/>
      <c r="EX141" s="81" t="n"/>
      <c r="EY141" s="89" t="n"/>
      <c r="FA141" s="81" t="n"/>
      <c r="FB141" s="89" t="n"/>
      <c r="FD141" s="81" t="n"/>
      <c r="FE141" s="89" t="n"/>
      <c r="FG141" s="81" t="n"/>
      <c r="FH141" s="89" t="n"/>
      <c r="FJ141" s="81" t="n"/>
      <c r="FK141" s="89" t="n"/>
      <c r="FM141" s="81" t="n"/>
    </row>
    <row customHeight="1" ht="12" r="142" spans="1:201">
      <c r="A142" s="35" t="n">
        <v>43450</v>
      </c>
      <c r="B142" s="89" t="s">
        <v>171</v>
      </c>
      <c r="C142" s="89" t="s">
        <v>183</v>
      </c>
      <c r="D142" s="31" t="n">
        <v>8.15</v>
      </c>
      <c r="E142" s="81" t="n">
        <v>5.72</v>
      </c>
      <c r="F142" s="25" t="n">
        <v>767</v>
      </c>
      <c r="G142" s="80" t="n">
        <v>276</v>
      </c>
      <c r="H142" s="80" t="n">
        <v>681</v>
      </c>
      <c r="I142" s="80" t="n">
        <v>195</v>
      </c>
      <c r="J142" s="80" t="n">
        <v>24</v>
      </c>
      <c r="K142" s="80" t="n">
        <v>2</v>
      </c>
      <c r="L142" s="25" t="n">
        <v>2</v>
      </c>
      <c r="M142" s="80" t="n">
        <v>0</v>
      </c>
      <c r="N142" s="80" t="n">
        <v>6</v>
      </c>
      <c r="O142" s="80" t="n">
        <v>1</v>
      </c>
      <c r="P142" s="80" t="n">
        <v>9</v>
      </c>
      <c r="Q142" s="80" t="n">
        <v>1</v>
      </c>
      <c r="R142" s="16" t="n">
        <v>17</v>
      </c>
      <c r="S142" s="16" t="n">
        <v>2</v>
      </c>
      <c r="T142" s="16" t="n">
        <v>19</v>
      </c>
      <c r="U142" s="10" t="n">
        <v>8</v>
      </c>
      <c r="V142" s="89" t="n">
        <v>0</v>
      </c>
      <c r="W142" s="16" t="n">
        <v>8</v>
      </c>
      <c r="X142" s="25" t="n">
        <v>5</v>
      </c>
      <c r="Y142" s="80" t="n">
        <v>41</v>
      </c>
      <c r="Z142" s="27">
        <f>IF(U142="","",LOOKUP(U142-V142,{-9E+307,0,1},{2,"x",1}))</f>
        <v/>
      </c>
      <c r="AA142" s="14">
        <f>IF(U142="","",U142&amp;"-"&amp;V142)</f>
        <v/>
      </c>
      <c r="AB142" s="63" t="n"/>
      <c r="EP142" s="89" t="n"/>
      <c r="ER142" s="81" t="n"/>
      <c r="ES142" s="89" t="n"/>
      <c r="EU142" s="81" t="n"/>
      <c r="EV142" s="89" t="n"/>
      <c r="EX142" s="81" t="n"/>
      <c r="EY142" s="89" t="n"/>
      <c r="FA142" s="81" t="n"/>
      <c r="FB142" s="89" t="n"/>
      <c r="FD142" s="81" t="n"/>
      <c r="FE142" s="89" t="n"/>
      <c r="FG142" s="81" t="n"/>
      <c r="FH142" s="89" t="n"/>
      <c r="FJ142" s="81" t="n"/>
      <c r="FK142" s="89" t="n"/>
      <c r="FM142" s="81" t="n"/>
    </row>
    <row customHeight="1" ht="12" r="143" spans="1:201">
      <c r="A143" s="35" t="n">
        <v>43450</v>
      </c>
      <c r="B143" s="89" t="s">
        <v>184</v>
      </c>
      <c r="C143" s="89" t="s">
        <v>174</v>
      </c>
      <c r="D143" s="31" t="n">
        <v>6.73</v>
      </c>
      <c r="E143" s="81" t="n">
        <v>7.43</v>
      </c>
      <c r="F143" s="25" t="n">
        <v>598</v>
      </c>
      <c r="G143" s="80" t="n">
        <v>316</v>
      </c>
      <c r="H143" s="80" t="n">
        <v>516</v>
      </c>
      <c r="I143" s="80" t="n">
        <v>218</v>
      </c>
      <c r="J143" s="80" t="n">
        <v>19</v>
      </c>
      <c r="K143" s="80" t="n">
        <v>9</v>
      </c>
      <c r="L143" s="25" t="n">
        <v>0</v>
      </c>
      <c r="M143" s="80" t="n">
        <v>0</v>
      </c>
      <c r="N143" s="80" t="n">
        <v>6</v>
      </c>
      <c r="O143" s="80" t="n">
        <v>2</v>
      </c>
      <c r="P143" s="80" t="n">
        <v>2</v>
      </c>
      <c r="Q143" s="80" t="n">
        <v>2</v>
      </c>
      <c r="R143" s="16" t="n">
        <v>8</v>
      </c>
      <c r="S143" s="16" t="n">
        <v>4</v>
      </c>
      <c r="T143" s="16" t="n">
        <v>12</v>
      </c>
      <c r="U143" s="10" t="n">
        <v>0</v>
      </c>
      <c r="V143" s="89" t="n">
        <v>2</v>
      </c>
      <c r="W143" s="16" t="n">
        <v>2</v>
      </c>
      <c r="X143" s="25" t="n">
        <v>8</v>
      </c>
      <c r="Y143" s="80" t="n">
        <v>36</v>
      </c>
      <c r="Z143" s="27">
        <f>IF(U143="","",LOOKUP(U143-V143,{-9E+307,0,1},{2,"x",1}))</f>
        <v/>
      </c>
      <c r="AA143" s="14">
        <f>IF(U143="","",U143&amp;"-"&amp;V143)</f>
        <v/>
      </c>
      <c r="AB143" s="63" t="n"/>
      <c r="EP143" s="89" t="n"/>
      <c r="ER143" s="81" t="n"/>
      <c r="ES143" s="89" t="n"/>
      <c r="EU143" s="81" t="n"/>
      <c r="EV143" s="89" t="n"/>
      <c r="EX143" s="81" t="n"/>
      <c r="EY143" s="89" t="n"/>
      <c r="FA143" s="81" t="n"/>
      <c r="FB143" s="89" t="n"/>
      <c r="FD143" s="81" t="n"/>
      <c r="FE143" s="89" t="n"/>
      <c r="FG143" s="81" t="n"/>
      <c r="FH143" s="89" t="n"/>
      <c r="FJ143" s="81" t="n"/>
      <c r="FK143" s="89" t="n"/>
      <c r="FM143" s="81" t="n"/>
    </row>
    <row customHeight="1" ht="12" r="144" spans="1:201">
      <c r="A144" s="35" t="n">
        <v>43450</v>
      </c>
      <c r="B144" s="89" t="s">
        <v>186</v>
      </c>
      <c r="C144" s="89" t="s">
        <v>182</v>
      </c>
      <c r="D144" s="31" t="n">
        <v>6.73</v>
      </c>
      <c r="E144" s="81" t="n">
        <v>6.84</v>
      </c>
      <c r="F144" s="25" t="n">
        <v>445</v>
      </c>
      <c r="G144" s="80" t="n">
        <v>354</v>
      </c>
      <c r="H144" s="80" t="n">
        <v>334</v>
      </c>
      <c r="I144" s="80" t="n">
        <v>249</v>
      </c>
      <c r="J144" s="80" t="n">
        <v>8</v>
      </c>
      <c r="K144" s="80" t="n">
        <v>8</v>
      </c>
      <c r="L144" s="25" t="n">
        <v>0</v>
      </c>
      <c r="M144" s="80" t="n">
        <v>1</v>
      </c>
      <c r="N144" s="80" t="n">
        <v>4</v>
      </c>
      <c r="O144" s="80" t="n">
        <v>2</v>
      </c>
      <c r="P144" s="80" t="n">
        <v>1</v>
      </c>
      <c r="Q144" s="80" t="n">
        <v>0</v>
      </c>
      <c r="R144" s="16" t="n">
        <v>5</v>
      </c>
      <c r="S144" s="16" t="n">
        <v>3</v>
      </c>
      <c r="T144" s="16" t="n">
        <v>8</v>
      </c>
      <c r="U144" s="10" t="n">
        <v>1</v>
      </c>
      <c r="V144" s="89" t="n">
        <v>2</v>
      </c>
      <c r="W144" s="16" t="n">
        <v>3</v>
      </c>
      <c r="X144" s="25" t="n">
        <v>11</v>
      </c>
      <c r="Y144" s="80" t="n">
        <v>26</v>
      </c>
      <c r="Z144" s="27">
        <f>IF(U144="","",LOOKUP(U144-V144,{-9E+307,0,1},{2,"x",1}))</f>
        <v/>
      </c>
      <c r="AA144" s="14">
        <f>IF(U144="","",U144&amp;"-"&amp;V144)</f>
        <v/>
      </c>
      <c r="AB144" s="63" t="n"/>
      <c r="EP144" s="89" t="n"/>
      <c r="ER144" s="81" t="n"/>
      <c r="ES144" s="89" t="n"/>
      <c r="EU144" s="81" t="n"/>
      <c r="EV144" s="89" t="n"/>
      <c r="EX144" s="81" t="n"/>
      <c r="EY144" s="89" t="n"/>
      <c r="FA144" s="81" t="n"/>
      <c r="FB144" s="89" t="n"/>
      <c r="FD144" s="81" t="n"/>
      <c r="FE144" s="89" t="n"/>
      <c r="FG144" s="81" t="n"/>
      <c r="FH144" s="89" t="n"/>
      <c r="FJ144" s="81" t="n"/>
      <c r="FK144" s="89" t="n"/>
      <c r="FM144" s="81" t="n"/>
    </row>
    <row customHeight="1" ht="12" r="145" spans="1:201">
      <c r="A145" s="35" t="n">
        <v>43450</v>
      </c>
      <c r="B145" s="89" t="s">
        <v>170</v>
      </c>
      <c r="C145" s="89" t="s">
        <v>177</v>
      </c>
      <c r="D145" s="31" t="n">
        <v>6.49</v>
      </c>
      <c r="E145" s="81" t="n">
        <v>6.95</v>
      </c>
      <c r="F145" s="25" t="n">
        <v>468</v>
      </c>
      <c r="G145" s="80" t="n">
        <v>426</v>
      </c>
      <c r="H145" s="80" t="n">
        <v>366</v>
      </c>
      <c r="I145" s="80" t="n">
        <v>324</v>
      </c>
      <c r="J145" s="80" t="n">
        <v>9</v>
      </c>
      <c r="K145" s="80" t="n">
        <v>8</v>
      </c>
      <c r="L145" s="25" t="n">
        <v>1</v>
      </c>
      <c r="M145" s="80" t="n">
        <v>1</v>
      </c>
      <c r="N145" s="80" t="n">
        <v>3</v>
      </c>
      <c r="O145" s="80" t="n">
        <v>2</v>
      </c>
      <c r="P145" s="80" t="n">
        <v>2</v>
      </c>
      <c r="Q145" s="80" t="n">
        <v>0</v>
      </c>
      <c r="R145" s="16" t="n">
        <v>6</v>
      </c>
      <c r="S145" s="16" t="n">
        <v>3</v>
      </c>
      <c r="T145" s="16" t="n">
        <v>9</v>
      </c>
      <c r="U145" s="10" t="n">
        <v>2</v>
      </c>
      <c r="V145" s="89" t="n">
        <v>3</v>
      </c>
      <c r="W145" s="16" t="n">
        <v>5</v>
      </c>
      <c r="X145" s="25" t="n">
        <v>18</v>
      </c>
      <c r="Y145" s="80" t="n">
        <v>15</v>
      </c>
      <c r="Z145" s="27">
        <f>IF(U145="","",LOOKUP(U145-V145,{-9E+307,0,1},{2,"x",1}))</f>
        <v/>
      </c>
      <c r="AA145" s="14">
        <f>IF(U145="","",U145&amp;"-"&amp;V145)</f>
        <v/>
      </c>
      <c r="AB145" s="63" t="n"/>
      <c r="EP145" s="89" t="n"/>
      <c r="ER145" s="81" t="n"/>
      <c r="ES145" s="89" t="n"/>
      <c r="EU145" s="81" t="n"/>
      <c r="EV145" s="89" t="n"/>
      <c r="EX145" s="81" t="n"/>
      <c r="EY145" s="89" t="n"/>
      <c r="FA145" s="81" t="n"/>
      <c r="FB145" s="89" t="n"/>
      <c r="FD145" s="81" t="n"/>
      <c r="FE145" s="89" t="n"/>
      <c r="FG145" s="81" t="n"/>
      <c r="FH145" s="89" t="n"/>
      <c r="FJ145" s="81" t="n"/>
      <c r="FK145" s="89" t="n"/>
      <c r="FM145" s="81" t="n"/>
    </row>
    <row customHeight="1" ht="12" r="146" spans="1:201">
      <c r="U146" s="10" t="n"/>
      <c r="V146" s="89" t="n"/>
      <c r="W146" s="16" t="n"/>
      <c r="X146" s="25" t="n"/>
      <c r="Y146" s="80" t="n"/>
      <c r="Z146" s="27">
        <f>IF(U146="","",LOOKUP(U146-V146,{-9E+307,0,1},{2,"x",1}))</f>
        <v/>
      </c>
      <c r="AA146" s="14">
        <f>IF(U146="","",U146&amp;"-"&amp;V146)</f>
        <v/>
      </c>
      <c r="AB146" s="63" t="n"/>
      <c r="EP146" s="89" t="n"/>
      <c r="ER146" s="81" t="n"/>
      <c r="ES146" s="89" t="n"/>
      <c r="EU146" s="81" t="n"/>
      <c r="EV146" s="89" t="n"/>
      <c r="EX146" s="81" t="n"/>
      <c r="EY146" s="89" t="n"/>
      <c r="FA146" s="81" t="n"/>
      <c r="FB146" s="89" t="n"/>
      <c r="FD146" s="81" t="n"/>
      <c r="FE146" s="89" t="n"/>
      <c r="FG146" s="81" t="n"/>
      <c r="FH146" s="89" t="n"/>
      <c r="FJ146" s="81" t="n"/>
      <c r="FK146" s="89" t="n"/>
      <c r="FM146" s="81" t="n"/>
    </row>
    <row customHeight="1" ht="12" r="147" spans="1:201">
      <c r="U147" s="10" t="n"/>
      <c r="V147" s="89" t="n"/>
      <c r="W147" s="16" t="n"/>
      <c r="X147" s="25" t="n"/>
      <c r="Y147" s="80" t="n"/>
      <c r="Z147" s="27">
        <f>IF(U147="","",LOOKUP(U147-V147,{-9E+307,0,1},{2,"x",1}))</f>
        <v/>
      </c>
      <c r="AA147" s="14">
        <f>IF(U147="","",U147&amp;"-"&amp;V147)</f>
        <v/>
      </c>
      <c r="AB147" s="63" t="n"/>
      <c r="EP147" s="89" t="n"/>
      <c r="ER147" s="81" t="n"/>
      <c r="ES147" s="89" t="n"/>
      <c r="EU147" s="81" t="n"/>
      <c r="EV147" s="89" t="n"/>
      <c r="EX147" s="81" t="n"/>
      <c r="EY147" s="89" t="n"/>
      <c r="FA147" s="81" t="n"/>
      <c r="FB147" s="89" t="n"/>
      <c r="FD147" s="81" t="n"/>
      <c r="FE147" s="89" t="n"/>
      <c r="FG147" s="81" t="n"/>
      <c r="FH147" s="89" t="n"/>
      <c r="FJ147" s="81" t="n"/>
      <c r="FK147" s="89" t="n"/>
      <c r="FM147" s="81" t="n"/>
    </row>
    <row customHeight="1" ht="12" r="148" spans="1:201">
      <c r="U148" s="10" t="n"/>
      <c r="V148" s="89" t="n"/>
      <c r="W148" s="16" t="n"/>
      <c r="X148" s="25" t="n"/>
      <c r="Y148" s="80" t="n"/>
      <c r="Z148" s="27">
        <f>IF(U148="","",LOOKUP(U148-V148,{-9E+307,0,1},{2,"x",1}))</f>
        <v/>
      </c>
      <c r="AA148" s="14">
        <f>IF(U148="","",U148&amp;"-"&amp;V148)</f>
        <v/>
      </c>
      <c r="AB148" s="63" t="n"/>
      <c r="EP148" s="89" t="n"/>
      <c r="ER148" s="81" t="n"/>
      <c r="ES148" s="89" t="n"/>
      <c r="EU148" s="81" t="n"/>
      <c r="EV148" s="89" t="n"/>
      <c r="EX148" s="81" t="n"/>
      <c r="EY148" s="89" t="n"/>
      <c r="FA148" s="81" t="n"/>
      <c r="FB148" s="89" t="n"/>
      <c r="FD148" s="81" t="n"/>
      <c r="FE148" s="89" t="n"/>
      <c r="FG148" s="81" t="n"/>
      <c r="FH148" s="89" t="n"/>
      <c r="FJ148" s="81" t="n"/>
      <c r="FK148" s="89" t="n"/>
      <c r="FM148" s="81" t="n"/>
    </row>
    <row customHeight="1" ht="12" r="149" spans="1:201">
      <c r="U149" s="10" t="n"/>
      <c r="V149" s="89" t="n"/>
      <c r="W149" s="16" t="n"/>
      <c r="X149" s="25" t="n"/>
      <c r="Y149" s="80" t="n"/>
      <c r="Z149" s="27">
        <f>IF(U149="","",LOOKUP(U149-V149,{-9E+307,0,1},{2,"x",1}))</f>
        <v/>
      </c>
      <c r="AA149" s="14">
        <f>IF(U149="","",U149&amp;"-"&amp;V149)</f>
        <v/>
      </c>
      <c r="AB149" s="63" t="n"/>
      <c r="EP149" s="89" t="n"/>
      <c r="ER149" s="81" t="n"/>
      <c r="ES149" s="89" t="n"/>
      <c r="EU149" s="81" t="n"/>
      <c r="EV149" s="89" t="n"/>
      <c r="EX149" s="81" t="n"/>
      <c r="EY149" s="89" t="n"/>
      <c r="FA149" s="81" t="n"/>
      <c r="FB149" s="89" t="n"/>
      <c r="FD149" s="81" t="n"/>
      <c r="FE149" s="89" t="n"/>
      <c r="FG149" s="81" t="n"/>
      <c r="FH149" s="89" t="n"/>
      <c r="FJ149" s="81" t="n"/>
      <c r="FK149" s="89" t="n"/>
      <c r="FM149" s="81" t="n"/>
    </row>
    <row customHeight="1" ht="12" r="150" spans="1:201">
      <c r="U150" s="10" t="n"/>
      <c r="V150" s="89" t="n"/>
      <c r="W150" s="16" t="n"/>
      <c r="X150" s="25" t="n"/>
      <c r="Y150" s="80" t="n"/>
      <c r="Z150" s="27">
        <f>IF(U150="","",LOOKUP(U150-V150,{-9E+307,0,1},{2,"x",1}))</f>
        <v/>
      </c>
      <c r="AA150" s="14">
        <f>IF(U150="","",U150&amp;"-"&amp;V150)</f>
        <v/>
      </c>
      <c r="AB150" s="63" t="n"/>
      <c r="EP150" s="89" t="n"/>
      <c r="ER150" s="81" t="n"/>
      <c r="ES150" s="89" t="n"/>
      <c r="EU150" s="81" t="n"/>
      <c r="EV150" s="89" t="n"/>
      <c r="EX150" s="81" t="n"/>
      <c r="EY150" s="89" t="n"/>
      <c r="FA150" s="81" t="n"/>
      <c r="FB150" s="89" t="n"/>
      <c r="FD150" s="81" t="n"/>
      <c r="FE150" s="89" t="n"/>
      <c r="FG150" s="81" t="n"/>
      <c r="FH150" s="89" t="n"/>
      <c r="FJ150" s="81" t="n"/>
      <c r="FK150" s="89" t="n"/>
      <c r="FM150" s="81" t="n"/>
    </row>
    <row customHeight="1" ht="12" r="151" spans="1:201">
      <c r="U151" s="10" t="n"/>
      <c r="V151" s="89" t="n"/>
      <c r="W151" s="16" t="n"/>
      <c r="X151" s="25" t="n"/>
      <c r="Y151" s="80" t="n"/>
      <c r="Z151" s="27">
        <f>IF(U151="","",LOOKUP(U151-V151,{-9E+307,0,1},{2,"x",1}))</f>
        <v/>
      </c>
      <c r="AA151" s="14">
        <f>IF(U151="","",U151&amp;"-"&amp;V151)</f>
        <v/>
      </c>
      <c r="AB151" s="63" t="n"/>
      <c r="EP151" s="89" t="n"/>
      <c r="ER151" s="81" t="n"/>
      <c r="ES151" s="89" t="n"/>
      <c r="EU151" s="81" t="n"/>
      <c r="EV151" s="89" t="n"/>
      <c r="EX151" s="81" t="n"/>
      <c r="EY151" s="89" t="n"/>
      <c r="FA151" s="81" t="n"/>
      <c r="FB151" s="89" t="n"/>
      <c r="FD151" s="81" t="n"/>
      <c r="FE151" s="89" t="n"/>
      <c r="FG151" s="81" t="n"/>
      <c r="FH151" s="89" t="n"/>
      <c r="FJ151" s="81" t="n"/>
      <c r="FK151" s="89" t="n"/>
      <c r="FM151" s="81" t="n"/>
    </row>
    <row customHeight="1" ht="12" r="152" spans="1:201">
      <c r="U152" s="10" t="n"/>
      <c r="V152" s="89" t="n"/>
      <c r="W152" s="16" t="n"/>
      <c r="X152" s="25" t="n"/>
      <c r="Y152" s="80" t="n"/>
      <c r="Z152" s="27">
        <f>IF(U152="","",LOOKUP(U152-V152,{-9E+307,0,1},{2,"x",1}))</f>
        <v/>
      </c>
      <c r="AA152" s="14">
        <f>IF(U152="","",U152&amp;"-"&amp;V152)</f>
        <v/>
      </c>
      <c r="AB152" s="63" t="n"/>
      <c r="EP152" s="89" t="n"/>
      <c r="ER152" s="81" t="n"/>
      <c r="ES152" s="89" t="n"/>
      <c r="EU152" s="81" t="n"/>
      <c r="EV152" s="89" t="n"/>
      <c r="EX152" s="81" t="n"/>
      <c r="EY152" s="89" t="n"/>
      <c r="FA152" s="81" t="n"/>
      <c r="FB152" s="89" t="n"/>
      <c r="FD152" s="81" t="n"/>
      <c r="FE152" s="89" t="n"/>
      <c r="FG152" s="81" t="n"/>
      <c r="FH152" s="89" t="n"/>
      <c r="FJ152" s="81" t="n"/>
      <c r="FK152" s="89" t="n"/>
      <c r="FM152" s="81" t="n"/>
    </row>
    <row customHeight="1" ht="12" r="153" spans="1:201">
      <c r="U153" s="10" t="n"/>
      <c r="V153" s="89" t="n"/>
      <c r="W153" s="16" t="n"/>
      <c r="X153" s="25" t="n"/>
      <c r="Y153" s="80" t="n"/>
      <c r="Z153" s="27">
        <f>IF(U153="","",LOOKUP(U153-V153,{-9E+307,0,1},{2,"x",1}))</f>
        <v/>
      </c>
      <c r="AA153" s="14">
        <f>IF(U153="","",U153&amp;"-"&amp;V153)</f>
        <v/>
      </c>
      <c r="AB153" s="63" t="n"/>
      <c r="EP153" s="89" t="n"/>
      <c r="ER153" s="81" t="n"/>
      <c r="ES153" s="89" t="n"/>
      <c r="EU153" s="81" t="n"/>
      <c r="EV153" s="89" t="n"/>
      <c r="EX153" s="81" t="n"/>
      <c r="EY153" s="89" t="n"/>
      <c r="FA153" s="81" t="n"/>
      <c r="FB153" s="89" t="n"/>
      <c r="FD153" s="81" t="n"/>
      <c r="FE153" s="89" t="n"/>
      <c r="FG153" s="81" t="n"/>
      <c r="FH153" s="89" t="n"/>
      <c r="FJ153" s="81" t="n"/>
      <c r="FK153" s="89" t="n"/>
      <c r="FM153" s="81" t="n"/>
    </row>
    <row customHeight="1" ht="12" r="154" spans="1:201">
      <c r="U154" s="10" t="n"/>
      <c r="V154" s="89" t="n"/>
      <c r="W154" s="16" t="n"/>
      <c r="X154" s="25" t="n"/>
      <c r="Y154" s="80" t="n"/>
      <c r="Z154" s="27">
        <f>IF(U154="","",LOOKUP(U154-V154,{-9E+307,0,1},{2,"x",1}))</f>
        <v/>
      </c>
      <c r="AA154" s="14">
        <f>IF(U154="","",U154&amp;"-"&amp;V154)</f>
        <v/>
      </c>
      <c r="AB154" s="63" t="n"/>
      <c r="EP154" s="89" t="n"/>
      <c r="ER154" s="81" t="n"/>
      <c r="ES154" s="89" t="n"/>
      <c r="EU154" s="81" t="n"/>
      <c r="EV154" s="89" t="n"/>
      <c r="EX154" s="81" t="n"/>
      <c r="EY154" s="89" t="n"/>
      <c r="FA154" s="81" t="n"/>
      <c r="FB154" s="89" t="n"/>
      <c r="FD154" s="81" t="n"/>
      <c r="FE154" s="89" t="n"/>
      <c r="FG154" s="81" t="n"/>
      <c r="FH154" s="89" t="n"/>
      <c r="FJ154" s="81" t="n"/>
      <c r="FK154" s="89" t="n"/>
      <c r="FM154" s="81" t="n"/>
    </row>
    <row customHeight="1" ht="12" r="155" spans="1:201">
      <c r="U155" s="10" t="n"/>
      <c r="V155" s="89" t="n"/>
      <c r="W155" s="16" t="n"/>
      <c r="X155" s="25" t="n"/>
      <c r="Y155" s="80" t="n"/>
      <c r="Z155" s="27">
        <f>IF(U155="","",LOOKUP(U155-V155,{-9E+307,0,1},{2,"x",1}))</f>
        <v/>
      </c>
      <c r="AA155" s="14">
        <f>IF(U155="","",U155&amp;"-"&amp;V155)</f>
        <v/>
      </c>
      <c r="AB155" s="63" t="n"/>
      <c r="EP155" s="89" t="n"/>
      <c r="ER155" s="81" t="n"/>
      <c r="ES155" s="89" t="n"/>
      <c r="EU155" s="81" t="n"/>
      <c r="EV155" s="89" t="n"/>
      <c r="EX155" s="81" t="n"/>
      <c r="EY155" s="89" t="n"/>
      <c r="FA155" s="81" t="n"/>
      <c r="FB155" s="89" t="n"/>
      <c r="FD155" s="81" t="n"/>
      <c r="FE155" s="89" t="n"/>
      <c r="FG155" s="81" t="n"/>
      <c r="FH155" s="89" t="n"/>
      <c r="FJ155" s="81" t="n"/>
      <c r="FK155" s="89" t="n"/>
      <c r="FM155" s="81" t="n"/>
    </row>
    <row customHeight="1" ht="12" r="156" spans="1:201">
      <c r="U156" s="10" t="n"/>
      <c r="V156" s="89" t="n"/>
      <c r="W156" s="16" t="n"/>
      <c r="X156" s="25" t="n"/>
      <c r="Y156" s="80" t="n"/>
      <c r="Z156" s="27">
        <f>IF(U156="","",LOOKUP(U156-V156,{-9E+307,0,1},{2,"x",1}))</f>
        <v/>
      </c>
      <c r="AA156" s="14">
        <f>IF(U156="","",U156&amp;"-"&amp;V156)</f>
        <v/>
      </c>
      <c r="AB156" s="63" t="n"/>
      <c r="EP156" s="89" t="n"/>
      <c r="ER156" s="81" t="n"/>
      <c r="ES156" s="89" t="n"/>
      <c r="EU156" s="81" t="n"/>
      <c r="EV156" s="89" t="n"/>
      <c r="EX156" s="81" t="n"/>
      <c r="EY156" s="89" t="n"/>
      <c r="FA156" s="81" t="n"/>
      <c r="FB156" s="89" t="n"/>
      <c r="FD156" s="81" t="n"/>
      <c r="FE156" s="89" t="n"/>
      <c r="FG156" s="81" t="n"/>
      <c r="FH156" s="89" t="n"/>
      <c r="FJ156" s="81" t="n"/>
      <c r="FK156" s="89" t="n"/>
      <c r="FM156" s="81" t="n"/>
    </row>
    <row customHeight="1" ht="12" r="157" spans="1:201">
      <c r="U157" s="10" t="n"/>
      <c r="V157" s="89" t="n"/>
      <c r="W157" s="16" t="n"/>
      <c r="X157" s="25" t="n"/>
      <c r="Y157" s="80" t="n"/>
      <c r="Z157" s="27">
        <f>IF(U157="","",LOOKUP(U157-V157,{-9E+307,0,1},{2,"x",1}))</f>
        <v/>
      </c>
      <c r="AA157" s="14">
        <f>IF(U157="","",U157&amp;"-"&amp;V157)</f>
        <v/>
      </c>
      <c r="AB157" s="63" t="n"/>
      <c r="EP157" s="89" t="n"/>
      <c r="ER157" s="81" t="n"/>
      <c r="ES157" s="89" t="n"/>
      <c r="EU157" s="81" t="n"/>
      <c r="EV157" s="89" t="n"/>
      <c r="EX157" s="81" t="n"/>
      <c r="EY157" s="89" t="n"/>
      <c r="FA157" s="81" t="n"/>
      <c r="FB157" s="89" t="n"/>
      <c r="FD157" s="81" t="n"/>
      <c r="FE157" s="89" t="n"/>
      <c r="FG157" s="81" t="n"/>
      <c r="FH157" s="89" t="n"/>
      <c r="FJ157" s="81" t="n"/>
      <c r="FK157" s="89" t="n"/>
      <c r="FM157" s="81" t="n"/>
    </row>
    <row customHeight="1" ht="12" r="158" spans="1:201">
      <c r="U158" s="10" t="n"/>
      <c r="V158" s="89" t="n"/>
      <c r="W158" s="16" t="n"/>
      <c r="X158" s="25" t="n"/>
      <c r="Y158" s="80" t="n"/>
      <c r="Z158" s="27">
        <f>IF(U158="","",LOOKUP(U158-V158,{-9E+307,0,1},{2,"x",1}))</f>
        <v/>
      </c>
      <c r="AA158" s="14">
        <f>IF(U158="","",U158&amp;"-"&amp;V158)</f>
        <v/>
      </c>
      <c r="AB158" s="63" t="n"/>
      <c r="EP158" s="89" t="n"/>
      <c r="ER158" s="81" t="n"/>
      <c r="ES158" s="89" t="n"/>
      <c r="EU158" s="81" t="n"/>
      <c r="EV158" s="89" t="n"/>
      <c r="EX158" s="81" t="n"/>
      <c r="EY158" s="89" t="n"/>
      <c r="FA158" s="81" t="n"/>
      <c r="FB158" s="89" t="n"/>
      <c r="FD158" s="81" t="n"/>
      <c r="FE158" s="89" t="n"/>
      <c r="FG158" s="81" t="n"/>
      <c r="FH158" s="89" t="n"/>
      <c r="FJ158" s="81" t="n"/>
      <c r="FK158" s="89" t="n"/>
      <c r="FM158" s="81" t="n"/>
    </row>
    <row customHeight="1" ht="12" r="159" spans="1:201">
      <c r="U159" s="10" t="n"/>
      <c r="V159" s="89" t="n"/>
      <c r="W159" s="16" t="n"/>
      <c r="X159" s="25" t="n"/>
      <c r="Y159" s="80" t="n"/>
      <c r="Z159" s="27">
        <f>IF(U159="","",LOOKUP(U159-V159,{-9E+307,0,1},{2,"x",1}))</f>
        <v/>
      </c>
      <c r="AA159" s="14">
        <f>IF(U159="","",U159&amp;"-"&amp;V159)</f>
        <v/>
      </c>
      <c r="AB159" s="63" t="n"/>
      <c r="EP159" s="89" t="n"/>
      <c r="ER159" s="81" t="n"/>
      <c r="ES159" s="89" t="n"/>
      <c r="EU159" s="81" t="n"/>
      <c r="EV159" s="89" t="n"/>
      <c r="EX159" s="81" t="n"/>
      <c r="EY159" s="89" t="n"/>
      <c r="FA159" s="81" t="n"/>
      <c r="FB159" s="89" t="n"/>
      <c r="FD159" s="81" t="n"/>
      <c r="FE159" s="89" t="n"/>
      <c r="FG159" s="81" t="n"/>
      <c r="FH159" s="89" t="n"/>
      <c r="FJ159" s="81" t="n"/>
      <c r="FK159" s="89" t="n"/>
      <c r="FM159" s="81" t="n"/>
    </row>
    <row customHeight="1" ht="12" r="160" spans="1:201">
      <c r="U160" s="10" t="n"/>
      <c r="V160" s="89" t="n"/>
      <c r="W160" s="16" t="n"/>
      <c r="X160" s="25" t="n"/>
      <c r="Y160" s="80" t="n"/>
      <c r="Z160" s="27">
        <f>IF(U160="","",LOOKUP(U160-V160,{-9E+307,0,1},{2,"x",1}))</f>
        <v/>
      </c>
      <c r="AA160" s="14">
        <f>IF(U160="","",U160&amp;"-"&amp;V160)</f>
        <v/>
      </c>
      <c r="AB160" s="63" t="n"/>
      <c r="EP160" s="89" t="n"/>
      <c r="ER160" s="81" t="n"/>
      <c r="ES160" s="89" t="n"/>
      <c r="EU160" s="81" t="n"/>
      <c r="EV160" s="89" t="n"/>
      <c r="EX160" s="81" t="n"/>
      <c r="EY160" s="89" t="n"/>
      <c r="FA160" s="81" t="n"/>
      <c r="FB160" s="89" t="n"/>
      <c r="FD160" s="81" t="n"/>
      <c r="FE160" s="89" t="n"/>
      <c r="FG160" s="81" t="n"/>
      <c r="FH160" s="89" t="n"/>
      <c r="FJ160" s="81" t="n"/>
      <c r="FK160" s="89" t="n"/>
      <c r="FM160" s="81" t="n"/>
    </row>
    <row r="161" spans="1:201">
      <c r="U161" s="10" t="n"/>
      <c r="V161" s="89" t="n"/>
      <c r="W161" s="16" t="n"/>
      <c r="X161" s="25" t="n"/>
      <c r="Y161" s="80" t="n"/>
      <c r="Z161" s="27">
        <f>IF(U161="","",LOOKUP(U161-V161,{-9E+307,0,1},{2,"x",1}))</f>
        <v/>
      </c>
      <c r="AA161" s="14">
        <f>IF(U161="","",U161&amp;"-"&amp;V161)</f>
        <v/>
      </c>
      <c r="AB161" s="63" t="n"/>
      <c r="EP161" s="89" t="n"/>
      <c r="ER161" s="81" t="n"/>
      <c r="ES161" s="89" t="n"/>
      <c r="EU161" s="81" t="n"/>
      <c r="EV161" s="89" t="n"/>
      <c r="EX161" s="81" t="n"/>
      <c r="EY161" s="89" t="n"/>
      <c r="FA161" s="81" t="n"/>
      <c r="FB161" s="89" t="n"/>
      <c r="FD161" s="81" t="n"/>
      <c r="FE161" s="89" t="n"/>
      <c r="FG161" s="81" t="n"/>
      <c r="FH161" s="89" t="n"/>
      <c r="FJ161" s="81" t="n"/>
      <c r="FK161" s="89" t="n"/>
      <c r="FM161" s="81" t="n"/>
    </row>
    <row customHeight="1" ht="12" r="162" spans="1:201">
      <c r="U162" s="10" t="n"/>
      <c r="V162" s="89" t="n"/>
      <c r="W162" s="16" t="n"/>
      <c r="X162" s="25" t="n"/>
      <c r="Y162" s="80" t="n"/>
      <c r="Z162" s="27">
        <f>IF(U162="","",LOOKUP(U162-V162,{-9E+307,0,1},{2,"x",1}))</f>
        <v/>
      </c>
      <c r="AA162" s="14">
        <f>IF(U162="","",U162&amp;"-"&amp;V162)</f>
        <v/>
      </c>
      <c r="AB162" s="63" t="n"/>
      <c r="EP162" s="89" t="n"/>
      <c r="ER162" s="81" t="n"/>
      <c r="ES162" s="89" t="n"/>
      <c r="EU162" s="81" t="n"/>
      <c r="EV162" s="89" t="n"/>
      <c r="EX162" s="81" t="n"/>
      <c r="EY162" s="89" t="n"/>
      <c r="FA162" s="81" t="n"/>
      <c r="FB162" s="89" t="n"/>
      <c r="FD162" s="81" t="n"/>
      <c r="FE162" s="89" t="n"/>
      <c r="FG162" s="81" t="n"/>
      <c r="FH162" s="89" t="n"/>
      <c r="FJ162" s="81" t="n"/>
      <c r="FK162" s="89" t="n"/>
      <c r="FM162" s="81" t="n"/>
    </row>
    <row customHeight="1" ht="12" r="163" spans="1:201">
      <c r="U163" s="10" t="n"/>
      <c r="V163" s="89" t="n"/>
      <c r="W163" s="16" t="n"/>
      <c r="X163" s="25" t="n"/>
      <c r="Y163" s="80" t="n"/>
      <c r="Z163" s="27">
        <f>IF(U163="","",LOOKUP(U163-V163,{-9E+307,0,1},{2,"x",1}))</f>
        <v/>
      </c>
      <c r="AA163" s="14">
        <f>IF(U163="","",U163&amp;"-"&amp;V163)</f>
        <v/>
      </c>
      <c r="AB163" s="63" t="n"/>
      <c r="EP163" s="89" t="n"/>
      <c r="ER163" s="81" t="n"/>
      <c r="ES163" s="89" t="n"/>
      <c r="EU163" s="81" t="n"/>
      <c r="EV163" s="89" t="n"/>
      <c r="EX163" s="81" t="n"/>
      <c r="EY163" s="89" t="n"/>
      <c r="FA163" s="81" t="n"/>
      <c r="FB163" s="89" t="n"/>
      <c r="FD163" s="81" t="n"/>
      <c r="FE163" s="89" t="n"/>
      <c r="FG163" s="81" t="n"/>
      <c r="FH163" s="89" t="n"/>
      <c r="FJ163" s="81" t="n"/>
      <c r="FK163" s="89" t="n"/>
      <c r="FM163" s="81" t="n"/>
    </row>
    <row customHeight="1" ht="12" r="164" spans="1:201">
      <c r="U164" s="10" t="n"/>
      <c r="V164" s="89" t="n"/>
      <c r="W164" s="16" t="n"/>
      <c r="X164" s="25" t="n"/>
      <c r="Y164" s="80" t="n"/>
      <c r="Z164" s="27">
        <f>IF(U164="","",LOOKUP(U164-V164,{-9E+307,0,1},{2,"x",1}))</f>
        <v/>
      </c>
      <c r="AA164" s="14">
        <f>IF(U164="","",U164&amp;"-"&amp;V164)</f>
        <v/>
      </c>
      <c r="AB164" s="63" t="n"/>
      <c r="EP164" s="89" t="n"/>
      <c r="ER164" s="81" t="n"/>
      <c r="ES164" s="89" t="n"/>
      <c r="EU164" s="81" t="n"/>
      <c r="EV164" s="89" t="n"/>
      <c r="EX164" s="81" t="n"/>
      <c r="EY164" s="89" t="n"/>
      <c r="FA164" s="81" t="n"/>
      <c r="FB164" s="89" t="n"/>
      <c r="FD164" s="81" t="n"/>
      <c r="FE164" s="89" t="n"/>
      <c r="FG164" s="81" t="n"/>
      <c r="FH164" s="89" t="n"/>
      <c r="FJ164" s="81" t="n"/>
      <c r="FK164" s="89" t="n"/>
      <c r="FM164" s="81" t="n"/>
    </row>
    <row customHeight="1" ht="12" r="165" spans="1:201">
      <c r="U165" s="10" t="n"/>
      <c r="V165" s="89" t="n"/>
      <c r="W165" s="16" t="n"/>
      <c r="X165" s="25" t="n"/>
      <c r="Y165" s="80" t="n"/>
      <c r="Z165" s="27">
        <f>IF(U165="","",LOOKUP(U165-V165,{-9E+307,0,1},{2,"x",1}))</f>
        <v/>
      </c>
      <c r="AA165" s="14">
        <f>IF(U165="","",U165&amp;"-"&amp;V165)</f>
        <v/>
      </c>
      <c r="AB165" s="63" t="n"/>
      <c r="EP165" s="89" t="n"/>
      <c r="ER165" s="81" t="n"/>
      <c r="ES165" s="89" t="n"/>
      <c r="EU165" s="81" t="n"/>
      <c r="EV165" s="89" t="n"/>
      <c r="EX165" s="81" t="n"/>
      <c r="EY165" s="89" t="n"/>
      <c r="FA165" s="81" t="n"/>
      <c r="FB165" s="89" t="n"/>
      <c r="FD165" s="81" t="n"/>
      <c r="FE165" s="89" t="n"/>
      <c r="FG165" s="81" t="n"/>
      <c r="FH165" s="89" t="n"/>
      <c r="FJ165" s="81" t="n"/>
      <c r="FK165" s="89" t="n"/>
      <c r="FM165" s="81" t="n"/>
    </row>
    <row customHeight="1" ht="12" r="166" spans="1:201">
      <c r="U166" s="10" t="n"/>
      <c r="V166" s="89" t="n"/>
      <c r="W166" s="16" t="n"/>
      <c r="X166" s="25" t="n"/>
      <c r="Y166" s="80" t="n"/>
      <c r="Z166" s="27">
        <f>IF(U166="","",LOOKUP(U166-V166,{-9E+307,0,1},{2,"x",1}))</f>
        <v/>
      </c>
      <c r="AA166" s="14">
        <f>IF(U166="","",U166&amp;"-"&amp;V166)</f>
        <v/>
      </c>
      <c r="AB166" s="63" t="n"/>
      <c r="EP166" s="89" t="n"/>
      <c r="ER166" s="81" t="n"/>
      <c r="ES166" s="89" t="n"/>
      <c r="EU166" s="81" t="n"/>
      <c r="EV166" s="89" t="n"/>
      <c r="EX166" s="81" t="n"/>
      <c r="EY166" s="89" t="n"/>
      <c r="FA166" s="81" t="n"/>
      <c r="FB166" s="89" t="n"/>
      <c r="FD166" s="81" t="n"/>
      <c r="FE166" s="89" t="n"/>
      <c r="FG166" s="81" t="n"/>
      <c r="FH166" s="89" t="n"/>
      <c r="FJ166" s="81" t="n"/>
      <c r="FK166" s="89" t="n"/>
      <c r="FM166" s="81" t="n"/>
    </row>
    <row customHeight="1" ht="12" r="167" spans="1:201">
      <c r="U167" s="10" t="n"/>
      <c r="V167" s="89" t="n"/>
      <c r="W167" s="16" t="n"/>
      <c r="X167" s="25" t="n"/>
      <c r="Y167" s="80" t="n"/>
      <c r="Z167" s="27">
        <f>IF(U167="","",LOOKUP(U167-V167,{-9E+307,0,1},{2,"x",1}))</f>
        <v/>
      </c>
      <c r="AA167" s="14">
        <f>IF(U167="","",U167&amp;"-"&amp;V167)</f>
        <v/>
      </c>
      <c r="AB167" s="63" t="n"/>
      <c r="EP167" s="89" t="n"/>
      <c r="ER167" s="81" t="n"/>
      <c r="ES167" s="89" t="n"/>
      <c r="EU167" s="81" t="n"/>
      <c r="EV167" s="89" t="n"/>
      <c r="EX167" s="81" t="n"/>
      <c r="EY167" s="89" t="n"/>
      <c r="FA167" s="81" t="n"/>
      <c r="FB167" s="89" t="n"/>
      <c r="FD167" s="81" t="n"/>
      <c r="FE167" s="89" t="n"/>
      <c r="FG167" s="81" t="n"/>
      <c r="FH167" s="89" t="n"/>
      <c r="FJ167" s="81" t="n"/>
      <c r="FK167" s="89" t="n"/>
      <c r="FM167" s="81" t="n"/>
    </row>
    <row customHeight="1" ht="12" r="168" spans="1:201">
      <c r="U168" s="10" t="n"/>
      <c r="V168" s="89" t="n"/>
      <c r="W168" s="16" t="n"/>
      <c r="X168" s="25" t="n"/>
      <c r="Y168" s="80" t="n"/>
      <c r="Z168" s="27">
        <f>IF(U168="","",LOOKUP(U168-V168,{-9E+307,0,1},{2,"x",1}))</f>
        <v/>
      </c>
      <c r="AA168" s="14">
        <f>IF(U168="","",U168&amp;"-"&amp;V168)</f>
        <v/>
      </c>
      <c r="AB168" s="63" t="n"/>
      <c r="EP168" s="89" t="n"/>
      <c r="ER168" s="81" t="n"/>
      <c r="ES168" s="89" t="n"/>
      <c r="EU168" s="81" t="n"/>
      <c r="EV168" s="89" t="n"/>
      <c r="EX168" s="81" t="n"/>
      <c r="EY168" s="89" t="n"/>
      <c r="FA168" s="81" t="n"/>
      <c r="FB168" s="89" t="n"/>
      <c r="FD168" s="81" t="n"/>
      <c r="FE168" s="89" t="n"/>
      <c r="FG168" s="81" t="n"/>
      <c r="FH168" s="89" t="n"/>
      <c r="FJ168" s="81" t="n"/>
      <c r="FK168" s="89" t="n"/>
      <c r="FM168" s="81" t="n"/>
    </row>
    <row customHeight="1" ht="12" r="169" spans="1:201">
      <c r="U169" s="10" t="n"/>
      <c r="V169" s="89" t="n"/>
      <c r="W169" s="16" t="n"/>
      <c r="X169" s="25" t="n"/>
      <c r="Y169" s="80" t="n"/>
      <c r="Z169" s="27">
        <f>IF(U169="","",LOOKUP(U169-V169,{-9E+307,0,1},{2,"x",1}))</f>
        <v/>
      </c>
      <c r="AA169" s="14">
        <f>IF(U169="","",U169&amp;"-"&amp;V169)</f>
        <v/>
      </c>
      <c r="AB169" s="63" t="n"/>
      <c r="EP169" s="89" t="n"/>
      <c r="ER169" s="81" t="n"/>
      <c r="ES169" s="89" t="n"/>
      <c r="EU169" s="81" t="n"/>
      <c r="EV169" s="89" t="n"/>
      <c r="EX169" s="81" t="n"/>
      <c r="EY169" s="89" t="n"/>
      <c r="FA169" s="81" t="n"/>
      <c r="FB169" s="89" t="n"/>
      <c r="FD169" s="81" t="n"/>
      <c r="FE169" s="89" t="n"/>
      <c r="FG169" s="81" t="n"/>
      <c r="FH169" s="89" t="n"/>
      <c r="FJ169" s="81" t="n"/>
      <c r="FK169" s="89" t="n"/>
      <c r="FM169" s="81" t="n"/>
    </row>
    <row customHeight="1" ht="12" r="170" spans="1:201">
      <c r="U170" s="10" t="n"/>
      <c r="V170" s="89" t="n"/>
      <c r="W170" s="16" t="n"/>
      <c r="X170" s="25" t="n"/>
      <c r="Y170" s="80" t="n"/>
      <c r="Z170" s="27">
        <f>IF(U170="","",LOOKUP(U170-V170,{-9E+307,0,1},{2,"x",1}))</f>
        <v/>
      </c>
      <c r="AA170" s="14">
        <f>IF(U170="","",U170&amp;"-"&amp;V170)</f>
        <v/>
      </c>
      <c r="AB170" s="63" t="n"/>
      <c r="EP170" s="89" t="n"/>
      <c r="ER170" s="81" t="n"/>
      <c r="ES170" s="89" t="n"/>
      <c r="EU170" s="81" t="n"/>
      <c r="EV170" s="89" t="n"/>
      <c r="EX170" s="81" t="n"/>
      <c r="EY170" s="89" t="n"/>
      <c r="FA170" s="81" t="n"/>
      <c r="FB170" s="89" t="n"/>
      <c r="FD170" s="81" t="n"/>
      <c r="FE170" s="89" t="n"/>
      <c r="FG170" s="81" t="n"/>
      <c r="FH170" s="89" t="n"/>
      <c r="FJ170" s="81" t="n"/>
      <c r="FK170" s="89" t="n"/>
      <c r="FM170" s="81" t="n"/>
    </row>
    <row r="171" spans="1:201">
      <c r="U171" s="10" t="n"/>
      <c r="V171" s="89" t="n"/>
      <c r="W171" s="16" t="n"/>
      <c r="X171" s="25" t="n"/>
      <c r="Y171" s="80" t="n"/>
      <c r="Z171" s="27">
        <f>IF(U171="","",LOOKUP(U171-V171,{-9E+307,0,1},{2,"x",1}))</f>
        <v/>
      </c>
      <c r="AA171" s="14">
        <f>IF(U171="","",U171&amp;"-"&amp;V171)</f>
        <v/>
      </c>
      <c r="AB171" s="63" t="n"/>
      <c r="EP171" s="89" t="n"/>
      <c r="ER171" s="81" t="n"/>
      <c r="ES171" s="89" t="n"/>
      <c r="EU171" s="81" t="n"/>
      <c r="EV171" s="89" t="n"/>
      <c r="EX171" s="81" t="n"/>
      <c r="EY171" s="89" t="n"/>
      <c r="FA171" s="81" t="n"/>
      <c r="FB171" s="89" t="n"/>
      <c r="FD171" s="81" t="n"/>
      <c r="FE171" s="89" t="n"/>
      <c r="FG171" s="81" t="n"/>
      <c r="FH171" s="89" t="n"/>
      <c r="FJ171" s="81" t="n"/>
      <c r="FK171" s="89" t="n"/>
      <c r="FM171" s="81" t="n"/>
    </row>
    <row customHeight="1" ht="12" r="172" spans="1:201">
      <c r="U172" s="10" t="n"/>
      <c r="V172" s="89" t="n"/>
      <c r="W172" s="16" t="n"/>
      <c r="X172" s="25" t="n"/>
      <c r="Y172" s="80" t="n"/>
      <c r="Z172" s="27">
        <f>IF(U172="","",LOOKUP(U172-V172,{-9E+307,0,1},{2,"x",1}))</f>
        <v/>
      </c>
      <c r="AA172" s="14">
        <f>IF(U172="","",U172&amp;"-"&amp;V172)</f>
        <v/>
      </c>
      <c r="AB172" s="63" t="n"/>
      <c r="EP172" s="89" t="n"/>
      <c r="ER172" s="81" t="n"/>
      <c r="ES172" s="89" t="n"/>
      <c r="EU172" s="81" t="n"/>
      <c r="EV172" s="89" t="n"/>
      <c r="EX172" s="81" t="n"/>
      <c r="EY172" s="89" t="n"/>
      <c r="FA172" s="81" t="n"/>
      <c r="FB172" s="89" t="n"/>
      <c r="FD172" s="81" t="n"/>
      <c r="FE172" s="89" t="n"/>
      <c r="FG172" s="81" t="n"/>
      <c r="FH172" s="89" t="n"/>
      <c r="FJ172" s="81" t="n"/>
      <c r="FK172" s="89" t="n"/>
      <c r="FM172" s="81" t="n"/>
    </row>
    <row customHeight="1" ht="12" r="173" spans="1:201">
      <c r="U173" s="10" t="n"/>
      <c r="V173" s="89" t="n"/>
      <c r="W173" s="16" t="n"/>
      <c r="X173" s="25" t="n"/>
      <c r="Y173" s="80" t="n"/>
      <c r="Z173" s="27">
        <f>IF(U173="","",LOOKUP(U173-V173,{-9E+307,0,1},{2,"x",1}))</f>
        <v/>
      </c>
      <c r="AA173" s="14">
        <f>IF(U173="","",U173&amp;"-"&amp;V173)</f>
        <v/>
      </c>
      <c r="AB173" s="63" t="n"/>
      <c r="EP173" s="89" t="n"/>
      <c r="ER173" s="81" t="n"/>
      <c r="ES173" s="89" t="n"/>
      <c r="EU173" s="81" t="n"/>
      <c r="EV173" s="89" t="n"/>
      <c r="EX173" s="81" t="n"/>
      <c r="EY173" s="89" t="n"/>
      <c r="FA173" s="81" t="n"/>
      <c r="FB173" s="89" t="n"/>
      <c r="FD173" s="81" t="n"/>
      <c r="FE173" s="89" t="n"/>
      <c r="FG173" s="81" t="n"/>
      <c r="FH173" s="89" t="n"/>
      <c r="FJ173" s="81" t="n"/>
      <c r="FK173" s="89" t="n"/>
      <c r="FM173" s="81" t="n"/>
    </row>
    <row customHeight="1" ht="12" r="174" spans="1:201">
      <c r="U174" s="10" t="n"/>
      <c r="V174" s="89" t="n"/>
      <c r="W174" s="16" t="n"/>
      <c r="X174" s="25" t="n"/>
      <c r="Y174" s="80" t="n"/>
      <c r="Z174" s="27">
        <f>IF(U174="","",LOOKUP(U174-V174,{-9E+307,0,1},{2,"x",1}))</f>
        <v/>
      </c>
      <c r="AA174" s="14">
        <f>IF(U174="","",U174&amp;"-"&amp;V174)</f>
        <v/>
      </c>
      <c r="AB174" s="63" t="n"/>
      <c r="EP174" s="89" t="n"/>
      <c r="ER174" s="81" t="n"/>
      <c r="ES174" s="89" t="n"/>
      <c r="EU174" s="81" t="n"/>
      <c r="EV174" s="89" t="n"/>
      <c r="EX174" s="81" t="n"/>
      <c r="EY174" s="89" t="n"/>
      <c r="FA174" s="81" t="n"/>
      <c r="FB174" s="89" t="n"/>
      <c r="FD174" s="81" t="n"/>
      <c r="FE174" s="89" t="n"/>
      <c r="FG174" s="81" t="n"/>
      <c r="FH174" s="89" t="n"/>
      <c r="FJ174" s="81" t="n"/>
      <c r="FK174" s="89" t="n"/>
      <c r="FM174" s="81" t="n"/>
    </row>
    <row customHeight="1" ht="12" r="175" spans="1:201">
      <c r="U175" s="10" t="n"/>
      <c r="V175" s="89" t="n"/>
      <c r="W175" s="16" t="n"/>
      <c r="X175" s="25" t="n"/>
      <c r="Y175" s="80" t="n"/>
      <c r="Z175" s="27">
        <f>IF(U175="","",LOOKUP(U175-V175,{-9E+307,0,1},{2,"x",1}))</f>
        <v/>
      </c>
      <c r="AA175" s="14">
        <f>IF(U175="","",U175&amp;"-"&amp;V175)</f>
        <v/>
      </c>
      <c r="AB175" s="63" t="n"/>
      <c r="EP175" s="89" t="n"/>
      <c r="ER175" s="81" t="n"/>
      <c r="ES175" s="89" t="n"/>
      <c r="EU175" s="81" t="n"/>
      <c r="EV175" s="89" t="n"/>
      <c r="EX175" s="81" t="n"/>
      <c r="EY175" s="89" t="n"/>
      <c r="FA175" s="81" t="n"/>
      <c r="FB175" s="89" t="n"/>
      <c r="FD175" s="81" t="n"/>
      <c r="FE175" s="89" t="n"/>
      <c r="FG175" s="81" t="n"/>
      <c r="FH175" s="89" t="n"/>
      <c r="FJ175" s="81" t="n"/>
      <c r="FK175" s="89" t="n"/>
      <c r="FM175" s="81" t="n"/>
    </row>
    <row customHeight="1" ht="12" r="176" spans="1:201">
      <c r="U176" s="10" t="n"/>
      <c r="V176" s="89" t="n"/>
      <c r="W176" s="16" t="n"/>
      <c r="X176" s="25" t="n"/>
      <c r="Y176" s="80" t="n"/>
      <c r="Z176" s="27">
        <f>IF(U176="","",LOOKUP(U176-V176,{-9E+307,0,1},{2,"x",1}))</f>
        <v/>
      </c>
      <c r="AA176" s="14">
        <f>IF(U176="","",U176&amp;"-"&amp;V176)</f>
        <v/>
      </c>
      <c r="AB176" s="63" t="n"/>
      <c r="EP176" s="89" t="n"/>
      <c r="ER176" s="81" t="n"/>
      <c r="ES176" s="89" t="n"/>
      <c r="EU176" s="81" t="n"/>
      <c r="EV176" s="89" t="n"/>
      <c r="EX176" s="81" t="n"/>
      <c r="EY176" s="89" t="n"/>
      <c r="FA176" s="81" t="n"/>
      <c r="FB176" s="89" t="n"/>
      <c r="FD176" s="81" t="n"/>
      <c r="FE176" s="89" t="n"/>
      <c r="FG176" s="81" t="n"/>
      <c r="FH176" s="89" t="n"/>
      <c r="FJ176" s="81" t="n"/>
      <c r="FK176" s="89" t="n"/>
      <c r="FM176" s="81" t="n"/>
    </row>
    <row customHeight="1" ht="12" r="177" spans="1:201">
      <c r="U177" s="10" t="n"/>
      <c r="V177" s="89" t="n"/>
      <c r="W177" s="16" t="n"/>
      <c r="X177" s="25" t="n"/>
      <c r="Y177" s="80" t="n"/>
      <c r="Z177" s="27">
        <f>IF(U177="","",LOOKUP(U177-V177,{-9E+307,0,1},{2,"x",1}))</f>
        <v/>
      </c>
      <c r="AA177" s="14">
        <f>IF(U177="","",U177&amp;"-"&amp;V177)</f>
        <v/>
      </c>
      <c r="AB177" s="63" t="n"/>
      <c r="EP177" s="89" t="n"/>
      <c r="ER177" s="81" t="n"/>
      <c r="ES177" s="89" t="n"/>
      <c r="EU177" s="81" t="n"/>
      <c r="EV177" s="89" t="n"/>
      <c r="EX177" s="81" t="n"/>
      <c r="EY177" s="89" t="n"/>
      <c r="FA177" s="81" t="n"/>
      <c r="FB177" s="89" t="n"/>
      <c r="FD177" s="81" t="n"/>
      <c r="FE177" s="89" t="n"/>
      <c r="FG177" s="81" t="n"/>
      <c r="FH177" s="89" t="n"/>
      <c r="FJ177" s="81" t="n"/>
      <c r="FK177" s="89" t="n"/>
      <c r="FM177" s="81" t="n"/>
    </row>
    <row customHeight="1" ht="12" r="178" spans="1:201">
      <c r="U178" s="10" t="n"/>
      <c r="V178" s="89" t="n"/>
      <c r="W178" s="16" t="n"/>
      <c r="X178" s="25" t="n"/>
      <c r="Y178" s="80" t="n"/>
      <c r="Z178" s="27">
        <f>IF(U178="","",LOOKUP(U178-V178,{-9E+307,0,1},{2,"x",1}))</f>
        <v/>
      </c>
      <c r="AA178" s="14">
        <f>IF(U178="","",U178&amp;"-"&amp;V178)</f>
        <v/>
      </c>
      <c r="AB178" s="63" t="n"/>
      <c r="EP178" s="89" t="n"/>
      <c r="ER178" s="81" t="n"/>
      <c r="ES178" s="89" t="n"/>
      <c r="EU178" s="81" t="n"/>
      <c r="EV178" s="89" t="n"/>
      <c r="EX178" s="81" t="n"/>
      <c r="EY178" s="89" t="n"/>
      <c r="FA178" s="81" t="n"/>
      <c r="FB178" s="89" t="n"/>
      <c r="FD178" s="81" t="n"/>
      <c r="FE178" s="89" t="n"/>
      <c r="FG178" s="81" t="n"/>
      <c r="FH178" s="89" t="n"/>
      <c r="FJ178" s="81" t="n"/>
      <c r="FK178" s="89" t="n"/>
      <c r="FM178" s="81" t="n"/>
    </row>
    <row customHeight="1" ht="12" r="179" spans="1:201">
      <c r="U179" s="10" t="n"/>
      <c r="V179" s="89" t="n"/>
      <c r="W179" s="16" t="n"/>
      <c r="X179" s="25" t="n"/>
      <c r="Y179" s="80" t="n"/>
      <c r="Z179" s="27">
        <f>IF(U179="","",LOOKUP(U179-V179,{-9E+307,0,1},{2,"x",1}))</f>
        <v/>
      </c>
      <c r="AA179" s="14">
        <f>IF(U179="","",U179&amp;"-"&amp;V179)</f>
        <v/>
      </c>
      <c r="AB179" s="63" t="n"/>
      <c r="EP179" s="89" t="n"/>
      <c r="ER179" s="81" t="n"/>
      <c r="ES179" s="89" t="n"/>
      <c r="EU179" s="81" t="n"/>
      <c r="EV179" s="89" t="n"/>
      <c r="EX179" s="81" t="n"/>
      <c r="EY179" s="89" t="n"/>
      <c r="FA179" s="81" t="n"/>
      <c r="FB179" s="89" t="n"/>
      <c r="FD179" s="81" t="n"/>
      <c r="FE179" s="89" t="n"/>
      <c r="FG179" s="81" t="n"/>
      <c r="FH179" s="89" t="n"/>
      <c r="FJ179" s="81" t="n"/>
      <c r="FK179" s="89" t="n"/>
      <c r="FM179" s="81" t="n"/>
    </row>
    <row customHeight="1" ht="12" r="180" spans="1:201">
      <c r="U180" s="10" t="n"/>
      <c r="V180" s="89" t="n"/>
      <c r="W180" s="16" t="n"/>
      <c r="X180" s="25" t="n"/>
      <c r="Y180" s="80" t="n"/>
      <c r="Z180" s="27">
        <f>IF(U180="","",LOOKUP(U180-V180,{-9E+307,0,1},{2,"x",1}))</f>
        <v/>
      </c>
      <c r="AA180" s="14">
        <f>IF(U180="","",U180&amp;"-"&amp;V180)</f>
        <v/>
      </c>
      <c r="AB180" s="63" t="n"/>
      <c r="EP180" s="89" t="n"/>
      <c r="ER180" s="81" t="n"/>
      <c r="ES180" s="89" t="n"/>
      <c r="EU180" s="81" t="n"/>
      <c r="EV180" s="89" t="n"/>
      <c r="EX180" s="81" t="n"/>
      <c r="EY180" s="89" t="n"/>
      <c r="FA180" s="81" t="n"/>
      <c r="FB180" s="89" t="n"/>
      <c r="FD180" s="81" t="n"/>
      <c r="FE180" s="89" t="n"/>
      <c r="FG180" s="81" t="n"/>
      <c r="FH180" s="89" t="n"/>
      <c r="FJ180" s="81" t="n"/>
      <c r="FK180" s="89" t="n"/>
      <c r="FM180" s="81" t="n"/>
    </row>
    <row customHeight="1" ht="12" r="181" spans="1:201">
      <c r="U181" s="10" t="n"/>
      <c r="V181" s="89" t="n"/>
      <c r="W181" s="16" t="n"/>
      <c r="X181" s="25" t="n"/>
      <c r="Y181" s="80" t="n"/>
      <c r="Z181" s="27">
        <f>IF(U181="","",LOOKUP(U181-V181,{-9E+307,0,1},{2,"x",1}))</f>
        <v/>
      </c>
      <c r="AA181" s="14">
        <f>IF(U181="","",U181&amp;"-"&amp;V181)</f>
        <v/>
      </c>
      <c r="AB181" s="63" t="n"/>
      <c r="EP181" s="89" t="n"/>
      <c r="ER181" s="81" t="n"/>
      <c r="ES181" s="89" t="n"/>
      <c r="EU181" s="81" t="n"/>
      <c r="EV181" s="89" t="n"/>
      <c r="EX181" s="81" t="n"/>
      <c r="EY181" s="89" t="n"/>
      <c r="FA181" s="81" t="n"/>
      <c r="FB181" s="89" t="n"/>
      <c r="FD181" s="81" t="n"/>
      <c r="FE181" s="89" t="n"/>
      <c r="FG181" s="81" t="n"/>
      <c r="FH181" s="89" t="n"/>
      <c r="FJ181" s="81" t="n"/>
      <c r="FK181" s="89" t="n"/>
      <c r="FM181" s="81" t="n"/>
    </row>
    <row customHeight="1" ht="12" r="182" spans="1:201">
      <c r="U182" s="10" t="n"/>
      <c r="V182" s="89" t="n"/>
      <c r="W182" s="16" t="n"/>
      <c r="X182" s="25" t="n"/>
      <c r="Y182" s="80" t="n"/>
      <c r="Z182" s="27">
        <f>IF(U182="","",LOOKUP(U182-V182,{-9E+307,0,1},{2,"x",1}))</f>
        <v/>
      </c>
      <c r="AA182" s="14">
        <f>IF(U182="","",U182&amp;"-"&amp;V182)</f>
        <v/>
      </c>
      <c r="AB182" s="63" t="n"/>
      <c r="EP182" s="89" t="n"/>
      <c r="ER182" s="81" t="n"/>
      <c r="ES182" s="89" t="n"/>
      <c r="EU182" s="81" t="n"/>
      <c r="EV182" s="89" t="n"/>
      <c r="EX182" s="81" t="n"/>
      <c r="EY182" s="89" t="n"/>
      <c r="FA182" s="81" t="n"/>
      <c r="FB182" s="89" t="n"/>
      <c r="FD182" s="81" t="n"/>
      <c r="FE182" s="89" t="n"/>
      <c r="FG182" s="81" t="n"/>
      <c r="FH182" s="89" t="n"/>
      <c r="FJ182" s="81" t="n"/>
      <c r="FK182" s="89" t="n"/>
      <c r="FM182" s="81" t="n"/>
    </row>
    <row customHeight="1" ht="12" r="183" spans="1:201">
      <c r="U183" s="10" t="n"/>
      <c r="V183" s="89" t="n"/>
      <c r="W183" s="16" t="n"/>
      <c r="X183" s="25" t="n"/>
      <c r="Y183" s="80" t="n"/>
      <c r="Z183" s="27">
        <f>IF(U183="","",LOOKUP(U183-V183,{-9E+307,0,1},{2,"x",1}))</f>
        <v/>
      </c>
      <c r="AA183" s="14">
        <f>IF(U183="","",U183&amp;"-"&amp;V183)</f>
        <v/>
      </c>
      <c r="AB183" s="63" t="n"/>
      <c r="EP183" s="89" t="n"/>
      <c r="ER183" s="81" t="n"/>
      <c r="ES183" s="89" t="n"/>
      <c r="EU183" s="81" t="n"/>
      <c r="EV183" s="89" t="n"/>
      <c r="EX183" s="81" t="n"/>
      <c r="EY183" s="89" t="n"/>
      <c r="FA183" s="81" t="n"/>
      <c r="FB183" s="89" t="n"/>
      <c r="FD183" s="81" t="n"/>
      <c r="FE183" s="89" t="n"/>
      <c r="FG183" s="81" t="n"/>
      <c r="FH183" s="89" t="n"/>
      <c r="FJ183" s="81" t="n"/>
      <c r="FK183" s="89" t="n"/>
      <c r="FM183" s="81" t="n"/>
    </row>
    <row customHeight="1" ht="12" r="184" spans="1:201">
      <c r="U184" s="10" t="n"/>
      <c r="V184" s="89" t="n"/>
      <c r="W184" s="16" t="n"/>
      <c r="X184" s="25" t="n"/>
      <c r="Y184" s="80" t="n"/>
      <c r="Z184" s="27">
        <f>IF(U184="","",LOOKUP(U184-V184,{-9E+307,0,1},{2,"x",1}))</f>
        <v/>
      </c>
      <c r="AA184" s="14">
        <f>IF(U184="","",U184&amp;"-"&amp;V184)</f>
        <v/>
      </c>
      <c r="AB184" s="63" t="n"/>
      <c r="EP184" s="89" t="n"/>
      <c r="ER184" s="81" t="n"/>
      <c r="ES184" s="89" t="n"/>
      <c r="EU184" s="81" t="n"/>
      <c r="EV184" s="89" t="n"/>
      <c r="EX184" s="81" t="n"/>
      <c r="EY184" s="89" t="n"/>
      <c r="FA184" s="81" t="n"/>
      <c r="FB184" s="89" t="n"/>
      <c r="FD184" s="81" t="n"/>
      <c r="FE184" s="89" t="n"/>
      <c r="FG184" s="81" t="n"/>
      <c r="FH184" s="89" t="n"/>
      <c r="FJ184" s="81" t="n"/>
      <c r="FK184" s="89" t="n"/>
      <c r="FM184" s="81" t="n"/>
    </row>
    <row customHeight="1" ht="12" r="185" spans="1:201">
      <c r="U185" s="10" t="n"/>
      <c r="V185" s="89" t="n"/>
      <c r="W185" s="16" t="n"/>
      <c r="X185" s="25" t="n"/>
      <c r="Y185" s="80" t="n"/>
      <c r="Z185" s="27">
        <f>IF(U185="","",LOOKUP(U185-V185,{-9E+307,0,1},{2,"x",1}))</f>
        <v/>
      </c>
      <c r="AA185" s="14">
        <f>IF(U185="","",U185&amp;"-"&amp;V185)</f>
        <v/>
      </c>
      <c r="AB185" s="63" t="n"/>
      <c r="EP185" s="89" t="n"/>
      <c r="ER185" s="81" t="n"/>
      <c r="ES185" s="89" t="n"/>
      <c r="EU185" s="81" t="n"/>
      <c r="EV185" s="89" t="n"/>
      <c r="EX185" s="81" t="n"/>
      <c r="EY185" s="89" t="n"/>
      <c r="FA185" s="81" t="n"/>
      <c r="FB185" s="89" t="n"/>
      <c r="FD185" s="81" t="n"/>
      <c r="FE185" s="89" t="n"/>
      <c r="FG185" s="81" t="n"/>
      <c r="FH185" s="89" t="n"/>
      <c r="FJ185" s="81" t="n"/>
      <c r="FK185" s="89" t="n"/>
      <c r="FM185" s="81" t="n"/>
    </row>
    <row customHeight="1" ht="12" r="186" spans="1:201">
      <c r="U186" s="10" t="n"/>
      <c r="V186" s="89" t="n"/>
      <c r="W186" s="16" t="n"/>
      <c r="X186" s="25" t="n"/>
      <c r="Y186" s="80" t="n"/>
      <c r="Z186" s="27">
        <f>IF(U186="","",LOOKUP(U186-V186,{-9E+307,0,1},{2,"x",1}))</f>
        <v/>
      </c>
      <c r="AA186" s="14">
        <f>IF(U186="","",U186&amp;"-"&amp;V186)</f>
        <v/>
      </c>
      <c r="AB186" s="63" t="n"/>
      <c r="EP186" s="89" t="n"/>
      <c r="ER186" s="81" t="n"/>
      <c r="ES186" s="89" t="n"/>
      <c r="EU186" s="81" t="n"/>
      <c r="EV186" s="89" t="n"/>
      <c r="EX186" s="81" t="n"/>
      <c r="EY186" s="89" t="n"/>
      <c r="FA186" s="81" t="n"/>
      <c r="FB186" s="89" t="n"/>
      <c r="FD186" s="81" t="n"/>
      <c r="FE186" s="89" t="n"/>
      <c r="FG186" s="81" t="n"/>
      <c r="FH186" s="89" t="n"/>
      <c r="FJ186" s="81" t="n"/>
      <c r="FK186" s="89" t="n"/>
      <c r="FM186" s="81" t="n"/>
    </row>
    <row customHeight="1" ht="12" r="187" spans="1:201">
      <c r="U187" s="10" t="n"/>
      <c r="V187" s="89" t="n"/>
      <c r="W187" s="16" t="n"/>
      <c r="X187" s="25" t="n"/>
      <c r="Y187" s="80" t="n"/>
      <c r="Z187" s="27">
        <f>IF(U187="","",LOOKUP(U187-V187,{-9E+307,0,1},{2,"x",1}))</f>
        <v/>
      </c>
      <c r="AA187" s="14">
        <f>IF(U187="","",U187&amp;"-"&amp;V187)</f>
        <v/>
      </c>
      <c r="AB187" s="63" t="n"/>
      <c r="EP187" s="89" t="n"/>
      <c r="ER187" s="81" t="n"/>
      <c r="ES187" s="89" t="n"/>
      <c r="EU187" s="81" t="n"/>
      <c r="EV187" s="89" t="n"/>
      <c r="EX187" s="81" t="n"/>
      <c r="EY187" s="89" t="n"/>
      <c r="FA187" s="81" t="n"/>
      <c r="FB187" s="89" t="n"/>
      <c r="FD187" s="81" t="n"/>
      <c r="FE187" s="89" t="n"/>
      <c r="FG187" s="81" t="n"/>
      <c r="FH187" s="89" t="n"/>
      <c r="FJ187" s="81" t="n"/>
      <c r="FK187" s="89" t="n"/>
      <c r="FM187" s="81" t="n"/>
    </row>
    <row customHeight="1" ht="12" r="188" spans="1:201">
      <c r="U188" s="10" t="n"/>
      <c r="V188" s="89" t="n"/>
      <c r="W188" s="16" t="n"/>
      <c r="X188" s="25" t="n"/>
      <c r="Y188" s="80" t="n"/>
      <c r="Z188" s="27">
        <f>IF(U188="","",LOOKUP(U188-V188,{-9E+307,0,1},{2,"x",1}))</f>
        <v/>
      </c>
      <c r="AA188" s="14">
        <f>IF(U188="","",U188&amp;"-"&amp;V188)</f>
        <v/>
      </c>
      <c r="AB188" s="63" t="n"/>
      <c r="EP188" s="89" t="n"/>
      <c r="ER188" s="81" t="n"/>
      <c r="ES188" s="89" t="n"/>
      <c r="EU188" s="81" t="n"/>
      <c r="EV188" s="89" t="n"/>
      <c r="EX188" s="81" t="n"/>
      <c r="EY188" s="89" t="n"/>
      <c r="FA188" s="81" t="n"/>
      <c r="FB188" s="89" t="n"/>
      <c r="FD188" s="81" t="n"/>
      <c r="FE188" s="89" t="n"/>
      <c r="FG188" s="81" t="n"/>
      <c r="FH188" s="89" t="n"/>
      <c r="FJ188" s="81" t="n"/>
      <c r="FK188" s="89" t="n"/>
      <c r="FM188" s="81" t="n"/>
    </row>
    <row customHeight="1" ht="12" r="189" spans="1:201">
      <c r="U189" s="10" t="n"/>
      <c r="V189" s="89" t="n"/>
      <c r="W189" s="16" t="n"/>
      <c r="X189" s="25" t="n"/>
      <c r="Y189" s="80" t="n"/>
      <c r="Z189" s="27">
        <f>IF(U189="","",LOOKUP(U189-V189,{-9E+307,0,1},{2,"x",1}))</f>
        <v/>
      </c>
      <c r="AA189" s="14">
        <f>IF(U189="","",U189&amp;"-"&amp;V189)</f>
        <v/>
      </c>
      <c r="AB189" s="63" t="n"/>
      <c r="EP189" s="89" t="n"/>
      <c r="ER189" s="81" t="n"/>
      <c r="ES189" s="89" t="n"/>
      <c r="EU189" s="81" t="n"/>
      <c r="EV189" s="89" t="n"/>
      <c r="EX189" s="81" t="n"/>
      <c r="EY189" s="89" t="n"/>
      <c r="FA189" s="81" t="n"/>
      <c r="FB189" s="89" t="n"/>
      <c r="FD189" s="81" t="n"/>
      <c r="FE189" s="89" t="n"/>
      <c r="FG189" s="81" t="n"/>
      <c r="FH189" s="89" t="n"/>
      <c r="FJ189" s="81" t="n"/>
      <c r="FK189" s="89" t="n"/>
      <c r="FM189" s="81" t="n"/>
    </row>
    <row customHeight="1" ht="12" r="190" spans="1:201">
      <c r="U190" s="10" t="n"/>
      <c r="V190" s="89" t="n"/>
      <c r="W190" s="16" t="n"/>
      <c r="X190" s="25" t="n"/>
      <c r="Y190" s="80" t="n"/>
      <c r="Z190" s="27">
        <f>IF(U190="","",LOOKUP(U190-V190,{-9E+307,0,1},{2,"x",1}))</f>
        <v/>
      </c>
      <c r="AA190" s="14">
        <f>IF(U190="","",U190&amp;"-"&amp;V190)</f>
        <v/>
      </c>
      <c r="AB190" s="63" t="n"/>
      <c r="EP190" s="89" t="n"/>
      <c r="ER190" s="81" t="n"/>
      <c r="ES190" s="89" t="n"/>
      <c r="EU190" s="81" t="n"/>
      <c r="EV190" s="89" t="n"/>
      <c r="EX190" s="81" t="n"/>
      <c r="EY190" s="89" t="n"/>
      <c r="FA190" s="81" t="n"/>
      <c r="FB190" s="89" t="n"/>
      <c r="FD190" s="81" t="n"/>
      <c r="FE190" s="89" t="n"/>
      <c r="FG190" s="81" t="n"/>
      <c r="FH190" s="89" t="n"/>
      <c r="FJ190" s="81" t="n"/>
      <c r="FK190" s="89" t="n"/>
      <c r="FM190" s="81" t="n"/>
    </row>
    <row customHeight="1" ht="12" r="191" spans="1:201">
      <c r="U191" s="10" t="n"/>
      <c r="V191" s="89" t="n"/>
      <c r="W191" s="16" t="n"/>
      <c r="X191" s="25" t="n"/>
      <c r="Y191" s="80" t="n"/>
      <c r="Z191" s="27">
        <f>IF(U191="","",LOOKUP(U191-V191,{-9E+307,0,1},{2,"x",1}))</f>
        <v/>
      </c>
      <c r="AA191" s="14">
        <f>IF(U191="","",U191&amp;"-"&amp;V191)</f>
        <v/>
      </c>
      <c r="AB191" s="63" t="n"/>
      <c r="EP191" s="89" t="n"/>
      <c r="ER191" s="81" t="n"/>
      <c r="ES191" s="89" t="n"/>
      <c r="EU191" s="81" t="n"/>
      <c r="EV191" s="89" t="n"/>
      <c r="EX191" s="81" t="n"/>
      <c r="EY191" s="89" t="n"/>
      <c r="FA191" s="81" t="n"/>
      <c r="FB191" s="89" t="n"/>
      <c r="FD191" s="81" t="n"/>
      <c r="FE191" s="89" t="n"/>
      <c r="FG191" s="81" t="n"/>
      <c r="FH191" s="89" t="n"/>
      <c r="FJ191" s="81" t="n"/>
      <c r="FK191" s="89" t="n"/>
      <c r="FM191" s="81" t="n"/>
    </row>
    <row customHeight="1" ht="12" r="192" spans="1:201">
      <c r="U192" s="10" t="n"/>
      <c r="V192" s="89" t="n"/>
      <c r="W192" s="16" t="n"/>
      <c r="X192" s="25" t="n"/>
      <c r="Y192" s="80" t="n"/>
      <c r="Z192" s="27">
        <f>IF(U192="","",LOOKUP(U192-V192,{-9E+307,0,1},{2,"x",1}))</f>
        <v/>
      </c>
      <c r="AA192" s="14">
        <f>IF(U192="","",U192&amp;"-"&amp;V192)</f>
        <v/>
      </c>
      <c r="AB192" s="63" t="n"/>
      <c r="EP192" s="89" t="n"/>
      <c r="ER192" s="81" t="n"/>
      <c r="ES192" s="89" t="n"/>
      <c r="EU192" s="81" t="n"/>
      <c r="EV192" s="89" t="n"/>
      <c r="EX192" s="81" t="n"/>
      <c r="EY192" s="89" t="n"/>
      <c r="FA192" s="81" t="n"/>
      <c r="FB192" s="89" t="n"/>
      <c r="FD192" s="81" t="n"/>
      <c r="FE192" s="89" t="n"/>
      <c r="FG192" s="81" t="n"/>
      <c r="FH192" s="89" t="n"/>
      <c r="FJ192" s="81" t="n"/>
      <c r="FK192" s="89" t="n"/>
      <c r="FM192" s="81" t="n"/>
    </row>
    <row customHeight="1" ht="12" r="193" spans="1:201">
      <c r="U193" s="10" t="n"/>
      <c r="V193" s="89" t="n"/>
      <c r="W193" s="16" t="n"/>
      <c r="X193" s="25" t="n"/>
      <c r="Y193" s="80" t="n"/>
      <c r="Z193" s="27">
        <f>IF(U193="","",LOOKUP(U193-V193,{-9E+307,0,1},{2,"x",1}))</f>
        <v/>
      </c>
      <c r="AA193" s="14">
        <f>IF(U193="","",U193&amp;"-"&amp;V193)</f>
        <v/>
      </c>
      <c r="AB193" s="63" t="n"/>
      <c r="EP193" s="89" t="n"/>
      <c r="ER193" s="81" t="n"/>
      <c r="ES193" s="89" t="n"/>
      <c r="EU193" s="81" t="n"/>
      <c r="EV193" s="89" t="n"/>
      <c r="EX193" s="81" t="n"/>
      <c r="EY193" s="89" t="n"/>
      <c r="FA193" s="81" t="n"/>
      <c r="FB193" s="89" t="n"/>
      <c r="FD193" s="81" t="n"/>
      <c r="FE193" s="89" t="n"/>
      <c r="FG193" s="81" t="n"/>
      <c r="FH193" s="89" t="n"/>
      <c r="FJ193" s="81" t="n"/>
      <c r="FK193" s="89" t="n"/>
      <c r="FM193" s="81" t="n"/>
    </row>
    <row customHeight="1" ht="12" r="194" spans="1:201">
      <c r="U194" s="10" t="n"/>
      <c r="V194" s="89" t="n"/>
      <c r="W194" s="16" t="n"/>
      <c r="X194" s="25" t="n"/>
      <c r="Y194" s="80" t="n"/>
      <c r="Z194" s="27">
        <f>IF(U194="","",LOOKUP(U194-V194,{-9E+307,0,1},{2,"x",1}))</f>
        <v/>
      </c>
      <c r="AA194" s="14">
        <f>IF(U194="","",U194&amp;"-"&amp;V194)</f>
        <v/>
      </c>
      <c r="AB194" s="63" t="n"/>
      <c r="EP194" s="89" t="n"/>
      <c r="ER194" s="81" t="n"/>
      <c r="ES194" s="89" t="n"/>
      <c r="EU194" s="81" t="n"/>
      <c r="EV194" s="89" t="n"/>
      <c r="EX194" s="81" t="n"/>
      <c r="EY194" s="89" t="n"/>
      <c r="FA194" s="81" t="n"/>
      <c r="FB194" s="89" t="n"/>
      <c r="FD194" s="81" t="n"/>
      <c r="FE194" s="89" t="n"/>
      <c r="FG194" s="81" t="n"/>
      <c r="FH194" s="89" t="n"/>
      <c r="FJ194" s="81" t="n"/>
      <c r="FK194" s="89" t="n"/>
      <c r="FM194" s="81" t="n"/>
    </row>
    <row customHeight="1" ht="12" r="195" spans="1:201">
      <c r="U195" s="10" t="n"/>
      <c r="V195" s="89" t="n"/>
      <c r="W195" s="16" t="n"/>
      <c r="X195" s="25" t="n"/>
      <c r="Y195" s="80" t="n"/>
      <c r="Z195" s="27">
        <f>IF(U195="","",LOOKUP(U195-V195,{-9E+307,0,1},{2,"x",1}))</f>
        <v/>
      </c>
      <c r="AA195" s="14">
        <f>IF(U195="","",U195&amp;"-"&amp;V195)</f>
        <v/>
      </c>
      <c r="AB195" s="63" t="n"/>
      <c r="EP195" s="89" t="n"/>
      <c r="ER195" s="81" t="n"/>
      <c r="ES195" s="89" t="n"/>
      <c r="EU195" s="81" t="n"/>
      <c r="EV195" s="89" t="n"/>
      <c r="EX195" s="81" t="n"/>
      <c r="EY195" s="89" t="n"/>
      <c r="FA195" s="81" t="n"/>
      <c r="FB195" s="89" t="n"/>
      <c r="FD195" s="81" t="n"/>
      <c r="FE195" s="89" t="n"/>
      <c r="FG195" s="81" t="n"/>
      <c r="FH195" s="89" t="n"/>
      <c r="FJ195" s="81" t="n"/>
      <c r="FK195" s="89" t="n"/>
      <c r="FM195" s="81" t="n"/>
    </row>
    <row customHeight="1" ht="12" r="196" spans="1:201">
      <c r="U196" s="10" t="n"/>
      <c r="V196" s="89" t="n"/>
      <c r="W196" s="16" t="n"/>
      <c r="X196" s="25" t="n"/>
      <c r="Y196" s="80" t="n"/>
      <c r="Z196" s="27">
        <f>IF(U196="","",LOOKUP(U196-V196,{-9E+307,0,1},{2,"x",1}))</f>
        <v/>
      </c>
      <c r="AA196" s="14">
        <f>IF(U196="","",U196&amp;"-"&amp;V196)</f>
        <v/>
      </c>
      <c r="AB196" s="63" t="n"/>
      <c r="EP196" s="89" t="n"/>
      <c r="ER196" s="81" t="n"/>
      <c r="ES196" s="89" t="n"/>
      <c r="EU196" s="81" t="n"/>
      <c r="EV196" s="89" t="n"/>
      <c r="EX196" s="81" t="n"/>
      <c r="EY196" s="89" t="n"/>
      <c r="FA196" s="81" t="n"/>
      <c r="FB196" s="89" t="n"/>
      <c r="FD196" s="81" t="n"/>
      <c r="FE196" s="89" t="n"/>
      <c r="FG196" s="81" t="n"/>
      <c r="FH196" s="89" t="n"/>
      <c r="FJ196" s="81" t="n"/>
      <c r="FK196" s="89" t="n"/>
      <c r="FM196" s="81" t="n"/>
    </row>
    <row customHeight="1" ht="12" r="197" spans="1:201">
      <c r="U197" s="10" t="n"/>
      <c r="V197" s="89" t="n"/>
      <c r="W197" s="16" t="n"/>
      <c r="X197" s="25" t="n"/>
      <c r="Y197" s="80" t="n"/>
      <c r="Z197" s="27">
        <f>IF(U197="","",LOOKUP(U197-V197,{-9E+307,0,1},{2,"x",1}))</f>
        <v/>
      </c>
      <c r="AA197" s="14">
        <f>IF(U197="","",U197&amp;"-"&amp;V197)</f>
        <v/>
      </c>
      <c r="AB197" s="63" t="n"/>
      <c r="EP197" s="89" t="n"/>
      <c r="ER197" s="81" t="n"/>
      <c r="ES197" s="89" t="n"/>
      <c r="EU197" s="81" t="n"/>
      <c r="EV197" s="89" t="n"/>
      <c r="EX197" s="81" t="n"/>
      <c r="EY197" s="89" t="n"/>
      <c r="FA197" s="81" t="n"/>
      <c r="FB197" s="89" t="n"/>
      <c r="FD197" s="81" t="n"/>
      <c r="FE197" s="89" t="n"/>
      <c r="FG197" s="81" t="n"/>
      <c r="FH197" s="89" t="n"/>
      <c r="FJ197" s="81" t="n"/>
      <c r="FK197" s="89" t="n"/>
      <c r="FM197" s="81" t="n"/>
    </row>
    <row customHeight="1" ht="12" r="198" spans="1:201">
      <c r="U198" s="10" t="n"/>
      <c r="V198" s="89" t="n"/>
      <c r="W198" s="16" t="n"/>
      <c r="X198" s="25" t="n"/>
      <c r="Y198" s="80" t="n"/>
      <c r="Z198" s="27">
        <f>IF(U198="","",LOOKUP(U198-V198,{-9E+307,0,1},{2,"x",1}))</f>
        <v/>
      </c>
      <c r="AA198" s="14">
        <f>IF(U198="","",U198&amp;"-"&amp;V198)</f>
        <v/>
      </c>
      <c r="AB198" s="63" t="n"/>
      <c r="EP198" s="89" t="n"/>
      <c r="ER198" s="81" t="n"/>
      <c r="ES198" s="89" t="n"/>
      <c r="EU198" s="81" t="n"/>
      <c r="EV198" s="89" t="n"/>
      <c r="EX198" s="81" t="n"/>
      <c r="EY198" s="89" t="n"/>
      <c r="FA198" s="81" t="n"/>
      <c r="FB198" s="89" t="n"/>
      <c r="FD198" s="81" t="n"/>
      <c r="FE198" s="89" t="n"/>
      <c r="FG198" s="81" t="n"/>
      <c r="FH198" s="89" t="n"/>
      <c r="FJ198" s="81" t="n"/>
      <c r="FK198" s="89" t="n"/>
      <c r="FM198" s="81" t="n"/>
    </row>
    <row customHeight="1" ht="12" r="199" spans="1:201">
      <c r="U199" s="10" t="n"/>
      <c r="V199" s="89" t="n"/>
      <c r="W199" s="16" t="n"/>
      <c r="X199" s="25" t="n"/>
      <c r="Y199" s="80" t="n"/>
      <c r="Z199" s="27">
        <f>IF(U199="","",LOOKUP(U199-V199,{-9E+307,0,1},{2,"x",1}))</f>
        <v/>
      </c>
      <c r="AA199" s="14">
        <f>IF(U199="","",U199&amp;"-"&amp;V199)</f>
        <v/>
      </c>
      <c r="AB199" s="63" t="n"/>
      <c r="EP199" s="89" t="n"/>
      <c r="ER199" s="81" t="n"/>
      <c r="ES199" s="89" t="n"/>
      <c r="EU199" s="81" t="n"/>
      <c r="EV199" s="89" t="n"/>
      <c r="EX199" s="81" t="n"/>
      <c r="EY199" s="89" t="n"/>
      <c r="FA199" s="81" t="n"/>
      <c r="FB199" s="89" t="n"/>
      <c r="FD199" s="81" t="n"/>
      <c r="FE199" s="89" t="n"/>
      <c r="FG199" s="81" t="n"/>
      <c r="FH199" s="89" t="n"/>
      <c r="FJ199" s="81" t="n"/>
      <c r="FK199" s="89" t="n"/>
      <c r="FM199" s="81" t="n"/>
    </row>
    <row customHeight="1" ht="12" r="200" spans="1:201">
      <c r="U200" s="10" t="n"/>
      <c r="V200" s="89" t="n"/>
      <c r="W200" s="16" t="n"/>
      <c r="X200" s="25" t="n"/>
      <c r="Y200" s="80" t="n"/>
      <c r="Z200" s="27">
        <f>IF(U200="","",LOOKUP(U200-V200,{-9E+307,0,1},{2,"x",1}))</f>
        <v/>
      </c>
      <c r="AA200" s="14">
        <f>IF(U200="","",U200&amp;"-"&amp;V200)</f>
        <v/>
      </c>
      <c r="AB200" s="63" t="n"/>
      <c r="EP200" s="89" t="n"/>
      <c r="ER200" s="81" t="n"/>
      <c r="ES200" s="89" t="n"/>
      <c r="EU200" s="81" t="n"/>
      <c r="EV200" s="89" t="n"/>
      <c r="EX200" s="81" t="n"/>
      <c r="EY200" s="89" t="n"/>
      <c r="FA200" s="81" t="n"/>
      <c r="FB200" s="89" t="n"/>
      <c r="FD200" s="81" t="n"/>
      <c r="FE200" s="89" t="n"/>
      <c r="FG200" s="81" t="n"/>
      <c r="FH200" s="89" t="n"/>
      <c r="FJ200" s="81" t="n"/>
      <c r="FK200" s="89" t="n"/>
      <c r="FM200" s="81" t="n"/>
    </row>
    <row r="201" spans="1:201">
      <c r="U201" s="10" t="n"/>
      <c r="V201" s="89" t="n"/>
      <c r="W201" s="16" t="n"/>
      <c r="X201" s="25" t="n"/>
      <c r="Y201" s="80" t="n"/>
      <c r="Z201" s="27">
        <f>IF(U201="","",LOOKUP(U201-V201,{-9E+307,0,1},{2,"x",1}))</f>
        <v/>
      </c>
      <c r="AA201" s="14">
        <f>IF(U201="","",U201&amp;"-"&amp;V201)</f>
        <v/>
      </c>
      <c r="AB201" s="63" t="n"/>
      <c r="EP201" s="89" t="n"/>
      <c r="ER201" s="81" t="n"/>
      <c r="ES201" s="89" t="n"/>
      <c r="EU201" s="81" t="n"/>
      <c r="EV201" s="89" t="n"/>
      <c r="EX201" s="81" t="n"/>
      <c r="EY201" s="89" t="n"/>
      <c r="FA201" s="81" t="n"/>
      <c r="FB201" s="89" t="n"/>
      <c r="FD201" s="81" t="n"/>
      <c r="FE201" s="89" t="n"/>
      <c r="FG201" s="81" t="n"/>
      <c r="FH201" s="89" t="n"/>
      <c r="FJ201" s="81" t="n"/>
      <c r="FK201" s="89" t="n"/>
      <c r="FM201" s="81" t="n"/>
    </row>
    <row customHeight="1" ht="12" r="202" spans="1:201">
      <c r="U202" s="10" t="n"/>
      <c r="V202" s="89" t="n"/>
      <c r="W202" s="16" t="n"/>
      <c r="X202" s="25" t="n"/>
      <c r="Y202" s="80" t="n"/>
      <c r="Z202" s="27">
        <f>IF(U202="","",LOOKUP(U202-V202,{-9E+307,0,1},{2,"x",1}))</f>
        <v/>
      </c>
      <c r="AA202" s="14">
        <f>IF(U202="","",U202&amp;"-"&amp;V202)</f>
        <v/>
      </c>
      <c r="AB202" s="63" t="n"/>
      <c r="EP202" s="89" t="n"/>
      <c r="ER202" s="81" t="n"/>
      <c r="ES202" s="89" t="n"/>
      <c r="EU202" s="81" t="n"/>
      <c r="EV202" s="89" t="n"/>
      <c r="EX202" s="81" t="n"/>
      <c r="EY202" s="89" t="n"/>
      <c r="FA202" s="81" t="n"/>
      <c r="FB202" s="89" t="n"/>
      <c r="FD202" s="81" t="n"/>
      <c r="FE202" s="89" t="n"/>
      <c r="FG202" s="81" t="n"/>
      <c r="FH202" s="89" t="n"/>
      <c r="FJ202" s="81" t="n"/>
      <c r="FK202" s="89" t="n"/>
      <c r="FM202" s="81" t="n"/>
    </row>
    <row customHeight="1" ht="12" r="203" spans="1:201">
      <c r="U203" s="10" t="n"/>
      <c r="V203" s="89" t="n"/>
      <c r="W203" s="16" t="n"/>
      <c r="X203" s="25" t="n"/>
      <c r="Y203" s="80" t="n"/>
      <c r="Z203" s="27">
        <f>IF(U203="","",LOOKUP(U203-V203,{-9E+307,0,1},{2,"x",1}))</f>
        <v/>
      </c>
      <c r="AA203" s="14">
        <f>IF(U203="","",U203&amp;"-"&amp;V203)</f>
        <v/>
      </c>
      <c r="AB203" s="63" t="n"/>
      <c r="EP203" s="89" t="n"/>
      <c r="ER203" s="81" t="n"/>
      <c r="ES203" s="89" t="n"/>
      <c r="EU203" s="81" t="n"/>
      <c r="EV203" s="89" t="n"/>
      <c r="EX203" s="81" t="n"/>
      <c r="EY203" s="89" t="n"/>
      <c r="FA203" s="81" t="n"/>
      <c r="FB203" s="89" t="n"/>
      <c r="FD203" s="81" t="n"/>
      <c r="FE203" s="89" t="n"/>
      <c r="FG203" s="81" t="n"/>
      <c r="FH203" s="89" t="n"/>
      <c r="FJ203" s="81" t="n"/>
      <c r="FK203" s="89" t="n"/>
      <c r="FM203" s="81" t="n"/>
    </row>
    <row customHeight="1" ht="12" r="204" spans="1:201">
      <c r="U204" s="10" t="n"/>
      <c r="V204" s="89" t="n"/>
      <c r="W204" s="16" t="n"/>
      <c r="X204" s="25" t="n"/>
      <c r="Y204" s="80" t="n"/>
      <c r="Z204" s="27">
        <f>IF(U204="","",LOOKUP(U204-V204,{-9E+307,0,1},{2,"x",1}))</f>
        <v/>
      </c>
      <c r="AA204" s="14">
        <f>IF(U204="","",U204&amp;"-"&amp;V204)</f>
        <v/>
      </c>
      <c r="AB204" s="63" t="n"/>
      <c r="EP204" s="89" t="n"/>
      <c r="ER204" s="81" t="n"/>
      <c r="ES204" s="89" t="n"/>
      <c r="EU204" s="81" t="n"/>
      <c r="EV204" s="89" t="n"/>
      <c r="EX204" s="81" t="n"/>
      <c r="EY204" s="89" t="n"/>
      <c r="FA204" s="81" t="n"/>
      <c r="FB204" s="89" t="n"/>
      <c r="FD204" s="81" t="n"/>
      <c r="FE204" s="89" t="n"/>
      <c r="FG204" s="81" t="n"/>
      <c r="FH204" s="89" t="n"/>
      <c r="FJ204" s="81" t="n"/>
      <c r="FK204" s="89" t="n"/>
      <c r="FM204" s="81" t="n"/>
    </row>
    <row customHeight="1" ht="12" r="205" spans="1:201">
      <c r="U205" s="10" t="n"/>
      <c r="V205" s="89" t="n"/>
      <c r="W205" s="16" t="n"/>
      <c r="X205" s="25" t="n"/>
      <c r="Y205" s="80" t="n"/>
      <c r="Z205" s="27">
        <f>IF(U205="","",LOOKUP(U205-V205,{-9E+307,0,1},{2,"x",1}))</f>
        <v/>
      </c>
      <c r="AA205" s="14">
        <f>IF(U205="","",U205&amp;"-"&amp;V205)</f>
        <v/>
      </c>
      <c r="AB205" s="63" t="n"/>
      <c r="EP205" s="89" t="n"/>
      <c r="ER205" s="81" t="n"/>
      <c r="ES205" s="89" t="n"/>
      <c r="EU205" s="81" t="n"/>
      <c r="EV205" s="89" t="n"/>
      <c r="EX205" s="81" t="n"/>
      <c r="EY205" s="89" t="n"/>
      <c r="FA205" s="81" t="n"/>
      <c r="FB205" s="89" t="n"/>
      <c r="FD205" s="81" t="n"/>
      <c r="FE205" s="89" t="n"/>
      <c r="FG205" s="81" t="n"/>
      <c r="FH205" s="89" t="n"/>
      <c r="FJ205" s="81" t="n"/>
      <c r="FK205" s="89" t="n"/>
      <c r="FM205" s="81" t="n"/>
    </row>
    <row customHeight="1" ht="12" r="206" spans="1:201">
      <c r="U206" s="10" t="n"/>
      <c r="V206" s="89" t="n"/>
      <c r="W206" s="16" t="n"/>
      <c r="X206" s="25" t="n"/>
      <c r="Y206" s="80" t="n"/>
      <c r="Z206" s="27">
        <f>IF(U206="","",LOOKUP(U206-V206,{-9E+307,0,1},{2,"x",1}))</f>
        <v/>
      </c>
      <c r="AA206" s="14">
        <f>IF(U206="","",U206&amp;"-"&amp;V206)</f>
        <v/>
      </c>
      <c r="AB206" s="63" t="n"/>
      <c r="EP206" s="89" t="n"/>
      <c r="ER206" s="81" t="n"/>
      <c r="ES206" s="89" t="n"/>
      <c r="EU206" s="81" t="n"/>
      <c r="EV206" s="89" t="n"/>
      <c r="EX206" s="81" t="n"/>
      <c r="EY206" s="89" t="n"/>
      <c r="FA206" s="81" t="n"/>
      <c r="FB206" s="89" t="n"/>
      <c r="FD206" s="81" t="n"/>
      <c r="FE206" s="89" t="n"/>
      <c r="FG206" s="81" t="n"/>
      <c r="FH206" s="89" t="n"/>
      <c r="FJ206" s="81" t="n"/>
      <c r="FK206" s="89" t="n"/>
      <c r="FM206" s="81" t="n"/>
    </row>
    <row customHeight="1" ht="12" r="207" spans="1:201">
      <c r="U207" s="10" t="n"/>
      <c r="V207" s="89" t="n"/>
      <c r="W207" s="16" t="n"/>
      <c r="X207" s="25" t="n"/>
      <c r="Y207" s="80" t="n"/>
      <c r="Z207" s="27">
        <f>IF(U207="","",LOOKUP(U207-V207,{-9E+307,0,1},{2,"x",1}))</f>
        <v/>
      </c>
      <c r="AA207" s="14">
        <f>IF(U207="","",U207&amp;"-"&amp;V207)</f>
        <v/>
      </c>
      <c r="AB207" s="63" t="n"/>
      <c r="EP207" s="89" t="n"/>
      <c r="ER207" s="81" t="n"/>
      <c r="ES207" s="89" t="n"/>
      <c r="EU207" s="81" t="n"/>
      <c r="EV207" s="89" t="n"/>
      <c r="EX207" s="81" t="n"/>
      <c r="EY207" s="89" t="n"/>
      <c r="FA207" s="81" t="n"/>
      <c r="FB207" s="89" t="n"/>
      <c r="FD207" s="81" t="n"/>
      <c r="FE207" s="89" t="n"/>
      <c r="FG207" s="81" t="n"/>
      <c r="FH207" s="89" t="n"/>
      <c r="FJ207" s="81" t="n"/>
      <c r="FK207" s="89" t="n"/>
      <c r="FM207" s="81" t="n"/>
    </row>
    <row customHeight="1" ht="12" r="208" spans="1:201">
      <c r="U208" s="10" t="n"/>
      <c r="V208" s="89" t="n"/>
      <c r="W208" s="16" t="n"/>
      <c r="X208" s="25" t="n"/>
      <c r="Y208" s="80" t="n"/>
      <c r="Z208" s="27">
        <f>IF(U208="","",LOOKUP(U208-V208,{-9E+307,0,1},{2,"x",1}))</f>
        <v/>
      </c>
      <c r="AA208" s="14">
        <f>IF(U208="","",U208&amp;"-"&amp;V208)</f>
        <v/>
      </c>
      <c r="AB208" s="63" t="n"/>
      <c r="EP208" s="89" t="n"/>
      <c r="ER208" s="81" t="n"/>
      <c r="ES208" s="89" t="n"/>
      <c r="EU208" s="81" t="n"/>
      <c r="EV208" s="89" t="n"/>
      <c r="EX208" s="81" t="n"/>
      <c r="EY208" s="89" t="n"/>
      <c r="FA208" s="81" t="n"/>
      <c r="FB208" s="89" t="n"/>
      <c r="FD208" s="81" t="n"/>
      <c r="FE208" s="89" t="n"/>
      <c r="FG208" s="81" t="n"/>
      <c r="FH208" s="89" t="n"/>
      <c r="FJ208" s="81" t="n"/>
      <c r="FK208" s="89" t="n"/>
      <c r="FM208" s="81" t="n"/>
    </row>
    <row customHeight="1" ht="12" r="209" spans="1:201">
      <c r="U209" s="10" t="n"/>
      <c r="V209" s="89" t="n"/>
      <c r="W209" s="16" t="n"/>
      <c r="X209" s="25" t="n"/>
      <c r="Y209" s="80" t="n"/>
      <c r="Z209" s="27">
        <f>IF(U209="","",LOOKUP(U209-V209,{-9E+307,0,1},{2,"x",1}))</f>
        <v/>
      </c>
      <c r="AA209" s="14">
        <f>IF(U209="","",U209&amp;"-"&amp;V209)</f>
        <v/>
      </c>
      <c r="AB209" s="63" t="n"/>
      <c r="EP209" s="89" t="n"/>
      <c r="ER209" s="81" t="n"/>
      <c r="ES209" s="89" t="n"/>
      <c r="EU209" s="81" t="n"/>
      <c r="EV209" s="89" t="n"/>
      <c r="EX209" s="81" t="n"/>
      <c r="EY209" s="89" t="n"/>
      <c r="FA209" s="81" t="n"/>
      <c r="FB209" s="89" t="n"/>
      <c r="FD209" s="81" t="n"/>
      <c r="FE209" s="89" t="n"/>
      <c r="FG209" s="81" t="n"/>
      <c r="FH209" s="89" t="n"/>
      <c r="FJ209" s="81" t="n"/>
      <c r="FK209" s="89" t="n"/>
      <c r="FM209" s="81" t="n"/>
    </row>
    <row r="210" spans="1:201">
      <c r="U210" s="10" t="n"/>
      <c r="V210" s="89" t="n"/>
      <c r="W210" s="16" t="n"/>
      <c r="X210" s="25" t="n"/>
      <c r="Y210" s="80" t="n"/>
      <c r="Z210" s="27">
        <f>IF(U210="","",LOOKUP(U210-V210,{-9E+307,0,1},{2,"x",1}))</f>
        <v/>
      </c>
      <c r="AA210" s="14">
        <f>IF(U210="","",U210&amp;"-"&amp;V210)</f>
        <v/>
      </c>
      <c r="AB210" s="63" t="n"/>
      <c r="EP210" s="89" t="n"/>
      <c r="ER210" s="81" t="n"/>
      <c r="ES210" s="89" t="n"/>
      <c r="EU210" s="81" t="n"/>
      <c r="EV210" s="89" t="n"/>
      <c r="EX210" s="81" t="n"/>
      <c r="EY210" s="89" t="n"/>
      <c r="FA210" s="81" t="n"/>
      <c r="FB210" s="89" t="n"/>
      <c r="FD210" s="81" t="n"/>
      <c r="FE210" s="89" t="n"/>
      <c r="FG210" s="81" t="n"/>
      <c r="FH210" s="89" t="n"/>
      <c r="FJ210" s="81" t="n"/>
      <c r="FK210" s="89" t="n"/>
      <c r="FM210" s="81" t="n"/>
    </row>
    <row customHeight="1" ht="12" r="211" spans="1:201">
      <c r="U211" s="10" t="n"/>
      <c r="V211" s="89" t="n"/>
      <c r="W211" s="16" t="n"/>
      <c r="X211" s="25" t="n"/>
      <c r="Y211" s="80" t="n"/>
      <c r="Z211" s="27">
        <f>IF(U211="","",LOOKUP(U211-V211,{-9E+307,0,1},{2,"x",1}))</f>
        <v/>
      </c>
      <c r="AA211" s="14">
        <f>IF(U211="","",U211&amp;"-"&amp;V211)</f>
        <v/>
      </c>
      <c r="AB211" s="63" t="n"/>
      <c r="EP211" s="89" t="n"/>
      <c r="ER211" s="81" t="n"/>
      <c r="ES211" s="89" t="n"/>
      <c r="EU211" s="81" t="n"/>
      <c r="EV211" s="89" t="n"/>
      <c r="EX211" s="81" t="n"/>
      <c r="EY211" s="89" t="n"/>
      <c r="FA211" s="81" t="n"/>
      <c r="FB211" s="89" t="n"/>
      <c r="FD211" s="81" t="n"/>
      <c r="FE211" s="89" t="n"/>
      <c r="FG211" s="81" t="n"/>
      <c r="FH211" s="89" t="n"/>
      <c r="FJ211" s="81" t="n"/>
      <c r="FK211" s="89" t="n"/>
      <c r="FM211" s="81" t="n"/>
    </row>
    <row customHeight="1" ht="12" r="212" spans="1:201">
      <c r="U212" s="10" t="n"/>
      <c r="V212" s="89" t="n"/>
      <c r="W212" s="16" t="n"/>
      <c r="X212" s="25" t="n"/>
      <c r="Y212" s="80" t="n"/>
      <c r="Z212" s="27">
        <f>IF(U212="","",LOOKUP(U212-V212,{-9E+307,0,1},{2,"x",1}))</f>
        <v/>
      </c>
      <c r="AA212" s="14">
        <f>IF(U212="","",U212&amp;"-"&amp;V212)</f>
        <v/>
      </c>
      <c r="AB212" s="63" t="n"/>
      <c r="EP212" s="89" t="n"/>
      <c r="ER212" s="81" t="n"/>
      <c r="ES212" s="89" t="n"/>
      <c r="EU212" s="81" t="n"/>
      <c r="EV212" s="89" t="n"/>
      <c r="EX212" s="81" t="n"/>
      <c r="EY212" s="89" t="n"/>
      <c r="FA212" s="81" t="n"/>
      <c r="FB212" s="89" t="n"/>
      <c r="FD212" s="81" t="n"/>
      <c r="FE212" s="89" t="n"/>
      <c r="FG212" s="81" t="n"/>
      <c r="FH212" s="89" t="n"/>
      <c r="FJ212" s="81" t="n"/>
      <c r="FK212" s="89" t="n"/>
      <c r="FM212" s="81" t="n"/>
    </row>
    <row customHeight="1" ht="12" r="213" spans="1:201">
      <c r="U213" s="10" t="n"/>
      <c r="V213" s="89" t="n"/>
      <c r="W213" s="16" t="n"/>
      <c r="X213" s="25" t="n"/>
      <c r="Y213" s="80" t="n"/>
      <c r="Z213" s="27">
        <f>IF(U213="","",LOOKUP(U213-V213,{-9E+307,0,1},{2,"x",1}))</f>
        <v/>
      </c>
      <c r="AA213" s="14">
        <f>IF(U213="","",U213&amp;"-"&amp;V213)</f>
        <v/>
      </c>
      <c r="AB213" s="63" t="n"/>
      <c r="EP213" s="89" t="n"/>
      <c r="ER213" s="81" t="n"/>
      <c r="ES213" s="89" t="n"/>
      <c r="EU213" s="81" t="n"/>
      <c r="EV213" s="89" t="n"/>
      <c r="EX213" s="81" t="n"/>
      <c r="EY213" s="89" t="n"/>
      <c r="FA213" s="81" t="n"/>
      <c r="FB213" s="89" t="n"/>
      <c r="FD213" s="81" t="n"/>
      <c r="FE213" s="89" t="n"/>
      <c r="FG213" s="81" t="n"/>
      <c r="FH213" s="89" t="n"/>
      <c r="FJ213" s="81" t="n"/>
      <c r="FK213" s="89" t="n"/>
      <c r="FM213" s="81" t="n"/>
    </row>
    <row customHeight="1" ht="12" r="214" spans="1:201">
      <c r="U214" s="10" t="n"/>
      <c r="V214" s="89" t="n"/>
      <c r="W214" s="16" t="n"/>
      <c r="X214" s="25" t="n"/>
      <c r="Y214" s="80" t="n"/>
      <c r="Z214" s="27">
        <f>IF(U214="","",LOOKUP(U214-V214,{-9E+307,0,1},{2,"x",1}))</f>
        <v/>
      </c>
      <c r="AA214" s="14">
        <f>IF(U214="","",U214&amp;"-"&amp;V214)</f>
        <v/>
      </c>
      <c r="AB214" s="63" t="n"/>
      <c r="EP214" s="89" t="n"/>
      <c r="ER214" s="81" t="n"/>
      <c r="ES214" s="89" t="n"/>
      <c r="EU214" s="81" t="n"/>
      <c r="EV214" s="89" t="n"/>
      <c r="EX214" s="81" t="n"/>
      <c r="EY214" s="89" t="n"/>
      <c r="FA214" s="81" t="n"/>
      <c r="FB214" s="89" t="n"/>
      <c r="FD214" s="81" t="n"/>
      <c r="FE214" s="89" t="n"/>
      <c r="FG214" s="81" t="n"/>
      <c r="FH214" s="89" t="n"/>
      <c r="FJ214" s="81" t="n"/>
      <c r="FK214" s="89" t="n"/>
      <c r="FM214" s="81" t="n"/>
    </row>
    <row customHeight="1" ht="12" r="215" spans="1:201">
      <c r="U215" s="10" t="n"/>
      <c r="V215" s="89" t="n"/>
      <c r="W215" s="16" t="n"/>
      <c r="X215" s="25" t="n"/>
      <c r="Y215" s="80" t="n"/>
      <c r="Z215" s="27">
        <f>IF(U215="","",LOOKUP(U215-V215,{-9E+307,0,1},{2,"x",1}))</f>
        <v/>
      </c>
      <c r="AA215" s="14">
        <f>IF(U215="","",U215&amp;"-"&amp;V215)</f>
        <v/>
      </c>
      <c r="AB215" s="63" t="n"/>
      <c r="EP215" s="89" t="n"/>
      <c r="ER215" s="81" t="n"/>
      <c r="ES215" s="89" t="n"/>
      <c r="EU215" s="81" t="n"/>
      <c r="EV215" s="89" t="n"/>
      <c r="EX215" s="81" t="n"/>
      <c r="EY215" s="89" t="n"/>
      <c r="FA215" s="81" t="n"/>
      <c r="FB215" s="89" t="n"/>
      <c r="FD215" s="81" t="n"/>
      <c r="FE215" s="89" t="n"/>
      <c r="FG215" s="81" t="n"/>
      <c r="FH215" s="89" t="n"/>
      <c r="FJ215" s="81" t="n"/>
      <c r="FK215" s="89" t="n"/>
      <c r="FM215" s="81" t="n"/>
    </row>
    <row customHeight="1" ht="12" r="216" spans="1:201">
      <c r="U216" s="10" t="n"/>
      <c r="V216" s="89" t="n"/>
      <c r="W216" s="16" t="n"/>
      <c r="X216" s="25" t="n"/>
      <c r="Y216" s="80" t="n"/>
      <c r="Z216" s="27">
        <f>IF(U216="","",LOOKUP(U216-V216,{-9E+307,0,1},{2,"x",1}))</f>
        <v/>
      </c>
      <c r="AA216" s="14">
        <f>IF(U216="","",U216&amp;"-"&amp;V216)</f>
        <v/>
      </c>
      <c r="AB216" s="63" t="n"/>
      <c r="EP216" s="89" t="n"/>
      <c r="ER216" s="81" t="n"/>
      <c r="ES216" s="89" t="n"/>
      <c r="EU216" s="81" t="n"/>
      <c r="EV216" s="89" t="n"/>
      <c r="EX216" s="81" t="n"/>
      <c r="EY216" s="89" t="n"/>
      <c r="FA216" s="81" t="n"/>
      <c r="FB216" s="89" t="n"/>
      <c r="FD216" s="81" t="n"/>
      <c r="FE216" s="89" t="n"/>
      <c r="FG216" s="81" t="n"/>
      <c r="FH216" s="89" t="n"/>
      <c r="FJ216" s="81" t="n"/>
      <c r="FK216" s="89" t="n"/>
      <c r="FM216" s="81" t="n"/>
    </row>
    <row customHeight="1" ht="12" r="217" spans="1:201">
      <c r="U217" s="10" t="n"/>
      <c r="V217" s="89" t="n"/>
      <c r="W217" s="16" t="n"/>
      <c r="X217" s="25" t="n"/>
      <c r="Y217" s="80" t="n"/>
      <c r="Z217" s="27">
        <f>IF(U217="","",LOOKUP(U217-V217,{-9E+307,0,1},{2,"x",1}))</f>
        <v/>
      </c>
      <c r="AA217" s="14">
        <f>IF(U217="","",U217&amp;"-"&amp;V217)</f>
        <v/>
      </c>
      <c r="AB217" s="63" t="n"/>
      <c r="EP217" s="89" t="n"/>
      <c r="ER217" s="81" t="n"/>
      <c r="ES217" s="89" t="n"/>
      <c r="EU217" s="81" t="n"/>
      <c r="EV217" s="89" t="n"/>
      <c r="EX217" s="81" t="n"/>
      <c r="EY217" s="89" t="n"/>
      <c r="FA217" s="81" t="n"/>
      <c r="FB217" s="89" t="n"/>
      <c r="FD217" s="81" t="n"/>
      <c r="FE217" s="89" t="n"/>
      <c r="FG217" s="81" t="n"/>
      <c r="FH217" s="89" t="n"/>
      <c r="FJ217" s="81" t="n"/>
      <c r="FK217" s="89" t="n"/>
      <c r="FM217" s="81" t="n"/>
    </row>
    <row customHeight="1" ht="12" r="218" spans="1:201">
      <c r="U218" s="10" t="n"/>
      <c r="V218" s="89" t="n"/>
      <c r="W218" s="16" t="n"/>
      <c r="X218" s="25" t="n"/>
      <c r="Y218" s="80" t="n"/>
      <c r="Z218" s="27">
        <f>IF(U218="","",LOOKUP(U218-V218,{-9E+307,0,1},{2,"x",1}))</f>
        <v/>
      </c>
      <c r="AA218" s="14">
        <f>IF(U218="","",U218&amp;"-"&amp;V218)</f>
        <v/>
      </c>
      <c r="AB218" s="63" t="n"/>
      <c r="EP218" s="89" t="n"/>
      <c r="ER218" s="81" t="n"/>
      <c r="ES218" s="89" t="n"/>
      <c r="EU218" s="81" t="n"/>
      <c r="EV218" s="89" t="n"/>
      <c r="EX218" s="81" t="n"/>
      <c r="EY218" s="89" t="n"/>
      <c r="FA218" s="81" t="n"/>
      <c r="FB218" s="89" t="n"/>
      <c r="FD218" s="81" t="n"/>
      <c r="FE218" s="89" t="n"/>
      <c r="FG218" s="81" t="n"/>
      <c r="FH218" s="89" t="n"/>
      <c r="FJ218" s="81" t="n"/>
      <c r="FK218" s="89" t="n"/>
      <c r="FM218" s="81" t="n"/>
    </row>
    <row customHeight="1" ht="12" r="219" spans="1:201">
      <c r="U219" s="10" t="n"/>
      <c r="V219" s="89" t="n"/>
      <c r="W219" s="16" t="n"/>
      <c r="X219" s="25" t="n"/>
      <c r="Y219" s="80" t="n"/>
      <c r="Z219" s="27">
        <f>IF(U219="","",LOOKUP(U219-V219,{-9E+307,0,1},{2,"x",1}))</f>
        <v/>
      </c>
      <c r="AA219" s="14">
        <f>IF(U219="","",U219&amp;"-"&amp;V219)</f>
        <v/>
      </c>
      <c r="AB219" s="63" t="n"/>
      <c r="EP219" s="89" t="n"/>
      <c r="ER219" s="81" t="n"/>
      <c r="ES219" s="89" t="n"/>
      <c r="EU219" s="81" t="n"/>
      <c r="EV219" s="89" t="n"/>
      <c r="EX219" s="81" t="n"/>
      <c r="EY219" s="89" t="n"/>
      <c r="FA219" s="81" t="n"/>
      <c r="FB219" s="89" t="n"/>
      <c r="FD219" s="81" t="n"/>
      <c r="FE219" s="89" t="n"/>
      <c r="FG219" s="81" t="n"/>
      <c r="FH219" s="89" t="n"/>
      <c r="FJ219" s="81" t="n"/>
      <c r="FK219" s="89" t="n"/>
      <c r="FM219" s="81" t="n"/>
    </row>
    <row customHeight="1" ht="12" r="220" spans="1:201">
      <c r="U220" s="10" t="n"/>
      <c r="V220" s="89" t="n"/>
      <c r="W220" s="16" t="n"/>
      <c r="X220" s="25" t="n"/>
      <c r="Y220" s="80" t="n"/>
      <c r="Z220" s="27">
        <f>IF(U220="","",LOOKUP(U220-V220,{-9E+307,0,1},{2,"x",1}))</f>
        <v/>
      </c>
      <c r="AA220" s="14">
        <f>IF(U220="","",U220&amp;"-"&amp;V220)</f>
        <v/>
      </c>
      <c r="AB220" s="63" t="n"/>
      <c r="EP220" s="89" t="n"/>
      <c r="ER220" s="81" t="n"/>
      <c r="ES220" s="89" t="n"/>
      <c r="EU220" s="81" t="n"/>
      <c r="EV220" s="89" t="n"/>
      <c r="EX220" s="81" t="n"/>
      <c r="EY220" s="89" t="n"/>
      <c r="FA220" s="81" t="n"/>
      <c r="FB220" s="89" t="n"/>
      <c r="FD220" s="81" t="n"/>
      <c r="FE220" s="89" t="n"/>
      <c r="FG220" s="81" t="n"/>
      <c r="FH220" s="89" t="n"/>
      <c r="FJ220" s="81" t="n"/>
      <c r="FK220" s="89" t="n"/>
      <c r="FM220" s="81" t="n"/>
    </row>
    <row customHeight="1" ht="12" r="221" spans="1:201">
      <c r="U221" s="10" t="n"/>
      <c r="V221" s="89" t="n"/>
      <c r="W221" s="16" t="n"/>
      <c r="X221" s="25" t="n"/>
      <c r="Y221" s="80" t="n"/>
      <c r="Z221" s="27">
        <f>IF(U221="","",LOOKUP(U221-V221,{-9E+307,0,1},{2,"x",1}))</f>
        <v/>
      </c>
      <c r="AA221" s="14">
        <f>IF(U221="","",U221&amp;"-"&amp;V221)</f>
        <v/>
      </c>
      <c r="AB221" s="63" t="n"/>
      <c r="EP221" s="89" t="n"/>
      <c r="ER221" s="81" t="n"/>
      <c r="ES221" s="89" t="n"/>
      <c r="EU221" s="81" t="n"/>
      <c r="EV221" s="89" t="n"/>
      <c r="EX221" s="81" t="n"/>
      <c r="EY221" s="89" t="n"/>
      <c r="FA221" s="81" t="n"/>
      <c r="FB221" s="89" t="n"/>
      <c r="FD221" s="81" t="n"/>
      <c r="FE221" s="89" t="n"/>
      <c r="FG221" s="81" t="n"/>
      <c r="FH221" s="89" t="n"/>
      <c r="FJ221" s="81" t="n"/>
      <c r="FK221" s="89" t="n"/>
      <c r="FM221" s="81" t="n"/>
    </row>
    <row customHeight="1" ht="12" r="222" spans="1:201">
      <c r="U222" s="10" t="n"/>
      <c r="V222" s="89" t="n"/>
      <c r="W222" s="16" t="n"/>
      <c r="X222" s="25" t="n"/>
      <c r="Y222" s="80" t="n"/>
      <c r="Z222" s="27">
        <f>IF(U222="","",LOOKUP(U222-V222,{-9E+307,0,1},{2,"x",1}))</f>
        <v/>
      </c>
      <c r="AA222" s="14">
        <f>IF(U222="","",U222&amp;"-"&amp;V222)</f>
        <v/>
      </c>
      <c r="AB222" s="63" t="n"/>
      <c r="EP222" s="89" t="n"/>
      <c r="ER222" s="81" t="n"/>
      <c r="ES222" s="89" t="n"/>
      <c r="EU222" s="81" t="n"/>
      <c r="EV222" s="89" t="n"/>
      <c r="EX222" s="81" t="n"/>
      <c r="EY222" s="89" t="n"/>
      <c r="FA222" s="81" t="n"/>
      <c r="FB222" s="89" t="n"/>
      <c r="FD222" s="81" t="n"/>
      <c r="FE222" s="89" t="n"/>
      <c r="FG222" s="81" t="n"/>
      <c r="FH222" s="89" t="n"/>
      <c r="FJ222" s="81" t="n"/>
      <c r="FK222" s="89" t="n"/>
      <c r="FM222" s="81" t="n"/>
    </row>
    <row customHeight="1" ht="12" r="223" spans="1:201">
      <c r="U223" s="10" t="n"/>
      <c r="V223" s="89" t="n"/>
      <c r="W223" s="16" t="n"/>
      <c r="X223" s="25" t="n"/>
      <c r="Y223" s="80" t="n"/>
      <c r="Z223" s="27">
        <f>IF(U223="","",LOOKUP(U223-V223,{-9E+307,0,1},{2,"x",1}))</f>
        <v/>
      </c>
      <c r="AA223" s="14">
        <f>IF(U223="","",U223&amp;"-"&amp;V223)</f>
        <v/>
      </c>
      <c r="AB223" s="63" t="n"/>
      <c r="EP223" s="89" t="n"/>
      <c r="ER223" s="81" t="n"/>
      <c r="ES223" s="89" t="n"/>
      <c r="EU223" s="81" t="n"/>
      <c r="EV223" s="89" t="n"/>
      <c r="EX223" s="81" t="n"/>
      <c r="EY223" s="89" t="n"/>
      <c r="FA223" s="81" t="n"/>
      <c r="FB223" s="89" t="n"/>
      <c r="FD223" s="81" t="n"/>
      <c r="FE223" s="89" t="n"/>
      <c r="FG223" s="81" t="n"/>
      <c r="FH223" s="89" t="n"/>
      <c r="FJ223" s="81" t="n"/>
      <c r="FK223" s="89" t="n"/>
      <c r="FM223" s="81" t="n"/>
    </row>
    <row customHeight="1" ht="12" r="224" spans="1:201">
      <c r="U224" s="10" t="n"/>
      <c r="V224" s="89" t="n"/>
      <c r="W224" s="16" t="n"/>
      <c r="X224" s="25" t="n"/>
      <c r="Y224" s="80" t="n"/>
      <c r="Z224" s="27">
        <f>IF(U224="","",LOOKUP(U224-V224,{-9E+307,0,1},{2,"x",1}))</f>
        <v/>
      </c>
      <c r="AA224" s="14">
        <f>IF(U224="","",U224&amp;"-"&amp;V224)</f>
        <v/>
      </c>
      <c r="AB224" s="63" t="n"/>
      <c r="EP224" s="89" t="n"/>
      <c r="ER224" s="81" t="n"/>
      <c r="ES224" s="89" t="n"/>
      <c r="EU224" s="81" t="n"/>
      <c r="EV224" s="89" t="n"/>
      <c r="EX224" s="81" t="n"/>
      <c r="EY224" s="89" t="n"/>
      <c r="FA224" s="81" t="n"/>
      <c r="FB224" s="89" t="n"/>
      <c r="FD224" s="81" t="n"/>
      <c r="FE224" s="89" t="n"/>
      <c r="FG224" s="81" t="n"/>
      <c r="FH224" s="89" t="n"/>
      <c r="FJ224" s="81" t="n"/>
      <c r="FK224" s="89" t="n"/>
      <c r="FM224" s="81" t="n"/>
    </row>
    <row customHeight="1" ht="12" r="225" spans="1:201">
      <c r="U225" s="10" t="n"/>
      <c r="V225" s="89" t="n"/>
      <c r="W225" s="16" t="n"/>
      <c r="X225" s="25" t="n"/>
      <c r="Y225" s="80" t="n"/>
      <c r="Z225" s="27">
        <f>IF(U225="","",LOOKUP(U225-V225,{-9E+307,0,1},{2,"x",1}))</f>
        <v/>
      </c>
      <c r="AA225" s="14">
        <f>IF(U225="","",U225&amp;"-"&amp;V225)</f>
        <v/>
      </c>
      <c r="AB225" s="63" t="n"/>
      <c r="EP225" s="89" t="n"/>
      <c r="ER225" s="81" t="n"/>
      <c r="ES225" s="89" t="n"/>
      <c r="EU225" s="81" t="n"/>
      <c r="EV225" s="89" t="n"/>
      <c r="EX225" s="81" t="n"/>
      <c r="EY225" s="89" t="n"/>
      <c r="FA225" s="81" t="n"/>
      <c r="FB225" s="89" t="n"/>
      <c r="FD225" s="81" t="n"/>
      <c r="FE225" s="89" t="n"/>
      <c r="FG225" s="81" t="n"/>
      <c r="FH225" s="89" t="n"/>
      <c r="FJ225" s="81" t="n"/>
      <c r="FK225" s="89" t="n"/>
      <c r="FM225" s="81" t="n"/>
    </row>
    <row customHeight="1" ht="12" r="226" spans="1:201">
      <c r="U226" s="10" t="n"/>
      <c r="V226" s="89" t="n"/>
      <c r="W226" s="16" t="n"/>
      <c r="X226" s="25" t="n"/>
      <c r="Y226" s="80" t="n"/>
      <c r="Z226" s="27">
        <f>IF(U226="","",LOOKUP(U226-V226,{-9E+307,0,1},{2,"x",1}))</f>
        <v/>
      </c>
      <c r="AA226" s="14">
        <f>IF(U226="","",U226&amp;"-"&amp;V226)</f>
        <v/>
      </c>
      <c r="AB226" s="63" t="n"/>
      <c r="EP226" s="89" t="n"/>
      <c r="ER226" s="81" t="n"/>
      <c r="ES226" s="89" t="n"/>
      <c r="EU226" s="81" t="n"/>
      <c r="EV226" s="89" t="n"/>
      <c r="EX226" s="81" t="n"/>
      <c r="EY226" s="89" t="n"/>
      <c r="FA226" s="81" t="n"/>
      <c r="FB226" s="89" t="n"/>
      <c r="FD226" s="81" t="n"/>
      <c r="FE226" s="89" t="n"/>
      <c r="FG226" s="81" t="n"/>
      <c r="FH226" s="89" t="n"/>
      <c r="FJ226" s="81" t="n"/>
      <c r="FK226" s="89" t="n"/>
      <c r="FM226" s="81" t="n"/>
    </row>
    <row customHeight="1" ht="12" r="227" spans="1:201">
      <c r="U227" s="10" t="n"/>
      <c r="V227" s="89" t="n"/>
      <c r="W227" s="16" t="n"/>
      <c r="X227" s="25" t="n"/>
      <c r="Y227" s="80" t="n"/>
      <c r="Z227" s="27">
        <f>IF(U227="","",LOOKUP(U227-V227,{-9E+307,0,1},{2,"x",1}))</f>
        <v/>
      </c>
      <c r="AA227" s="14">
        <f>IF(U227="","",U227&amp;"-"&amp;V227)</f>
        <v/>
      </c>
      <c r="AB227" s="63" t="n"/>
      <c r="EP227" s="89" t="n"/>
      <c r="ER227" s="81" t="n"/>
      <c r="ES227" s="89" t="n"/>
      <c r="EU227" s="81" t="n"/>
      <c r="EV227" s="89" t="n"/>
      <c r="EX227" s="81" t="n"/>
      <c r="EY227" s="89" t="n"/>
      <c r="FA227" s="81" t="n"/>
      <c r="FB227" s="89" t="n"/>
      <c r="FD227" s="81" t="n"/>
      <c r="FE227" s="89" t="n"/>
      <c r="FG227" s="81" t="n"/>
      <c r="FH227" s="89" t="n"/>
      <c r="FJ227" s="81" t="n"/>
      <c r="FK227" s="89" t="n"/>
      <c r="FM227" s="81" t="n"/>
    </row>
    <row customHeight="1" ht="12" r="228" spans="1:201">
      <c r="U228" s="10" t="n"/>
      <c r="V228" s="89" t="n"/>
      <c r="W228" s="16" t="n"/>
      <c r="X228" s="25" t="n"/>
      <c r="Y228" s="80" t="n"/>
      <c r="Z228" s="27">
        <f>IF(U228="","",LOOKUP(U228-V228,{-9E+307,0,1},{2,"x",1}))</f>
        <v/>
      </c>
      <c r="AA228" s="14">
        <f>IF(U228="","",U228&amp;"-"&amp;V228)</f>
        <v/>
      </c>
      <c r="AB228" s="63" t="n"/>
      <c r="EP228" s="89" t="n"/>
      <c r="ER228" s="81" t="n"/>
      <c r="ES228" s="89" t="n"/>
      <c r="EU228" s="81" t="n"/>
      <c r="EV228" s="89" t="n"/>
      <c r="EX228" s="81" t="n"/>
      <c r="EY228" s="89" t="n"/>
      <c r="FA228" s="81" t="n"/>
      <c r="FB228" s="89" t="n"/>
      <c r="FD228" s="81" t="n"/>
      <c r="FE228" s="89" t="n"/>
      <c r="FG228" s="81" t="n"/>
      <c r="FH228" s="89" t="n"/>
      <c r="FJ228" s="81" t="n"/>
      <c r="FK228" s="89" t="n"/>
      <c r="FM228" s="81" t="n"/>
    </row>
    <row r="229" spans="1:201">
      <c r="U229" s="10" t="n"/>
      <c r="V229" s="89" t="n"/>
      <c r="W229" s="16" t="n"/>
      <c r="X229" s="25" t="n"/>
      <c r="Y229" s="80" t="n"/>
      <c r="Z229" s="27">
        <f>IF(U229="","",LOOKUP(U229-V229,{-9E+307,0,1},{2,"x",1}))</f>
        <v/>
      </c>
      <c r="AA229" s="14">
        <f>IF(U229="","",U229&amp;"-"&amp;V229)</f>
        <v/>
      </c>
      <c r="AB229" s="63" t="n"/>
      <c r="EP229" s="89" t="n"/>
      <c r="ER229" s="81" t="n"/>
      <c r="ES229" s="89" t="n"/>
      <c r="EU229" s="81" t="n"/>
      <c r="EV229" s="89" t="n"/>
      <c r="EX229" s="81" t="n"/>
      <c r="EY229" s="89" t="n"/>
      <c r="FA229" s="81" t="n"/>
      <c r="FB229" s="89" t="n"/>
      <c r="FD229" s="81" t="n"/>
      <c r="FE229" s="89" t="n"/>
      <c r="FG229" s="81" t="n"/>
      <c r="FH229" s="89" t="n"/>
      <c r="FJ229" s="81" t="n"/>
      <c r="FK229" s="89" t="n"/>
      <c r="FM229" s="81" t="n"/>
    </row>
    <row customHeight="1" ht="12" r="230" spans="1:201">
      <c r="U230" s="10" t="n"/>
      <c r="V230" s="89" t="n"/>
      <c r="W230" s="16" t="n"/>
      <c r="X230" s="25" t="n"/>
      <c r="Y230" s="80" t="n"/>
      <c r="Z230" s="27">
        <f>IF(U230="","",LOOKUP(U230-V230,{-9E+307,0,1},{2,"x",1}))</f>
        <v/>
      </c>
      <c r="AA230" s="14">
        <f>IF(U230="","",U230&amp;"-"&amp;V230)</f>
        <v/>
      </c>
      <c r="AB230" s="63" t="n"/>
      <c r="EP230" s="89" t="n"/>
      <c r="ER230" s="81" t="n"/>
      <c r="ES230" s="89" t="n"/>
      <c r="EU230" s="81" t="n"/>
      <c r="EV230" s="89" t="n"/>
      <c r="EX230" s="81" t="n"/>
      <c r="EY230" s="89" t="n"/>
      <c r="FA230" s="81" t="n"/>
      <c r="FB230" s="89" t="n"/>
      <c r="FD230" s="81" t="n"/>
      <c r="FE230" s="89" t="n"/>
      <c r="FG230" s="81" t="n"/>
      <c r="FH230" s="89" t="n"/>
      <c r="FJ230" s="81" t="n"/>
      <c r="FK230" s="89" t="n"/>
      <c r="FM230" s="81" t="n"/>
    </row>
    <row customHeight="1" ht="12" r="231" spans="1:201">
      <c r="U231" s="10" t="n"/>
      <c r="V231" s="89" t="n"/>
      <c r="W231" s="16" t="n"/>
      <c r="X231" s="25" t="n"/>
      <c r="Y231" s="80" t="n"/>
      <c r="Z231" s="27">
        <f>IF(U231="","",LOOKUP(U231-V231,{-9E+307,0,1},{2,"x",1}))</f>
        <v/>
      </c>
      <c r="AA231" s="14">
        <f>IF(U231="","",U231&amp;"-"&amp;V231)</f>
        <v/>
      </c>
      <c r="AB231" s="63" t="n"/>
      <c r="EP231" s="89" t="n"/>
      <c r="ER231" s="81" t="n"/>
      <c r="ES231" s="89" t="n"/>
      <c r="EU231" s="81" t="n"/>
      <c r="EV231" s="89" t="n"/>
      <c r="EX231" s="81" t="n"/>
      <c r="EY231" s="89" t="n"/>
      <c r="FA231" s="81" t="n"/>
      <c r="FB231" s="89" t="n"/>
      <c r="FD231" s="81" t="n"/>
      <c r="FE231" s="89" t="n"/>
      <c r="FG231" s="81" t="n"/>
      <c r="FH231" s="89" t="n"/>
      <c r="FJ231" s="81" t="n"/>
      <c r="FK231" s="89" t="n"/>
      <c r="FM231" s="81" t="n"/>
    </row>
    <row customHeight="1" ht="12" r="232" spans="1:201">
      <c r="U232" s="10" t="n"/>
      <c r="V232" s="89" t="n"/>
      <c r="W232" s="16" t="n"/>
      <c r="X232" s="25" t="n"/>
      <c r="Y232" s="80" t="n"/>
      <c r="Z232" s="27">
        <f>IF(U232="","",LOOKUP(U232-V232,{-9E+307,0,1},{2,"x",1}))</f>
        <v/>
      </c>
      <c r="AA232" s="14">
        <f>IF(U232="","",U232&amp;"-"&amp;V232)</f>
        <v/>
      </c>
      <c r="AB232" s="63" t="n"/>
      <c r="EP232" s="89" t="n"/>
      <c r="ER232" s="81" t="n"/>
      <c r="ES232" s="89" t="n"/>
      <c r="EU232" s="81" t="n"/>
      <c r="EV232" s="89" t="n"/>
      <c r="EX232" s="81" t="n"/>
      <c r="EY232" s="89" t="n"/>
      <c r="FA232" s="81" t="n"/>
      <c r="FB232" s="89" t="n"/>
      <c r="FD232" s="81" t="n"/>
      <c r="FE232" s="89" t="n"/>
      <c r="FG232" s="81" t="n"/>
      <c r="FH232" s="89" t="n"/>
      <c r="FJ232" s="81" t="n"/>
      <c r="FK232" s="89" t="n"/>
      <c r="FM232" s="81" t="n"/>
    </row>
    <row customHeight="1" ht="12" r="233" spans="1:201">
      <c r="U233" s="10" t="n"/>
      <c r="V233" s="89" t="n"/>
      <c r="W233" s="16" t="n"/>
      <c r="X233" s="25" t="n"/>
      <c r="Y233" s="80" t="n"/>
      <c r="Z233" s="27">
        <f>IF(U233="","",LOOKUP(U233-V233,{-9E+307,0,1},{2,"x",1}))</f>
        <v/>
      </c>
      <c r="AA233" s="14">
        <f>IF(U233="","",U233&amp;"-"&amp;V233)</f>
        <v/>
      </c>
      <c r="AB233" s="63" t="n"/>
      <c r="EP233" s="89" t="n"/>
      <c r="ER233" s="81" t="n"/>
      <c r="ES233" s="89" t="n"/>
      <c r="EU233" s="81" t="n"/>
      <c r="EV233" s="89" t="n"/>
      <c r="EX233" s="81" t="n"/>
      <c r="EY233" s="89" t="n"/>
      <c r="FA233" s="81" t="n"/>
      <c r="FB233" s="89" t="n"/>
      <c r="FD233" s="81" t="n"/>
      <c r="FE233" s="89" t="n"/>
      <c r="FG233" s="81" t="n"/>
      <c r="FH233" s="89" t="n"/>
      <c r="FJ233" s="81" t="n"/>
      <c r="FK233" s="89" t="n"/>
      <c r="FM233" s="81" t="n"/>
    </row>
    <row customHeight="1" ht="12" r="234" spans="1:201">
      <c r="U234" s="10" t="n"/>
      <c r="V234" s="89" t="n"/>
      <c r="W234" s="16" t="n"/>
      <c r="X234" s="25" t="n"/>
      <c r="Y234" s="80" t="n"/>
      <c r="Z234" s="27">
        <f>IF(U234="","",LOOKUP(U234-V234,{-9E+307,0,1},{2,"x",1}))</f>
        <v/>
      </c>
      <c r="AA234" s="14">
        <f>IF(U234="","",U234&amp;"-"&amp;V234)</f>
        <v/>
      </c>
      <c r="AB234" s="63" t="n"/>
      <c r="EP234" s="89" t="n"/>
      <c r="ER234" s="81" t="n"/>
      <c r="ES234" s="89" t="n"/>
      <c r="EU234" s="81" t="n"/>
      <c r="EV234" s="89" t="n"/>
      <c r="EX234" s="81" t="n"/>
      <c r="EY234" s="89" t="n"/>
      <c r="FA234" s="81" t="n"/>
      <c r="FB234" s="89" t="n"/>
      <c r="FD234" s="81" t="n"/>
      <c r="FE234" s="89" t="n"/>
      <c r="FG234" s="81" t="n"/>
      <c r="FH234" s="89" t="n"/>
      <c r="FJ234" s="81" t="n"/>
      <c r="FK234" s="89" t="n"/>
      <c r="FM234" s="81" t="n"/>
    </row>
    <row customHeight="1" ht="12" r="235" spans="1:201">
      <c r="U235" s="10" t="n"/>
      <c r="V235" s="89" t="n"/>
      <c r="W235" s="16" t="n"/>
      <c r="X235" s="25" t="n"/>
      <c r="Y235" s="80" t="n"/>
      <c r="Z235" s="27">
        <f>IF(U235="","",LOOKUP(U235-V235,{-9E+307,0,1},{2,"x",1}))</f>
        <v/>
      </c>
      <c r="AA235" s="14">
        <f>IF(U235="","",U235&amp;"-"&amp;V235)</f>
        <v/>
      </c>
      <c r="AB235" s="63" t="n"/>
      <c r="EP235" s="89" t="n"/>
      <c r="ER235" s="81" t="n"/>
      <c r="ES235" s="89" t="n"/>
      <c r="EU235" s="81" t="n"/>
      <c r="EV235" s="89" t="n"/>
      <c r="EX235" s="81" t="n"/>
      <c r="EY235" s="89" t="n"/>
      <c r="FA235" s="81" t="n"/>
      <c r="FB235" s="89" t="n"/>
      <c r="FD235" s="81" t="n"/>
      <c r="FE235" s="89" t="n"/>
      <c r="FG235" s="81" t="n"/>
      <c r="FH235" s="89" t="n"/>
      <c r="FJ235" s="81" t="n"/>
      <c r="FK235" s="89" t="n"/>
      <c r="FM235" s="81" t="n"/>
    </row>
    <row customHeight="1" ht="12" r="236" spans="1:201">
      <c r="U236" s="10" t="n"/>
      <c r="V236" s="89" t="n"/>
      <c r="W236" s="16" t="n"/>
      <c r="X236" s="25" t="n"/>
      <c r="Y236" s="80" t="n"/>
      <c r="Z236" s="27">
        <f>IF(U236="","",LOOKUP(U236-V236,{-9E+307,0,1},{2,"x",1}))</f>
        <v/>
      </c>
      <c r="AA236" s="14">
        <f>IF(U236="","",U236&amp;"-"&amp;V236)</f>
        <v/>
      </c>
      <c r="AB236" s="63" t="n"/>
      <c r="EP236" s="89" t="n"/>
      <c r="ER236" s="81" t="n"/>
      <c r="ES236" s="89" t="n"/>
      <c r="EU236" s="81" t="n"/>
      <c r="EV236" s="89" t="n"/>
      <c r="EX236" s="81" t="n"/>
      <c r="EY236" s="89" t="n"/>
      <c r="FA236" s="81" t="n"/>
      <c r="FB236" s="89" t="n"/>
      <c r="FD236" s="81" t="n"/>
      <c r="FE236" s="89" t="n"/>
      <c r="FG236" s="81" t="n"/>
      <c r="FH236" s="89" t="n"/>
      <c r="FJ236" s="81" t="n"/>
      <c r="FK236" s="89" t="n"/>
      <c r="FM236" s="81" t="n"/>
    </row>
    <row customHeight="1" ht="12" r="237" spans="1:201">
      <c r="U237" s="10" t="n"/>
      <c r="V237" s="89" t="n"/>
      <c r="W237" s="16" t="n"/>
      <c r="X237" s="25" t="n"/>
      <c r="Y237" s="80" t="n"/>
      <c r="Z237" s="27">
        <f>IF(U237="","",LOOKUP(U237-V237,{-9E+307,0,1},{2,"x",1}))</f>
        <v/>
      </c>
      <c r="AA237" s="14">
        <f>IF(U237="","",U237&amp;"-"&amp;V237)</f>
        <v/>
      </c>
      <c r="AB237" s="63" t="n"/>
      <c r="EP237" s="89" t="n"/>
      <c r="ER237" s="81" t="n"/>
      <c r="ES237" s="89" t="n"/>
      <c r="EU237" s="81" t="n"/>
      <c r="EV237" s="89" t="n"/>
      <c r="EX237" s="81" t="n"/>
      <c r="EY237" s="89" t="n"/>
      <c r="FA237" s="81" t="n"/>
      <c r="FB237" s="89" t="n"/>
      <c r="FD237" s="81" t="n"/>
      <c r="FE237" s="89" t="n"/>
      <c r="FG237" s="81" t="n"/>
      <c r="FH237" s="89" t="n"/>
      <c r="FJ237" s="81" t="n"/>
      <c r="FK237" s="89" t="n"/>
      <c r="FM237" s="81" t="n"/>
    </row>
    <row customHeight="1" ht="12" r="238" spans="1:201">
      <c r="U238" s="10" t="n"/>
      <c r="V238" s="89" t="n"/>
      <c r="W238" s="16" t="n"/>
      <c r="X238" s="25" t="n"/>
      <c r="Y238" s="80" t="n"/>
      <c r="Z238" s="27">
        <f>IF(U238="","",LOOKUP(U238-V238,{-9E+307,0,1},{2,"x",1}))</f>
        <v/>
      </c>
      <c r="AA238" s="14">
        <f>IF(U238="","",U238&amp;"-"&amp;V238)</f>
        <v/>
      </c>
      <c r="AB238" s="63" t="n"/>
      <c r="EP238" s="89" t="n"/>
      <c r="ER238" s="81" t="n"/>
      <c r="ES238" s="89" t="n"/>
      <c r="EU238" s="81" t="n"/>
      <c r="EV238" s="89" t="n"/>
      <c r="EX238" s="81" t="n"/>
      <c r="EY238" s="89" t="n"/>
      <c r="FA238" s="81" t="n"/>
      <c r="FB238" s="89" t="n"/>
      <c r="FD238" s="81" t="n"/>
      <c r="FE238" s="89" t="n"/>
      <c r="FG238" s="81" t="n"/>
      <c r="FH238" s="89" t="n"/>
      <c r="FJ238" s="81" t="n"/>
      <c r="FK238" s="89" t="n"/>
      <c r="FM238" s="81" t="n"/>
    </row>
    <row customHeight="1" ht="12" r="239" spans="1:201">
      <c r="U239" s="10" t="n"/>
      <c r="V239" s="89" t="n"/>
      <c r="W239" s="16" t="n"/>
      <c r="X239" s="25" t="n"/>
      <c r="Y239" s="80" t="n"/>
      <c r="Z239" s="27">
        <f>IF(U239="","",LOOKUP(U239-V239,{-9E+307,0,1},{2,"x",1}))</f>
        <v/>
      </c>
      <c r="AA239" s="14">
        <f>IF(U239="","",U239&amp;"-"&amp;V239)</f>
        <v/>
      </c>
      <c r="AB239" s="63" t="n"/>
      <c r="EP239" s="89" t="n"/>
      <c r="ER239" s="81" t="n"/>
      <c r="ES239" s="89" t="n"/>
      <c r="EU239" s="81" t="n"/>
      <c r="EV239" s="89" t="n"/>
      <c r="EX239" s="81" t="n"/>
      <c r="EY239" s="89" t="n"/>
      <c r="FA239" s="81" t="n"/>
      <c r="FB239" s="89" t="n"/>
      <c r="FD239" s="81" t="n"/>
      <c r="FE239" s="89" t="n"/>
      <c r="FG239" s="81" t="n"/>
      <c r="FH239" s="89" t="n"/>
      <c r="FJ239" s="81" t="n"/>
      <c r="FK239" s="89" t="n"/>
      <c r="FM239" s="81" t="n"/>
    </row>
    <row customHeight="1" ht="12" r="240" spans="1:201">
      <c r="U240" s="10" t="n"/>
      <c r="V240" s="89" t="n"/>
      <c r="W240" s="16" t="n"/>
      <c r="X240" s="25" t="n"/>
      <c r="Y240" s="80" t="n"/>
      <c r="Z240" s="27">
        <f>IF(U240="","",LOOKUP(U240-V240,{-9E+307,0,1},{2,"x",1}))</f>
        <v/>
      </c>
      <c r="AA240" s="14">
        <f>IF(U240="","",U240&amp;"-"&amp;V240)</f>
        <v/>
      </c>
      <c r="AB240" s="63" t="n"/>
      <c r="EP240" s="89" t="n"/>
      <c r="ER240" s="81" t="n"/>
      <c r="ES240" s="89" t="n"/>
      <c r="EU240" s="81" t="n"/>
      <c r="EV240" s="89" t="n"/>
      <c r="EX240" s="81" t="n"/>
      <c r="EY240" s="89" t="n"/>
      <c r="FA240" s="81" t="n"/>
      <c r="FB240" s="89" t="n"/>
      <c r="FD240" s="81" t="n"/>
      <c r="FE240" s="89" t="n"/>
      <c r="FG240" s="81" t="n"/>
      <c r="FH240" s="89" t="n"/>
      <c r="FJ240" s="81" t="n"/>
      <c r="FK240" s="89" t="n"/>
      <c r="FM240" s="81" t="n"/>
    </row>
    <row customHeight="1" ht="12" r="241" spans="1:201">
      <c r="U241" s="10" t="n"/>
      <c r="V241" s="89" t="n"/>
      <c r="W241" s="16" t="n"/>
      <c r="X241" s="25" t="n"/>
      <c r="Y241" s="80" t="n"/>
      <c r="Z241" s="27">
        <f>IF(U241="","",LOOKUP(U241-V241,{-9E+307,0,1},{2,"x",1}))</f>
        <v/>
      </c>
      <c r="AA241" s="14">
        <f>IF(U241="","",U241&amp;"-"&amp;V241)</f>
        <v/>
      </c>
      <c r="AB241" s="63" t="n"/>
      <c r="EP241" s="89" t="n"/>
      <c r="ER241" s="81" t="n"/>
      <c r="ES241" s="89" t="n"/>
      <c r="EU241" s="81" t="n"/>
      <c r="EV241" s="89" t="n"/>
      <c r="EX241" s="81" t="n"/>
      <c r="EY241" s="89" t="n"/>
      <c r="FA241" s="81" t="n"/>
      <c r="FB241" s="89" t="n"/>
      <c r="FD241" s="81" t="n"/>
      <c r="FE241" s="89" t="n"/>
      <c r="FG241" s="81" t="n"/>
      <c r="FH241" s="89" t="n"/>
      <c r="FJ241" s="81" t="n"/>
      <c r="FK241" s="89" t="n"/>
      <c r="FM241" s="81" t="n"/>
    </row>
    <row customHeight="1" ht="12" r="242" spans="1:201">
      <c r="U242" s="10" t="n"/>
      <c r="V242" s="89" t="n"/>
      <c r="W242" s="16" t="n"/>
      <c r="X242" s="25" t="n"/>
      <c r="Y242" s="80" t="n"/>
      <c r="Z242" s="27">
        <f>IF(U242="","",LOOKUP(U242-V242,{-9E+307,0,1},{2,"x",1}))</f>
        <v/>
      </c>
      <c r="AA242" s="14">
        <f>IF(U242="","",U242&amp;"-"&amp;V242)</f>
        <v/>
      </c>
      <c r="AB242" s="63" t="n"/>
      <c r="EP242" s="89" t="n"/>
      <c r="ER242" s="81" t="n"/>
      <c r="ES242" s="89" t="n"/>
      <c r="EU242" s="81" t="n"/>
      <c r="EV242" s="89" t="n"/>
      <c r="EX242" s="81" t="n"/>
      <c r="EY242" s="89" t="n"/>
      <c r="FA242" s="81" t="n"/>
      <c r="FB242" s="89" t="n"/>
      <c r="FD242" s="81" t="n"/>
      <c r="FE242" s="89" t="n"/>
      <c r="FG242" s="81" t="n"/>
      <c r="FH242" s="89" t="n"/>
      <c r="FJ242" s="81" t="n"/>
      <c r="FK242" s="89" t="n"/>
      <c r="FM242" s="81" t="n"/>
    </row>
    <row r="243" spans="1:201">
      <c r="U243" s="10" t="n"/>
      <c r="V243" s="89" t="n"/>
      <c r="W243" s="16" t="n"/>
      <c r="X243" s="25" t="n"/>
      <c r="Y243" s="80" t="n"/>
      <c r="Z243" s="27">
        <f>IF(U243="","",LOOKUP(U243-V243,{-9E+307,0,1},{2,"x",1}))</f>
        <v/>
      </c>
      <c r="AA243" s="14">
        <f>IF(U243="","",U243&amp;"-"&amp;V243)</f>
        <v/>
      </c>
      <c r="AB243" s="63" t="n"/>
      <c r="EP243" s="89" t="n"/>
      <c r="ER243" s="81" t="n"/>
      <c r="ES243" s="89" t="n"/>
      <c r="EU243" s="81" t="n"/>
      <c r="EV243" s="89" t="n"/>
      <c r="EX243" s="81" t="n"/>
      <c r="EY243" s="89" t="n"/>
      <c r="FA243" s="81" t="n"/>
      <c r="FB243" s="89" t="n"/>
      <c r="FD243" s="81" t="n"/>
      <c r="FE243" s="89" t="n"/>
      <c r="FG243" s="81" t="n"/>
      <c r="FH243" s="89" t="n"/>
      <c r="FJ243" s="81" t="n"/>
      <c r="FK243" s="89" t="n"/>
      <c r="FM243" s="81" t="n"/>
    </row>
    <row customHeight="1" ht="12" r="244" spans="1:201">
      <c r="U244" s="10" t="n"/>
      <c r="V244" s="89" t="n"/>
      <c r="W244" s="16" t="n"/>
      <c r="X244" s="25" t="n"/>
      <c r="Y244" s="80" t="n"/>
      <c r="Z244" s="27">
        <f>IF(U244="","",LOOKUP(U244-V244,{-9E+307,0,1},{2,"x",1}))</f>
        <v/>
      </c>
      <c r="AA244" s="14">
        <f>IF(U244="","",U244&amp;"-"&amp;V244)</f>
        <v/>
      </c>
      <c r="AB244" s="63" t="n"/>
      <c r="EP244" s="89" t="n"/>
      <c r="ER244" s="81" t="n"/>
      <c r="ES244" s="89" t="n"/>
      <c r="EU244" s="81" t="n"/>
      <c r="EV244" s="89" t="n"/>
      <c r="EX244" s="81" t="n"/>
      <c r="EY244" s="89" t="n"/>
      <c r="FA244" s="81" t="n"/>
      <c r="FB244" s="89" t="n"/>
      <c r="FD244" s="81" t="n"/>
      <c r="FE244" s="89" t="n"/>
      <c r="FG244" s="81" t="n"/>
      <c r="FH244" s="89" t="n"/>
      <c r="FJ244" s="81" t="n"/>
      <c r="FK244" s="89" t="n"/>
      <c r="FM244" s="81" t="n"/>
    </row>
    <row customHeight="1" ht="12" r="245" spans="1:201">
      <c r="U245" s="10" t="n"/>
      <c r="V245" s="89" t="n"/>
      <c r="W245" s="16" t="n"/>
      <c r="X245" s="25" t="n"/>
      <c r="Y245" s="80" t="n"/>
      <c r="Z245" s="27">
        <f>IF(U245="","",LOOKUP(U245-V245,{-9E+307,0,1},{2,"x",1}))</f>
        <v/>
      </c>
      <c r="AA245" s="14">
        <f>IF(U245="","",U245&amp;"-"&amp;V245)</f>
        <v/>
      </c>
      <c r="AB245" s="63" t="n"/>
      <c r="EP245" s="89" t="n"/>
      <c r="ER245" s="81" t="n"/>
      <c r="ES245" s="89" t="n"/>
      <c r="EU245" s="81" t="n"/>
      <c r="EV245" s="89" t="n"/>
      <c r="EX245" s="81" t="n"/>
      <c r="EY245" s="89" t="n"/>
      <c r="FA245" s="81" t="n"/>
      <c r="FB245" s="89" t="n"/>
      <c r="FD245" s="81" t="n"/>
      <c r="FE245" s="89" t="n"/>
      <c r="FG245" s="81" t="n"/>
      <c r="FH245" s="89" t="n"/>
      <c r="FJ245" s="81" t="n"/>
      <c r="FK245" s="89" t="n"/>
      <c r="FM245" s="81" t="n"/>
    </row>
    <row customHeight="1" ht="12" r="246" spans="1:201">
      <c r="U246" s="10" t="n"/>
      <c r="V246" s="89" t="n"/>
      <c r="W246" s="16" t="n"/>
      <c r="X246" s="25" t="n"/>
      <c r="Y246" s="80" t="n"/>
      <c r="Z246" s="27">
        <f>IF(U246="","",LOOKUP(U246-V246,{-9E+307,0,1},{2,"x",1}))</f>
        <v/>
      </c>
      <c r="AA246" s="14">
        <f>IF(U246="","",U246&amp;"-"&amp;V246)</f>
        <v/>
      </c>
      <c r="AB246" s="63" t="n"/>
      <c r="EP246" s="89" t="n"/>
      <c r="ER246" s="81" t="n"/>
      <c r="ES246" s="89" t="n"/>
      <c r="EU246" s="81" t="n"/>
      <c r="EV246" s="89" t="n"/>
      <c r="EX246" s="81" t="n"/>
      <c r="EY246" s="89" t="n"/>
      <c r="FA246" s="81" t="n"/>
      <c r="FB246" s="89" t="n"/>
      <c r="FD246" s="81" t="n"/>
      <c r="FE246" s="89" t="n"/>
      <c r="FG246" s="81" t="n"/>
      <c r="FH246" s="89" t="n"/>
      <c r="FJ246" s="81" t="n"/>
      <c r="FK246" s="89" t="n"/>
      <c r="FM246" s="81" t="n"/>
    </row>
    <row customHeight="1" ht="12" r="247" spans="1:201">
      <c r="U247" s="10" t="n"/>
      <c r="V247" s="89" t="n"/>
      <c r="W247" s="16" t="n"/>
      <c r="X247" s="25" t="n"/>
      <c r="Y247" s="80" t="n"/>
      <c r="Z247" s="27">
        <f>IF(U247="","",LOOKUP(U247-V247,{-9E+307,0,1},{2,"x",1}))</f>
        <v/>
      </c>
      <c r="AA247" s="14">
        <f>IF(U247="","",U247&amp;"-"&amp;V247)</f>
        <v/>
      </c>
      <c r="AB247" s="63" t="n"/>
      <c r="EP247" s="89" t="n"/>
      <c r="ER247" s="81" t="n"/>
      <c r="ES247" s="89" t="n"/>
      <c r="EU247" s="81" t="n"/>
      <c r="EV247" s="89" t="n"/>
      <c r="EX247" s="81" t="n"/>
      <c r="EY247" s="89" t="n"/>
      <c r="FA247" s="81" t="n"/>
      <c r="FB247" s="89" t="n"/>
      <c r="FD247" s="81" t="n"/>
      <c r="FE247" s="89" t="n"/>
      <c r="FG247" s="81" t="n"/>
      <c r="FH247" s="89" t="n"/>
      <c r="FJ247" s="81" t="n"/>
      <c r="FK247" s="89" t="n"/>
      <c r="FM247" s="81" t="n"/>
    </row>
    <row customHeight="1" ht="12" r="248" spans="1:201">
      <c r="U248" s="10" t="n"/>
      <c r="V248" s="89" t="n"/>
      <c r="W248" s="16" t="n"/>
      <c r="X248" s="25" t="n"/>
      <c r="Y248" s="80" t="n"/>
      <c r="Z248" s="27">
        <f>IF(U248="","",LOOKUP(U248-V248,{-9E+307,0,1},{2,"x",1}))</f>
        <v/>
      </c>
      <c r="AA248" s="14">
        <f>IF(U248="","",U248&amp;"-"&amp;V248)</f>
        <v/>
      </c>
      <c r="AB248" s="63" t="n"/>
      <c r="EP248" s="89" t="n"/>
      <c r="ER248" s="81" t="n"/>
      <c r="ES248" s="89" t="n"/>
      <c r="EU248" s="81" t="n"/>
      <c r="EV248" s="89" t="n"/>
      <c r="EX248" s="81" t="n"/>
      <c r="EY248" s="89" t="n"/>
      <c r="FA248" s="81" t="n"/>
      <c r="FB248" s="89" t="n"/>
      <c r="FD248" s="81" t="n"/>
      <c r="FE248" s="89" t="n"/>
      <c r="FG248" s="81" t="n"/>
      <c r="FH248" s="89" t="n"/>
      <c r="FJ248" s="81" t="n"/>
      <c r="FK248" s="89" t="n"/>
      <c r="FM248" s="81" t="n"/>
    </row>
    <row customHeight="1" ht="12" r="249" spans="1:201">
      <c r="U249" s="10" t="n"/>
      <c r="V249" s="89" t="n"/>
      <c r="W249" s="16" t="n"/>
      <c r="X249" s="25" t="n"/>
      <c r="Y249" s="80" t="n"/>
      <c r="Z249" s="27">
        <f>IF(U249="","",LOOKUP(U249-V249,{-9E+307,0,1},{2,"x",1}))</f>
        <v/>
      </c>
      <c r="AA249" s="14">
        <f>IF(U249="","",U249&amp;"-"&amp;V249)</f>
        <v/>
      </c>
      <c r="AB249" s="63" t="n"/>
      <c r="EP249" s="89" t="n"/>
      <c r="ER249" s="81" t="n"/>
      <c r="ES249" s="89" t="n"/>
      <c r="EU249" s="81" t="n"/>
      <c r="EV249" s="89" t="n"/>
      <c r="EX249" s="81" t="n"/>
      <c r="EY249" s="89" t="n"/>
      <c r="FA249" s="81" t="n"/>
      <c r="FB249" s="89" t="n"/>
      <c r="FD249" s="81" t="n"/>
      <c r="FE249" s="89" t="n"/>
      <c r="FG249" s="81" t="n"/>
      <c r="FH249" s="89" t="n"/>
      <c r="FJ249" s="81" t="n"/>
      <c r="FK249" s="89" t="n"/>
      <c r="FM249" s="81" t="n"/>
    </row>
    <row customHeight="1" ht="12" r="250" spans="1:201">
      <c r="U250" s="10" t="n"/>
      <c r="V250" s="89" t="n"/>
      <c r="W250" s="16" t="n"/>
      <c r="X250" s="25" t="n"/>
      <c r="Y250" s="80" t="n"/>
      <c r="Z250" s="27">
        <f>IF(U250="","",LOOKUP(U250-V250,{-9E+307,0,1},{2,"x",1}))</f>
        <v/>
      </c>
      <c r="AA250" s="14">
        <f>IF(U250="","",U250&amp;"-"&amp;V250)</f>
        <v/>
      </c>
      <c r="AB250" s="63" t="n"/>
      <c r="EP250" s="89" t="n"/>
      <c r="ER250" s="81" t="n"/>
      <c r="ES250" s="89" t="n"/>
      <c r="EU250" s="81" t="n"/>
      <c r="EV250" s="89" t="n"/>
      <c r="EX250" s="81" t="n"/>
      <c r="EY250" s="89" t="n"/>
      <c r="FA250" s="81" t="n"/>
      <c r="FB250" s="89" t="n"/>
      <c r="FD250" s="81" t="n"/>
      <c r="FE250" s="89" t="n"/>
      <c r="FG250" s="81" t="n"/>
      <c r="FH250" s="89" t="n"/>
      <c r="FJ250" s="81" t="n"/>
      <c r="FK250" s="89" t="n"/>
      <c r="FM250" s="81" t="n"/>
    </row>
    <row customHeight="1" ht="12" r="251" spans="1:201">
      <c r="U251" s="10" t="n"/>
      <c r="V251" s="89" t="n"/>
      <c r="W251" s="16" t="n"/>
      <c r="X251" s="25" t="n"/>
      <c r="Y251" s="80" t="n"/>
      <c r="Z251" s="27">
        <f>IF(U251="","",LOOKUP(U251-V251,{-9E+307,0,1},{2,"x",1}))</f>
        <v/>
      </c>
      <c r="AA251" s="14">
        <f>IF(U251="","",U251&amp;"-"&amp;V251)</f>
        <v/>
      </c>
      <c r="AB251" s="63" t="n"/>
      <c r="EP251" s="89" t="n"/>
      <c r="ER251" s="81" t="n"/>
      <c r="ES251" s="89" t="n"/>
      <c r="EU251" s="81" t="n"/>
      <c r="EV251" s="89" t="n"/>
      <c r="EX251" s="81" t="n"/>
      <c r="EY251" s="89" t="n"/>
      <c r="FA251" s="81" t="n"/>
      <c r="FB251" s="89" t="n"/>
      <c r="FD251" s="81" t="n"/>
      <c r="FE251" s="89" t="n"/>
      <c r="FG251" s="81" t="n"/>
      <c r="FH251" s="89" t="n"/>
      <c r="FJ251" s="81" t="n"/>
      <c r="FK251" s="89" t="n"/>
      <c r="FM251" s="81" t="n"/>
    </row>
    <row customHeight="1" ht="12" r="252" spans="1:201">
      <c r="U252" s="10" t="n"/>
      <c r="V252" s="89" t="n"/>
      <c r="W252" s="16" t="n"/>
      <c r="X252" s="25" t="n"/>
      <c r="Y252" s="80" t="n"/>
      <c r="Z252" s="27">
        <f>IF(U252="","",LOOKUP(U252-V252,{-9E+307,0,1},{2,"x",1}))</f>
        <v/>
      </c>
      <c r="AA252" s="14">
        <f>IF(U252="","",U252&amp;"-"&amp;V252)</f>
        <v/>
      </c>
      <c r="AB252" s="63" t="n"/>
      <c r="EP252" s="89" t="n"/>
      <c r="ER252" s="81" t="n"/>
      <c r="ES252" s="89" t="n"/>
      <c r="EU252" s="81" t="n"/>
      <c r="EV252" s="89" t="n"/>
      <c r="EX252" s="81" t="n"/>
      <c r="EY252" s="89" t="n"/>
      <c r="FA252" s="81" t="n"/>
      <c r="FB252" s="89" t="n"/>
      <c r="FD252" s="81" t="n"/>
      <c r="FE252" s="89" t="n"/>
      <c r="FG252" s="81" t="n"/>
      <c r="FH252" s="89" t="n"/>
      <c r="FJ252" s="81" t="n"/>
      <c r="FK252" s="89" t="n"/>
      <c r="FM252" s="81" t="n"/>
    </row>
    <row customHeight="1" ht="12" r="253" spans="1:201">
      <c r="U253" s="10" t="n"/>
      <c r="V253" s="89" t="n"/>
      <c r="W253" s="16" t="n"/>
      <c r="X253" s="25" t="n"/>
      <c r="Y253" s="80" t="n"/>
      <c r="Z253" s="27">
        <f>IF(U253="","",LOOKUP(U253-V253,{-9E+307,0,1},{2,"x",1}))</f>
        <v/>
      </c>
      <c r="AA253" s="14">
        <f>IF(U253="","",U253&amp;"-"&amp;V253)</f>
        <v/>
      </c>
      <c r="AB253" s="63" t="n"/>
      <c r="EP253" s="89" t="n"/>
      <c r="ER253" s="81" t="n"/>
      <c r="ES253" s="89" t="n"/>
      <c r="EU253" s="81" t="n"/>
      <c r="EV253" s="89" t="n"/>
      <c r="EX253" s="81" t="n"/>
      <c r="EY253" s="89" t="n"/>
      <c r="FA253" s="81" t="n"/>
      <c r="FB253" s="89" t="n"/>
      <c r="FD253" s="81" t="n"/>
      <c r="FE253" s="89" t="n"/>
      <c r="FG253" s="81" t="n"/>
      <c r="FH253" s="89" t="n"/>
      <c r="FJ253" s="81" t="n"/>
      <c r="FK253" s="89" t="n"/>
      <c r="FM253" s="81" t="n"/>
    </row>
    <row customHeight="1" ht="12" r="254" spans="1:201">
      <c r="U254" s="10" t="n"/>
      <c r="V254" s="89" t="n"/>
      <c r="W254" s="16" t="n"/>
      <c r="X254" s="25" t="n"/>
      <c r="Y254" s="80" t="n"/>
      <c r="Z254" s="27">
        <f>IF(U254="","",LOOKUP(U254-V254,{-9E+307,0,1},{2,"x",1}))</f>
        <v/>
      </c>
      <c r="AA254" s="14">
        <f>IF(U254="","",U254&amp;"-"&amp;V254)</f>
        <v/>
      </c>
      <c r="AB254" s="63" t="n"/>
      <c r="EP254" s="89" t="n"/>
      <c r="ER254" s="81" t="n"/>
      <c r="ES254" s="89" t="n"/>
      <c r="EU254" s="81" t="n"/>
      <c r="EV254" s="89" t="n"/>
      <c r="EX254" s="81" t="n"/>
      <c r="EY254" s="89" t="n"/>
      <c r="FA254" s="81" t="n"/>
      <c r="FB254" s="89" t="n"/>
      <c r="FD254" s="81" t="n"/>
      <c r="FE254" s="89" t="n"/>
      <c r="FG254" s="81" t="n"/>
      <c r="FH254" s="89" t="n"/>
      <c r="FJ254" s="81" t="n"/>
      <c r="FK254" s="89" t="n"/>
      <c r="FM254" s="81" t="n"/>
    </row>
    <row customHeight="1" ht="12" r="255" spans="1:201">
      <c r="U255" s="10" t="n"/>
      <c r="V255" s="89" t="n"/>
      <c r="W255" s="16" t="n"/>
      <c r="X255" s="25" t="n"/>
      <c r="Y255" s="80" t="n"/>
      <c r="Z255" s="27">
        <f>IF(U255="","",LOOKUP(U255-V255,{-9E+307,0,1},{2,"x",1}))</f>
        <v/>
      </c>
      <c r="AA255" s="14">
        <f>IF(U255="","",U255&amp;"-"&amp;V255)</f>
        <v/>
      </c>
      <c r="AB255" s="63" t="n"/>
      <c r="EP255" s="89" t="n"/>
      <c r="ER255" s="81" t="n"/>
      <c r="ES255" s="89" t="n"/>
      <c r="EU255" s="81" t="n"/>
      <c r="EV255" s="89" t="n"/>
      <c r="EX255" s="81" t="n"/>
      <c r="EY255" s="89" t="n"/>
      <c r="FA255" s="81" t="n"/>
      <c r="FB255" s="89" t="n"/>
      <c r="FD255" s="81" t="n"/>
      <c r="FE255" s="89" t="n"/>
      <c r="FG255" s="81" t="n"/>
      <c r="FH255" s="89" t="n"/>
      <c r="FJ255" s="81" t="n"/>
      <c r="FK255" s="89" t="n"/>
      <c r="FM255" s="81" t="n"/>
    </row>
    <row customHeight="1" ht="12" r="256" spans="1:201">
      <c r="U256" s="10" t="n"/>
      <c r="V256" s="89" t="n"/>
      <c r="W256" s="16" t="n"/>
      <c r="X256" s="25" t="n"/>
      <c r="Y256" s="80" t="n"/>
      <c r="Z256" s="27">
        <f>IF(U256="","",LOOKUP(U256-V256,{-9E+307,0,1},{2,"x",1}))</f>
        <v/>
      </c>
      <c r="AA256" s="14">
        <f>IF(U256="","",U256&amp;"-"&amp;V256)</f>
        <v/>
      </c>
      <c r="AB256" s="63" t="n"/>
      <c r="EP256" s="89" t="n"/>
      <c r="ER256" s="81" t="n"/>
      <c r="ES256" s="89" t="n"/>
      <c r="EU256" s="81" t="n"/>
      <c r="EV256" s="89" t="n"/>
      <c r="EX256" s="81" t="n"/>
      <c r="EY256" s="89" t="n"/>
      <c r="FA256" s="81" t="n"/>
      <c r="FB256" s="89" t="n"/>
      <c r="FD256" s="81" t="n"/>
      <c r="FE256" s="89" t="n"/>
      <c r="FG256" s="81" t="n"/>
      <c r="FH256" s="89" t="n"/>
      <c r="FJ256" s="81" t="n"/>
      <c r="FK256" s="89" t="n"/>
      <c r="FM256" s="81" t="n"/>
    </row>
    <row customHeight="1" ht="12" r="257" spans="1:201">
      <c r="U257" s="10" t="n"/>
      <c r="V257" s="89" t="n"/>
      <c r="W257" s="16" t="n"/>
      <c r="X257" s="25" t="n"/>
      <c r="Y257" s="80" t="n"/>
      <c r="Z257" s="27">
        <f>IF(U257="","",LOOKUP(U257-V257,{-9E+307,0,1},{2,"x",1}))</f>
        <v/>
      </c>
      <c r="AA257" s="14">
        <f>IF(U257="","",U257&amp;"-"&amp;V257)</f>
        <v/>
      </c>
      <c r="AB257" s="63" t="n"/>
      <c r="EP257" s="89" t="n"/>
      <c r="ER257" s="81" t="n"/>
      <c r="ES257" s="89" t="n"/>
      <c r="EU257" s="81" t="n"/>
      <c r="EV257" s="89" t="n"/>
      <c r="EX257" s="81" t="n"/>
      <c r="EY257" s="89" t="n"/>
      <c r="FA257" s="81" t="n"/>
      <c r="FB257" s="89" t="n"/>
      <c r="FD257" s="81" t="n"/>
      <c r="FE257" s="89" t="n"/>
      <c r="FG257" s="81" t="n"/>
      <c r="FH257" s="89" t="n"/>
      <c r="FJ257" s="81" t="n"/>
      <c r="FK257" s="89" t="n"/>
      <c r="FM257" s="81" t="n"/>
    </row>
    <row customHeight="1" ht="12" r="258" spans="1:201">
      <c r="U258" s="10" t="n"/>
      <c r="V258" s="89" t="n"/>
      <c r="W258" s="16" t="n"/>
      <c r="X258" s="25" t="n"/>
      <c r="Y258" s="80" t="n"/>
      <c r="Z258" s="27">
        <f>IF(U258="","",LOOKUP(U258-V258,{-9E+307,0,1},{2,"x",1}))</f>
        <v/>
      </c>
      <c r="AA258" s="14">
        <f>IF(U258="","",U258&amp;"-"&amp;V258)</f>
        <v/>
      </c>
      <c r="AB258" s="63" t="n"/>
      <c r="EP258" s="89" t="n"/>
      <c r="ER258" s="81" t="n"/>
      <c r="ES258" s="89" t="n"/>
      <c r="EU258" s="81" t="n"/>
      <c r="EV258" s="89" t="n"/>
      <c r="EX258" s="81" t="n"/>
      <c r="EY258" s="89" t="n"/>
      <c r="FA258" s="81" t="n"/>
      <c r="FB258" s="89" t="n"/>
      <c r="FD258" s="81" t="n"/>
      <c r="FE258" s="89" t="n"/>
      <c r="FG258" s="81" t="n"/>
      <c r="FH258" s="89" t="n"/>
      <c r="FJ258" s="81" t="n"/>
      <c r="FK258" s="89" t="n"/>
      <c r="FM258" s="81" t="n"/>
    </row>
    <row customHeight="1" ht="12" r="259" spans="1:201">
      <c r="U259" s="10" t="n"/>
      <c r="V259" s="89" t="n"/>
      <c r="W259" s="16" t="n"/>
      <c r="X259" s="25" t="n"/>
      <c r="Y259" s="80" t="n"/>
      <c r="Z259" s="27">
        <f>IF(U259="","",LOOKUP(U259-V259,{-9E+307,0,1},{2,"x",1}))</f>
        <v/>
      </c>
      <c r="AA259" s="14">
        <f>IF(U259="","",U259&amp;"-"&amp;V259)</f>
        <v/>
      </c>
      <c r="AB259" s="63" t="n"/>
      <c r="EP259" s="89" t="n"/>
      <c r="ER259" s="81" t="n"/>
      <c r="ES259" s="89" t="n"/>
      <c r="EU259" s="81" t="n"/>
      <c r="EV259" s="89" t="n"/>
      <c r="EX259" s="81" t="n"/>
      <c r="EY259" s="89" t="n"/>
      <c r="FA259" s="81" t="n"/>
      <c r="FB259" s="89" t="n"/>
      <c r="FD259" s="81" t="n"/>
      <c r="FE259" s="89" t="n"/>
      <c r="FG259" s="81" t="n"/>
      <c r="FH259" s="89" t="n"/>
      <c r="FJ259" s="81" t="n"/>
      <c r="FK259" s="89" t="n"/>
      <c r="FM259" s="81" t="n"/>
    </row>
    <row customHeight="1" ht="12" r="260" spans="1:201">
      <c r="U260" s="10" t="n"/>
      <c r="V260" s="89" t="n"/>
      <c r="W260" s="16" t="n"/>
      <c r="X260" s="25" t="n"/>
      <c r="Y260" s="80" t="n"/>
      <c r="Z260" s="27">
        <f>IF(U260="","",LOOKUP(U260-V260,{-9E+307,0,1},{2,"x",1}))</f>
        <v/>
      </c>
      <c r="AA260" s="14">
        <f>IF(U260="","",U260&amp;"-"&amp;V260)</f>
        <v/>
      </c>
      <c r="AB260" s="63" t="n"/>
      <c r="EP260" s="89" t="n"/>
      <c r="ER260" s="81" t="n"/>
      <c r="ES260" s="89" t="n"/>
      <c r="EU260" s="81" t="n"/>
      <c r="EV260" s="89" t="n"/>
      <c r="EX260" s="81" t="n"/>
      <c r="EY260" s="89" t="n"/>
      <c r="FA260" s="81" t="n"/>
      <c r="FB260" s="89" t="n"/>
      <c r="FD260" s="81" t="n"/>
      <c r="FE260" s="89" t="n"/>
      <c r="FG260" s="81" t="n"/>
      <c r="FH260" s="89" t="n"/>
      <c r="FJ260" s="81" t="n"/>
      <c r="FK260" s="89" t="n"/>
      <c r="FM260" s="81" t="n"/>
    </row>
    <row customHeight="1" ht="12" r="261" spans="1:201">
      <c r="U261" s="10" t="n"/>
      <c r="V261" s="89" t="n"/>
      <c r="W261" s="16" t="n"/>
      <c r="X261" s="25" t="n"/>
      <c r="Y261" s="80" t="n"/>
      <c r="Z261" s="27">
        <f>IF(U261="","",LOOKUP(U261-V261,{-9E+307,0,1},{2,"x",1}))</f>
        <v/>
      </c>
      <c r="AA261" s="14">
        <f>IF(U261="","",U261&amp;"-"&amp;V261)</f>
        <v/>
      </c>
      <c r="AB261" s="63" t="n"/>
      <c r="EP261" s="89" t="n"/>
      <c r="ER261" s="81" t="n"/>
      <c r="ES261" s="89" t="n"/>
      <c r="EU261" s="81" t="n"/>
      <c r="EV261" s="89" t="n"/>
      <c r="EX261" s="81" t="n"/>
      <c r="EY261" s="89" t="n"/>
      <c r="FA261" s="81" t="n"/>
      <c r="FB261" s="89" t="n"/>
      <c r="FD261" s="81" t="n"/>
      <c r="FE261" s="89" t="n"/>
      <c r="FG261" s="81" t="n"/>
      <c r="FH261" s="89" t="n"/>
      <c r="FJ261" s="81" t="n"/>
      <c r="FK261" s="89" t="n"/>
      <c r="FM261" s="81" t="n"/>
    </row>
    <row customHeight="1" ht="12" r="262" spans="1:201">
      <c r="U262" s="10" t="n"/>
      <c r="V262" s="89" t="n"/>
      <c r="W262" s="16" t="n"/>
      <c r="X262" s="25" t="n"/>
      <c r="Y262" s="80" t="n"/>
      <c r="Z262" s="27">
        <f>IF(U262="","",LOOKUP(U262-V262,{-9E+307,0,1},{2,"x",1}))</f>
        <v/>
      </c>
      <c r="AA262" s="14">
        <f>IF(U262="","",U262&amp;"-"&amp;V262)</f>
        <v/>
      </c>
      <c r="AB262" s="63" t="n"/>
      <c r="EP262" s="89" t="n"/>
      <c r="ER262" s="81" t="n"/>
      <c r="ES262" s="89" t="n"/>
      <c r="EU262" s="81" t="n"/>
      <c r="EV262" s="89" t="n"/>
      <c r="EX262" s="81" t="n"/>
      <c r="EY262" s="89" t="n"/>
      <c r="FA262" s="81" t="n"/>
      <c r="FB262" s="89" t="n"/>
      <c r="FD262" s="81" t="n"/>
      <c r="FE262" s="89" t="n"/>
      <c r="FG262" s="81" t="n"/>
      <c r="FH262" s="89" t="n"/>
      <c r="FJ262" s="81" t="n"/>
      <c r="FK262" s="89" t="n"/>
      <c r="FM262" s="81" t="n"/>
    </row>
    <row customHeight="1" ht="12" r="263" spans="1:201">
      <c r="U263" s="10" t="n"/>
      <c r="V263" s="89" t="n"/>
      <c r="W263" s="16" t="n"/>
      <c r="X263" s="25" t="n"/>
      <c r="Y263" s="80" t="n"/>
      <c r="Z263" s="27">
        <f>IF(U263="","",LOOKUP(U263-V263,{-9E+307,0,1},{2,"x",1}))</f>
        <v/>
      </c>
      <c r="AA263" s="14">
        <f>IF(U263="","",U263&amp;"-"&amp;V263)</f>
        <v/>
      </c>
      <c r="AB263" s="63" t="n"/>
      <c r="EP263" s="89" t="n"/>
      <c r="ER263" s="81" t="n"/>
      <c r="ES263" s="89" t="n"/>
      <c r="EU263" s="81" t="n"/>
      <c r="EV263" s="89" t="n"/>
      <c r="EX263" s="81" t="n"/>
      <c r="EY263" s="89" t="n"/>
      <c r="FA263" s="81" t="n"/>
      <c r="FB263" s="89" t="n"/>
      <c r="FD263" s="81" t="n"/>
      <c r="FE263" s="89" t="n"/>
      <c r="FG263" s="81" t="n"/>
      <c r="FH263" s="89" t="n"/>
      <c r="FJ263" s="81" t="n"/>
      <c r="FK263" s="89" t="n"/>
      <c r="FM263" s="81" t="n"/>
    </row>
    <row customHeight="1" ht="12" r="264" spans="1:201">
      <c r="U264" s="10" t="n"/>
      <c r="V264" s="89" t="n"/>
      <c r="W264" s="16" t="n"/>
      <c r="X264" s="25" t="n"/>
      <c r="Y264" s="80" t="n"/>
      <c r="Z264" s="27">
        <f>IF(U264="","",LOOKUP(U264-V264,{-9E+307,0,1},{2,"x",1}))</f>
        <v/>
      </c>
      <c r="AA264" s="14">
        <f>IF(U264="","",U264&amp;"-"&amp;V264)</f>
        <v/>
      </c>
      <c r="AB264" s="63" t="n"/>
      <c r="EP264" s="89" t="n"/>
      <c r="ER264" s="81" t="n"/>
      <c r="ES264" s="89" t="n"/>
      <c r="EU264" s="81" t="n"/>
      <c r="EV264" s="89" t="n"/>
      <c r="EX264" s="81" t="n"/>
      <c r="EY264" s="89" t="n"/>
      <c r="FA264" s="81" t="n"/>
      <c r="FB264" s="89" t="n"/>
      <c r="FD264" s="81" t="n"/>
      <c r="FE264" s="89" t="n"/>
      <c r="FG264" s="81" t="n"/>
      <c r="FH264" s="89" t="n"/>
      <c r="FJ264" s="81" t="n"/>
      <c r="FK264" s="89" t="n"/>
      <c r="FM264" s="81" t="n"/>
    </row>
    <row customHeight="1" ht="12" r="265" spans="1:201">
      <c r="U265" s="10" t="n"/>
      <c r="V265" s="89" t="n"/>
      <c r="W265" s="16" t="n"/>
      <c r="X265" s="25" t="n"/>
      <c r="Y265" s="80" t="n"/>
      <c r="Z265" s="27">
        <f>IF(U265="","",LOOKUP(U265-V265,{-9E+307,0,1},{2,"x",1}))</f>
        <v/>
      </c>
      <c r="AA265" s="14">
        <f>IF(U265="","",U265&amp;"-"&amp;V265)</f>
        <v/>
      </c>
      <c r="AB265" s="63" t="n"/>
      <c r="EP265" s="89" t="n"/>
      <c r="ER265" s="81" t="n"/>
      <c r="ES265" s="89" t="n"/>
      <c r="EU265" s="81" t="n"/>
      <c r="EV265" s="89" t="n"/>
      <c r="EX265" s="81" t="n"/>
      <c r="EY265" s="89" t="n"/>
      <c r="FA265" s="81" t="n"/>
      <c r="FB265" s="89" t="n"/>
      <c r="FD265" s="81" t="n"/>
      <c r="FE265" s="89" t="n"/>
      <c r="FG265" s="81" t="n"/>
      <c r="FH265" s="89" t="n"/>
      <c r="FJ265" s="81" t="n"/>
      <c r="FK265" s="89" t="n"/>
      <c r="FM265" s="81" t="n"/>
    </row>
    <row r="266" spans="1:201">
      <c r="U266" s="10" t="n"/>
      <c r="V266" s="89" t="n"/>
      <c r="W266" s="16" t="n"/>
      <c r="X266" s="25" t="n"/>
      <c r="Y266" s="80" t="n"/>
      <c r="Z266" s="27">
        <f>IF(U266="","",LOOKUP(U266-V266,{-9E+307,0,1},{2,"x",1}))</f>
        <v/>
      </c>
      <c r="AA266" s="14">
        <f>IF(U266="","",U266&amp;"-"&amp;V266)</f>
        <v/>
      </c>
      <c r="AB266" s="63" t="n"/>
      <c r="EP266" s="89" t="n"/>
      <c r="ER266" s="81" t="n"/>
      <c r="ES266" s="89" t="n"/>
      <c r="EU266" s="81" t="n"/>
      <c r="EV266" s="89" t="n"/>
      <c r="EX266" s="81" t="n"/>
      <c r="EY266" s="89" t="n"/>
      <c r="FA266" s="81" t="n"/>
      <c r="FB266" s="89" t="n"/>
      <c r="FD266" s="81" t="n"/>
      <c r="FE266" s="89" t="n"/>
      <c r="FG266" s="81" t="n"/>
      <c r="FH266" s="89" t="n"/>
      <c r="FJ266" s="81" t="n"/>
      <c r="FK266" s="89" t="n"/>
      <c r="FM266" s="81" t="n"/>
    </row>
    <row customHeight="1" ht="12" r="267" spans="1:201">
      <c r="U267" s="10" t="n"/>
      <c r="V267" s="89" t="n"/>
      <c r="W267" s="16" t="n"/>
      <c r="X267" s="25" t="n"/>
      <c r="Y267" s="80" t="n"/>
      <c r="Z267" s="27">
        <f>IF(U267="","",LOOKUP(U267-V267,{-9E+307,0,1},{2,"x",1}))</f>
        <v/>
      </c>
      <c r="AA267" s="14">
        <f>IF(U267="","",U267&amp;"-"&amp;V267)</f>
        <v/>
      </c>
      <c r="AB267" s="63" t="n"/>
      <c r="EP267" s="89" t="n"/>
      <c r="ER267" s="81" t="n"/>
      <c r="ES267" s="89" t="n"/>
      <c r="EU267" s="81" t="n"/>
      <c r="EV267" s="89" t="n"/>
      <c r="EX267" s="81" t="n"/>
      <c r="EY267" s="89" t="n"/>
      <c r="FA267" s="81" t="n"/>
      <c r="FB267" s="89" t="n"/>
      <c r="FD267" s="81" t="n"/>
      <c r="FE267" s="89" t="n"/>
      <c r="FG267" s="81" t="n"/>
      <c r="FH267" s="89" t="n"/>
      <c r="FJ267" s="81" t="n"/>
      <c r="FK267" s="89" t="n"/>
      <c r="FM267" s="81" t="n"/>
    </row>
    <row customHeight="1" ht="12" r="268" spans="1:201">
      <c r="U268" s="10" t="n"/>
      <c r="V268" s="89" t="n"/>
      <c r="W268" s="16" t="n"/>
      <c r="X268" s="25" t="n"/>
      <c r="Y268" s="80" t="n"/>
      <c r="Z268" s="27">
        <f>IF(U268="","",LOOKUP(U268-V268,{-9E+307,0,1},{2,"x",1}))</f>
        <v/>
      </c>
      <c r="AA268" s="14">
        <f>IF(U268="","",U268&amp;"-"&amp;V268)</f>
        <v/>
      </c>
      <c r="AB268" s="63" t="n"/>
      <c r="EP268" s="89" t="n"/>
      <c r="ER268" s="81" t="n"/>
      <c r="ES268" s="89" t="n"/>
      <c r="EU268" s="81" t="n"/>
      <c r="EV268" s="89" t="n"/>
      <c r="EX268" s="81" t="n"/>
      <c r="EY268" s="89" t="n"/>
      <c r="FA268" s="81" t="n"/>
      <c r="FB268" s="89" t="n"/>
      <c r="FD268" s="81" t="n"/>
      <c r="FE268" s="89" t="n"/>
      <c r="FG268" s="81" t="n"/>
      <c r="FH268" s="89" t="n"/>
      <c r="FJ268" s="81" t="n"/>
      <c r="FK268" s="89" t="n"/>
      <c r="FM268" s="81" t="n"/>
    </row>
    <row customHeight="1" ht="12" r="269" spans="1:201">
      <c r="U269" s="10" t="n"/>
      <c r="V269" s="89" t="n"/>
      <c r="W269" s="16" t="n"/>
      <c r="X269" s="25" t="n"/>
      <c r="Y269" s="80" t="n"/>
      <c r="Z269" s="27">
        <f>IF(U269="","",LOOKUP(U269-V269,{-9E+307,0,1},{2,"x",1}))</f>
        <v/>
      </c>
      <c r="AA269" s="14">
        <f>IF(U269="","",U269&amp;"-"&amp;V269)</f>
        <v/>
      </c>
      <c r="AB269" s="63" t="n"/>
      <c r="EP269" s="89" t="n"/>
      <c r="ER269" s="81" t="n"/>
      <c r="ES269" s="89" t="n"/>
      <c r="EU269" s="81" t="n"/>
      <c r="EV269" s="89" t="n"/>
      <c r="EX269" s="81" t="n"/>
      <c r="EY269" s="89" t="n"/>
      <c r="FA269" s="81" t="n"/>
      <c r="FB269" s="89" t="n"/>
      <c r="FD269" s="81" t="n"/>
      <c r="FE269" s="89" t="n"/>
      <c r="FG269" s="81" t="n"/>
      <c r="FH269" s="89" t="n"/>
      <c r="FJ269" s="81" t="n"/>
      <c r="FK269" s="89" t="n"/>
      <c r="FM269" s="81" t="n"/>
    </row>
    <row customHeight="1" ht="12" r="270" spans="1:201">
      <c r="U270" s="10" t="n"/>
      <c r="V270" s="89" t="n"/>
      <c r="W270" s="16" t="n"/>
      <c r="X270" s="25" t="n"/>
      <c r="Y270" s="80" t="n"/>
      <c r="Z270" s="27">
        <f>IF(U270="","",LOOKUP(U270-V270,{-9E+307,0,1},{2,"x",1}))</f>
        <v/>
      </c>
      <c r="AA270" s="14">
        <f>IF(U270="","",U270&amp;"-"&amp;V270)</f>
        <v/>
      </c>
      <c r="AB270" s="63" t="n"/>
      <c r="EP270" s="89" t="n"/>
      <c r="ER270" s="81" t="n"/>
      <c r="ES270" s="89" t="n"/>
      <c r="EU270" s="81" t="n"/>
      <c r="EV270" s="89" t="n"/>
      <c r="EX270" s="81" t="n"/>
      <c r="EY270" s="89" t="n"/>
      <c r="FA270" s="81" t="n"/>
      <c r="FB270" s="89" t="n"/>
      <c r="FD270" s="81" t="n"/>
      <c r="FE270" s="89" t="n"/>
      <c r="FG270" s="81" t="n"/>
      <c r="FH270" s="89" t="n"/>
      <c r="FJ270" s="81" t="n"/>
      <c r="FK270" s="89" t="n"/>
      <c r="FM270" s="81" t="n"/>
    </row>
    <row customHeight="1" ht="12" r="271" spans="1:201">
      <c r="U271" s="10" t="n"/>
      <c r="V271" s="89" t="n"/>
      <c r="W271" s="16" t="n"/>
      <c r="X271" s="25" t="n"/>
      <c r="Y271" s="80" t="n"/>
      <c r="Z271" s="27">
        <f>IF(U271="","",LOOKUP(U271-V271,{-9E+307,0,1},{2,"x",1}))</f>
        <v/>
      </c>
      <c r="AA271" s="14">
        <f>IF(U271="","",U271&amp;"-"&amp;V271)</f>
        <v/>
      </c>
      <c r="AB271" s="63" t="n"/>
      <c r="EP271" s="89" t="n"/>
      <c r="ER271" s="81" t="n"/>
      <c r="ES271" s="89" t="n"/>
      <c r="EU271" s="81" t="n"/>
      <c r="EV271" s="89" t="n"/>
      <c r="EX271" s="81" t="n"/>
      <c r="EY271" s="89" t="n"/>
      <c r="FA271" s="81" t="n"/>
      <c r="FB271" s="89" t="n"/>
      <c r="FD271" s="81" t="n"/>
      <c r="FE271" s="89" t="n"/>
      <c r="FG271" s="81" t="n"/>
      <c r="FH271" s="89" t="n"/>
      <c r="FJ271" s="81" t="n"/>
      <c r="FK271" s="89" t="n"/>
      <c r="FM271" s="81" t="n"/>
    </row>
    <row customHeight="1" ht="12" r="272" spans="1:201">
      <c r="U272" s="10" t="n"/>
      <c r="V272" s="89" t="n"/>
      <c r="W272" s="16" t="n"/>
      <c r="X272" s="25" t="n"/>
      <c r="Y272" s="80" t="n"/>
      <c r="Z272" s="27">
        <f>IF(U272="","",LOOKUP(U272-V272,{-9E+307,0,1},{2,"x",1}))</f>
        <v/>
      </c>
      <c r="AA272" s="14">
        <f>IF(U272="","",U272&amp;"-"&amp;V272)</f>
        <v/>
      </c>
      <c r="AB272" s="63" t="n"/>
      <c r="EP272" s="89" t="n"/>
      <c r="ER272" s="81" t="n"/>
      <c r="ES272" s="89" t="n"/>
      <c r="EU272" s="81" t="n"/>
      <c r="EV272" s="89" t="n"/>
      <c r="EX272" s="81" t="n"/>
      <c r="EY272" s="89" t="n"/>
      <c r="FA272" s="81" t="n"/>
      <c r="FB272" s="89" t="n"/>
      <c r="FD272" s="81" t="n"/>
      <c r="FE272" s="89" t="n"/>
      <c r="FG272" s="81" t="n"/>
      <c r="FH272" s="89" t="n"/>
      <c r="FJ272" s="81" t="n"/>
      <c r="FK272" s="89" t="n"/>
      <c r="FM272" s="81" t="n"/>
    </row>
    <row customHeight="1" ht="12" r="273" spans="1:201">
      <c r="U273" s="10" t="n"/>
      <c r="V273" s="89" t="n"/>
      <c r="W273" s="16" t="n"/>
      <c r="X273" s="25" t="n"/>
      <c r="Y273" s="80" t="n"/>
      <c r="Z273" s="27">
        <f>IF(U273="","",LOOKUP(U273-V273,{-9E+307,0,1},{2,"x",1}))</f>
        <v/>
      </c>
      <c r="AA273" s="14">
        <f>IF(U273="","",U273&amp;"-"&amp;V273)</f>
        <v/>
      </c>
      <c r="AB273" s="63" t="n"/>
      <c r="EP273" s="89" t="n"/>
      <c r="ER273" s="81" t="n"/>
      <c r="ES273" s="89" t="n"/>
      <c r="EU273" s="81" t="n"/>
      <c r="EV273" s="89" t="n"/>
      <c r="EX273" s="81" t="n"/>
      <c r="EY273" s="89" t="n"/>
      <c r="FA273" s="81" t="n"/>
      <c r="FB273" s="89" t="n"/>
      <c r="FD273" s="81" t="n"/>
      <c r="FE273" s="89" t="n"/>
      <c r="FG273" s="81" t="n"/>
      <c r="FH273" s="89" t="n"/>
      <c r="FJ273" s="81" t="n"/>
      <c r="FK273" s="89" t="n"/>
      <c r="FM273" s="81" t="n"/>
    </row>
    <row customHeight="1" ht="12" r="274" spans="1:201">
      <c r="U274" s="10" t="n"/>
      <c r="V274" s="89" t="n"/>
      <c r="W274" s="16" t="n"/>
      <c r="X274" s="25" t="n"/>
      <c r="Y274" s="80" t="n"/>
      <c r="Z274" s="27">
        <f>IF(U274="","",LOOKUP(U274-V274,{-9E+307,0,1},{2,"x",1}))</f>
        <v/>
      </c>
      <c r="AA274" s="14">
        <f>IF(U274="","",U274&amp;"-"&amp;V274)</f>
        <v/>
      </c>
      <c r="AB274" s="63" t="n"/>
      <c r="EP274" s="89" t="n"/>
      <c r="ER274" s="81" t="n"/>
      <c r="ES274" s="89" t="n"/>
      <c r="EU274" s="81" t="n"/>
      <c r="EV274" s="89" t="n"/>
      <c r="EX274" s="81" t="n"/>
      <c r="EY274" s="89" t="n"/>
      <c r="FA274" s="81" t="n"/>
      <c r="FB274" s="89" t="n"/>
      <c r="FD274" s="81" t="n"/>
      <c r="FE274" s="89" t="n"/>
      <c r="FG274" s="81" t="n"/>
      <c r="FH274" s="89" t="n"/>
      <c r="FJ274" s="81" t="n"/>
      <c r="FK274" s="89" t="n"/>
      <c r="FM274" s="81" t="n"/>
    </row>
    <row customHeight="1" ht="12" r="275" spans="1:201">
      <c r="U275" s="10" t="n"/>
      <c r="V275" s="89" t="n"/>
      <c r="W275" s="16" t="n"/>
      <c r="X275" s="25" t="n"/>
      <c r="Y275" s="80" t="n"/>
      <c r="Z275" s="27">
        <f>IF(U275="","",LOOKUP(U275-V275,{-9E+307,0,1},{2,"x",1}))</f>
        <v/>
      </c>
      <c r="AA275" s="14">
        <f>IF(U275="","",U275&amp;"-"&amp;V275)</f>
        <v/>
      </c>
      <c r="AB275" s="63" t="n"/>
      <c r="EP275" s="89" t="n"/>
      <c r="ER275" s="81" t="n"/>
      <c r="ES275" s="89" t="n"/>
      <c r="EU275" s="81" t="n"/>
      <c r="EV275" s="89" t="n"/>
      <c r="EX275" s="81" t="n"/>
      <c r="EY275" s="89" t="n"/>
      <c r="FA275" s="81" t="n"/>
      <c r="FB275" s="89" t="n"/>
      <c r="FD275" s="81" t="n"/>
      <c r="FE275" s="89" t="n"/>
      <c r="FG275" s="81" t="n"/>
      <c r="FH275" s="89" t="n"/>
      <c r="FJ275" s="81" t="n"/>
      <c r="FK275" s="89" t="n"/>
      <c r="FM275" s="81" t="n"/>
    </row>
    <row customHeight="1" ht="12" r="276" spans="1:201">
      <c r="U276" s="10" t="n"/>
      <c r="V276" s="89" t="n"/>
      <c r="W276" s="16" t="n"/>
      <c r="X276" s="25" t="n"/>
      <c r="Y276" s="80" t="n"/>
      <c r="Z276" s="27">
        <f>IF(U276="","",LOOKUP(U276-V276,{-9E+307,0,1},{2,"x",1}))</f>
        <v/>
      </c>
      <c r="AA276" s="14">
        <f>IF(U276="","",U276&amp;"-"&amp;V276)</f>
        <v/>
      </c>
      <c r="AB276" s="63" t="n"/>
      <c r="EP276" s="89" t="n"/>
      <c r="ER276" s="81" t="n"/>
      <c r="ES276" s="89" t="n"/>
      <c r="EU276" s="81" t="n"/>
      <c r="EV276" s="89" t="n"/>
      <c r="EX276" s="81" t="n"/>
      <c r="EY276" s="89" t="n"/>
      <c r="FA276" s="81" t="n"/>
      <c r="FB276" s="89" t="n"/>
      <c r="FD276" s="81" t="n"/>
      <c r="FE276" s="89" t="n"/>
      <c r="FG276" s="81" t="n"/>
      <c r="FH276" s="89" t="n"/>
      <c r="FJ276" s="81" t="n"/>
      <c r="FK276" s="89" t="n"/>
      <c r="FM276" s="81" t="n"/>
    </row>
    <row customHeight="1" ht="12" r="277" spans="1:201">
      <c r="U277" s="10" t="n"/>
      <c r="V277" s="89" t="n"/>
      <c r="W277" s="16" t="n"/>
      <c r="X277" s="25" t="n"/>
      <c r="Y277" s="80" t="n"/>
      <c r="Z277" s="27">
        <f>IF(U277="","",LOOKUP(U277-V277,{-9E+307,0,1},{2,"x",1}))</f>
        <v/>
      </c>
      <c r="AA277" s="14">
        <f>IF(U277="","",U277&amp;"-"&amp;V277)</f>
        <v/>
      </c>
      <c r="AB277" s="63" t="n"/>
      <c r="EP277" s="89" t="n"/>
      <c r="ER277" s="81" t="n"/>
      <c r="ES277" s="89" t="n"/>
      <c r="EU277" s="81" t="n"/>
      <c r="EV277" s="89" t="n"/>
      <c r="EX277" s="81" t="n"/>
      <c r="EY277" s="89" t="n"/>
      <c r="FA277" s="81" t="n"/>
      <c r="FB277" s="89" t="n"/>
      <c r="FD277" s="81" t="n"/>
      <c r="FE277" s="89" t="n"/>
      <c r="FG277" s="81" t="n"/>
      <c r="FH277" s="89" t="n"/>
      <c r="FJ277" s="81" t="n"/>
      <c r="FK277" s="89" t="n"/>
      <c r="FM277" s="81" t="n"/>
    </row>
    <row customHeight="1" ht="12" r="278" spans="1:201">
      <c r="U278" s="10" t="n"/>
      <c r="V278" s="89" t="n"/>
      <c r="W278" s="16" t="n"/>
      <c r="X278" s="25" t="n"/>
      <c r="Y278" s="80" t="n"/>
      <c r="Z278" s="27">
        <f>IF(U278="","",LOOKUP(U278-V278,{-9E+307,0,1},{2,"x",1}))</f>
        <v/>
      </c>
      <c r="AA278" s="14">
        <f>IF(U278="","",U278&amp;"-"&amp;V278)</f>
        <v/>
      </c>
      <c r="AB278" s="63" t="n"/>
      <c r="EP278" s="89" t="n"/>
      <c r="ER278" s="81" t="n"/>
      <c r="ES278" s="89" t="n"/>
      <c r="EU278" s="81" t="n"/>
      <c r="EV278" s="89" t="n"/>
      <c r="EX278" s="81" t="n"/>
      <c r="EY278" s="89" t="n"/>
      <c r="FA278" s="81" t="n"/>
      <c r="FB278" s="89" t="n"/>
      <c r="FD278" s="81" t="n"/>
      <c r="FE278" s="89" t="n"/>
      <c r="FG278" s="81" t="n"/>
      <c r="FH278" s="89" t="n"/>
      <c r="FJ278" s="81" t="n"/>
      <c r="FK278" s="89" t="n"/>
      <c r="FM278" s="81" t="n"/>
    </row>
    <row customHeight="1" ht="12" r="279" spans="1:201">
      <c r="U279" s="10" t="n"/>
      <c r="V279" s="89" t="n"/>
      <c r="W279" s="16" t="n"/>
      <c r="X279" s="25" t="n"/>
      <c r="Y279" s="80" t="n"/>
      <c r="Z279" s="27">
        <f>IF(U279="","",LOOKUP(U279-V279,{-9E+307,0,1},{2,"x",1}))</f>
        <v/>
      </c>
      <c r="AA279" s="14">
        <f>IF(U279="","",U279&amp;"-"&amp;V279)</f>
        <v/>
      </c>
      <c r="AB279" s="63" t="n"/>
      <c r="EP279" s="89" t="n"/>
      <c r="ER279" s="81" t="n"/>
      <c r="ES279" s="89" t="n"/>
      <c r="EU279" s="81" t="n"/>
      <c r="EV279" s="89" t="n"/>
      <c r="EX279" s="81" t="n"/>
      <c r="EY279" s="89" t="n"/>
      <c r="FA279" s="81" t="n"/>
      <c r="FB279" s="89" t="n"/>
      <c r="FD279" s="81" t="n"/>
      <c r="FE279" s="89" t="n"/>
      <c r="FG279" s="81" t="n"/>
      <c r="FH279" s="89" t="n"/>
      <c r="FJ279" s="81" t="n"/>
      <c r="FK279" s="89" t="n"/>
      <c r="FM279" s="81" t="n"/>
    </row>
    <row customHeight="1" ht="12" r="280" spans="1:201">
      <c r="U280" s="10" t="n"/>
      <c r="V280" s="89" t="n"/>
      <c r="W280" s="16" t="n"/>
      <c r="X280" s="25" t="n"/>
      <c r="Y280" s="80" t="n"/>
      <c r="Z280" s="27">
        <f>IF(U280="","",LOOKUP(U280-V280,{-9E+307,0,1},{2,"x",1}))</f>
        <v/>
      </c>
      <c r="AA280" s="14">
        <f>IF(U280="","",U280&amp;"-"&amp;V280)</f>
        <v/>
      </c>
      <c r="AB280" s="63" t="n"/>
      <c r="EP280" s="89" t="n"/>
      <c r="ER280" s="81" t="n"/>
      <c r="ES280" s="89" t="n"/>
      <c r="EU280" s="81" t="n"/>
      <c r="EV280" s="89" t="n"/>
      <c r="EX280" s="81" t="n"/>
      <c r="EY280" s="89" t="n"/>
      <c r="FA280" s="81" t="n"/>
      <c r="FB280" s="89" t="n"/>
      <c r="FD280" s="81" t="n"/>
      <c r="FE280" s="89" t="n"/>
      <c r="FG280" s="81" t="n"/>
      <c r="FH280" s="89" t="n"/>
      <c r="FJ280" s="81" t="n"/>
      <c r="FK280" s="89" t="n"/>
      <c r="FM280" s="81" t="n"/>
    </row>
    <row customHeight="1" ht="12" r="281" spans="1:201">
      <c r="U281" s="10" t="n"/>
      <c r="V281" s="89" t="n"/>
      <c r="W281" s="16" t="n"/>
      <c r="X281" s="25" t="n"/>
      <c r="Y281" s="80" t="n"/>
      <c r="Z281" s="27">
        <f>IF(U281="","",LOOKUP(U281-V281,{-9E+307,0,1},{2,"x",1}))</f>
        <v/>
      </c>
      <c r="AA281" s="14">
        <f>IF(U281="","",U281&amp;"-"&amp;V281)</f>
        <v/>
      </c>
      <c r="AB281" s="63" t="n"/>
      <c r="EP281" s="89" t="n"/>
      <c r="ER281" s="81" t="n"/>
      <c r="ES281" s="89" t="n"/>
      <c r="EU281" s="81" t="n"/>
      <c r="EV281" s="89" t="n"/>
      <c r="EX281" s="81" t="n"/>
      <c r="EY281" s="89" t="n"/>
      <c r="FA281" s="81" t="n"/>
      <c r="FB281" s="89" t="n"/>
      <c r="FD281" s="81" t="n"/>
      <c r="FE281" s="89" t="n"/>
      <c r="FG281" s="81" t="n"/>
      <c r="FH281" s="89" t="n"/>
      <c r="FJ281" s="81" t="n"/>
      <c r="FK281" s="89" t="n"/>
      <c r="FM281" s="81" t="n"/>
    </row>
    <row customHeight="1" ht="12" r="282" spans="1:201">
      <c r="U282" s="10" t="n"/>
      <c r="V282" s="89" t="n"/>
      <c r="W282" s="16" t="n"/>
      <c r="X282" s="25" t="n"/>
      <c r="Y282" s="80" t="n"/>
      <c r="Z282" s="27">
        <f>IF(U282="","",LOOKUP(U282-V282,{-9E+307,0,1},{2,"x",1}))</f>
        <v/>
      </c>
      <c r="AA282" s="14">
        <f>IF(U282="","",U282&amp;"-"&amp;V282)</f>
        <v/>
      </c>
      <c r="AB282" s="63" t="n"/>
      <c r="EP282" s="89" t="n"/>
      <c r="ER282" s="81" t="n"/>
      <c r="ES282" s="89" t="n"/>
      <c r="EU282" s="81" t="n"/>
      <c r="EV282" s="89" t="n"/>
      <c r="EX282" s="81" t="n"/>
      <c r="EY282" s="89" t="n"/>
      <c r="FA282" s="81" t="n"/>
      <c r="FB282" s="89" t="n"/>
      <c r="FD282" s="81" t="n"/>
      <c r="FE282" s="89" t="n"/>
      <c r="FG282" s="81" t="n"/>
      <c r="FH282" s="89" t="n"/>
      <c r="FJ282" s="81" t="n"/>
      <c r="FK282" s="89" t="n"/>
      <c r="FM282" s="81" t="n"/>
    </row>
    <row customHeight="1" ht="12" r="283" spans="1:201">
      <c r="U283" s="10" t="n"/>
      <c r="V283" s="89" t="n"/>
      <c r="W283" s="16" t="n"/>
      <c r="X283" s="25" t="n"/>
      <c r="Y283" s="80" t="n"/>
      <c r="Z283" s="27">
        <f>IF(U283="","",LOOKUP(U283-V283,{-9E+307,0,1},{2,"x",1}))</f>
        <v/>
      </c>
      <c r="AA283" s="14">
        <f>IF(U283="","",U283&amp;"-"&amp;V283)</f>
        <v/>
      </c>
      <c r="AB283" s="63" t="n"/>
      <c r="EP283" s="89" t="n"/>
      <c r="ER283" s="81" t="n"/>
      <c r="ES283" s="89" t="n"/>
      <c r="EU283" s="81" t="n"/>
      <c r="EV283" s="89" t="n"/>
      <c r="EX283" s="81" t="n"/>
      <c r="EY283" s="89" t="n"/>
      <c r="FA283" s="81" t="n"/>
      <c r="FB283" s="89" t="n"/>
      <c r="FD283" s="81" t="n"/>
      <c r="FE283" s="89" t="n"/>
      <c r="FG283" s="81" t="n"/>
      <c r="FH283" s="89" t="n"/>
      <c r="FJ283" s="81" t="n"/>
      <c r="FK283" s="89" t="n"/>
      <c r="FM283" s="81" t="n"/>
    </row>
    <row customHeight="1" ht="12" r="284" spans="1:201">
      <c r="U284" s="10" t="n"/>
      <c r="V284" s="89" t="n"/>
      <c r="W284" s="16" t="n"/>
      <c r="X284" s="25" t="n"/>
      <c r="Y284" s="80" t="n"/>
      <c r="Z284" s="27">
        <f>IF(U284="","",LOOKUP(U284-V284,{-9E+307,0,1},{2,"x",1}))</f>
        <v/>
      </c>
      <c r="AA284" s="14">
        <f>IF(U284="","",U284&amp;"-"&amp;V284)</f>
        <v/>
      </c>
      <c r="AB284" s="63" t="n"/>
      <c r="EP284" s="89" t="n"/>
      <c r="ER284" s="81" t="n"/>
      <c r="ES284" s="89" t="n"/>
      <c r="EU284" s="81" t="n"/>
      <c r="EV284" s="89" t="n"/>
      <c r="EX284" s="81" t="n"/>
      <c r="EY284" s="89" t="n"/>
      <c r="FA284" s="81" t="n"/>
      <c r="FB284" s="89" t="n"/>
      <c r="FD284" s="81" t="n"/>
      <c r="FE284" s="89" t="n"/>
      <c r="FG284" s="81" t="n"/>
      <c r="FH284" s="89" t="n"/>
      <c r="FJ284" s="81" t="n"/>
      <c r="FK284" s="89" t="n"/>
      <c r="FM284" s="81" t="n"/>
    </row>
    <row customHeight="1" ht="12" r="285" spans="1:201">
      <c r="U285" s="10" t="n"/>
      <c r="V285" s="89" t="n"/>
      <c r="W285" s="16" t="n"/>
      <c r="X285" s="25" t="n"/>
      <c r="Y285" s="80" t="n"/>
      <c r="Z285" s="27">
        <f>IF(U285="","",LOOKUP(U285-V285,{-9E+307,0,1},{2,"x",1}))</f>
        <v/>
      </c>
      <c r="AA285" s="14">
        <f>IF(U285="","",U285&amp;"-"&amp;V285)</f>
        <v/>
      </c>
      <c r="AB285" s="63" t="n"/>
      <c r="EP285" s="89" t="n"/>
      <c r="ER285" s="81" t="n"/>
      <c r="ES285" s="89" t="n"/>
      <c r="EU285" s="81" t="n"/>
      <c r="EV285" s="89" t="n"/>
      <c r="EX285" s="81" t="n"/>
      <c r="EY285" s="89" t="n"/>
      <c r="FA285" s="81" t="n"/>
      <c r="FB285" s="89" t="n"/>
      <c r="FD285" s="81" t="n"/>
      <c r="FE285" s="89" t="n"/>
      <c r="FG285" s="81" t="n"/>
      <c r="FH285" s="89" t="n"/>
      <c r="FJ285" s="81" t="n"/>
      <c r="FK285" s="89" t="n"/>
      <c r="FM285" s="81" t="n"/>
    </row>
    <row customHeight="1" ht="12" r="286" spans="1:201">
      <c r="U286" s="10" t="n"/>
      <c r="V286" s="89" t="n"/>
      <c r="W286" s="16" t="n"/>
      <c r="X286" s="25" t="n"/>
      <c r="Y286" s="80" t="n"/>
      <c r="Z286" s="27">
        <f>IF(U286="","",LOOKUP(U286-V286,{-9E+307,0,1},{2,"x",1}))</f>
        <v/>
      </c>
      <c r="AA286" s="14">
        <f>IF(U286="","",U286&amp;"-"&amp;V286)</f>
        <v/>
      </c>
      <c r="AB286" s="63" t="n"/>
      <c r="EP286" s="89" t="n"/>
      <c r="ER286" s="81" t="n"/>
      <c r="ES286" s="89" t="n"/>
      <c r="EU286" s="81" t="n"/>
      <c r="EV286" s="89" t="n"/>
      <c r="EX286" s="81" t="n"/>
      <c r="EY286" s="89" t="n"/>
      <c r="FA286" s="81" t="n"/>
      <c r="FB286" s="89" t="n"/>
      <c r="FD286" s="81" t="n"/>
      <c r="FE286" s="89" t="n"/>
      <c r="FG286" s="81" t="n"/>
      <c r="FH286" s="89" t="n"/>
      <c r="FJ286" s="81" t="n"/>
      <c r="FK286" s="89" t="n"/>
      <c r="FM286" s="81" t="n"/>
    </row>
    <row customHeight="1" ht="12" r="287" spans="1:201">
      <c r="U287" s="10" t="n"/>
      <c r="V287" s="89" t="n"/>
      <c r="W287" s="16" t="n"/>
      <c r="X287" s="25" t="n"/>
      <c r="Y287" s="80" t="n"/>
      <c r="Z287" s="27">
        <f>IF(U287="","",LOOKUP(U287-V287,{-9E+307,0,1},{2,"x",1}))</f>
        <v/>
      </c>
      <c r="AA287" s="14">
        <f>IF(U287="","",U287&amp;"-"&amp;V287)</f>
        <v/>
      </c>
      <c r="AB287" s="63" t="n"/>
      <c r="EP287" s="89" t="n"/>
      <c r="ER287" s="81" t="n"/>
      <c r="ES287" s="89" t="n"/>
      <c r="EU287" s="81" t="n"/>
      <c r="EV287" s="89" t="n"/>
      <c r="EX287" s="81" t="n"/>
      <c r="EY287" s="89" t="n"/>
      <c r="FA287" s="81" t="n"/>
      <c r="FB287" s="89" t="n"/>
      <c r="FD287" s="81" t="n"/>
      <c r="FE287" s="89" t="n"/>
      <c r="FG287" s="81" t="n"/>
      <c r="FH287" s="89" t="n"/>
      <c r="FJ287" s="81" t="n"/>
      <c r="FK287" s="89" t="n"/>
      <c r="FM287" s="81" t="n"/>
    </row>
    <row customHeight="1" ht="12" r="288" spans="1:201">
      <c r="U288" s="10" t="n"/>
      <c r="V288" s="89" t="n"/>
      <c r="W288" s="16" t="n"/>
      <c r="X288" s="25" t="n"/>
      <c r="Y288" s="80" t="n"/>
      <c r="Z288" s="27">
        <f>IF(U288="","",LOOKUP(U288-V288,{-9E+307,0,1},{2,"x",1}))</f>
        <v/>
      </c>
      <c r="AA288" s="14">
        <f>IF(U288="","",U288&amp;"-"&amp;V288)</f>
        <v/>
      </c>
      <c r="AB288" s="63" t="n"/>
      <c r="EP288" s="89" t="n"/>
      <c r="ER288" s="81" t="n"/>
      <c r="ES288" s="89" t="n"/>
      <c r="EU288" s="81" t="n"/>
      <c r="EV288" s="89" t="n"/>
      <c r="EX288" s="81" t="n"/>
      <c r="EY288" s="89" t="n"/>
      <c r="FA288" s="81" t="n"/>
      <c r="FB288" s="89" t="n"/>
      <c r="FD288" s="81" t="n"/>
      <c r="FE288" s="89" t="n"/>
      <c r="FG288" s="81" t="n"/>
      <c r="FH288" s="89" t="n"/>
      <c r="FJ288" s="81" t="n"/>
      <c r="FK288" s="89" t="n"/>
      <c r="FM288" s="81" t="n"/>
    </row>
    <row r="289" spans="1:201">
      <c r="U289" s="10" t="n"/>
      <c r="V289" s="89" t="n"/>
      <c r="W289" s="16" t="n"/>
      <c r="X289" s="25" t="n"/>
      <c r="Y289" s="80" t="n"/>
      <c r="Z289" s="27">
        <f>IF(U289="","",LOOKUP(U289-V289,{-9E+307,0,1},{2,"x",1}))</f>
        <v/>
      </c>
      <c r="AA289" s="14">
        <f>IF(U289="","",U289&amp;"-"&amp;V289)</f>
        <v/>
      </c>
      <c r="AB289" s="63" t="n"/>
      <c r="EP289" s="89" t="n"/>
      <c r="ER289" s="81" t="n"/>
      <c r="ES289" s="89" t="n"/>
      <c r="EU289" s="81" t="n"/>
      <c r="EV289" s="89" t="n"/>
      <c r="EX289" s="81" t="n"/>
      <c r="EY289" s="89" t="n"/>
      <c r="FA289" s="81" t="n"/>
      <c r="FB289" s="89" t="n"/>
      <c r="FD289" s="81" t="n"/>
      <c r="FE289" s="89" t="n"/>
      <c r="FG289" s="81" t="n"/>
      <c r="FH289" s="89" t="n"/>
      <c r="FJ289" s="81" t="n"/>
      <c r="FK289" s="89" t="n"/>
      <c r="FM289" s="81" t="n"/>
    </row>
    <row customHeight="1" ht="12" r="290" spans="1:201">
      <c r="U290" s="10" t="n"/>
      <c r="V290" s="89" t="n"/>
      <c r="W290" s="16" t="n"/>
      <c r="X290" s="25" t="n"/>
      <c r="Y290" s="80" t="n"/>
      <c r="Z290" s="27">
        <f>IF(U290="","",LOOKUP(U290-V290,{-9E+307,0,1},{2,"x",1}))</f>
        <v/>
      </c>
      <c r="AA290" s="14">
        <f>IF(U290="","",U290&amp;"-"&amp;V290)</f>
        <v/>
      </c>
      <c r="AB290" s="63" t="n"/>
      <c r="EP290" s="89" t="n"/>
      <c r="ER290" s="81" t="n"/>
      <c r="ES290" s="89" t="n"/>
      <c r="EU290" s="81" t="n"/>
      <c r="EV290" s="89" t="n"/>
      <c r="EX290" s="81" t="n"/>
      <c r="EY290" s="89" t="n"/>
      <c r="FA290" s="81" t="n"/>
      <c r="FB290" s="89" t="n"/>
      <c r="FD290" s="81" t="n"/>
      <c r="FE290" s="89" t="n"/>
      <c r="FG290" s="81" t="n"/>
      <c r="FH290" s="89" t="n"/>
      <c r="FJ290" s="81" t="n"/>
      <c r="FK290" s="89" t="n"/>
      <c r="FM290" s="81" t="n"/>
    </row>
    <row customHeight="1" ht="12" r="291" spans="1:201">
      <c r="U291" s="10" t="n"/>
      <c r="V291" s="89" t="n"/>
      <c r="W291" s="16" t="n"/>
      <c r="X291" s="25" t="n"/>
      <c r="Y291" s="80" t="n"/>
      <c r="Z291" s="27">
        <f>IF(U291="","",LOOKUP(U291-V291,{-9E+307,0,1},{2,"x",1}))</f>
        <v/>
      </c>
      <c r="AA291" s="14">
        <f>IF(U291="","",U291&amp;"-"&amp;V291)</f>
        <v/>
      </c>
      <c r="AB291" s="63" t="n"/>
      <c r="EP291" s="89" t="n"/>
      <c r="ER291" s="81" t="n"/>
      <c r="ES291" s="89" t="n"/>
      <c r="EU291" s="81" t="n"/>
      <c r="EV291" s="89" t="n"/>
      <c r="EX291" s="81" t="n"/>
      <c r="EY291" s="89" t="n"/>
      <c r="FA291" s="81" t="n"/>
      <c r="FB291" s="89" t="n"/>
      <c r="FD291" s="81" t="n"/>
      <c r="FE291" s="89" t="n"/>
      <c r="FG291" s="81" t="n"/>
      <c r="FH291" s="89" t="n"/>
      <c r="FJ291" s="81" t="n"/>
      <c r="FK291" s="89" t="n"/>
      <c r="FM291" s="81" t="n"/>
    </row>
    <row customHeight="1" ht="12" r="292" spans="1:201">
      <c r="U292" s="10" t="n"/>
      <c r="V292" s="89" t="n"/>
      <c r="W292" s="16" t="n"/>
      <c r="X292" s="25" t="n"/>
      <c r="Y292" s="80" t="n"/>
      <c r="Z292" s="27">
        <f>IF(U292="","",LOOKUP(U292-V292,{-9E+307,0,1},{2,"x",1}))</f>
        <v/>
      </c>
      <c r="AA292" s="14">
        <f>IF(U292="","",U292&amp;"-"&amp;V292)</f>
        <v/>
      </c>
      <c r="AB292" s="63" t="n"/>
      <c r="EP292" s="89" t="n"/>
      <c r="ER292" s="81" t="n"/>
      <c r="ES292" s="89" t="n"/>
      <c r="EU292" s="81" t="n"/>
      <c r="EV292" s="89" t="n"/>
      <c r="EX292" s="81" t="n"/>
      <c r="EY292" s="89" t="n"/>
      <c r="FA292" s="81" t="n"/>
      <c r="FB292" s="89" t="n"/>
      <c r="FD292" s="81" t="n"/>
      <c r="FE292" s="89" t="n"/>
      <c r="FG292" s="81" t="n"/>
      <c r="FH292" s="89" t="n"/>
      <c r="FJ292" s="81" t="n"/>
      <c r="FK292" s="89" t="n"/>
      <c r="FM292" s="81" t="n"/>
    </row>
    <row customHeight="1" ht="12" r="293" spans="1:201">
      <c r="U293" s="10" t="n"/>
      <c r="V293" s="89" t="n"/>
      <c r="W293" s="16" t="n"/>
      <c r="X293" s="25" t="n"/>
      <c r="Y293" s="80" t="n"/>
      <c r="Z293" s="27">
        <f>IF(U293="","",LOOKUP(U293-V293,{-9E+307,0,1},{2,"x",1}))</f>
        <v/>
      </c>
      <c r="AA293" s="14">
        <f>IF(U293="","",U293&amp;"-"&amp;V293)</f>
        <v/>
      </c>
      <c r="AB293" s="63" t="n"/>
      <c r="EP293" s="89" t="n"/>
      <c r="ER293" s="81" t="n"/>
      <c r="ES293" s="89" t="n"/>
      <c r="EU293" s="81" t="n"/>
      <c r="EV293" s="89" t="n"/>
      <c r="EX293" s="81" t="n"/>
      <c r="EY293" s="89" t="n"/>
      <c r="FA293" s="81" t="n"/>
      <c r="FB293" s="89" t="n"/>
      <c r="FD293" s="81" t="n"/>
      <c r="FE293" s="89" t="n"/>
      <c r="FG293" s="81" t="n"/>
      <c r="FH293" s="89" t="n"/>
      <c r="FJ293" s="81" t="n"/>
      <c r="FK293" s="89" t="n"/>
      <c r="FM293" s="81" t="n"/>
    </row>
    <row customHeight="1" ht="12" r="294" spans="1:201">
      <c r="U294" s="10" t="n"/>
      <c r="V294" s="89" t="n"/>
      <c r="W294" s="16" t="n"/>
      <c r="X294" s="25" t="n"/>
      <c r="Y294" s="80" t="n"/>
      <c r="Z294" s="27">
        <f>IF(U294="","",LOOKUP(U294-V294,{-9E+307,0,1},{2,"x",1}))</f>
        <v/>
      </c>
      <c r="AA294" s="14">
        <f>IF(U294="","",U294&amp;"-"&amp;V294)</f>
        <v/>
      </c>
      <c r="AB294" s="63" t="n"/>
      <c r="EP294" s="89" t="n"/>
      <c r="ER294" s="81" t="n"/>
      <c r="ES294" s="89" t="n"/>
      <c r="EU294" s="81" t="n"/>
      <c r="EV294" s="89" t="n"/>
      <c r="EX294" s="81" t="n"/>
      <c r="EY294" s="89" t="n"/>
      <c r="FA294" s="81" t="n"/>
      <c r="FB294" s="89" t="n"/>
      <c r="FD294" s="81" t="n"/>
      <c r="FE294" s="89" t="n"/>
      <c r="FG294" s="81" t="n"/>
      <c r="FH294" s="89" t="n"/>
      <c r="FJ294" s="81" t="n"/>
      <c r="FK294" s="89" t="n"/>
      <c r="FM294" s="81" t="n"/>
    </row>
    <row customHeight="1" ht="12" r="295" spans="1:201">
      <c r="U295" s="10" t="n"/>
      <c r="V295" s="89" t="n"/>
      <c r="W295" s="16" t="n"/>
      <c r="X295" s="25" t="n"/>
      <c r="Y295" s="80" t="n"/>
      <c r="Z295" s="27">
        <f>IF(U295="","",LOOKUP(U295-V295,{-9E+307,0,1},{2,"x",1}))</f>
        <v/>
      </c>
      <c r="AA295" s="14">
        <f>IF(U295="","",U295&amp;"-"&amp;V295)</f>
        <v/>
      </c>
      <c r="AB295" s="63" t="n"/>
      <c r="EP295" s="89" t="n"/>
      <c r="ER295" s="81" t="n"/>
      <c r="ES295" s="89" t="n"/>
      <c r="EU295" s="81" t="n"/>
      <c r="EV295" s="89" t="n"/>
      <c r="EX295" s="81" t="n"/>
      <c r="EY295" s="89" t="n"/>
      <c r="FA295" s="81" t="n"/>
      <c r="FB295" s="89" t="n"/>
      <c r="FD295" s="81" t="n"/>
      <c r="FE295" s="89" t="n"/>
      <c r="FG295" s="81" t="n"/>
      <c r="FH295" s="89" t="n"/>
      <c r="FJ295" s="81" t="n"/>
      <c r="FK295" s="89" t="n"/>
      <c r="FM295" s="81" t="n"/>
    </row>
    <row customHeight="1" ht="12" r="296" spans="1:201">
      <c r="U296" s="10" t="n"/>
      <c r="V296" s="89" t="n"/>
      <c r="W296" s="16" t="n"/>
      <c r="X296" s="25" t="n"/>
      <c r="Y296" s="80" t="n"/>
      <c r="Z296" s="27">
        <f>IF(U296="","",LOOKUP(U296-V296,{-9E+307,0,1},{2,"x",1}))</f>
        <v/>
      </c>
      <c r="AA296" s="14">
        <f>IF(U296="","",U296&amp;"-"&amp;V296)</f>
        <v/>
      </c>
      <c r="AB296" s="63" t="n"/>
      <c r="EP296" s="89" t="n"/>
      <c r="ER296" s="81" t="n"/>
      <c r="ES296" s="89" t="n"/>
      <c r="EU296" s="81" t="n"/>
      <c r="EV296" s="89" t="n"/>
      <c r="EX296" s="81" t="n"/>
      <c r="EY296" s="89" t="n"/>
      <c r="FA296" s="81" t="n"/>
      <c r="FB296" s="89" t="n"/>
      <c r="FD296" s="81" t="n"/>
      <c r="FE296" s="89" t="n"/>
      <c r="FG296" s="81" t="n"/>
      <c r="FH296" s="89" t="n"/>
      <c r="FJ296" s="81" t="n"/>
      <c r="FK296" s="89" t="n"/>
      <c r="FM296" s="81" t="n"/>
    </row>
    <row customHeight="1" ht="12" r="297" spans="1:201">
      <c r="U297" s="10" t="n"/>
      <c r="V297" s="89" t="n"/>
      <c r="W297" s="16" t="n"/>
      <c r="X297" s="25" t="n"/>
      <c r="Y297" s="80" t="n"/>
      <c r="Z297" s="27">
        <f>IF(U297="","",LOOKUP(U297-V297,{-9E+307,0,1},{2,"x",1}))</f>
        <v/>
      </c>
      <c r="AA297" s="14">
        <f>IF(U297="","",U297&amp;"-"&amp;V297)</f>
        <v/>
      </c>
      <c r="AB297" s="63" t="n"/>
      <c r="EP297" s="89" t="n"/>
      <c r="ER297" s="81" t="n"/>
      <c r="ES297" s="89" t="n"/>
      <c r="EU297" s="81" t="n"/>
      <c r="EV297" s="89" t="n"/>
      <c r="EX297" s="81" t="n"/>
      <c r="EY297" s="89" t="n"/>
      <c r="FA297" s="81" t="n"/>
      <c r="FB297" s="89" t="n"/>
      <c r="FD297" s="81" t="n"/>
      <c r="FE297" s="89" t="n"/>
      <c r="FG297" s="81" t="n"/>
      <c r="FH297" s="89" t="n"/>
      <c r="FJ297" s="81" t="n"/>
      <c r="FK297" s="89" t="n"/>
      <c r="FM297" s="81" t="n"/>
    </row>
    <row customHeight="1" ht="12" r="298" spans="1:201">
      <c r="U298" s="10" t="n"/>
      <c r="V298" s="89" t="n"/>
      <c r="W298" s="16" t="n"/>
      <c r="X298" s="25" t="n"/>
      <c r="Y298" s="80" t="n"/>
      <c r="Z298" s="27">
        <f>IF(U298="","",LOOKUP(U298-V298,{-9E+307,0,1},{2,"x",1}))</f>
        <v/>
      </c>
      <c r="AA298" s="14">
        <f>IF(U298="","",U298&amp;"-"&amp;V298)</f>
        <v/>
      </c>
      <c r="AB298" s="63" t="n"/>
      <c r="EP298" s="89" t="n"/>
      <c r="ER298" s="81" t="n"/>
      <c r="ES298" s="89" t="n"/>
      <c r="EU298" s="81" t="n"/>
      <c r="EV298" s="89" t="n"/>
      <c r="EX298" s="81" t="n"/>
      <c r="EY298" s="89" t="n"/>
      <c r="FA298" s="81" t="n"/>
      <c r="FB298" s="89" t="n"/>
      <c r="FD298" s="81" t="n"/>
      <c r="FE298" s="89" t="n"/>
      <c r="FG298" s="81" t="n"/>
      <c r="FH298" s="89" t="n"/>
      <c r="FJ298" s="81" t="n"/>
      <c r="FK298" s="89" t="n"/>
      <c r="FM298" s="81" t="n"/>
    </row>
    <row customHeight="1" ht="12" r="299" spans="1:201">
      <c r="U299" s="10" t="n"/>
      <c r="V299" s="89" t="n"/>
      <c r="W299" s="16" t="n"/>
      <c r="X299" s="25" t="n"/>
      <c r="Y299" s="80" t="n"/>
      <c r="Z299" s="27">
        <f>IF(U299="","",LOOKUP(U299-V299,{-9E+307,0,1},{2,"x",1}))</f>
        <v/>
      </c>
      <c r="AA299" s="14">
        <f>IF(U299="","",U299&amp;"-"&amp;V299)</f>
        <v/>
      </c>
      <c r="AB299" s="63" t="n"/>
      <c r="EP299" s="89" t="n"/>
      <c r="ER299" s="81" t="n"/>
      <c r="ES299" s="89" t="n"/>
      <c r="EU299" s="81" t="n"/>
      <c r="EV299" s="89" t="n"/>
      <c r="EX299" s="81" t="n"/>
      <c r="EY299" s="89" t="n"/>
      <c r="FA299" s="81" t="n"/>
      <c r="FB299" s="89" t="n"/>
      <c r="FD299" s="81" t="n"/>
      <c r="FE299" s="89" t="n"/>
      <c r="FG299" s="81" t="n"/>
      <c r="FH299" s="89" t="n"/>
      <c r="FJ299" s="81" t="n"/>
      <c r="FK299" s="89" t="n"/>
      <c r="FM299" s="81" t="n"/>
    </row>
    <row customHeight="1" ht="12" r="300" spans="1:201">
      <c r="U300" s="10" t="n"/>
      <c r="V300" s="89" t="n"/>
      <c r="W300" s="16" t="n"/>
      <c r="X300" s="25" t="n"/>
      <c r="Y300" s="80" t="n"/>
      <c r="Z300" s="27">
        <f>IF(U300="","",LOOKUP(U300-V300,{-9E+307,0,1},{2,"x",1}))</f>
        <v/>
      </c>
      <c r="AA300" s="14">
        <f>IF(U300="","",U300&amp;"-"&amp;V300)</f>
        <v/>
      </c>
      <c r="AB300" s="63" t="n"/>
      <c r="EP300" s="89" t="n"/>
      <c r="ER300" s="81" t="n"/>
      <c r="ES300" s="89" t="n"/>
      <c r="EU300" s="81" t="n"/>
      <c r="EV300" s="89" t="n"/>
      <c r="EX300" s="81" t="n"/>
      <c r="EY300" s="89" t="n"/>
      <c r="FA300" s="81" t="n"/>
      <c r="FB300" s="89" t="n"/>
      <c r="FD300" s="81" t="n"/>
      <c r="FE300" s="89" t="n"/>
      <c r="FG300" s="81" t="n"/>
      <c r="FH300" s="89" t="n"/>
      <c r="FJ300" s="81" t="n"/>
      <c r="FK300" s="89" t="n"/>
      <c r="FM300" s="81" t="n"/>
    </row>
    <row customHeight="1" ht="12" r="301" spans="1:201">
      <c r="U301" s="10" t="n"/>
      <c r="V301" s="89" t="n"/>
      <c r="W301" s="16" t="n"/>
      <c r="X301" s="25" t="n"/>
      <c r="Y301" s="80" t="n"/>
      <c r="Z301" s="27">
        <f>IF(U301="","",LOOKUP(U301-V301,{-9E+307,0,1},{2,"x",1}))</f>
        <v/>
      </c>
      <c r="AA301" s="14">
        <f>IF(U301="","",U301&amp;"-"&amp;V301)</f>
        <v/>
      </c>
      <c r="AB301" s="63" t="n"/>
      <c r="EP301" s="89" t="n"/>
      <c r="ER301" s="81" t="n"/>
      <c r="ES301" s="89" t="n"/>
      <c r="EU301" s="81" t="n"/>
      <c r="EV301" s="89" t="n"/>
      <c r="EX301" s="81" t="n"/>
      <c r="EY301" s="89" t="n"/>
      <c r="FA301" s="81" t="n"/>
      <c r="FB301" s="89" t="n"/>
      <c r="FD301" s="81" t="n"/>
      <c r="FE301" s="89" t="n"/>
      <c r="FG301" s="81" t="n"/>
      <c r="FH301" s="89" t="n"/>
      <c r="FJ301" s="81" t="n"/>
      <c r="FK301" s="89" t="n"/>
      <c r="FM301" s="81" t="n"/>
    </row>
    <row customHeight="1" ht="12" r="302" spans="1:201">
      <c r="U302" s="10" t="n"/>
      <c r="V302" s="89" t="n"/>
      <c r="W302" s="16" t="n"/>
      <c r="X302" s="25" t="n"/>
      <c r="Y302" s="80" t="n"/>
      <c r="Z302" s="27">
        <f>IF(U302="","",LOOKUP(U302-V302,{-9E+307,0,1},{2,"x",1}))</f>
        <v/>
      </c>
      <c r="AA302" s="14">
        <f>IF(U302="","",U302&amp;"-"&amp;V302)</f>
        <v/>
      </c>
      <c r="AB302" s="63" t="n"/>
      <c r="EP302" s="89" t="n"/>
      <c r="ER302" s="81" t="n"/>
      <c r="ES302" s="89" t="n"/>
      <c r="EU302" s="81" t="n"/>
      <c r="EV302" s="89" t="n"/>
      <c r="EX302" s="81" t="n"/>
      <c r="EY302" s="89" t="n"/>
      <c r="FA302" s="81" t="n"/>
      <c r="FB302" s="89" t="n"/>
      <c r="FD302" s="81" t="n"/>
      <c r="FE302" s="89" t="n"/>
      <c r="FG302" s="81" t="n"/>
      <c r="FH302" s="89" t="n"/>
      <c r="FJ302" s="81" t="n"/>
      <c r="FK302" s="89" t="n"/>
      <c r="FM302" s="81" t="n"/>
    </row>
    <row customHeight="1" ht="12" r="303" spans="1:201">
      <c r="U303" s="10" t="n"/>
      <c r="V303" s="89" t="n"/>
      <c r="W303" s="16" t="n"/>
      <c r="X303" s="25" t="n"/>
      <c r="Y303" s="80" t="n"/>
      <c r="Z303" s="27">
        <f>IF(U303="","",LOOKUP(U303-V303,{-9E+307,0,1},{2,"x",1}))</f>
        <v/>
      </c>
      <c r="AA303" s="14">
        <f>IF(U303="","",U303&amp;"-"&amp;V303)</f>
        <v/>
      </c>
      <c r="AB303" s="63" t="n"/>
      <c r="EP303" s="89" t="n"/>
      <c r="ES303" s="89" t="n"/>
      <c r="ET303" s="81" t="n"/>
      <c r="EV303" s="89" t="n"/>
      <c r="EW303" s="81" t="n"/>
      <c r="EY303" s="89" t="n"/>
      <c r="EZ303" s="81" t="n"/>
      <c r="FB303" s="89" t="n"/>
      <c r="FC303" s="81" t="n"/>
      <c r="FE303" s="89" t="n"/>
      <c r="FF303" s="81" t="n"/>
      <c r="FH303" s="89" t="n"/>
      <c r="FI303" s="81" t="n"/>
      <c r="FK303" s="89" t="n"/>
      <c r="FL303" s="81" t="n"/>
      <c r="FO303" s="81" t="n"/>
    </row>
    <row customHeight="1" ht="12" r="304" spans="1:201">
      <c r="U304" s="10" t="n"/>
      <c r="V304" s="89" t="n"/>
      <c r="W304" s="16" t="n"/>
      <c r="X304" s="25" t="n"/>
      <c r="Y304" s="80" t="n"/>
      <c r="Z304" s="27">
        <f>IF(U304="","",LOOKUP(U304-V304,{-9E+307,0,1},{2,"x",1}))</f>
        <v/>
      </c>
      <c r="AA304" s="14">
        <f>IF(U304="","",U304&amp;"-"&amp;V304)</f>
        <v/>
      </c>
      <c r="AB304" s="63" t="n"/>
      <c r="EP304" s="89" t="n"/>
      <c r="ES304" s="89" t="n"/>
      <c r="ET304" s="81" t="n"/>
      <c r="EV304" s="89" t="n"/>
      <c r="EW304" s="81" t="n"/>
      <c r="EY304" s="89" t="n"/>
      <c r="EZ304" s="81" t="n"/>
      <c r="FB304" s="89" t="n"/>
      <c r="FC304" s="81" t="n"/>
      <c r="FE304" s="89" t="n"/>
      <c r="FF304" s="81" t="n"/>
      <c r="FH304" s="89" t="n"/>
      <c r="FI304" s="81" t="n"/>
      <c r="FK304" s="89" t="n"/>
      <c r="FL304" s="81" t="n"/>
      <c r="FO304" s="81" t="n"/>
    </row>
    <row customHeight="1" ht="12" r="305" spans="1:201">
      <c r="U305" s="10" t="n"/>
      <c r="V305" s="89" t="n"/>
      <c r="W305" s="16" t="n"/>
      <c r="X305" s="25" t="n"/>
      <c r="Y305" s="80" t="n"/>
      <c r="Z305" s="27">
        <f>IF(U305="","",LOOKUP(U305-V305,{-9E+307,0,1},{2,"x",1}))</f>
        <v/>
      </c>
      <c r="AA305" s="14">
        <f>IF(U305="","",U305&amp;"-"&amp;V305)</f>
        <v/>
      </c>
      <c r="AB305" s="63" t="n"/>
      <c r="EP305" s="89" t="n"/>
      <c r="ES305" s="89" t="n"/>
      <c r="ET305" s="81" t="n"/>
      <c r="EV305" s="89" t="n"/>
      <c r="EW305" s="81" t="n"/>
      <c r="EY305" s="89" t="n"/>
      <c r="EZ305" s="81" t="n"/>
      <c r="FB305" s="89" t="n"/>
      <c r="FC305" s="81" t="n"/>
      <c r="FE305" s="89" t="n"/>
      <c r="FF305" s="81" t="n"/>
      <c r="FH305" s="89" t="n"/>
      <c r="FI305" s="81" t="n"/>
      <c r="FK305" s="89" t="n"/>
      <c r="FL305" s="81" t="n"/>
      <c r="FO305" s="81" t="n"/>
    </row>
    <row customHeight="1" ht="12" r="306" spans="1:201">
      <c r="U306" s="10" t="n"/>
      <c r="V306" s="89" t="n"/>
      <c r="W306" s="16" t="n"/>
      <c r="X306" s="25" t="n"/>
      <c r="Y306" s="80" t="n"/>
      <c r="Z306" s="27">
        <f>IF(U306="","",LOOKUP(U306-V306,{-9E+307,0,1},{2,"x",1}))</f>
        <v/>
      </c>
      <c r="AA306" s="14">
        <f>IF(U306="","",U306&amp;"-"&amp;V306)</f>
        <v/>
      </c>
      <c r="AB306" s="63" t="n"/>
      <c r="EP306" s="89" t="n"/>
      <c r="ES306" s="89" t="n"/>
      <c r="ET306" s="81" t="n"/>
      <c r="EV306" s="89" t="n"/>
      <c r="EW306" s="81" t="n"/>
      <c r="EY306" s="89" t="n"/>
      <c r="EZ306" s="81" t="n"/>
      <c r="FB306" s="89" t="n"/>
      <c r="FC306" s="81" t="n"/>
      <c r="FE306" s="89" t="n"/>
      <c r="FF306" s="81" t="n"/>
      <c r="FH306" s="89" t="n"/>
      <c r="FI306" s="81" t="n"/>
      <c r="FK306" s="89" t="n"/>
      <c r="FL306" s="81" t="n"/>
      <c r="FO306" s="81" t="n"/>
    </row>
    <row customHeight="1" ht="12" r="307" spans="1:201">
      <c r="U307" s="10" t="n"/>
      <c r="V307" s="89" t="n"/>
      <c r="W307" s="16" t="n"/>
      <c r="X307" s="25" t="n"/>
      <c r="Y307" s="80" t="n"/>
      <c r="Z307" s="27">
        <f>IF(U307="","",LOOKUP(U307-V307,{-9E+307,0,1},{2,"x",1}))</f>
        <v/>
      </c>
      <c r="AA307" s="14">
        <f>IF(U307="","",U307&amp;"-"&amp;V307)</f>
        <v/>
      </c>
      <c r="AB307" s="63" t="n"/>
      <c r="EP307" s="89" t="n"/>
      <c r="ES307" s="89" t="n"/>
      <c r="ET307" s="81" t="n"/>
      <c r="EV307" s="89" t="n"/>
      <c r="EW307" s="81" t="n"/>
      <c r="EY307" s="89" t="n"/>
      <c r="EZ307" s="81" t="n"/>
      <c r="FB307" s="89" t="n"/>
      <c r="FC307" s="81" t="n"/>
      <c r="FE307" s="89" t="n"/>
      <c r="FF307" s="81" t="n"/>
      <c r="FH307" s="89" t="n"/>
      <c r="FI307" s="81" t="n"/>
      <c r="FK307" s="89" t="n"/>
      <c r="FL307" s="81" t="n"/>
      <c r="FO307" s="81" t="n"/>
    </row>
    <row customHeight="1" ht="12" r="308" spans="1:201">
      <c r="U308" s="10" t="n"/>
      <c r="V308" s="89" t="n"/>
      <c r="W308" s="16" t="n"/>
      <c r="X308" s="25" t="n"/>
      <c r="Y308" s="80" t="n"/>
      <c r="Z308" s="27">
        <f>IF(U308="","",LOOKUP(U308-V308,{-9E+307,0,1},{2,"x",1}))</f>
        <v/>
      </c>
      <c r="AA308" s="14">
        <f>IF(U308="","",U308&amp;"-"&amp;V308)</f>
        <v/>
      </c>
      <c r="AB308" s="63" t="n"/>
      <c r="EP308" s="89" t="n"/>
      <c r="ES308" s="89" t="n"/>
      <c r="ET308" s="81" t="n"/>
      <c r="EV308" s="89" t="n"/>
      <c r="EW308" s="81" t="n"/>
      <c r="EY308" s="89" t="n"/>
      <c r="EZ308" s="81" t="n"/>
      <c r="FB308" s="89" t="n"/>
      <c r="FC308" s="81" t="n"/>
      <c r="FE308" s="89" t="n"/>
      <c r="FF308" s="81" t="n"/>
      <c r="FH308" s="89" t="n"/>
      <c r="FI308" s="81" t="n"/>
      <c r="FK308" s="89" t="n"/>
      <c r="FL308" s="81" t="n"/>
      <c r="FO308" s="81" t="n"/>
    </row>
    <row customHeight="1" ht="12" r="309" spans="1:201">
      <c r="U309" s="10" t="n"/>
      <c r="V309" s="89" t="n"/>
      <c r="W309" s="16" t="n"/>
      <c r="X309" s="25" t="n"/>
      <c r="Y309" s="80" t="n"/>
      <c r="Z309" s="27">
        <f>IF(U309="","",LOOKUP(U309-V309,{-9E+307,0,1},{2,"x",1}))</f>
        <v/>
      </c>
      <c r="AA309" s="14">
        <f>IF(U309="","",U309&amp;"-"&amp;V309)</f>
        <v/>
      </c>
      <c r="AB309" s="63" t="n"/>
      <c r="EP309" s="89" t="n"/>
      <c r="ES309" s="89" t="n"/>
      <c r="ET309" s="81" t="n"/>
      <c r="EV309" s="89" t="n"/>
      <c r="EW309" s="81" t="n"/>
      <c r="EY309" s="89" t="n"/>
      <c r="EZ309" s="81" t="n"/>
      <c r="FB309" s="89" t="n"/>
      <c r="FC309" s="81" t="n"/>
      <c r="FE309" s="89" t="n"/>
      <c r="FF309" s="81" t="n"/>
      <c r="FH309" s="89" t="n"/>
      <c r="FI309" s="81" t="n"/>
      <c r="FK309" s="89" t="n"/>
      <c r="FL309" s="81" t="n"/>
      <c r="FO309" s="81" t="n"/>
    </row>
    <row customHeight="1" ht="12" r="310" spans="1:201">
      <c r="U310" s="10" t="n"/>
      <c r="V310" s="89" t="n"/>
      <c r="W310" s="16" t="n"/>
      <c r="X310" s="25" t="n"/>
      <c r="Y310" s="80" t="n"/>
      <c r="Z310" s="27">
        <f>IF(U310="","",LOOKUP(U310-V310,{-9E+307,0,1},{2,"x",1}))</f>
        <v/>
      </c>
      <c r="AA310" s="14">
        <f>IF(U310="","",U310&amp;"-"&amp;V310)</f>
        <v/>
      </c>
      <c r="AB310" s="63" t="n"/>
      <c r="EP310" s="89" t="n"/>
      <c r="ES310" s="89" t="n"/>
      <c r="ET310" s="81" t="n"/>
      <c r="EV310" s="89" t="n"/>
      <c r="EW310" s="81" t="n"/>
      <c r="EY310" s="89" t="n"/>
      <c r="EZ310" s="81" t="n"/>
      <c r="FB310" s="89" t="n"/>
      <c r="FC310" s="81" t="n"/>
      <c r="FE310" s="89" t="n"/>
      <c r="FF310" s="81" t="n"/>
      <c r="FH310" s="89" t="n"/>
      <c r="FI310" s="81" t="n"/>
      <c r="FK310" s="89" t="n"/>
      <c r="FL310" s="81" t="n"/>
      <c r="FO310" s="81" t="n"/>
    </row>
    <row customHeight="1" ht="12" r="311" spans="1:201">
      <c r="U311" s="10" t="n"/>
      <c r="V311" s="89" t="n"/>
      <c r="W311" s="16" t="n"/>
      <c r="X311" s="25" t="n"/>
      <c r="Y311" s="80" t="n"/>
      <c r="Z311" s="27">
        <f>IF(U311="","",LOOKUP(U311-V311,{-9E+307,0,1},{2,"x",1}))</f>
        <v/>
      </c>
      <c r="AA311" s="14">
        <f>IF(U311="","",U311&amp;"-"&amp;V311)</f>
        <v/>
      </c>
      <c r="AB311" s="63" t="n"/>
      <c r="EP311" s="89" t="n"/>
      <c r="ES311" s="89" t="n"/>
      <c r="ET311" s="81" t="n"/>
      <c r="EV311" s="89" t="n"/>
      <c r="EW311" s="81" t="n"/>
      <c r="EY311" s="89" t="n"/>
      <c r="EZ311" s="81" t="n"/>
      <c r="FB311" s="89" t="n"/>
      <c r="FC311" s="81" t="n"/>
      <c r="FE311" s="89" t="n"/>
      <c r="FF311" s="81" t="n"/>
      <c r="FH311" s="89" t="n"/>
      <c r="FI311" s="81" t="n"/>
      <c r="FK311" s="89" t="n"/>
      <c r="FL311" s="81" t="n"/>
      <c r="FO311" s="81" t="n"/>
    </row>
    <row customHeight="1" ht="12" r="312" spans="1:201">
      <c r="U312" s="10" t="n"/>
      <c r="V312" s="89" t="n"/>
      <c r="W312" s="16" t="n"/>
      <c r="X312" s="25" t="n"/>
      <c r="Y312" s="80" t="n"/>
      <c r="Z312" s="27">
        <f>IF(U312="","",LOOKUP(U312-V312,{-9E+307,0,1},{2,"x",1}))</f>
        <v/>
      </c>
      <c r="AA312" s="14">
        <f>IF(U312="","",U312&amp;"-"&amp;V312)</f>
        <v/>
      </c>
      <c r="AB312" s="63" t="n"/>
      <c r="EP312" s="89" t="n"/>
      <c r="ES312" s="89" t="n"/>
      <c r="ET312" s="81" t="n"/>
      <c r="EV312" s="89" t="n"/>
      <c r="EW312" s="81" t="n"/>
      <c r="EY312" s="89" t="n"/>
      <c r="EZ312" s="81" t="n"/>
      <c r="FB312" s="89" t="n"/>
      <c r="FC312" s="81" t="n"/>
      <c r="FE312" s="89" t="n"/>
      <c r="FF312" s="81" t="n"/>
      <c r="FH312" s="89" t="n"/>
      <c r="FI312" s="81" t="n"/>
      <c r="FK312" s="89" t="n"/>
      <c r="FL312" s="81" t="n"/>
      <c r="FO312" s="81" t="n"/>
    </row>
    <row customHeight="1" ht="12" r="313" spans="1:201">
      <c r="U313" s="10" t="n"/>
      <c r="V313" s="89" t="n"/>
      <c r="W313" s="16" t="n"/>
      <c r="X313" s="25" t="n"/>
      <c r="Y313" s="80" t="n"/>
      <c r="Z313" s="27">
        <f>IF(U313="","",LOOKUP(U313-V313,{-9E+307,0,1},{2,"x",1}))</f>
        <v/>
      </c>
      <c r="AA313" s="14">
        <f>IF(U313="","",U313&amp;"-"&amp;V313)</f>
        <v/>
      </c>
      <c r="AB313" s="63" t="n"/>
      <c r="EP313" s="89" t="n"/>
      <c r="ES313" s="89" t="n"/>
      <c r="ET313" s="81" t="n"/>
      <c r="EV313" s="89" t="n"/>
      <c r="EW313" s="81" t="n"/>
      <c r="EY313" s="89" t="n"/>
      <c r="EZ313" s="81" t="n"/>
      <c r="FB313" s="89" t="n"/>
      <c r="FC313" s="81" t="n"/>
      <c r="FE313" s="89" t="n"/>
      <c r="FF313" s="81" t="n"/>
      <c r="FH313" s="89" t="n"/>
      <c r="FI313" s="81" t="n"/>
      <c r="FK313" s="89" t="n"/>
      <c r="FL313" s="81" t="n"/>
      <c r="FO313" s="81" t="n"/>
    </row>
    <row customHeight="1" ht="12" r="314" spans="1:201">
      <c r="U314" s="10" t="n"/>
      <c r="V314" s="89" t="n"/>
      <c r="W314" s="16" t="n"/>
      <c r="X314" s="25" t="n"/>
      <c r="Y314" s="80" t="n"/>
      <c r="Z314" s="27">
        <f>IF(U314="","",LOOKUP(U314-V314,{-9E+307,0,1},{2,"x",1}))</f>
        <v/>
      </c>
      <c r="AA314" s="14">
        <f>IF(U314="","",U314&amp;"-"&amp;V314)</f>
        <v/>
      </c>
      <c r="AB314" s="63" t="n"/>
      <c r="EP314" s="89" t="n"/>
      <c r="ES314" s="89" t="n"/>
      <c r="ET314" s="81" t="n"/>
      <c r="EV314" s="89" t="n"/>
      <c r="EW314" s="81" t="n"/>
      <c r="EY314" s="89" t="n"/>
      <c r="EZ314" s="81" t="n"/>
      <c r="FB314" s="89" t="n"/>
      <c r="FC314" s="81" t="n"/>
      <c r="FE314" s="89" t="n"/>
      <c r="FF314" s="81" t="n"/>
      <c r="FH314" s="89" t="n"/>
      <c r="FI314" s="81" t="n"/>
      <c r="FK314" s="89" t="n"/>
      <c r="FL314" s="81" t="n"/>
      <c r="FO314" s="81" t="n"/>
    </row>
    <row customHeight="1" ht="12" r="315" spans="1:201">
      <c r="U315" s="10" t="n"/>
      <c r="V315" s="89" t="n"/>
      <c r="W315" s="16" t="n"/>
      <c r="X315" s="25" t="n"/>
      <c r="Y315" s="80" t="n"/>
      <c r="Z315" s="27">
        <f>IF(U315="","",LOOKUP(U315-V315,{-9E+307,0,1},{2,"x",1}))</f>
        <v/>
      </c>
      <c r="AA315" s="14">
        <f>IF(U315="","",U315&amp;"-"&amp;V315)</f>
        <v/>
      </c>
      <c r="AB315" s="63" t="n"/>
      <c r="EP315" s="89" t="n"/>
      <c r="ES315" s="89" t="n"/>
      <c r="ET315" s="81" t="n"/>
      <c r="EV315" s="89" t="n"/>
      <c r="EW315" s="81" t="n"/>
      <c r="EY315" s="89" t="n"/>
      <c r="EZ315" s="81" t="n"/>
      <c r="FB315" s="89" t="n"/>
      <c r="FC315" s="81" t="n"/>
      <c r="FE315" s="89" t="n"/>
      <c r="FF315" s="81" t="n"/>
      <c r="FH315" s="89" t="n"/>
      <c r="FI315" s="81" t="n"/>
      <c r="FK315" s="89" t="n"/>
      <c r="FL315" s="81" t="n"/>
      <c r="FO315" s="81" t="n"/>
    </row>
    <row customHeight="1" ht="12" r="316" spans="1:201">
      <c r="U316" s="10" t="n"/>
      <c r="V316" s="89" t="n"/>
      <c r="W316" s="16" t="n"/>
      <c r="X316" s="25" t="n"/>
      <c r="Y316" s="80" t="n"/>
      <c r="Z316" s="27">
        <f>IF(U316="","",LOOKUP(U316-V316,{-9E+307,0,1},{2,"x",1}))</f>
        <v/>
      </c>
      <c r="AA316" s="14">
        <f>IF(U316="","",U316&amp;"-"&amp;V316)</f>
        <v/>
      </c>
      <c r="AB316" s="63" t="n"/>
      <c r="EP316" s="89" t="n"/>
      <c r="ES316" s="89" t="n"/>
      <c r="ET316" s="81" t="n"/>
      <c r="EV316" s="89" t="n"/>
      <c r="EW316" s="81" t="n"/>
      <c r="EY316" s="89" t="n"/>
      <c r="EZ316" s="81" t="n"/>
      <c r="FB316" s="89" t="n"/>
      <c r="FC316" s="81" t="n"/>
      <c r="FE316" s="89" t="n"/>
      <c r="FF316" s="81" t="n"/>
      <c r="FH316" s="89" t="n"/>
      <c r="FI316" s="81" t="n"/>
      <c r="FK316" s="89" t="n"/>
      <c r="FL316" s="81" t="n"/>
      <c r="FO316" s="81" t="n"/>
    </row>
    <row customHeight="1" ht="12" r="317" spans="1:201">
      <c r="U317" s="10" t="n"/>
      <c r="V317" s="89" t="n"/>
      <c r="W317" s="16" t="n"/>
      <c r="X317" s="25" t="n"/>
      <c r="Y317" s="80" t="n"/>
      <c r="Z317" s="27">
        <f>IF(U317="","",LOOKUP(U317-V317,{-9E+307,0,1},{2,"x",1}))</f>
        <v/>
      </c>
      <c r="AA317" s="14">
        <f>IF(U317="","",U317&amp;"-"&amp;V317)</f>
        <v/>
      </c>
      <c r="AB317" s="63" t="n"/>
      <c r="EP317" s="89" t="n"/>
      <c r="ES317" s="89" t="n"/>
      <c r="ET317" s="81" t="n"/>
      <c r="EV317" s="89" t="n"/>
      <c r="EW317" s="81" t="n"/>
      <c r="EY317" s="89" t="n"/>
      <c r="EZ317" s="81" t="n"/>
      <c r="FB317" s="89" t="n"/>
      <c r="FC317" s="81" t="n"/>
      <c r="FE317" s="89" t="n"/>
      <c r="FF317" s="81" t="n"/>
      <c r="FH317" s="89" t="n"/>
      <c r="FI317" s="81" t="n"/>
      <c r="FK317" s="89" t="n"/>
      <c r="FL317" s="81" t="n"/>
      <c r="FO317" s="81" t="n"/>
    </row>
    <row customHeight="1" ht="12" r="318" spans="1:201">
      <c r="U318" s="10" t="n"/>
      <c r="V318" s="89" t="n"/>
      <c r="W318" s="16" t="n"/>
      <c r="X318" s="25" t="n"/>
      <c r="Y318" s="80" t="n"/>
      <c r="Z318" s="27">
        <f>IF(U318="","",LOOKUP(U318-V318,{-9E+307,0,1},{2,"x",1}))</f>
        <v/>
      </c>
      <c r="AA318" s="14">
        <f>IF(U318="","",U318&amp;"-"&amp;V318)</f>
        <v/>
      </c>
      <c r="AB318" s="63" t="n"/>
      <c r="EP318" s="89" t="n"/>
      <c r="ES318" s="89" t="n"/>
      <c r="ET318" s="81" t="n"/>
      <c r="EV318" s="89" t="n"/>
      <c r="EW318" s="81" t="n"/>
      <c r="EY318" s="89" t="n"/>
      <c r="EZ318" s="81" t="n"/>
      <c r="FB318" s="89" t="n"/>
      <c r="FC318" s="81" t="n"/>
      <c r="FE318" s="89" t="n"/>
      <c r="FF318" s="81" t="n"/>
      <c r="FH318" s="89" t="n"/>
      <c r="FI318" s="81" t="n"/>
      <c r="FK318" s="89" t="n"/>
      <c r="FL318" s="81" t="n"/>
      <c r="FO318" s="81" t="n"/>
    </row>
    <row customHeight="1" ht="12" r="319" spans="1:201">
      <c r="U319" s="10" t="n"/>
      <c r="V319" s="89" t="n"/>
      <c r="W319" s="16" t="n"/>
      <c r="X319" s="25" t="n"/>
      <c r="Y319" s="80" t="n"/>
      <c r="Z319" s="27">
        <f>IF(U319="","",LOOKUP(U319-V319,{-9E+307,0,1},{2,"x",1}))</f>
        <v/>
      </c>
      <c r="AA319" s="14">
        <f>IF(U319="","",U319&amp;"-"&amp;V319)</f>
        <v/>
      </c>
      <c r="AB319" s="63" t="n"/>
      <c r="EP319" s="89" t="n"/>
      <c r="ES319" s="89" t="n"/>
      <c r="ET319" s="81" t="n"/>
      <c r="EV319" s="89" t="n"/>
      <c r="EW319" s="81" t="n"/>
      <c r="EY319" s="89" t="n"/>
      <c r="EZ319" s="81" t="n"/>
      <c r="FB319" s="89" t="n"/>
      <c r="FC319" s="81" t="n"/>
      <c r="FE319" s="89" t="n"/>
      <c r="FF319" s="81" t="n"/>
      <c r="FH319" s="89" t="n"/>
      <c r="FI319" s="81" t="n"/>
      <c r="FK319" s="89" t="n"/>
      <c r="FL319" s="81" t="n"/>
      <c r="FO319" s="81" t="n"/>
    </row>
    <row customHeight="1" ht="12" r="320" spans="1:201">
      <c r="U320" s="10" t="n"/>
      <c r="V320" s="89" t="n"/>
      <c r="W320" s="16" t="n"/>
      <c r="X320" s="25" t="n"/>
      <c r="Y320" s="80" t="n"/>
      <c r="Z320" s="27">
        <f>IF(U320="","",LOOKUP(U320-V320,{-9E+307,0,1},{2,"x",1}))</f>
        <v/>
      </c>
      <c r="AA320" s="14">
        <f>IF(U320="","",U320&amp;"-"&amp;V320)</f>
        <v/>
      </c>
      <c r="AB320" s="63" t="n"/>
      <c r="EP320" s="89" t="n"/>
      <c r="ES320" s="89" t="n"/>
      <c r="ET320" s="81" t="n"/>
      <c r="EV320" s="89" t="n"/>
      <c r="EW320" s="81" t="n"/>
      <c r="EY320" s="89" t="n"/>
      <c r="EZ320" s="81" t="n"/>
      <c r="FB320" s="89" t="n"/>
      <c r="FC320" s="81" t="n"/>
      <c r="FE320" s="89" t="n"/>
      <c r="FF320" s="81" t="n"/>
      <c r="FH320" s="89" t="n"/>
      <c r="FI320" s="81" t="n"/>
      <c r="FK320" s="89" t="n"/>
      <c r="FL320" s="81" t="n"/>
      <c r="FO320" s="81" t="n"/>
    </row>
    <row customHeight="1" ht="12" r="321" spans="1:201">
      <c r="U321" s="10" t="n"/>
      <c r="V321" s="89" t="n"/>
      <c r="W321" s="16" t="n"/>
      <c r="X321" s="25" t="n"/>
      <c r="Y321" s="80" t="n"/>
      <c r="Z321" s="27">
        <f>IF(U321="","",LOOKUP(U321-V321,{-9E+307,0,1},{2,"x",1}))</f>
        <v/>
      </c>
      <c r="AA321" s="14">
        <f>IF(U321="","",U321&amp;"-"&amp;V321)</f>
        <v/>
      </c>
      <c r="AB321" s="63" t="n"/>
      <c r="EP321" s="89" t="n"/>
      <c r="ES321" s="89" t="n"/>
      <c r="ET321" s="81" t="n"/>
      <c r="EV321" s="89" t="n"/>
      <c r="EW321" s="81" t="n"/>
      <c r="EY321" s="89" t="n"/>
      <c r="EZ321" s="81" t="n"/>
      <c r="FB321" s="89" t="n"/>
      <c r="FC321" s="81" t="n"/>
      <c r="FE321" s="89" t="n"/>
      <c r="FF321" s="81" t="n"/>
      <c r="FH321" s="89" t="n"/>
      <c r="FI321" s="81" t="n"/>
      <c r="FK321" s="89" t="n"/>
      <c r="FL321" s="81" t="n"/>
      <c r="FO321" s="81" t="n"/>
    </row>
    <row customHeight="1" ht="12" r="322" spans="1:201">
      <c r="U322" s="10" t="n"/>
      <c r="V322" s="89" t="n"/>
      <c r="W322" s="16" t="n"/>
      <c r="X322" s="25" t="n"/>
      <c r="Y322" s="80" t="n"/>
      <c r="Z322" s="27">
        <f>IF(U322="","",LOOKUP(U322-V322,{-9E+307,0,1},{2,"x",1}))</f>
        <v/>
      </c>
      <c r="AA322" s="14">
        <f>IF(U322="","",U322&amp;"-"&amp;V322)</f>
        <v/>
      </c>
      <c r="AB322" s="63" t="n"/>
      <c r="EP322" s="89" t="n"/>
      <c r="ES322" s="89" t="n"/>
      <c r="ET322" s="81" t="n"/>
      <c r="EV322" s="89" t="n"/>
      <c r="EW322" s="81" t="n"/>
      <c r="EY322" s="89" t="n"/>
      <c r="EZ322" s="81" t="n"/>
      <c r="FB322" s="89" t="n"/>
      <c r="FC322" s="81" t="n"/>
      <c r="FE322" s="89" t="n"/>
      <c r="FF322" s="81" t="n"/>
      <c r="FH322" s="89" t="n"/>
      <c r="FI322" s="81" t="n"/>
      <c r="FK322" s="89" t="n"/>
      <c r="FL322" s="81" t="n"/>
      <c r="FO322" s="81" t="n"/>
    </row>
    <row customHeight="1" ht="12" r="323" spans="1:201">
      <c r="U323" s="10" t="n"/>
      <c r="V323" s="89" t="n"/>
      <c r="W323" s="16" t="n"/>
      <c r="X323" s="25" t="n"/>
      <c r="Y323" s="80" t="n"/>
      <c r="Z323" s="27">
        <f>IF(U323="","",LOOKUP(U323-V323,{-9E+307,0,1},{2,"x",1}))</f>
        <v/>
      </c>
      <c r="AA323" s="14">
        <f>IF(U323="","",U323&amp;"-"&amp;V323)</f>
        <v/>
      </c>
      <c r="AB323" s="63" t="n"/>
      <c r="EP323" s="89" t="n"/>
      <c r="ES323" s="89" t="n"/>
      <c r="ET323" s="81" t="n"/>
      <c r="EV323" s="89" t="n"/>
      <c r="EW323" s="81" t="n"/>
      <c r="EY323" s="89" t="n"/>
      <c r="EZ323" s="81" t="n"/>
      <c r="FB323" s="89" t="n"/>
      <c r="FC323" s="81" t="n"/>
      <c r="FE323" s="89" t="n"/>
      <c r="FF323" s="81" t="n"/>
      <c r="FH323" s="89" t="n"/>
      <c r="FI323" s="81" t="n"/>
      <c r="FK323" s="89" t="n"/>
      <c r="FL323" s="81" t="n"/>
      <c r="FO323" s="81" t="n"/>
    </row>
    <row customHeight="1" ht="12" r="324" spans="1:201">
      <c r="U324" s="10" t="n"/>
      <c r="V324" s="89" t="n"/>
      <c r="W324" s="16" t="n"/>
      <c r="X324" s="25" t="n"/>
      <c r="Y324" s="80" t="n"/>
      <c r="Z324" s="27">
        <f>IF(U324="","",LOOKUP(U324-V324,{-9E+307,0,1},{2,"x",1}))</f>
        <v/>
      </c>
      <c r="AA324" s="14">
        <f>IF(U324="","",U324&amp;"-"&amp;V324)</f>
        <v/>
      </c>
      <c r="AB324" s="63" t="n"/>
      <c r="EP324" s="89" t="n"/>
      <c r="ER324" s="81" t="n"/>
      <c r="ES324" s="89" t="n"/>
      <c r="EU324" s="81" t="n"/>
      <c r="EV324" s="89" t="n"/>
      <c r="EX324" s="81" t="n"/>
      <c r="EY324" s="89" t="n"/>
      <c r="FA324" s="81" t="n"/>
      <c r="FB324" s="89" t="n"/>
      <c r="FD324" s="81" t="n"/>
      <c r="FE324" s="89" t="n"/>
      <c r="FG324" s="81" t="n"/>
      <c r="FH324" s="89" t="n"/>
      <c r="FJ324" s="81" t="n"/>
      <c r="FK324" s="89" t="n"/>
      <c r="FM324" s="81" t="n"/>
    </row>
    <row customHeight="1" ht="12" r="325" spans="1:201">
      <c r="U325" s="10" t="n"/>
      <c r="V325" s="89" t="n"/>
      <c r="W325" s="16" t="n"/>
      <c r="X325" s="25" t="n"/>
      <c r="Y325" s="80" t="n"/>
      <c r="Z325" s="27">
        <f>IF(U325="","",LOOKUP(U325-V325,{-9E+307,0,1},{2,"x",1}))</f>
        <v/>
      </c>
      <c r="AA325" s="14">
        <f>IF(U325="","",U325&amp;"-"&amp;V325)</f>
        <v/>
      </c>
      <c r="AB325" s="63" t="n"/>
      <c r="EP325" s="89" t="n"/>
      <c r="ER325" s="81" t="n"/>
      <c r="ES325" s="89" t="n"/>
      <c r="EU325" s="81" t="n"/>
      <c r="EV325" s="89" t="n"/>
      <c r="EX325" s="81" t="n"/>
      <c r="EY325" s="89" t="n"/>
      <c r="FA325" s="81" t="n"/>
      <c r="FB325" s="89" t="n"/>
      <c r="FD325" s="81" t="n"/>
      <c r="FE325" s="89" t="n"/>
      <c r="FG325" s="81" t="n"/>
      <c r="FH325" s="89" t="n"/>
      <c r="FJ325" s="81" t="n"/>
      <c r="FK325" s="89" t="n"/>
      <c r="FM325" s="81" t="n"/>
    </row>
    <row customHeight="1" ht="12" r="326" spans="1:201">
      <c r="U326" s="10" t="n"/>
      <c r="V326" s="89" t="n"/>
      <c r="W326" s="16" t="n"/>
      <c r="X326" s="25" t="n"/>
      <c r="Y326" s="80" t="n"/>
      <c r="Z326" s="27">
        <f>IF(U326="","",LOOKUP(U326-V326,{-9E+307,0,1},{2,"x",1}))</f>
        <v/>
      </c>
      <c r="AA326" s="14">
        <f>IF(U326="","",U326&amp;"-"&amp;V326)</f>
        <v/>
      </c>
      <c r="AB326" s="63" t="n"/>
      <c r="EP326" s="89" t="n"/>
      <c r="ER326" s="81" t="n"/>
      <c r="ES326" s="89" t="n"/>
      <c r="EU326" s="81" t="n"/>
      <c r="EV326" s="89" t="n"/>
      <c r="EX326" s="81" t="n"/>
      <c r="EY326" s="89" t="n"/>
      <c r="FA326" s="81" t="n"/>
      <c r="FB326" s="89" t="n"/>
      <c r="FD326" s="81" t="n"/>
      <c r="FE326" s="89" t="n"/>
      <c r="FG326" s="81" t="n"/>
      <c r="FH326" s="89" t="n"/>
      <c r="FJ326" s="81" t="n"/>
      <c r="FK326" s="89" t="n"/>
      <c r="FM326" s="81" t="n"/>
    </row>
    <row customHeight="1" ht="12" r="327" spans="1:201">
      <c r="U327" s="10" t="n"/>
      <c r="V327" s="89" t="n"/>
      <c r="W327" s="16" t="n"/>
      <c r="X327" s="25" t="n"/>
      <c r="Y327" s="80" t="n"/>
      <c r="Z327" s="27">
        <f>IF(U327="","",LOOKUP(U327-V327,{-9E+307,0,1},{2,"x",1}))</f>
        <v/>
      </c>
      <c r="AA327" s="14">
        <f>IF(U327="","",U327&amp;"-"&amp;V327)</f>
        <v/>
      </c>
      <c r="AB327" s="63" t="n"/>
      <c r="EP327" s="89" t="n"/>
      <c r="ER327" s="81" t="n"/>
      <c r="ES327" s="89" t="n"/>
      <c r="EU327" s="81" t="n"/>
      <c r="EV327" s="89" t="n"/>
      <c r="EX327" s="81" t="n"/>
      <c r="EY327" s="89" t="n"/>
      <c r="FA327" s="81" t="n"/>
      <c r="FB327" s="89" t="n"/>
      <c r="FD327" s="81" t="n"/>
      <c r="FE327" s="89" t="n"/>
      <c r="FG327" s="81" t="n"/>
      <c r="FH327" s="89" t="n"/>
      <c r="FJ327" s="81" t="n"/>
      <c r="FK327" s="89" t="n"/>
      <c r="FM327" s="81" t="n"/>
    </row>
    <row customHeight="1" ht="12" r="328" spans="1:201">
      <c r="U328" s="10" t="n"/>
      <c r="V328" s="89" t="n"/>
      <c r="W328" s="16" t="n"/>
      <c r="X328" s="25" t="n"/>
      <c r="Y328" s="80" t="n"/>
      <c r="Z328" s="27">
        <f>IF(U328="","",LOOKUP(U328-V328,{-9E+307,0,1},{2,"x",1}))</f>
        <v/>
      </c>
      <c r="AA328" s="14">
        <f>IF(U328="","",U328&amp;"-"&amp;V328)</f>
        <v/>
      </c>
      <c r="AB328" s="63" t="n"/>
      <c r="EP328" s="89" t="n"/>
      <c r="ER328" s="81" t="n"/>
      <c r="ES328" s="89" t="n"/>
      <c r="EU328" s="81" t="n"/>
      <c r="EV328" s="89" t="n"/>
      <c r="EX328" s="81" t="n"/>
      <c r="EY328" s="89" t="n"/>
      <c r="FA328" s="81" t="n"/>
      <c r="FB328" s="89" t="n"/>
      <c r="FD328" s="81" t="n"/>
      <c r="FE328" s="89" t="n"/>
      <c r="FG328" s="81" t="n"/>
      <c r="FH328" s="89" t="n"/>
      <c r="FJ328" s="81" t="n"/>
      <c r="FK328" s="89" t="n"/>
      <c r="FM328" s="81" t="n"/>
    </row>
    <row customHeight="1" ht="12" r="329" spans="1:201">
      <c r="U329" s="10" t="n"/>
      <c r="V329" s="89" t="n"/>
      <c r="W329" s="16" t="n"/>
      <c r="X329" s="25" t="n"/>
      <c r="Y329" s="80" t="n"/>
      <c r="Z329" s="27">
        <f>IF(U329="","",LOOKUP(U329-V329,{-9E+307,0,1},{2,"x",1}))</f>
        <v/>
      </c>
      <c r="AA329" s="14">
        <f>IF(U329="","",U329&amp;"-"&amp;V329)</f>
        <v/>
      </c>
      <c r="AB329" s="63" t="n"/>
      <c r="EP329" s="89" t="n"/>
      <c r="ER329" s="81" t="n"/>
      <c r="ES329" s="89" t="n"/>
      <c r="EU329" s="81" t="n"/>
      <c r="EV329" s="89" t="n"/>
      <c r="EX329" s="81" t="n"/>
      <c r="EY329" s="89" t="n"/>
      <c r="FA329" s="81" t="n"/>
      <c r="FB329" s="89" t="n"/>
      <c r="FD329" s="81" t="n"/>
      <c r="FE329" s="89" t="n"/>
      <c r="FG329" s="81" t="n"/>
      <c r="FH329" s="89" t="n"/>
      <c r="FJ329" s="81" t="n"/>
      <c r="FK329" s="89" t="n"/>
      <c r="FM329" s="81" t="n"/>
    </row>
    <row customHeight="1" ht="12" r="330" spans="1:201">
      <c r="U330" s="10" t="n"/>
      <c r="V330" s="89" t="n"/>
      <c r="W330" s="16" t="n"/>
      <c r="X330" s="25" t="n"/>
      <c r="Y330" s="80" t="n"/>
      <c r="Z330" s="27">
        <f>IF(U330="","",LOOKUP(U330-V330,{-9E+307,0,1},{2,"x",1}))</f>
        <v/>
      </c>
      <c r="AA330" s="14">
        <f>IF(U330="","",U330&amp;"-"&amp;V330)</f>
        <v/>
      </c>
      <c r="AB330" s="63" t="n"/>
      <c r="EP330" s="89" t="n"/>
      <c r="ER330" s="81" t="n"/>
      <c r="ES330" s="89" t="n"/>
      <c r="EU330" s="81" t="n"/>
      <c r="EV330" s="89" t="n"/>
      <c r="EX330" s="81" t="n"/>
      <c r="EY330" s="89" t="n"/>
      <c r="FA330" s="81" t="n"/>
      <c r="FB330" s="89" t="n"/>
      <c r="FD330" s="81" t="n"/>
      <c r="FE330" s="89" t="n"/>
      <c r="FG330" s="81" t="n"/>
      <c r="FH330" s="89" t="n"/>
      <c r="FJ330" s="81" t="n"/>
      <c r="FK330" s="89" t="n"/>
      <c r="FM330" s="81" t="n"/>
    </row>
    <row customHeight="1" ht="12" r="331" spans="1:201">
      <c r="U331" s="10" t="n"/>
      <c r="V331" s="89" t="n"/>
      <c r="W331" s="16" t="n"/>
      <c r="X331" s="25" t="n"/>
      <c r="Y331" s="80" t="n"/>
      <c r="Z331" s="27">
        <f>IF(U331="","",LOOKUP(U331-V331,{-9E+307,0,1},{2,"x",1}))</f>
        <v/>
      </c>
      <c r="AA331" s="14">
        <f>IF(U331="","",U331&amp;"-"&amp;V331)</f>
        <v/>
      </c>
      <c r="AB331" s="63" t="n"/>
      <c r="EP331" s="89" t="n"/>
      <c r="ER331" s="81" t="n"/>
      <c r="ES331" s="89" t="n"/>
      <c r="EU331" s="81" t="n"/>
      <c r="EV331" s="89" t="n"/>
      <c r="EX331" s="81" t="n"/>
      <c r="EY331" s="89" t="n"/>
      <c r="FA331" s="81" t="n"/>
      <c r="FB331" s="89" t="n"/>
      <c r="FD331" s="81" t="n"/>
      <c r="FE331" s="89" t="n"/>
      <c r="FG331" s="81" t="n"/>
      <c r="FH331" s="89" t="n"/>
      <c r="FJ331" s="81" t="n"/>
      <c r="FK331" s="89" t="n"/>
      <c r="FM331" s="81" t="n"/>
    </row>
    <row customHeight="1" ht="12" r="332" spans="1:201">
      <c r="U332" s="10" t="n"/>
      <c r="V332" s="89" t="n"/>
      <c r="W332" s="16" t="n"/>
      <c r="X332" s="25" t="n"/>
      <c r="Y332" s="80" t="n"/>
      <c r="Z332" s="27">
        <f>IF(U332="","",LOOKUP(U332-V332,{-9E+307,0,1},{2,"x",1}))</f>
        <v/>
      </c>
      <c r="AA332" s="14">
        <f>IF(U332="","",U332&amp;"-"&amp;V332)</f>
        <v/>
      </c>
      <c r="AB332" s="63" t="n"/>
      <c r="EP332" s="89" t="n"/>
      <c r="ER332" s="81" t="n"/>
      <c r="ES332" s="89" t="n"/>
      <c r="EU332" s="81" t="n"/>
      <c r="EV332" s="89" t="n"/>
      <c r="EX332" s="81" t="n"/>
      <c r="EY332" s="89" t="n"/>
      <c r="FA332" s="81" t="n"/>
      <c r="FB332" s="89" t="n"/>
      <c r="FD332" s="81" t="n"/>
      <c r="FE332" s="89" t="n"/>
      <c r="FG332" s="81" t="n"/>
      <c r="FH332" s="89" t="n"/>
      <c r="FJ332" s="81" t="n"/>
      <c r="FK332" s="89" t="n"/>
      <c r="FM332" s="81" t="n"/>
    </row>
    <row customHeight="1" ht="12" r="333" spans="1:201">
      <c r="U333" s="10" t="n"/>
      <c r="V333" s="89" t="n"/>
      <c r="W333" s="16" t="n"/>
      <c r="X333" s="25" t="n"/>
      <c r="Y333" s="80" t="n"/>
      <c r="Z333" s="27">
        <f>IF(U333="","",LOOKUP(U333-V333,{-9E+307,0,1},{2,"x",1}))</f>
        <v/>
      </c>
      <c r="AA333" s="14">
        <f>IF(U333="","",U333&amp;"-"&amp;V333)</f>
        <v/>
      </c>
      <c r="AB333" s="63" t="n"/>
      <c r="ER333" s="81" t="n"/>
      <c r="ES333" s="89" t="n"/>
      <c r="EU333" s="81" t="n"/>
      <c r="EV333" s="89" t="n"/>
      <c r="EX333" s="81" t="n"/>
      <c r="EY333" s="89" t="n"/>
      <c r="FA333" s="81" t="n"/>
      <c r="FB333" s="89" t="n"/>
      <c r="FD333" s="81" t="n"/>
      <c r="FE333" s="89" t="n"/>
      <c r="FG333" s="81" t="n"/>
      <c r="FH333" s="89" t="n"/>
      <c r="FJ333" s="81" t="n"/>
      <c r="FK333" s="89" t="n"/>
      <c r="FM333" s="81" t="n"/>
    </row>
    <row r="334" spans="1:201">
      <c r="U334" s="10" t="n"/>
      <c r="V334" s="89" t="n"/>
      <c r="W334" s="16" t="n"/>
      <c r="X334" s="25" t="n"/>
      <c r="Y334" s="80" t="n"/>
      <c r="Z334" s="27">
        <f>IF(U334="","",LOOKUP(U334-V334,{-9E+307,0,1},{2,"x",1}))</f>
        <v/>
      </c>
      <c r="AA334" s="14">
        <f>IF(U334="","",U334&amp;"-"&amp;V334)</f>
        <v/>
      </c>
      <c r="AB334" s="63" t="n"/>
      <c r="ER334" s="81" t="n"/>
      <c r="ES334" s="89" t="n"/>
      <c r="EU334" s="81" t="n"/>
      <c r="EV334" s="89" t="n"/>
      <c r="EX334" s="81" t="n"/>
      <c r="EY334" s="89" t="n"/>
      <c r="FA334" s="81" t="n"/>
      <c r="FB334" s="89" t="n"/>
      <c r="FD334" s="81" t="n"/>
      <c r="FE334" s="89" t="n"/>
      <c r="FG334" s="81" t="n"/>
      <c r="FH334" s="89" t="n"/>
      <c r="FJ334" s="81" t="n"/>
      <c r="FK334" s="89" t="n"/>
      <c r="FM334" s="81" t="n"/>
    </row>
    <row customHeight="1" ht="12" r="335" spans="1:201">
      <c r="U335" s="10" t="n"/>
      <c r="V335" s="89" t="n"/>
      <c r="W335" s="16" t="n"/>
      <c r="X335" s="25" t="n"/>
      <c r="Y335" s="80" t="n"/>
      <c r="Z335" s="27">
        <f>IF(U335="","",LOOKUP(U335-V335,{-9E+307,0,1},{2,"x",1}))</f>
        <v/>
      </c>
      <c r="AA335" s="14">
        <f>IF(U335="","",U335&amp;"-"&amp;V335)</f>
        <v/>
      </c>
      <c r="AB335" s="63" t="n"/>
    </row>
    <row customHeight="1" ht="12" r="336" spans="1:201">
      <c r="U336" s="10" t="n"/>
      <c r="V336" s="89" t="n"/>
      <c r="W336" s="16" t="n"/>
      <c r="X336" s="25" t="n"/>
      <c r="Y336" s="80" t="n"/>
      <c r="Z336" s="27">
        <f>IF(U336="","",LOOKUP(U336-V336,{-9E+307,0,1},{2,"x",1}))</f>
        <v/>
      </c>
      <c r="AA336" s="14">
        <f>IF(U336="","",U336&amp;"-"&amp;V336)</f>
        <v/>
      </c>
      <c r="AB336" s="63" t="n"/>
    </row>
    <row customHeight="1" ht="12" r="337" spans="1:201">
      <c r="U337" s="10" t="n"/>
      <c r="V337" s="89" t="n"/>
      <c r="W337" s="16" t="n"/>
      <c r="X337" s="25" t="n"/>
      <c r="Y337" s="80" t="n"/>
      <c r="Z337" s="27">
        <f>IF(U337="","",LOOKUP(U337-V337,{-9E+307,0,1},{2,"x",1}))</f>
        <v/>
      </c>
      <c r="AA337" s="14">
        <f>IF(U337="","",U337&amp;"-"&amp;V337)</f>
        <v/>
      </c>
      <c r="AB337" s="63" t="n"/>
    </row>
    <row customHeight="1" ht="12" r="338" spans="1:201">
      <c r="U338" s="10" t="n"/>
      <c r="V338" s="89" t="n"/>
      <c r="W338" s="16" t="n"/>
      <c r="X338" s="25" t="n"/>
      <c r="Y338" s="80" t="n"/>
      <c r="Z338" s="27">
        <f>IF(U338="","",LOOKUP(U338-V338,{-9E+307,0,1},{2,"x",1}))</f>
        <v/>
      </c>
      <c r="AA338" s="14">
        <f>IF(U338="","",U338&amp;"-"&amp;V338)</f>
        <v/>
      </c>
      <c r="AB338" s="63" t="n"/>
    </row>
    <row customHeight="1" ht="12" r="339" spans="1:201">
      <c r="U339" s="10" t="n"/>
      <c r="V339" s="89" t="n"/>
      <c r="W339" s="16" t="n"/>
      <c r="X339" s="25" t="n"/>
      <c r="Y339" s="80" t="n"/>
      <c r="Z339" s="27">
        <f>IF(U339="","",LOOKUP(U339-V339,{-9E+307,0,1},{2,"x",1}))</f>
        <v/>
      </c>
      <c r="AA339" s="14">
        <f>IF(U339="","",U339&amp;"-"&amp;V339)</f>
        <v/>
      </c>
      <c r="AB339" s="63" t="n"/>
    </row>
    <row customHeight="1" ht="12" r="340" spans="1:201">
      <c r="U340" s="10" t="n"/>
      <c r="V340" s="89" t="n"/>
      <c r="W340" s="16" t="n"/>
      <c r="X340" s="25" t="n"/>
      <c r="Y340" s="80" t="n"/>
      <c r="Z340" s="27">
        <f>IF(U340="","",LOOKUP(U340-V340,{-9E+307,0,1},{2,"x",1}))</f>
        <v/>
      </c>
      <c r="AA340" s="14">
        <f>IF(U340="","",U340&amp;"-"&amp;V340)</f>
        <v/>
      </c>
      <c r="AB340" s="63" t="n"/>
    </row>
    <row customHeight="1" ht="12" r="341" spans="1:201">
      <c r="U341" s="10" t="n"/>
      <c r="V341" s="89" t="n"/>
      <c r="W341" s="16" t="n"/>
      <c r="X341" s="25" t="n"/>
      <c r="Y341" s="80" t="n"/>
      <c r="Z341" s="27">
        <f>IF(U341="","",LOOKUP(U341-V341,{-9E+307,0,1},{2,"x",1}))</f>
        <v/>
      </c>
      <c r="AA341" s="14">
        <f>IF(U341="","",U341&amp;"-"&amp;V341)</f>
        <v/>
      </c>
      <c r="AB341" s="63" t="n"/>
    </row>
    <row customHeight="1" ht="12" r="342" spans="1:201">
      <c r="U342" s="10" t="n"/>
      <c r="V342" s="89" t="n"/>
      <c r="W342" s="16" t="n"/>
      <c r="X342" s="25" t="n"/>
      <c r="Y342" s="80" t="n"/>
      <c r="Z342" s="27">
        <f>IF(U342="","",LOOKUP(U342-V342,{-9E+307,0,1},{2,"x",1}))</f>
        <v/>
      </c>
      <c r="AA342" s="14">
        <f>IF(U342="","",U342&amp;"-"&amp;V342)</f>
        <v/>
      </c>
      <c r="AB342" s="63" t="n"/>
    </row>
    <row customHeight="1" ht="12" r="343" spans="1:201">
      <c r="U343" s="10" t="n"/>
      <c r="V343" s="89" t="n"/>
      <c r="W343" s="16" t="n"/>
      <c r="X343" s="25" t="n"/>
      <c r="Y343" s="80" t="n"/>
      <c r="Z343" s="27">
        <f>IF(U343="","",LOOKUP(U343-V343,{-9E+307,0,1},{2,"x",1}))</f>
        <v/>
      </c>
      <c r="AA343" s="14">
        <f>IF(U343="","",U343&amp;"-"&amp;V343)</f>
        <v/>
      </c>
      <c r="AB343" s="63" t="n"/>
    </row>
    <row customHeight="1" ht="12" r="344" spans="1:201">
      <c r="U344" s="10" t="n"/>
      <c r="V344" s="89" t="n"/>
      <c r="W344" s="16" t="n"/>
      <c r="X344" s="25" t="n"/>
      <c r="Y344" s="80" t="n"/>
      <c r="Z344" s="27">
        <f>IF(U344="","",LOOKUP(U344-V344,{-9E+307,0,1},{2,"x",1}))</f>
        <v/>
      </c>
      <c r="AA344" s="14">
        <f>IF(U344="","",U344&amp;"-"&amp;V344)</f>
        <v/>
      </c>
      <c r="AB344" s="63" t="n"/>
    </row>
    <row customHeight="1" ht="12" r="345" spans="1:201">
      <c r="U345" s="10" t="n"/>
      <c r="V345" s="89" t="n"/>
      <c r="W345" s="16" t="n"/>
      <c r="X345" s="25" t="n"/>
      <c r="Y345" s="80" t="n"/>
      <c r="Z345" s="27">
        <f>IF(U345="","",LOOKUP(U345-V345,{-9E+307,0,1},{2,"x",1}))</f>
        <v/>
      </c>
      <c r="AA345" s="14">
        <f>IF(U345="","",U345&amp;"-"&amp;V345)</f>
        <v/>
      </c>
      <c r="AB345" s="63" t="n"/>
    </row>
    <row customHeight="1" ht="12" r="346" spans="1:201">
      <c r="U346" s="10" t="n"/>
      <c r="V346" s="89" t="n"/>
      <c r="W346" s="16" t="n"/>
      <c r="X346" s="25" t="n"/>
      <c r="Y346" s="80" t="n"/>
      <c r="Z346" s="27">
        <f>IF(U346="","",LOOKUP(U346-V346,{-9E+307,0,1},{2,"x",1}))</f>
        <v/>
      </c>
      <c r="AA346" s="14">
        <f>IF(U346="","",U346&amp;"-"&amp;V346)</f>
        <v/>
      </c>
      <c r="AB346" s="63" t="n"/>
    </row>
    <row customHeight="1" ht="12" r="347" spans="1:201">
      <c r="U347" s="10" t="n"/>
      <c r="V347" s="89" t="n"/>
      <c r="W347" s="16" t="n"/>
      <c r="X347" s="25" t="n"/>
      <c r="Y347" s="80" t="n"/>
      <c r="Z347" s="27">
        <f>IF(U347="","",LOOKUP(U347-V347,{-9E+307,0,1},{2,"x",1}))</f>
        <v/>
      </c>
      <c r="AA347" s="14">
        <f>IF(U347="","",U347&amp;"-"&amp;V347)</f>
        <v/>
      </c>
      <c r="AB347" s="63" t="n"/>
    </row>
    <row customHeight="1" ht="12" r="348" spans="1:201">
      <c r="U348" s="10" t="n"/>
      <c r="V348" s="89" t="n"/>
      <c r="W348" s="16" t="n"/>
      <c r="X348" s="25" t="n"/>
      <c r="Y348" s="80" t="n"/>
      <c r="Z348" s="27">
        <f>IF(U348="","",LOOKUP(U348-V348,{-9E+307,0,1},{2,"x",1}))</f>
        <v/>
      </c>
      <c r="AA348" s="14">
        <f>IF(U348="","",U348&amp;"-"&amp;V348)</f>
        <v/>
      </c>
      <c r="AB348" s="63" t="n"/>
    </row>
    <row customHeight="1" ht="12" r="349" spans="1:201">
      <c r="U349" s="10" t="n"/>
      <c r="V349" s="89" t="n"/>
      <c r="W349" s="16" t="n"/>
      <c r="X349" s="25" t="n"/>
      <c r="Y349" s="80" t="n"/>
      <c r="Z349" s="27">
        <f>IF(U349="","",LOOKUP(U349-V349,{-9E+307,0,1},{2,"x",1}))</f>
        <v/>
      </c>
      <c r="AA349" s="14">
        <f>IF(U349="","",U349&amp;"-"&amp;V349)</f>
        <v/>
      </c>
      <c r="AB349" s="63" t="n"/>
    </row>
    <row customHeight="1" ht="12" r="350" spans="1:201">
      <c r="U350" s="10" t="n"/>
      <c r="V350" s="89" t="n"/>
      <c r="W350" s="16" t="n"/>
      <c r="X350" s="25" t="n"/>
      <c r="Y350" s="80" t="n"/>
      <c r="Z350" s="27">
        <f>IF(U350="","",LOOKUP(U350-V350,{-9E+307,0,1},{2,"x",1}))</f>
        <v/>
      </c>
      <c r="AA350" s="14">
        <f>IF(U350="","",U350&amp;"-"&amp;V350)</f>
        <v/>
      </c>
      <c r="AB350" s="63" t="n"/>
    </row>
    <row customHeight="1" ht="12" r="351" spans="1:201">
      <c r="U351" s="10" t="n"/>
      <c r="V351" s="89" t="n"/>
      <c r="W351" s="16" t="n"/>
      <c r="X351" s="25" t="n"/>
      <c r="Y351" s="80" t="n"/>
      <c r="Z351" s="27">
        <f>IF(U351="","",LOOKUP(U351-V351,{-9E+307,0,1},{2,"x",1}))</f>
        <v/>
      </c>
      <c r="AA351" s="14">
        <f>IF(U351="","",U351&amp;"-"&amp;V351)</f>
        <v/>
      </c>
      <c r="AB351" s="63" t="n"/>
    </row>
    <row customHeight="1" ht="12" r="352" spans="1:201">
      <c r="U352" s="10" t="n"/>
      <c r="V352" s="89" t="n"/>
      <c r="W352" s="16" t="n"/>
      <c r="X352" s="25" t="n"/>
      <c r="Y352" s="80" t="n"/>
      <c r="Z352" s="27">
        <f>IF(U352="","",LOOKUP(U352-V352,{-9E+307,0,1},{2,"x",1}))</f>
        <v/>
      </c>
      <c r="AA352" s="14">
        <f>IF(U352="","",U352&amp;"-"&amp;V352)</f>
        <v/>
      </c>
      <c r="AB352" s="63" t="n"/>
    </row>
    <row r="353" spans="1:201">
      <c r="U353" s="10" t="n"/>
      <c r="V353" s="89" t="n"/>
      <c r="W353" s="16" t="n"/>
      <c r="X353" s="25" t="n"/>
      <c r="Y353" s="80" t="n"/>
      <c r="Z353" s="27">
        <f>IF(U353="","",LOOKUP(U353-V353,{-9E+307,0,1},{2,"x",1}))</f>
        <v/>
      </c>
      <c r="AA353" s="14">
        <f>IF(U353="","",U353&amp;"-"&amp;V353)</f>
        <v/>
      </c>
      <c r="AB353" s="63" t="n"/>
    </row>
    <row customHeight="1" ht="12" r="354" spans="1:201">
      <c r="U354" s="10" t="n"/>
      <c r="V354" s="89" t="n"/>
      <c r="W354" s="16" t="n"/>
      <c r="X354" s="25" t="n"/>
      <c r="Y354" s="80" t="n"/>
      <c r="Z354" s="27">
        <f>IF(U354="","",LOOKUP(U354-V354,{-9E+307,0,1},{2,"x",1}))</f>
        <v/>
      </c>
      <c r="AA354" s="14">
        <f>IF(U354="","",U354&amp;"-"&amp;V354)</f>
        <v/>
      </c>
      <c r="AB354" s="63" t="n"/>
    </row>
    <row customHeight="1" ht="12" r="355" spans="1:201">
      <c r="U355" s="10" t="n"/>
      <c r="V355" s="89" t="n"/>
      <c r="W355" s="16" t="n"/>
      <c r="X355" s="25" t="n"/>
      <c r="Y355" s="80" t="n"/>
      <c r="Z355" s="27">
        <f>IF(U355="","",LOOKUP(U355-V355,{-9E+307,0,1},{2,"x",1}))</f>
        <v/>
      </c>
      <c r="AA355" s="14">
        <f>IF(U355="","",U355&amp;"-"&amp;V355)</f>
        <v/>
      </c>
      <c r="AB355" s="63" t="n"/>
    </row>
    <row customHeight="1" ht="12" r="356" spans="1:201">
      <c r="U356" s="10" t="n"/>
      <c r="V356" s="89" t="n"/>
      <c r="W356" s="16" t="n"/>
      <c r="X356" s="25" t="n"/>
      <c r="Y356" s="80" t="n"/>
      <c r="Z356" s="27">
        <f>IF(U356="","",LOOKUP(U356-V356,{-9E+307,0,1},{2,"x",1}))</f>
        <v/>
      </c>
      <c r="AA356" s="14">
        <f>IF(U356="","",U356&amp;"-"&amp;V356)</f>
        <v/>
      </c>
      <c r="AB356" s="63" t="n"/>
    </row>
    <row customHeight="1" ht="12" r="357" spans="1:201">
      <c r="U357" s="10" t="n"/>
      <c r="V357" s="89" t="n"/>
      <c r="W357" s="16" t="n"/>
      <c r="X357" s="25" t="n"/>
      <c r="Y357" s="80" t="n"/>
      <c r="Z357" s="27">
        <f>IF(U357="","",LOOKUP(U357-V357,{-9E+307,0,1},{2,"x",1}))</f>
        <v/>
      </c>
      <c r="AA357" s="14">
        <f>IF(U357="","",U357&amp;"-"&amp;V357)</f>
        <v/>
      </c>
      <c r="AB357" s="63" t="n"/>
    </row>
    <row customHeight="1" ht="12" r="358" spans="1:201">
      <c r="U358" s="10" t="n"/>
      <c r="V358" s="89" t="n"/>
      <c r="W358" s="16" t="n"/>
      <c r="X358" s="25" t="n"/>
      <c r="Y358" s="80" t="n"/>
      <c r="Z358" s="27">
        <f>IF(U358="","",LOOKUP(U358-V358,{-9E+307,0,1},{2,"x",1}))</f>
        <v/>
      </c>
      <c r="AA358" s="14">
        <f>IF(U358="","",U358&amp;"-"&amp;V358)</f>
        <v/>
      </c>
      <c r="AB358" s="63" t="n"/>
    </row>
    <row customHeight="1" ht="12" r="359" spans="1:201">
      <c r="U359" s="10" t="n"/>
      <c r="V359" s="89" t="n"/>
      <c r="W359" s="16" t="n"/>
      <c r="X359" s="25" t="n"/>
      <c r="Y359" s="80" t="n"/>
      <c r="Z359" s="27">
        <f>IF(U359="","",LOOKUP(U359-V359,{-9E+307,0,1},{2,"x",1}))</f>
        <v/>
      </c>
      <c r="AA359" s="14">
        <f>IF(U359="","",U359&amp;"-"&amp;V359)</f>
        <v/>
      </c>
      <c r="AB359" s="63" t="n"/>
    </row>
    <row customHeight="1" ht="12" r="360" spans="1:201">
      <c r="U360" s="10" t="n"/>
      <c r="V360" s="89" t="n"/>
      <c r="W360" s="16" t="n"/>
      <c r="X360" s="25" t="n"/>
      <c r="Y360" s="80" t="n"/>
      <c r="Z360" s="27">
        <f>IF(U360="","",LOOKUP(U360-V360,{-9E+307,0,1},{2,"x",1}))</f>
        <v/>
      </c>
      <c r="AA360" s="14">
        <f>IF(U360="","",U360&amp;"-"&amp;V360)</f>
        <v/>
      </c>
      <c r="AB360" s="63" t="n"/>
    </row>
    <row customHeight="1" ht="12" r="361" spans="1:201">
      <c r="W361" s="16" t="n"/>
      <c r="X361" s="25" t="n"/>
      <c r="Y361" s="80" t="n"/>
      <c r="Z361" s="27">
        <f>IF(U361="","",LOOKUP(U361-V361,{-9E+307,0,1},{2,"x",1}))</f>
        <v/>
      </c>
      <c r="AA361" s="14">
        <f>IF(U361="","",U361&amp;"-"&amp;V361)</f>
        <v/>
      </c>
      <c r="AB361" s="63" t="n"/>
    </row>
    <row customHeight="1" ht="12" r="362" spans="1:201">
      <c r="W362" s="16" t="n"/>
      <c r="X362" s="25" t="n"/>
      <c r="Y362" s="80" t="n"/>
      <c r="Z362" s="27">
        <f>IF(U362="","",LOOKUP(U362-V362,{-9E+307,0,1},{2,"x",1}))</f>
        <v/>
      </c>
      <c r="AA362" s="14">
        <f>IF(U362="","",U362&amp;"-"&amp;V362)</f>
        <v/>
      </c>
      <c r="AB362" s="63" t="n"/>
    </row>
    <row customHeight="1" ht="12" r="363" spans="1:201">
      <c r="W363" s="16" t="n"/>
      <c r="X363" s="25" t="n"/>
      <c r="Y363" s="80" t="n"/>
      <c r="Z363" s="27">
        <f>IF(U363="","",LOOKUP(U363-V363,{-9E+307,0,1},{2,"x",1}))</f>
        <v/>
      </c>
      <c r="AA363" s="14">
        <f>IF(U363="","",U363&amp;"-"&amp;V363)</f>
        <v/>
      </c>
      <c r="AB363" s="63" t="n"/>
    </row>
    <row customHeight="1" ht="12" r="364" spans="1:201">
      <c r="W364" s="16" t="n"/>
      <c r="X364" s="25" t="n"/>
      <c r="Y364" s="80" t="n"/>
      <c r="Z364" s="27">
        <f>IF(U364="","",LOOKUP(U364-V364,{-9E+307,0,1},{2,"x",1}))</f>
        <v/>
      </c>
      <c r="AA364" s="14">
        <f>IF(U364="","",U364&amp;"-"&amp;V364)</f>
        <v/>
      </c>
      <c r="AB364" s="63" t="n"/>
    </row>
    <row customHeight="1" ht="12" r="365" spans="1:201">
      <c r="W365" s="16" t="n"/>
      <c r="X365" s="25" t="n"/>
      <c r="Y365" s="80" t="n"/>
      <c r="Z365" s="27">
        <f>IF(U365="","",LOOKUP(U365-V365,{-9E+307,0,1},{2,"x",1}))</f>
        <v/>
      </c>
      <c r="AA365" s="14">
        <f>IF(U365="","",U365&amp;"-"&amp;V365)</f>
        <v/>
      </c>
      <c r="AB365" s="63" t="n"/>
    </row>
    <row customHeight="1" ht="12" r="366" spans="1:201">
      <c r="W366" s="16" t="n"/>
      <c r="X366" s="25" t="n"/>
      <c r="Y366" s="80" t="n"/>
      <c r="Z366" s="27">
        <f>IF(U366="","",LOOKUP(U366-V366,{-9E+307,0,1},{2,"x",1}))</f>
        <v/>
      </c>
      <c r="AA366" s="14">
        <f>IF(U366="","",U366&amp;"-"&amp;V366)</f>
        <v/>
      </c>
      <c r="AB366" s="63" t="n"/>
    </row>
    <row customHeight="1" ht="12" r="367" spans="1:201">
      <c r="W367" s="16" t="n"/>
      <c r="X367" s="25" t="n"/>
      <c r="Y367" s="80" t="n"/>
      <c r="Z367" s="27">
        <f>IF(U367="","",LOOKUP(U367-V367,{-9E+307,0,1},{2,"x",1}))</f>
        <v/>
      </c>
      <c r="AA367" s="14">
        <f>IF(U367="","",U367&amp;"-"&amp;V367)</f>
        <v/>
      </c>
      <c r="AB367" s="63" t="n"/>
    </row>
    <row r="368" spans="1:201">
      <c r="W368" s="16" t="n"/>
      <c r="X368" s="25" t="n"/>
      <c r="Y368" s="80" t="n"/>
      <c r="Z368" s="27">
        <f>IF(U368="","",LOOKUP(U368-V368,{-9E+307,0,1},{2,"x",1}))</f>
        <v/>
      </c>
      <c r="AA368" s="14">
        <f>IF(U368="","",U368&amp;"-"&amp;V368)</f>
        <v/>
      </c>
      <c r="AB368" s="63" t="n"/>
    </row>
    <row customHeight="1" ht="12" r="369" spans="1:201">
      <c r="W369" s="16" t="n"/>
      <c r="X369" s="25" t="n"/>
      <c r="Y369" s="80" t="n"/>
      <c r="Z369" s="27">
        <f>IF(U369="","",LOOKUP(U369-V369,{-9E+307,0,1},{2,"x",1}))</f>
        <v/>
      </c>
      <c r="AA369" s="14">
        <f>IF(U369="","",U369&amp;"-"&amp;V369)</f>
        <v/>
      </c>
      <c r="AB369" s="63" t="n"/>
    </row>
    <row customHeight="1" ht="12" r="370" spans="1:201">
      <c r="W370" s="16" t="n"/>
      <c r="X370" s="25" t="n"/>
      <c r="Y370" s="80" t="n"/>
      <c r="Z370" s="27">
        <f>IF(U370="","",LOOKUP(U370-V370,{-9E+307,0,1},{2,"x",1}))</f>
        <v/>
      </c>
      <c r="AA370" s="14">
        <f>IF(U370="","",U370&amp;"-"&amp;V370)</f>
        <v/>
      </c>
      <c r="AB370" s="63" t="n"/>
    </row>
    <row customHeight="1" ht="12" r="371" spans="1:201">
      <c r="W371" s="16" t="n"/>
      <c r="X371" s="25" t="n"/>
      <c r="Y371" s="80" t="n"/>
      <c r="Z371" s="27">
        <f>IF(U371="","",LOOKUP(U371-V371,{-9E+307,0,1},{2,"x",1}))</f>
        <v/>
      </c>
      <c r="AA371" s="14">
        <f>IF(U371="","",U371&amp;"-"&amp;V371)</f>
        <v/>
      </c>
      <c r="AB371" s="63" t="n"/>
    </row>
    <row customHeight="1" ht="12" r="372" spans="1:201">
      <c r="F372" s="10" t="n"/>
      <c r="G372" s="89" t="n"/>
      <c r="H372" s="89" t="n"/>
      <c r="I372" s="89" t="n"/>
      <c r="L372" s="10" t="n"/>
      <c r="M372" s="89" t="n"/>
      <c r="N372" s="89" t="n"/>
      <c r="O372" s="89" t="n"/>
      <c r="P372" s="89" t="n"/>
      <c r="Q372" s="89" t="n"/>
      <c r="U372" s="10" t="n"/>
      <c r="V372" s="89" t="n"/>
      <c r="W372" s="16" t="n"/>
      <c r="X372" s="25" t="n"/>
      <c r="Y372" s="80" t="n"/>
      <c r="Z372" s="27">
        <f>IF(U372="","",LOOKUP(U372-V372,{-9E+307,0,1},{2,"x",1}))</f>
        <v/>
      </c>
      <c r="AA372" s="14">
        <f>IF(U372="","",U372&amp;"-"&amp;V372)</f>
        <v/>
      </c>
      <c r="AB372" s="63" t="n"/>
    </row>
    <row customHeight="1" ht="12" r="373" spans="1:201">
      <c r="F373" s="10" t="n"/>
      <c r="G373" s="89" t="n"/>
      <c r="H373" s="89" t="n"/>
      <c r="I373" s="89" t="n"/>
      <c r="L373" s="10" t="n"/>
      <c r="M373" s="89" t="n"/>
      <c r="N373" s="89" t="n"/>
      <c r="O373" s="89" t="n"/>
      <c r="P373" s="89" t="n"/>
      <c r="Q373" s="89" t="n"/>
      <c r="U373" s="10" t="n"/>
      <c r="V373" s="89" t="n"/>
      <c r="W373" s="16" t="n"/>
      <c r="X373" s="25" t="n"/>
      <c r="Y373" s="80" t="n"/>
      <c r="Z373" s="27">
        <f>IF(U373="","",LOOKUP(U373-V373,{-9E+307,0,1},{2,"x",1}))</f>
        <v/>
      </c>
      <c r="AA373" s="14">
        <f>IF(U373="","",U373&amp;"-"&amp;V373)</f>
        <v/>
      </c>
      <c r="AB373" s="63" t="n"/>
    </row>
    <row r="374" spans="1:201">
      <c r="F374" s="10" t="n"/>
      <c r="G374" s="89" t="n"/>
      <c r="H374" s="89" t="n"/>
      <c r="I374" s="89" t="n"/>
      <c r="L374" s="10" t="n"/>
      <c r="M374" s="89" t="n"/>
      <c r="N374" s="89" t="n"/>
      <c r="O374" s="89" t="n"/>
      <c r="P374" s="89" t="n"/>
      <c r="Q374" s="89" t="n"/>
      <c r="U374" s="10" t="n"/>
      <c r="V374" s="89" t="n"/>
      <c r="W374" s="16" t="n"/>
      <c r="X374" s="25" t="n"/>
      <c r="Y374" s="80" t="n"/>
      <c r="Z374" s="27">
        <f>IF(U374="","",LOOKUP(U374-V374,{-9E+307,0,1},{2,"x",1}))</f>
        <v/>
      </c>
      <c r="AA374" s="14">
        <f>IF(U374="","",U374&amp;"-"&amp;V374)</f>
        <v/>
      </c>
      <c r="AB374" s="63" t="n"/>
    </row>
    <row customHeight="1" ht="12" r="375" spans="1:201">
      <c r="F375" s="10" t="n"/>
      <c r="G375" s="89" t="n"/>
      <c r="H375" s="89" t="n"/>
      <c r="I375" s="89" t="n"/>
      <c r="L375" s="10" t="n"/>
      <c r="M375" s="89" t="n"/>
      <c r="N375" s="89" t="n"/>
      <c r="O375" s="89" t="n"/>
      <c r="P375" s="89" t="n"/>
      <c r="Q375" s="89" t="n"/>
      <c r="U375" s="10" t="n"/>
      <c r="V375" s="89" t="n"/>
      <c r="W375" s="16" t="n"/>
      <c r="X375" s="25" t="n"/>
      <c r="Y375" s="80" t="n"/>
      <c r="Z375" s="27">
        <f>IF(U375="","",LOOKUP(U375-V375,{-9E+307,0,1},{2,"x",1}))</f>
        <v/>
      </c>
      <c r="AA375" s="14">
        <f>IF(U375="","",U375&amp;"-"&amp;V375)</f>
        <v/>
      </c>
      <c r="AB375" s="63" t="n"/>
    </row>
    <row customHeight="1" ht="12" r="376" spans="1:201">
      <c r="F376" s="10" t="n"/>
      <c r="G376" s="89" t="n"/>
      <c r="H376" s="89" t="n"/>
      <c r="I376" s="89" t="n"/>
      <c r="L376" s="10" t="n"/>
      <c r="M376" s="89" t="n"/>
      <c r="N376" s="89" t="n"/>
      <c r="O376" s="89" t="n"/>
      <c r="P376" s="89" t="n"/>
      <c r="Q376" s="89" t="n"/>
      <c r="U376" s="10" t="n"/>
      <c r="V376" s="89" t="n"/>
      <c r="W376" s="16" t="n"/>
      <c r="X376" s="25" t="n"/>
      <c r="Y376" s="80" t="n"/>
      <c r="Z376" s="27">
        <f>IF(U376="","",LOOKUP(U376-V376,{-9E+307,0,1},{2,"x",1}))</f>
        <v/>
      </c>
      <c r="AA376" s="14">
        <f>IF(U376="","",U376&amp;"-"&amp;V376)</f>
        <v/>
      </c>
      <c r="AB376" s="63" t="n"/>
    </row>
    <row customHeight="1" ht="12" r="377" spans="1:201">
      <c r="F377" s="10" t="n"/>
      <c r="G377" s="89" t="n"/>
      <c r="H377" s="89" t="n"/>
      <c r="I377" s="89" t="n"/>
      <c r="L377" s="10" t="n"/>
      <c r="M377" s="89" t="n"/>
      <c r="N377" s="89" t="n"/>
      <c r="O377" s="89" t="n"/>
      <c r="P377" s="89" t="n"/>
      <c r="Q377" s="89" t="n"/>
      <c r="U377" s="10" t="n"/>
      <c r="V377" s="89" t="n"/>
      <c r="W377" s="16" t="n"/>
      <c r="X377" s="25" t="n"/>
      <c r="Y377" s="80" t="n"/>
      <c r="Z377" s="27">
        <f>IF(U377="","",LOOKUP(U377-V377,{-9E+307,0,1},{2,"x",1}))</f>
        <v/>
      </c>
      <c r="AA377" s="14">
        <f>IF(U377="","",U377&amp;"-"&amp;V377)</f>
        <v/>
      </c>
      <c r="AB377" s="63" t="n"/>
    </row>
    <row customHeight="1" ht="12" r="378" spans="1:201">
      <c r="F378" s="10" t="n"/>
      <c r="G378" s="89" t="n"/>
      <c r="H378" s="89" t="n"/>
      <c r="I378" s="89" t="n"/>
      <c r="L378" s="10" t="n"/>
      <c r="M378" s="89" t="n"/>
      <c r="N378" s="89" t="n"/>
      <c r="O378" s="89" t="n"/>
      <c r="P378" s="89" t="n"/>
      <c r="Q378" s="89" t="n"/>
      <c r="U378" s="10" t="n"/>
      <c r="V378" s="89" t="n"/>
      <c r="W378" s="16" t="n"/>
      <c r="X378" s="25" t="n"/>
      <c r="Y378" s="80" t="n"/>
      <c r="Z378" s="27">
        <f>IF(U378="","",LOOKUP(U378-V378,{-9E+307,0,1},{2,"x",1}))</f>
        <v/>
      </c>
      <c r="AA378" s="14">
        <f>IF(U378="","",U378&amp;"-"&amp;V378)</f>
        <v/>
      </c>
      <c r="AB378" s="63" t="n"/>
    </row>
    <row customHeight="1" ht="12" r="379" spans="1:201">
      <c r="F379" s="10" t="n"/>
      <c r="G379" s="89" t="n"/>
      <c r="H379" s="89" t="n"/>
      <c r="I379" s="89" t="n"/>
      <c r="L379" s="10" t="n"/>
      <c r="M379" s="89" t="n"/>
      <c r="N379" s="89" t="n"/>
      <c r="O379" s="89" t="n"/>
      <c r="P379" s="89" t="n"/>
      <c r="Q379" s="89" t="n"/>
      <c r="U379" s="10" t="n"/>
      <c r="V379" s="89" t="n"/>
      <c r="W379" s="16" t="n"/>
      <c r="X379" s="25" t="n"/>
      <c r="Y379" s="80" t="n"/>
      <c r="Z379" s="27">
        <f>IF(U379="","",LOOKUP(U379-V379,{-9E+307,0,1},{2,"x",1}))</f>
        <v/>
      </c>
      <c r="AA379" s="14">
        <f>IF(U379="","",U379&amp;"-"&amp;V379)</f>
        <v/>
      </c>
      <c r="AB379" s="63" t="n"/>
    </row>
    <row customHeight="1" ht="12" r="380" spans="1:201">
      <c r="F380" s="10" t="n"/>
      <c r="G380" s="89" t="n"/>
      <c r="H380" s="89" t="n"/>
      <c r="I380" s="89" t="n"/>
      <c r="L380" s="10" t="n"/>
      <c r="M380" s="89" t="n"/>
      <c r="N380" s="89" t="n"/>
      <c r="O380" s="89" t="n"/>
      <c r="P380" s="89" t="n"/>
      <c r="Q380" s="89" t="n"/>
      <c r="U380" s="10" t="n"/>
      <c r="V380" s="89" t="n"/>
      <c r="W380" s="16" t="n"/>
      <c r="X380" s="25" t="n"/>
      <c r="Y380" s="80" t="n"/>
      <c r="Z380" s="27">
        <f>IF(U380="","",LOOKUP(U380-V380,{-9E+307,0,1},{2,"x",1}))</f>
        <v/>
      </c>
      <c r="AA380" s="14">
        <f>IF(U380="","",U380&amp;"-"&amp;V380)</f>
        <v/>
      </c>
      <c r="AB380" s="63" t="n"/>
    </row>
    <row customHeight="1" ht="12" r="381" spans="1:201">
      <c r="F381" s="10" t="n"/>
      <c r="G381" s="89" t="n"/>
      <c r="H381" s="89" t="n"/>
      <c r="I381" s="89" t="n"/>
      <c r="L381" s="10" t="n"/>
      <c r="M381" s="89" t="n"/>
      <c r="N381" s="89" t="n"/>
      <c r="O381" s="89" t="n"/>
      <c r="P381" s="89" t="n"/>
      <c r="Q381" s="89" t="n"/>
      <c r="U381" s="10" t="n"/>
      <c r="V381" s="89" t="n"/>
      <c r="W381" s="16" t="n"/>
      <c r="X381" s="25" t="n"/>
      <c r="Y381" s="80" t="n"/>
      <c r="Z381" s="27">
        <f>IF(U381="","",LOOKUP(U381-V381,{-9E+307,0,1},{2,"x",1}))</f>
        <v/>
      </c>
      <c r="AA381" s="14">
        <f>IF(U381="","",U381&amp;"-"&amp;V381)</f>
        <v/>
      </c>
      <c r="AB381" s="63" t="n"/>
    </row>
    <row customHeight="1" ht="12" r="382" spans="1:201">
      <c r="U382" s="10" t="n"/>
      <c r="V382" s="89" t="n"/>
      <c r="W382" s="16" t="n"/>
      <c r="X382" s="25" t="n"/>
      <c r="Y382" s="80" t="n"/>
      <c r="Z382" s="27">
        <f>IF(U382="","",LOOKUP(U382-V382,{-9E+307,0,1},{2,"x",1}))</f>
        <v/>
      </c>
      <c r="AA382" s="14">
        <f>IF(U382="","",U382&amp;"-"&amp;V382)</f>
        <v/>
      </c>
      <c r="AB382" s="63" t="n"/>
    </row>
    <row customHeight="1" ht="12" r="383" spans="1:201">
      <c r="U383" s="10" t="n"/>
      <c r="V383" s="89" t="n"/>
      <c r="W383" s="16" t="n"/>
      <c r="X383" s="25" t="n"/>
      <c r="Y383" s="80" t="n"/>
      <c r="Z383" s="27">
        <f>IF(U383="","",LOOKUP(U383-V383,{-9E+307,0,1},{2,"x",1}))</f>
        <v/>
      </c>
      <c r="AA383" s="14">
        <f>IF(U383="","",U383&amp;"-"&amp;V383)</f>
        <v/>
      </c>
      <c r="AB383" s="63" t="n"/>
    </row>
    <row customHeight="1" ht="12" r="384" spans="1:201">
      <c r="U384" s="10" t="n"/>
      <c r="V384" s="89" t="n"/>
      <c r="W384" s="16" t="n"/>
      <c r="X384" s="25" t="n"/>
      <c r="Y384" s="80" t="n"/>
      <c r="Z384" s="27">
        <f>IF(U384="","",LOOKUP(U384-V384,{-9E+307,0,1},{2,"x",1}))</f>
        <v/>
      </c>
      <c r="AA384" s="14">
        <f>IF(U384="","",U384&amp;"-"&amp;V384)</f>
        <v/>
      </c>
      <c r="AB384" s="63" t="n"/>
    </row>
    <row customHeight="1" ht="12" r="385" spans="1:201">
      <c r="U385" s="10" t="n"/>
      <c r="V385" s="89" t="n"/>
      <c r="W385" s="16" t="n"/>
      <c r="X385" s="25" t="n"/>
      <c r="Y385" s="80" t="n"/>
      <c r="Z385" s="27">
        <f>IF(U385="","",LOOKUP(U385-V385,{-9E+307,0,1},{2,"x",1}))</f>
        <v/>
      </c>
      <c r="AA385" s="14">
        <f>IF(U385="","",U385&amp;"-"&amp;V385)</f>
        <v/>
      </c>
      <c r="AB385" s="63" t="n"/>
    </row>
    <row customHeight="1" ht="12" r="386" spans="1:201">
      <c r="U386" s="10" t="n"/>
      <c r="V386" s="89" t="n"/>
      <c r="W386" s="16" t="n"/>
      <c r="X386" s="25" t="n"/>
      <c r="Y386" s="80" t="n"/>
      <c r="Z386" s="27">
        <f>IF(U386="","",LOOKUP(U386-V386,{-9E+307,0,1},{2,"x",1}))</f>
        <v/>
      </c>
      <c r="AA386" s="14">
        <f>IF(U386="","",U386&amp;"-"&amp;V386)</f>
        <v/>
      </c>
      <c r="AB386" s="63" t="n"/>
    </row>
    <row customHeight="1" ht="12" r="387" spans="1:201">
      <c r="U387" s="10" t="n"/>
      <c r="V387" s="89" t="n"/>
      <c r="W387" s="16" t="n"/>
      <c r="X387" s="25" t="n"/>
      <c r="Y387" s="80" t="n"/>
      <c r="Z387" s="27">
        <f>IF(U387="","",LOOKUP(U387-V387,{-9E+307,0,1},{2,"x",1}))</f>
        <v/>
      </c>
      <c r="AA387" s="14">
        <f>IF(U387="","",U387&amp;"-"&amp;V387)</f>
        <v/>
      </c>
      <c r="AB387" s="63" t="n"/>
    </row>
    <row customHeight="1" ht="12" r="388" spans="1:201">
      <c r="U388" s="10" t="n"/>
      <c r="V388" s="89" t="n"/>
      <c r="W388" s="16" t="n"/>
      <c r="X388" s="25" t="n"/>
      <c r="Y388" s="80" t="n"/>
      <c r="Z388" s="27">
        <f>IF(U388="","",LOOKUP(U388-V388,{-9E+307,0,1},{2,"x",1}))</f>
        <v/>
      </c>
      <c r="AA388" s="14">
        <f>IF(U388="","",U388&amp;"-"&amp;V388)</f>
        <v/>
      </c>
      <c r="AB388" s="63" t="n"/>
    </row>
    <row customHeight="1" ht="12" r="389" spans="1:201">
      <c r="U389" s="10" t="n"/>
      <c r="V389" s="89" t="n"/>
      <c r="W389" s="16" t="n"/>
      <c r="X389" s="25" t="n"/>
      <c r="Y389" s="80" t="n"/>
      <c r="Z389" s="27">
        <f>IF(U389="","",LOOKUP(U389-V389,{-9E+307,0,1},{2,"x",1}))</f>
        <v/>
      </c>
      <c r="AA389" s="14">
        <f>IF(U389="","",U389&amp;"-"&amp;V389)</f>
        <v/>
      </c>
      <c r="AB389" s="63" t="n"/>
    </row>
    <row customHeight="1" ht="12" r="390" spans="1:201">
      <c r="U390" s="10" t="n"/>
      <c r="V390" s="89" t="n"/>
      <c r="W390" s="16" t="n"/>
      <c r="X390" s="25" t="n"/>
      <c r="Y390" s="80" t="n"/>
      <c r="Z390" s="27">
        <f>IF(U390="","",LOOKUP(U390-V390,{-9E+307,0,1},{2,"x",1}))</f>
        <v/>
      </c>
      <c r="AA390" s="14">
        <f>IF(U390="","",U390&amp;"-"&amp;V390)</f>
        <v/>
      </c>
      <c r="AB390" s="63" t="n"/>
    </row>
    <row customHeight="1" ht="12" r="391" spans="1:201">
      <c r="U391" s="10" t="n"/>
      <c r="V391" s="89" t="n"/>
      <c r="W391" s="16" t="n"/>
      <c r="X391" s="25" t="n"/>
      <c r="Y391" s="80" t="n"/>
      <c r="Z391" s="27">
        <f>IF(U391="","",LOOKUP(U391-V391,{-9E+307,0,1},{2,"x",1}))</f>
        <v/>
      </c>
      <c r="AA391" s="14">
        <f>IF(U391="","",U391&amp;"-"&amp;V391)</f>
        <v/>
      </c>
      <c r="AB391" s="63" t="n"/>
    </row>
    <row customHeight="1" ht="12" r="392" spans="1:201">
      <c r="U392" s="10" t="n"/>
      <c r="V392" s="89" t="n"/>
      <c r="W392" s="16" t="n"/>
      <c r="X392" s="25" t="n"/>
      <c r="Y392" s="80" t="n"/>
      <c r="Z392" s="27">
        <f>IF(U392="","",LOOKUP(U392-V392,{-9E+307,0,1},{2,"x",1}))</f>
        <v/>
      </c>
      <c r="AA392" s="14">
        <f>IF(U392="","",U392&amp;"-"&amp;V392)</f>
        <v/>
      </c>
      <c r="AB392" s="63" t="n"/>
    </row>
    <row customHeight="1" ht="12" r="393" spans="1:201">
      <c r="U393" s="10" t="n"/>
      <c r="V393" s="89" t="n"/>
      <c r="W393" s="16" t="n"/>
      <c r="X393" s="25" t="n"/>
      <c r="Y393" s="80" t="n"/>
      <c r="Z393" s="27">
        <f>IF(U393="","",LOOKUP(U393-V393,{-9E+307,0,1},{2,"x",1}))</f>
        <v/>
      </c>
      <c r="AA393" s="14">
        <f>IF(U393="","",U393&amp;"-"&amp;V393)</f>
        <v/>
      </c>
      <c r="AB393" s="63" t="n"/>
    </row>
    <row customHeight="1" ht="12" r="394" spans="1:201">
      <c r="U394" s="10" t="n"/>
      <c r="V394" s="89" t="n"/>
      <c r="W394" s="16" t="n"/>
      <c r="X394" s="25" t="n"/>
      <c r="Y394" s="80" t="n"/>
      <c r="Z394" s="27">
        <f>IF(U394="","",LOOKUP(U394-V394,{-9E+307,0,1},{2,"x",1}))</f>
        <v/>
      </c>
      <c r="AA394" s="14">
        <f>IF(U394="","",U394&amp;"-"&amp;V394)</f>
        <v/>
      </c>
      <c r="AB394" s="63" t="n"/>
    </row>
    <row customHeight="1" ht="12" r="395" spans="1:201">
      <c r="U395" s="10" t="n"/>
      <c r="V395" s="89" t="n"/>
      <c r="W395" s="16" t="n"/>
      <c r="X395" s="25" t="n"/>
      <c r="Y395" s="80" t="n"/>
      <c r="Z395" s="27">
        <f>IF(U395="","",LOOKUP(U395-V395,{-9E+307,0,1},{2,"x",1}))</f>
        <v/>
      </c>
      <c r="AA395" s="14">
        <f>IF(U395="","",U395&amp;"-"&amp;V395)</f>
        <v/>
      </c>
      <c r="AB395" s="63" t="n"/>
    </row>
    <row customHeight="1" ht="12" r="396" spans="1:201">
      <c r="U396" s="10" t="n"/>
      <c r="V396" s="89" t="n"/>
      <c r="W396" s="16" t="n"/>
      <c r="X396" s="25" t="n"/>
      <c r="Y396" s="80" t="n"/>
      <c r="Z396" s="27">
        <f>IF(U396="","",LOOKUP(U396-V396,{-9E+307,0,1},{2,"x",1}))</f>
        <v/>
      </c>
      <c r="AA396" s="14">
        <f>IF(U396="","",U396&amp;"-"&amp;V396)</f>
        <v/>
      </c>
      <c r="AB396" s="63" t="n"/>
    </row>
    <row customHeight="1" ht="12" r="397" spans="1:201">
      <c r="U397" s="10" t="n"/>
      <c r="V397" s="89" t="n"/>
      <c r="W397" s="16" t="n"/>
      <c r="X397" s="25" t="n"/>
      <c r="Y397" s="80" t="n"/>
      <c r="Z397" s="27">
        <f>IF(U397="","",LOOKUP(U397-V397,{-9E+307,0,1},{2,"x",1}))</f>
        <v/>
      </c>
      <c r="AA397" s="14">
        <f>IF(U397="","",U397&amp;"-"&amp;V397)</f>
        <v/>
      </c>
      <c r="AB397" s="63" t="n"/>
    </row>
    <row customHeight="1" ht="12" r="398" spans="1:201">
      <c r="U398" s="10" t="n"/>
      <c r="V398" s="89" t="n"/>
      <c r="W398" s="16" t="n"/>
      <c r="X398" s="25" t="n"/>
      <c r="Y398" s="80" t="n"/>
      <c r="Z398" s="27">
        <f>IF(U398="","",LOOKUP(U398-V398,{-9E+307,0,1},{2,"x",1}))</f>
        <v/>
      </c>
      <c r="AA398" s="14">
        <f>IF(U398="","",U398&amp;"-"&amp;V398)</f>
        <v/>
      </c>
      <c r="AB398" s="63" t="n"/>
    </row>
    <row customHeight="1" ht="12" r="399" spans="1:201">
      <c r="U399" s="10" t="n"/>
      <c r="V399" s="89" t="n"/>
      <c r="W399" s="16" t="n"/>
      <c r="X399" s="25" t="n"/>
      <c r="Y399" s="80" t="n"/>
      <c r="Z399" s="27">
        <f>IF(U399="","",LOOKUP(U399-V399,{-9E+307,0,1},{2,"x",1}))</f>
        <v/>
      </c>
      <c r="AA399" s="14">
        <f>IF(U399="","",U399&amp;"-"&amp;V399)</f>
        <v/>
      </c>
      <c r="AB399" s="63" t="n"/>
    </row>
    <row customHeight="1" ht="12" r="400" spans="1:201">
      <c r="U400" s="10" t="n"/>
      <c r="V400" s="89" t="n"/>
      <c r="W400" s="16" t="n"/>
      <c r="X400" s="25" t="n"/>
      <c r="Y400" s="80" t="n"/>
      <c r="Z400" s="27">
        <f>IF(U400="","",LOOKUP(U400-V400,{-9E+307,0,1},{2,"x",1}))</f>
        <v/>
      </c>
      <c r="AA400" s="14">
        <f>IF(U400="","",U400&amp;"-"&amp;V400)</f>
        <v/>
      </c>
      <c r="AB400" s="63" t="n"/>
    </row>
    <row customHeight="1" ht="12" r="401" spans="1:201">
      <c r="U401" s="10" t="n"/>
      <c r="V401" s="89" t="n"/>
      <c r="W401" s="16" t="n"/>
      <c r="X401" s="25" t="n"/>
      <c r="Y401" s="80" t="n"/>
      <c r="Z401" s="27">
        <f>IF(U401="","",LOOKUP(U401-V401,{-9E+307,0,1},{2,"x",1}))</f>
        <v/>
      </c>
      <c r="AA401" s="14">
        <f>IF(U401="","",U401&amp;"-"&amp;V401)</f>
        <v/>
      </c>
      <c r="AB401" s="63" t="n"/>
    </row>
    <row customHeight="1" ht="12" r="402" spans="1:201">
      <c r="U402" s="10" t="n"/>
      <c r="V402" s="89" t="n"/>
      <c r="W402" s="16" t="n"/>
      <c r="X402" s="25" t="n"/>
      <c r="Y402" s="80" t="n"/>
      <c r="Z402" s="27">
        <f>IF(U402="","",LOOKUP(U402-V402,{-9E+307,0,1},{2,"x",1}))</f>
        <v/>
      </c>
      <c r="AA402" s="14">
        <f>IF(U402="","",U402&amp;"-"&amp;V402)</f>
        <v/>
      </c>
      <c r="AB402" s="63" t="n"/>
    </row>
    <row customHeight="1" ht="12" r="403" spans="1:201">
      <c r="U403" s="10" t="n"/>
      <c r="V403" s="89" t="n"/>
      <c r="W403" s="16" t="n"/>
      <c r="X403" s="25" t="n"/>
      <c r="Y403" s="80" t="n"/>
      <c r="Z403" s="27">
        <f>IF(U403="","",LOOKUP(U403-V403,{-9E+307,0,1},{2,"x",1}))</f>
        <v/>
      </c>
      <c r="AA403" s="14">
        <f>IF(U403="","",U403&amp;"-"&amp;V403)</f>
        <v/>
      </c>
      <c r="AB403" s="63" t="n"/>
    </row>
    <row customHeight="1" ht="12" r="404" spans="1:201">
      <c r="U404" s="10" t="n"/>
      <c r="V404" s="89" t="n"/>
      <c r="W404" s="16" t="n"/>
      <c r="X404" s="25" t="n"/>
      <c r="Y404" s="80" t="n"/>
      <c r="Z404" s="27">
        <f>IF(U404="","",LOOKUP(U404-V404,{-9E+307,0,1},{2,"x",1}))</f>
        <v/>
      </c>
      <c r="AA404" s="14">
        <f>IF(U404="","",U404&amp;"-"&amp;V404)</f>
        <v/>
      </c>
      <c r="AB404" s="63" t="n"/>
    </row>
    <row customHeight="1" ht="12" r="405" spans="1:201">
      <c r="U405" s="10" t="n"/>
      <c r="V405" s="89" t="n"/>
      <c r="W405" s="16" t="n"/>
      <c r="X405" s="25" t="n"/>
      <c r="Y405" s="80" t="n"/>
      <c r="Z405" s="27">
        <f>IF(U405="","",LOOKUP(U405-V405,{-9E+307,0,1},{2,"x",1}))</f>
        <v/>
      </c>
      <c r="AA405" s="14">
        <f>IF(U405="","",U405&amp;"-"&amp;V405)</f>
        <v/>
      </c>
      <c r="AB405" s="63" t="n"/>
    </row>
    <row customHeight="1" ht="12" r="406" spans="1:201">
      <c r="U406" s="10" t="n"/>
      <c r="V406" s="89" t="n"/>
      <c r="W406" s="16" t="n"/>
      <c r="X406" s="25" t="n"/>
      <c r="Y406" s="80" t="n"/>
      <c r="Z406" s="27">
        <f>IF(U406="","",LOOKUP(U406-V406,{-9E+307,0,1},{2,"x",1}))</f>
        <v/>
      </c>
      <c r="AA406" s="14">
        <f>IF(U406="","",U406&amp;"-"&amp;V406)</f>
        <v/>
      </c>
      <c r="AB406" s="63" t="n"/>
    </row>
    <row customHeight="1" ht="12" r="407" spans="1:201">
      <c r="U407" s="10" t="n"/>
      <c r="V407" s="89" t="n"/>
      <c r="W407" s="16" t="n"/>
      <c r="X407" s="25" t="n"/>
      <c r="Y407" s="80" t="n"/>
      <c r="Z407" s="27">
        <f>IF(U407="","",LOOKUP(U407-V407,{-9E+307,0,1},{2,"x",1}))</f>
        <v/>
      </c>
      <c r="AA407" s="14">
        <f>IF(U407="","",U407&amp;"-"&amp;V407)</f>
        <v/>
      </c>
      <c r="AB407" s="63" t="n"/>
    </row>
    <row customHeight="1" ht="12" r="408" spans="1:201">
      <c r="U408" s="10" t="n"/>
      <c r="V408" s="89" t="n"/>
      <c r="W408" s="16" t="n"/>
      <c r="X408" s="25" t="n"/>
      <c r="Y408" s="80" t="n"/>
      <c r="Z408" s="27">
        <f>IF(U408="","",LOOKUP(U408-V408,{-9E+307,0,1},{2,"x",1}))</f>
        <v/>
      </c>
      <c r="AA408" s="14">
        <f>IF(U408="","",U408&amp;"-"&amp;V408)</f>
        <v/>
      </c>
      <c r="AB408" s="63" t="n"/>
    </row>
    <row customHeight="1" ht="12" r="409" spans="1:201">
      <c r="U409" s="10" t="n"/>
      <c r="V409" s="89" t="n"/>
      <c r="W409" s="16" t="n"/>
      <c r="X409" s="25" t="n"/>
      <c r="Y409" s="80" t="n"/>
      <c r="Z409" s="27">
        <f>IF(U409="","",LOOKUP(U409-V409,{-9E+307,0,1},{2,"x",1}))</f>
        <v/>
      </c>
      <c r="AA409" s="14">
        <f>IF(U409="","",U409&amp;"-"&amp;V409)</f>
        <v/>
      </c>
      <c r="AB409" s="63" t="n"/>
    </row>
    <row customHeight="1" ht="12" r="410" spans="1:201">
      <c r="U410" s="10" t="n"/>
      <c r="V410" s="89" t="n"/>
      <c r="W410" s="16" t="n"/>
      <c r="X410" s="25" t="n"/>
      <c r="Y410" s="80" t="n"/>
      <c r="Z410" s="27">
        <f>IF(U410="","",LOOKUP(U410-V410,{-9E+307,0,1},{2,"x",1}))</f>
        <v/>
      </c>
      <c r="AA410" s="14">
        <f>IF(U410="","",U410&amp;"-"&amp;V410)</f>
        <v/>
      </c>
      <c r="AB410" s="63" t="n"/>
    </row>
    <row customHeight="1" ht="12" r="411" spans="1:201">
      <c r="U411" s="10" t="n"/>
      <c r="V411" s="89" t="n"/>
      <c r="W411" s="16" t="n"/>
      <c r="X411" s="25" t="n"/>
      <c r="Y411" s="80" t="n"/>
      <c r="Z411" s="27">
        <f>IF(U411="","",LOOKUP(U411-V411,{-9E+307,0,1},{2,"x",1}))</f>
        <v/>
      </c>
      <c r="AA411" s="14">
        <f>IF(U411="","",U411&amp;"-"&amp;V411)</f>
        <v/>
      </c>
      <c r="AB411" s="63" t="n"/>
    </row>
    <row customHeight="1" ht="12" r="412" spans="1:201">
      <c r="U412" s="10" t="n"/>
      <c r="V412" s="89" t="n"/>
      <c r="W412" s="16" t="n"/>
      <c r="X412" s="25" t="n"/>
      <c r="Y412" s="80" t="n"/>
      <c r="Z412" s="27">
        <f>IF(U412="","",LOOKUP(U412-V412,{-9E+307,0,1},{2,"x",1}))</f>
        <v/>
      </c>
      <c r="AA412" s="14">
        <f>IF(U412="","",U412&amp;"-"&amp;V412)</f>
        <v/>
      </c>
      <c r="AB412" s="63" t="n"/>
    </row>
    <row customHeight="1" ht="12" r="413" spans="1:201">
      <c r="U413" s="10" t="n"/>
      <c r="V413" s="89" t="n"/>
      <c r="W413" s="16" t="n"/>
      <c r="X413" s="25" t="n"/>
      <c r="Y413" s="80" t="n"/>
      <c r="Z413" s="27">
        <f>IF(U413="","",LOOKUP(U413-V413,{-9E+307,0,1},{2,"x",1}))</f>
        <v/>
      </c>
      <c r="AA413" s="14">
        <f>IF(U413="","",U413&amp;"-"&amp;V413)</f>
        <v/>
      </c>
      <c r="AB413" s="63" t="n"/>
    </row>
    <row customHeight="1" ht="12" r="414" spans="1:201">
      <c r="U414" s="10" t="n"/>
      <c r="V414" s="89" t="n"/>
      <c r="W414" s="16" t="n"/>
      <c r="X414" s="25" t="n"/>
      <c r="Y414" s="80" t="n"/>
      <c r="Z414" s="27">
        <f>IF(U414="","",LOOKUP(U414-V414,{-9E+307,0,1},{2,"x",1}))</f>
        <v/>
      </c>
      <c r="AA414" s="14">
        <f>IF(U414="","",U414&amp;"-"&amp;V414)</f>
        <v/>
      </c>
      <c r="AB414" s="63" t="n"/>
    </row>
    <row customHeight="1" ht="12" r="415" spans="1:201">
      <c r="U415" s="10" t="n"/>
      <c r="V415" s="89" t="n"/>
      <c r="W415" s="16" t="n"/>
      <c r="X415" s="25" t="n"/>
      <c r="Y415" s="80" t="n"/>
      <c r="Z415" s="27">
        <f>IF(U415="","",LOOKUP(U415-V415,{-9E+307,0,1},{2,"x",1}))</f>
        <v/>
      </c>
      <c r="AA415" s="14">
        <f>IF(U415="","",U415&amp;"-"&amp;V415)</f>
        <v/>
      </c>
      <c r="AB415" s="63" t="n"/>
    </row>
    <row customHeight="1" ht="12" r="416" spans="1:201">
      <c r="U416" s="10" t="n"/>
      <c r="V416" s="89" t="n"/>
      <c r="W416" s="16" t="n"/>
      <c r="X416" s="25" t="n"/>
      <c r="Y416" s="80" t="n"/>
      <c r="Z416" s="27">
        <f>IF(U416="","",LOOKUP(U416-V416,{-9E+307,0,1},{2,"x",1}))</f>
        <v/>
      </c>
      <c r="AA416" s="14">
        <f>IF(U416="","",U416&amp;"-"&amp;V416)</f>
        <v/>
      </c>
      <c r="AB416" s="63" t="n"/>
    </row>
    <row customHeight="1" ht="12" r="417" spans="1:201">
      <c r="U417" s="10" t="n"/>
      <c r="V417" s="89" t="n"/>
      <c r="W417" s="16" t="n"/>
      <c r="X417" s="25" t="n"/>
      <c r="Y417" s="80" t="n"/>
      <c r="Z417" s="27">
        <f>IF(U417="","",LOOKUP(U417-V417,{-9E+307,0,1},{2,"x",1}))</f>
        <v/>
      </c>
      <c r="AA417" s="14">
        <f>IF(U417="","",U417&amp;"-"&amp;V417)</f>
        <v/>
      </c>
      <c r="AB417" s="63" t="n"/>
    </row>
    <row customHeight="1" ht="12" r="418" spans="1:201">
      <c r="U418" s="10" t="n"/>
      <c r="V418" s="89" t="n"/>
      <c r="W418" s="16" t="n"/>
      <c r="X418" s="25" t="n"/>
      <c r="Y418" s="80" t="n"/>
      <c r="Z418" s="27">
        <f>IF(U418="","",LOOKUP(U418-V418,{-9E+307,0,1},{2,"x",1}))</f>
        <v/>
      </c>
      <c r="AA418" s="14">
        <f>IF(U418="","",U418&amp;"-"&amp;V418)</f>
        <v/>
      </c>
      <c r="AB418" s="63" t="n"/>
    </row>
    <row customHeight="1" ht="12" r="419" spans="1:201">
      <c r="U419" s="10" t="n"/>
      <c r="V419" s="89" t="n"/>
      <c r="W419" s="16" t="n"/>
      <c r="X419" s="25" t="n"/>
      <c r="Y419" s="80" t="n"/>
      <c r="Z419" s="27">
        <f>IF(U419="","",LOOKUP(U419-V419,{-9E+307,0,1},{2,"x",1}))</f>
        <v/>
      </c>
      <c r="AA419" s="14">
        <f>IF(U419="","",U419&amp;"-"&amp;V419)</f>
        <v/>
      </c>
      <c r="AB419" s="63" t="n"/>
    </row>
    <row customHeight="1" ht="12" r="420" spans="1:201">
      <c r="U420" s="10" t="n"/>
      <c r="V420" s="89" t="n"/>
      <c r="W420" s="16" t="n"/>
      <c r="X420" s="25" t="n"/>
      <c r="Y420" s="80" t="n"/>
      <c r="Z420" s="27">
        <f>IF(U420="","",LOOKUP(U420-V420,{-9E+307,0,1},{2,"x",1}))</f>
        <v/>
      </c>
      <c r="AA420" s="14">
        <f>IF(U420="","",U420&amp;"-"&amp;V420)</f>
        <v/>
      </c>
      <c r="AB420" s="63" t="n"/>
    </row>
    <row customHeight="1" ht="12" r="421" spans="1:201">
      <c r="U421" s="10" t="n"/>
      <c r="V421" s="89" t="n"/>
      <c r="W421" s="16" t="n"/>
      <c r="X421" s="25" t="n"/>
      <c r="Y421" s="80" t="n"/>
      <c r="Z421" s="27">
        <f>IF(U421="","",LOOKUP(U421-V421,{-9E+307,0,1},{2,"x",1}))</f>
        <v/>
      </c>
      <c r="AA421" s="14">
        <f>IF(U421="","",U421&amp;"-"&amp;V421)</f>
        <v/>
      </c>
      <c r="AB421" s="63" t="n"/>
    </row>
    <row customHeight="1" ht="12" r="422" spans="1:201">
      <c r="U422" s="10" t="n"/>
      <c r="V422" s="89" t="n"/>
      <c r="W422" s="16" t="n"/>
      <c r="X422" s="25" t="n"/>
      <c r="Y422" s="80" t="n"/>
      <c r="Z422" s="27">
        <f>IF(U422="","",LOOKUP(U422-V422,{-9E+307,0,1},{2,"x",1}))</f>
        <v/>
      </c>
      <c r="AA422" s="14">
        <f>IF(U422="","",U422&amp;"-"&amp;V422)</f>
        <v/>
      </c>
      <c r="AB422" s="63" t="n"/>
    </row>
    <row customHeight="1" ht="12" r="423" spans="1:201">
      <c r="U423" s="10" t="n"/>
      <c r="V423" s="89" t="n"/>
      <c r="W423" s="16" t="n"/>
      <c r="X423" s="25" t="n"/>
      <c r="Y423" s="80" t="n"/>
      <c r="Z423" s="27">
        <f>IF(U423="","",LOOKUP(U423-V423,{-9E+307,0,1},{2,"x",1}))</f>
        <v/>
      </c>
      <c r="AA423" s="14">
        <f>IF(U423="","",U423&amp;"-"&amp;V423)</f>
        <v/>
      </c>
      <c r="AB423" s="63" t="n"/>
    </row>
    <row customHeight="1" ht="12" r="424" spans="1:201">
      <c r="U424" s="10" t="n"/>
      <c r="V424" s="89" t="n"/>
      <c r="W424" s="16" t="n"/>
      <c r="X424" s="25" t="n"/>
      <c r="Y424" s="80" t="n"/>
      <c r="Z424" s="27">
        <f>IF(U424="","",LOOKUP(U424-V424,{-9E+307,0,1},{2,"x",1}))</f>
        <v/>
      </c>
      <c r="AA424" s="14">
        <f>IF(U424="","",U424&amp;"-"&amp;V424)</f>
        <v/>
      </c>
      <c r="AB424" s="63" t="n"/>
    </row>
    <row customHeight="1" ht="12" r="425" spans="1:201">
      <c r="U425" s="10" t="n"/>
      <c r="V425" s="89" t="n"/>
      <c r="W425" s="16" t="n"/>
      <c r="X425" s="25" t="n"/>
      <c r="Y425" s="80" t="n"/>
      <c r="Z425" s="27">
        <f>IF(U425="","",LOOKUP(U425-V425,{-9E+307,0,1},{2,"x",1}))</f>
        <v/>
      </c>
      <c r="AA425" s="14">
        <f>IF(U425="","",U425&amp;"-"&amp;V425)</f>
        <v/>
      </c>
      <c r="AB425" s="63" t="n"/>
    </row>
    <row customHeight="1" ht="12" r="426" spans="1:201">
      <c r="U426" s="10" t="n"/>
      <c r="V426" s="89" t="n"/>
      <c r="W426" s="16" t="n"/>
      <c r="X426" s="25" t="n"/>
      <c r="Y426" s="80" t="n"/>
      <c r="Z426" s="27">
        <f>IF(U426="","",LOOKUP(U426-V426,{-9E+307,0,1},{2,"x",1}))</f>
        <v/>
      </c>
      <c r="AA426" s="14">
        <f>IF(U426="","",U426&amp;"-"&amp;V426)</f>
        <v/>
      </c>
      <c r="AB426" s="63" t="n"/>
    </row>
    <row customHeight="1" ht="12" r="427" spans="1:201">
      <c r="U427" s="10" t="n"/>
      <c r="V427" s="89" t="n"/>
      <c r="W427" s="16" t="n"/>
      <c r="X427" s="25" t="n"/>
      <c r="Y427" s="80" t="n"/>
      <c r="Z427" s="27">
        <f>IF(U427="","",LOOKUP(U427-V427,{-9E+307,0,1},{2,"x",1}))</f>
        <v/>
      </c>
      <c r="AA427" s="14">
        <f>IF(U427="","",U427&amp;"-"&amp;V427)</f>
        <v/>
      </c>
      <c r="AB427" s="63" t="n"/>
    </row>
    <row customHeight="1" ht="12" r="428" spans="1:201">
      <c r="U428" s="10" t="n"/>
      <c r="V428" s="89" t="n"/>
      <c r="W428" s="16" t="n"/>
      <c r="X428" s="25" t="n"/>
      <c r="Y428" s="80" t="n"/>
      <c r="Z428" s="27">
        <f>IF(U428="","",LOOKUP(U428-V428,{-9E+307,0,1},{2,"x",1}))</f>
        <v/>
      </c>
      <c r="AA428" s="14">
        <f>IF(U428="","",U428&amp;"-"&amp;V428)</f>
        <v/>
      </c>
      <c r="AB428" s="63" t="n"/>
    </row>
    <row customHeight="1" ht="12" r="429" spans="1:201">
      <c r="U429" s="10" t="n"/>
      <c r="V429" s="89" t="n"/>
      <c r="W429" s="16" t="n"/>
      <c r="X429" s="25" t="n"/>
      <c r="Y429" s="80" t="n"/>
      <c r="Z429" s="27">
        <f>IF(U429="","",LOOKUP(U429-V429,{-9E+307,0,1},{2,"x",1}))</f>
        <v/>
      </c>
      <c r="AA429" s="14">
        <f>IF(U429="","",U429&amp;"-"&amp;V429)</f>
        <v/>
      </c>
      <c r="AB429" s="63" t="n"/>
    </row>
    <row customHeight="1" ht="12" r="430" spans="1:201">
      <c r="U430" s="10" t="n"/>
      <c r="V430" s="89" t="n"/>
      <c r="W430" s="16" t="n"/>
      <c r="X430" s="25" t="n"/>
      <c r="Y430" s="80" t="n"/>
      <c r="Z430" s="27">
        <f>IF(U430="","",LOOKUP(U430-V430,{-9E+307,0,1},{2,"x",1}))</f>
        <v/>
      </c>
      <c r="AA430" s="14">
        <f>IF(U430="","",U430&amp;"-"&amp;V430)</f>
        <v/>
      </c>
      <c r="AB430" s="63" t="n"/>
    </row>
    <row customHeight="1" ht="12" r="431" spans="1:201">
      <c r="U431" s="10" t="n"/>
      <c r="V431" s="89" t="n"/>
      <c r="W431" s="16" t="n"/>
      <c r="X431" s="25" t="n"/>
      <c r="Y431" s="80" t="n"/>
      <c r="Z431" s="27">
        <f>IF(U431="","",LOOKUP(U431-V431,{-9E+307,0,1},{2,"x",1}))</f>
        <v/>
      </c>
      <c r="AA431" s="14">
        <f>IF(U431="","",U431&amp;"-"&amp;V431)</f>
        <v/>
      </c>
      <c r="AB431" s="63" t="n"/>
    </row>
    <row customHeight="1" ht="12" r="432" spans="1:201">
      <c r="U432" s="10" t="n"/>
      <c r="V432" s="89" t="n"/>
      <c r="W432" s="16" t="n"/>
      <c r="X432" s="25" t="n"/>
      <c r="Y432" s="80" t="n"/>
      <c r="Z432" s="27">
        <f>IF(U432="","",LOOKUP(U432-V432,{-9E+307,0,1},{2,"x",1}))</f>
        <v/>
      </c>
      <c r="AA432" s="14">
        <f>IF(U432="","",U432&amp;"-"&amp;V432)</f>
        <v/>
      </c>
      <c r="AB432" s="63" t="n"/>
    </row>
    <row customHeight="1" ht="12" r="433" spans="1:201">
      <c r="U433" s="10" t="n"/>
      <c r="V433" s="89" t="n"/>
      <c r="W433" s="16" t="n"/>
      <c r="X433" s="25" t="n"/>
      <c r="Y433" s="80" t="n"/>
      <c r="Z433" s="27">
        <f>IF(U433="","",LOOKUP(U433-V433,{-9E+307,0,1},{2,"x",1}))</f>
        <v/>
      </c>
      <c r="AA433" s="14">
        <f>IF(U433="","",U433&amp;"-"&amp;V433)</f>
        <v/>
      </c>
      <c r="AB433" s="63" t="n"/>
    </row>
    <row customHeight="1" ht="12" r="434" spans="1:201">
      <c r="U434" s="10" t="n"/>
      <c r="V434" s="89" t="n"/>
      <c r="W434" s="16" t="n"/>
      <c r="X434" s="25" t="n"/>
      <c r="Y434" s="80" t="n"/>
      <c r="Z434" s="27">
        <f>IF(U434="","",LOOKUP(U434-V434,{-9E+307,0,1},{2,"x",1}))</f>
        <v/>
      </c>
      <c r="AA434" s="14">
        <f>IF(U434="","",U434&amp;"-"&amp;V434)</f>
        <v/>
      </c>
      <c r="AB434" s="63" t="n"/>
    </row>
    <row customHeight="1" ht="12" r="435" spans="1:201">
      <c r="U435" s="10" t="n"/>
      <c r="V435" s="89" t="n"/>
      <c r="W435" s="16" t="n"/>
      <c r="X435" s="25" t="n"/>
      <c r="Y435" s="80" t="n"/>
      <c r="Z435" s="27">
        <f>IF(U435="","",LOOKUP(U435-V435,{-9E+307,0,1},{2,"x",1}))</f>
        <v/>
      </c>
      <c r="AA435" s="14">
        <f>IF(U435="","",U435&amp;"-"&amp;V435)</f>
        <v/>
      </c>
      <c r="AB435" s="63" t="n"/>
    </row>
    <row customHeight="1" ht="12" r="436" spans="1:201">
      <c r="U436" s="10" t="n"/>
      <c r="V436" s="89" t="n"/>
      <c r="W436" s="16" t="n"/>
      <c r="X436" s="25" t="n"/>
      <c r="Y436" s="80" t="n"/>
      <c r="Z436" s="27">
        <f>IF(U436="","",LOOKUP(U436-V436,{-9E+307,0,1},{2,"x",1}))</f>
        <v/>
      </c>
      <c r="AA436" s="14">
        <f>IF(U436="","",U436&amp;"-"&amp;V436)</f>
        <v/>
      </c>
      <c r="AB436" s="63" t="n"/>
    </row>
    <row customHeight="1" ht="12" r="437" spans="1:201">
      <c r="U437" s="10" t="n"/>
      <c r="V437" s="89" t="n"/>
      <c r="W437" s="16" t="n"/>
      <c r="X437" s="25" t="n"/>
      <c r="Y437" s="80" t="n"/>
      <c r="Z437" s="27">
        <f>IF(U437="","",LOOKUP(U437-V437,{-9E+307,0,1},{2,"x",1}))</f>
        <v/>
      </c>
      <c r="AA437" s="14">
        <f>IF(U437="","",U437&amp;"-"&amp;V437)</f>
        <v/>
      </c>
      <c r="AB437" s="63" t="n"/>
    </row>
    <row customHeight="1" ht="12" r="438" spans="1:201">
      <c r="U438" s="10" t="n"/>
      <c r="V438" s="89" t="n"/>
      <c r="W438" s="16" t="n"/>
      <c r="X438" s="25" t="n"/>
      <c r="Y438" s="80" t="n"/>
      <c r="Z438" s="27">
        <f>IF(U438="","",LOOKUP(U438-V438,{-9E+307,0,1},{2,"x",1}))</f>
        <v/>
      </c>
      <c r="AA438" s="14">
        <f>IF(U438="","",U438&amp;"-"&amp;V438)</f>
        <v/>
      </c>
      <c r="AB438" s="63" t="n"/>
    </row>
    <row customHeight="1" ht="12" r="439" spans="1:201">
      <c r="U439" s="10" t="n"/>
      <c r="V439" s="89" t="n"/>
      <c r="W439" s="16" t="n"/>
      <c r="X439" s="25" t="n"/>
      <c r="Y439" s="80" t="n"/>
      <c r="Z439" s="27">
        <f>IF(U439="","",LOOKUP(U439-V439,{-9E+307,0,1},{2,"x",1}))</f>
        <v/>
      </c>
      <c r="AA439" s="14">
        <f>IF(U439="","",U439&amp;"-"&amp;V439)</f>
        <v/>
      </c>
      <c r="AB439" s="63" t="n"/>
    </row>
    <row customHeight="1" ht="12" r="440" spans="1:201">
      <c r="U440" s="10" t="n"/>
      <c r="V440" s="89" t="n"/>
      <c r="W440" s="16" t="n"/>
      <c r="X440" s="25" t="n"/>
      <c r="Y440" s="80" t="n"/>
      <c r="Z440" s="27">
        <f>IF(U440="","",LOOKUP(U440-V440,{-9E+307,0,1},{2,"x",1}))</f>
        <v/>
      </c>
      <c r="AA440" s="14">
        <f>IF(U440="","",U440&amp;"-"&amp;V440)</f>
        <v/>
      </c>
      <c r="AB440" s="63" t="n"/>
    </row>
    <row customHeight="1" ht="12" r="441" spans="1:201">
      <c r="U441" s="10" t="n"/>
      <c r="V441" s="89" t="n"/>
      <c r="W441" s="16" t="n"/>
      <c r="X441" s="25" t="n"/>
      <c r="Y441" s="80" t="n"/>
      <c r="Z441" s="27">
        <f>IF(U441="","",LOOKUP(U441-V441,{-9E+307,0,1},{2,"x",1}))</f>
        <v/>
      </c>
      <c r="AA441" s="14">
        <f>IF(U441="","",U441&amp;"-"&amp;V441)</f>
        <v/>
      </c>
      <c r="AB441" s="63" t="n"/>
    </row>
    <row customHeight="1" ht="12" r="442" spans="1:201">
      <c r="U442" s="10" t="n"/>
      <c r="V442" s="89" t="n"/>
      <c r="W442" s="16" t="n"/>
      <c r="X442" s="25" t="n"/>
      <c r="Y442" s="80" t="n"/>
      <c r="Z442" s="27">
        <f>IF(U442="","",LOOKUP(U442-V442,{-9E+307,0,1},{2,"x",1}))</f>
        <v/>
      </c>
      <c r="AA442" s="14">
        <f>IF(U442="","",U442&amp;"-"&amp;V442)</f>
        <v/>
      </c>
      <c r="AB442" s="63" t="n"/>
    </row>
    <row customHeight="1" ht="12" r="443" spans="1:201">
      <c r="U443" s="10" t="n"/>
      <c r="V443" s="89" t="n"/>
      <c r="W443" s="16" t="n"/>
      <c r="X443" s="25" t="n"/>
      <c r="Y443" s="80" t="n"/>
      <c r="Z443" s="27">
        <f>IF(U443="","",LOOKUP(U443-V443,{-9E+307,0,1},{2,"x",1}))</f>
        <v/>
      </c>
      <c r="AA443" s="14">
        <f>IF(U443="","",U443&amp;"-"&amp;V443)</f>
        <v/>
      </c>
      <c r="AB443" s="63" t="n"/>
    </row>
    <row customHeight="1" ht="12" r="444" spans="1:201">
      <c r="U444" s="10" t="n"/>
      <c r="V444" s="89" t="n"/>
      <c r="W444" s="16" t="n"/>
      <c r="X444" s="25" t="n"/>
      <c r="Y444" s="80" t="n"/>
      <c r="Z444" s="27">
        <f>IF(U444="","",LOOKUP(U444-V444,{-9E+307,0,1},{2,"x",1}))</f>
        <v/>
      </c>
      <c r="AA444" s="14">
        <f>IF(U444="","",U444&amp;"-"&amp;V444)</f>
        <v/>
      </c>
      <c r="AB444" s="63" t="n"/>
    </row>
    <row customHeight="1" ht="12" r="445" spans="1:201">
      <c r="U445" s="10" t="n"/>
      <c r="V445" s="89" t="n"/>
      <c r="W445" s="16" t="n"/>
      <c r="X445" s="25" t="n"/>
      <c r="Y445" s="80" t="n"/>
      <c r="Z445" s="27">
        <f>IF(U445="","",LOOKUP(U445-V445,{-9E+307,0,1},{2,"x",1}))</f>
        <v/>
      </c>
      <c r="AA445" s="14">
        <f>IF(U445="","",U445&amp;"-"&amp;V445)</f>
        <v/>
      </c>
      <c r="AB445" s="63" t="n"/>
    </row>
    <row customHeight="1" ht="12" r="446" spans="1:201">
      <c r="U446" s="10" t="n"/>
      <c r="V446" s="89" t="n"/>
      <c r="W446" s="16" t="n"/>
      <c r="X446" s="25" t="n"/>
      <c r="Y446" s="80" t="n"/>
      <c r="Z446" s="27">
        <f>IF(U446="","",LOOKUP(U446-V446,{-9E+307,0,1},{2,"x",1}))</f>
        <v/>
      </c>
      <c r="AA446" s="14">
        <f>IF(U446="","",U446&amp;"-"&amp;V446)</f>
        <v/>
      </c>
      <c r="AB446" s="63" t="n"/>
    </row>
    <row customHeight="1" ht="12" r="447" spans="1:201">
      <c r="U447" s="10" t="n"/>
      <c r="V447" s="89" t="n"/>
      <c r="W447" s="16" t="n"/>
      <c r="X447" s="25" t="n"/>
      <c r="Y447" s="80" t="n"/>
      <c r="Z447" s="27">
        <f>IF(U447="","",LOOKUP(U447-V447,{-9E+307,0,1},{2,"x",1}))</f>
        <v/>
      </c>
      <c r="AA447" s="14">
        <f>IF(U447="","",U447&amp;"-"&amp;V447)</f>
        <v/>
      </c>
      <c r="AB447" s="63" t="n"/>
    </row>
    <row customHeight="1" ht="12" r="448" spans="1:201">
      <c r="U448" s="10" t="n"/>
      <c r="V448" s="89" t="n"/>
      <c r="W448" s="16" t="n"/>
      <c r="X448" s="25" t="n"/>
      <c r="Y448" s="80" t="n"/>
      <c r="Z448" s="27">
        <f>IF(U448="","",LOOKUP(U448-V448,{-9E+307,0,1},{2,"x",1}))</f>
        <v/>
      </c>
      <c r="AA448" s="14">
        <f>IF(U448="","",U448&amp;"-"&amp;V448)</f>
        <v/>
      </c>
      <c r="AB448" s="63" t="n"/>
    </row>
    <row customHeight="1" ht="12" r="449" spans="1:201">
      <c r="U449" s="10" t="n"/>
      <c r="V449" s="89" t="n"/>
      <c r="W449" s="16" t="n"/>
      <c r="X449" s="25" t="n"/>
      <c r="Y449" s="80" t="n"/>
      <c r="Z449" s="27">
        <f>IF(U449="","",LOOKUP(U449-V449,{-9E+307,0,1},{2,"x",1}))</f>
        <v/>
      </c>
      <c r="AA449" s="14">
        <f>IF(U449="","",U449&amp;"-"&amp;V449)</f>
        <v/>
      </c>
      <c r="AB449" s="63" t="n"/>
    </row>
    <row customHeight="1" ht="12" r="450" spans="1:201">
      <c r="U450" s="10" t="n"/>
      <c r="V450" s="89" t="n"/>
      <c r="W450" s="16" t="n"/>
      <c r="X450" s="25" t="n"/>
      <c r="Y450" s="80" t="n"/>
      <c r="Z450" s="27">
        <f>IF(U450="","",LOOKUP(U450-V450,{-9E+307,0,1},{2,"x",1}))</f>
        <v/>
      </c>
      <c r="AA450" s="14">
        <f>IF(U450="","",U450&amp;"-"&amp;V450)</f>
        <v/>
      </c>
      <c r="AB450" s="63" t="n"/>
    </row>
    <row customHeight="1" ht="12" r="451" spans="1:201">
      <c r="U451" s="10" t="n"/>
      <c r="V451" s="89" t="n"/>
      <c r="W451" s="16" t="n"/>
      <c r="X451" s="25" t="n"/>
      <c r="Y451" s="80" t="n"/>
      <c r="Z451" s="27">
        <f>IF(U451="","",LOOKUP(U451-V451,{-9E+307,0,1},{2,"x",1}))</f>
        <v/>
      </c>
      <c r="AA451" s="14">
        <f>IF(U451="","",U451&amp;"-"&amp;V451)</f>
        <v/>
      </c>
      <c r="AB451" s="63" t="n"/>
    </row>
    <row customHeight="1" ht="12" r="452" spans="1:201">
      <c r="U452" s="10" t="n"/>
      <c r="V452" s="89" t="n"/>
      <c r="W452" s="16" t="n"/>
      <c r="X452" s="25" t="n"/>
      <c r="Y452" s="80" t="n"/>
      <c r="Z452" s="27">
        <f>IF(U452="","",LOOKUP(U452-V452,{-9E+307,0,1},{2,"x",1}))</f>
        <v/>
      </c>
      <c r="AA452" s="14">
        <f>IF(U452="","",U452&amp;"-"&amp;V452)</f>
        <v/>
      </c>
      <c r="AB452" s="63" t="n"/>
    </row>
    <row customHeight="1" ht="12" r="453" spans="1:201">
      <c r="U453" s="10" t="n"/>
      <c r="V453" s="89" t="n"/>
      <c r="W453" s="16" t="n"/>
      <c r="X453" s="25" t="n"/>
      <c r="Y453" s="80" t="n"/>
      <c r="Z453" s="27">
        <f>IF(U453="","",LOOKUP(U453-V453,{-9E+307,0,1},{2,"x",1}))</f>
        <v/>
      </c>
      <c r="AA453" s="14">
        <f>IF(U453="","",U453&amp;"-"&amp;V453)</f>
        <v/>
      </c>
      <c r="AB453" s="63" t="n"/>
    </row>
    <row customHeight="1" ht="12" r="454" spans="1:201">
      <c r="U454" s="10" t="n"/>
      <c r="V454" s="89" t="n"/>
      <c r="W454" s="16" t="n"/>
      <c r="X454" s="25" t="n"/>
      <c r="Y454" s="80" t="n"/>
      <c r="Z454" s="27">
        <f>IF(U454="","",LOOKUP(U454-V454,{-9E+307,0,1},{2,"x",1}))</f>
        <v/>
      </c>
      <c r="AA454" s="14">
        <f>IF(U454="","",U454&amp;"-"&amp;V454)</f>
        <v/>
      </c>
      <c r="AB454" s="63" t="n"/>
    </row>
    <row customHeight="1" ht="12" r="455" spans="1:201">
      <c r="U455" s="10" t="n"/>
      <c r="V455" s="89" t="n"/>
      <c r="W455" s="16" t="n"/>
      <c r="X455" s="25" t="n"/>
      <c r="Y455" s="80" t="n"/>
      <c r="Z455" s="27">
        <f>IF(U455="","",LOOKUP(U455-V455,{-9E+307,0,1},{2,"x",1}))</f>
        <v/>
      </c>
      <c r="AA455" s="14">
        <f>IF(U455="","",U455&amp;"-"&amp;V455)</f>
        <v/>
      </c>
      <c r="AB455" s="63" t="n"/>
    </row>
    <row customHeight="1" ht="12" r="456" spans="1:201">
      <c r="U456" s="10" t="n"/>
      <c r="V456" s="89" t="n"/>
      <c r="W456" s="16" t="n"/>
      <c r="X456" s="25" t="n"/>
      <c r="Y456" s="80" t="n"/>
      <c r="Z456" s="27">
        <f>IF(U456="","",LOOKUP(U456-V456,{-9E+307,0,1},{2,"x",1}))</f>
        <v/>
      </c>
      <c r="AA456" s="14">
        <f>IF(U456="","",U456&amp;"-"&amp;V456)</f>
        <v/>
      </c>
      <c r="AB456" s="63" t="n"/>
    </row>
    <row customHeight="1" ht="12" r="457" spans="1:201">
      <c r="U457" s="10" t="n"/>
      <c r="V457" s="89" t="n"/>
      <c r="W457" s="16" t="n"/>
      <c r="X457" s="25" t="n"/>
      <c r="Y457" s="80" t="n"/>
      <c r="Z457" s="27">
        <f>IF(U457="","",LOOKUP(U457-V457,{-9E+307,0,1},{2,"x",1}))</f>
        <v/>
      </c>
      <c r="AA457" s="14">
        <f>IF(U457="","",U457&amp;"-"&amp;V457)</f>
        <v/>
      </c>
      <c r="AB457" s="63" t="n"/>
    </row>
    <row customHeight="1" ht="12" r="458" spans="1:201">
      <c r="U458" s="10" t="n"/>
      <c r="V458" s="89" t="n"/>
      <c r="W458" s="16" t="n"/>
      <c r="X458" s="25" t="n"/>
      <c r="Y458" s="80" t="n"/>
      <c r="Z458" s="27">
        <f>IF(U458="","",LOOKUP(U458-V458,{-9E+307,0,1},{2,"x",1}))</f>
        <v/>
      </c>
      <c r="AA458" s="14">
        <f>IF(U458="","",U458&amp;"-"&amp;V458)</f>
        <v/>
      </c>
      <c r="AB458" s="63" t="n"/>
    </row>
    <row customHeight="1" ht="12" r="459" spans="1:201">
      <c r="U459" s="10" t="n"/>
      <c r="V459" s="89" t="n"/>
      <c r="W459" s="16" t="n"/>
      <c r="X459" s="25" t="n"/>
      <c r="Y459" s="80" t="n"/>
      <c r="Z459" s="27">
        <f>IF(U459="","",LOOKUP(U459-V459,{-9E+307,0,1},{2,"x",1}))</f>
        <v/>
      </c>
      <c r="AA459" s="14">
        <f>IF(U459="","",U459&amp;"-"&amp;V459)</f>
        <v/>
      </c>
      <c r="AB459" s="63" t="n"/>
    </row>
    <row customHeight="1" ht="12" r="460" spans="1:201">
      <c r="U460" s="10" t="n"/>
      <c r="V460" s="89" t="n"/>
      <c r="W460" s="16" t="n"/>
      <c r="X460" s="25" t="n"/>
      <c r="Y460" s="80" t="n"/>
      <c r="Z460" s="27">
        <f>IF(U460="","",LOOKUP(U460-V460,{-9E+307,0,1},{2,"x",1}))</f>
        <v/>
      </c>
      <c r="AA460" s="14">
        <f>IF(U460="","",U460&amp;"-"&amp;V460)</f>
        <v/>
      </c>
      <c r="AB460" s="63" t="n"/>
    </row>
    <row customHeight="1" ht="12" r="461" spans="1:201">
      <c r="U461" s="10" t="n"/>
      <c r="V461" s="89" t="n"/>
      <c r="W461" s="16" t="n"/>
      <c r="X461" s="25" t="n"/>
      <c r="Y461" s="80" t="n"/>
      <c r="Z461" s="27">
        <f>IF(U461="","",LOOKUP(U461-V461,{-9E+307,0,1},{2,"x",1}))</f>
        <v/>
      </c>
      <c r="AA461" s="14">
        <f>IF(U461="","",U461&amp;"-"&amp;V461)</f>
        <v/>
      </c>
      <c r="AB461" s="63" t="n"/>
    </row>
    <row customHeight="1" ht="12" r="462" spans="1:201">
      <c r="U462" s="10" t="n"/>
      <c r="V462" s="89" t="n"/>
      <c r="W462" s="16" t="n"/>
      <c r="X462" s="25" t="n"/>
      <c r="Y462" s="80" t="n"/>
      <c r="Z462" s="27">
        <f>IF(U462="","",LOOKUP(U462-V462,{-9E+307,0,1},{2,"x",1}))</f>
        <v/>
      </c>
      <c r="AA462" s="14">
        <f>IF(U462="","",U462&amp;"-"&amp;V462)</f>
        <v/>
      </c>
      <c r="AB462" s="63" t="n"/>
    </row>
    <row customHeight="1" ht="12" r="463" spans="1:201">
      <c r="U463" s="10" t="n"/>
      <c r="V463" s="89" t="n"/>
      <c r="W463" s="16" t="n"/>
      <c r="X463" s="25" t="n"/>
      <c r="Y463" s="80" t="n"/>
      <c r="Z463" s="27">
        <f>IF(U463="","",LOOKUP(U463-V463,{-9E+307,0,1},{2,"x",1}))</f>
        <v/>
      </c>
      <c r="AA463" s="14">
        <f>IF(U463="","",U463&amp;"-"&amp;V463)</f>
        <v/>
      </c>
      <c r="AB463" s="63" t="n"/>
    </row>
    <row customHeight="1" ht="12" r="464" spans="1:201">
      <c r="U464" s="10" t="n"/>
      <c r="V464" s="89" t="n"/>
      <c r="W464" s="16" t="n"/>
      <c r="X464" s="25" t="n"/>
      <c r="Y464" s="80" t="n"/>
      <c r="Z464" s="27">
        <f>IF(U464="","",LOOKUP(U464-V464,{-9E+307,0,1},{2,"x",1}))</f>
        <v/>
      </c>
      <c r="AA464" s="14">
        <f>IF(U464="","",U464&amp;"-"&amp;V464)</f>
        <v/>
      </c>
      <c r="AB464" s="63" t="n"/>
    </row>
    <row customHeight="1" ht="12" r="465" spans="1:201">
      <c r="U465" s="10" t="n"/>
      <c r="V465" s="89" t="n"/>
      <c r="W465" s="16" t="n"/>
      <c r="X465" s="25" t="n"/>
      <c r="Y465" s="80" t="n"/>
      <c r="Z465" s="27">
        <f>IF(U465="","",LOOKUP(U465-V465,{-9E+307,0,1},{2,"x",1}))</f>
        <v/>
      </c>
      <c r="AA465" s="14">
        <f>IF(U465="","",U465&amp;"-"&amp;V465)</f>
        <v/>
      </c>
      <c r="AB465" s="63" t="n"/>
    </row>
    <row customHeight="1" ht="12" r="466" spans="1:201">
      <c r="U466" s="10" t="n"/>
      <c r="V466" s="89" t="n"/>
      <c r="W466" s="16" t="n"/>
      <c r="X466" s="25" t="n"/>
      <c r="Y466" s="80" t="n"/>
      <c r="Z466" s="27">
        <f>IF(U466="","",LOOKUP(U466-V466,{-9E+307,0,1},{2,"x",1}))</f>
        <v/>
      </c>
      <c r="AA466" s="14">
        <f>IF(U466="","",U466&amp;"-"&amp;V466)</f>
        <v/>
      </c>
      <c r="AB466" s="63" t="n"/>
    </row>
    <row customHeight="1" ht="12" r="467" spans="1:201">
      <c r="U467" s="10" t="n"/>
      <c r="V467" s="89" t="n"/>
      <c r="W467" s="16" t="n"/>
      <c r="X467" s="25" t="n"/>
      <c r="Y467" s="80" t="n"/>
      <c r="Z467" s="27">
        <f>IF(U467="","",LOOKUP(U467-V467,{-9E+307,0,1},{2,"x",1}))</f>
        <v/>
      </c>
      <c r="AA467" s="14">
        <f>IF(U467="","",U467&amp;"-"&amp;V467)</f>
        <v/>
      </c>
      <c r="AB467" s="63" t="n"/>
    </row>
    <row customHeight="1" ht="12" r="468" spans="1:201">
      <c r="U468" s="10" t="n"/>
      <c r="V468" s="89" t="n"/>
      <c r="W468" s="16" t="n"/>
      <c r="X468" s="25" t="n"/>
      <c r="Y468" s="80" t="n"/>
      <c r="Z468" s="27">
        <f>IF(U468="","",LOOKUP(U468-V468,{-9E+307,0,1},{2,"x",1}))</f>
        <v/>
      </c>
      <c r="AA468" s="14">
        <f>IF(U468="","",U468&amp;"-"&amp;V468)</f>
        <v/>
      </c>
      <c r="AB468" s="63" t="n"/>
    </row>
    <row customHeight="1" ht="12" r="469" spans="1:201">
      <c r="U469" s="10" t="n"/>
      <c r="V469" s="89" t="n"/>
      <c r="W469" s="16" t="n"/>
      <c r="X469" s="25" t="n"/>
      <c r="Y469" s="80" t="n"/>
      <c r="Z469" s="27">
        <f>IF(U469="","",LOOKUP(U469-V469,{-9E+307,0,1},{2,"x",1}))</f>
        <v/>
      </c>
      <c r="AA469" s="14">
        <f>IF(U469="","",U469&amp;"-"&amp;V469)</f>
        <v/>
      </c>
      <c r="AB469" s="63" t="n"/>
    </row>
    <row customHeight="1" ht="12" r="470" spans="1:201">
      <c r="U470" s="10" t="n"/>
      <c r="V470" s="89" t="n"/>
      <c r="W470" s="16" t="n"/>
      <c r="X470" s="25" t="n"/>
      <c r="Y470" s="80" t="n"/>
      <c r="Z470" s="27">
        <f>IF(U470="","",LOOKUP(U470-V470,{-9E+307,0,1},{2,"x",1}))</f>
        <v/>
      </c>
      <c r="AA470" s="14">
        <f>IF(U470="","",U470&amp;"-"&amp;V470)</f>
        <v/>
      </c>
      <c r="AB470" s="63" t="n"/>
    </row>
    <row customHeight="1" ht="12" r="471" spans="1:201">
      <c r="U471" s="10" t="n"/>
      <c r="V471" s="89" t="n"/>
      <c r="W471" s="16" t="n"/>
      <c r="X471" s="25" t="n"/>
      <c r="Y471" s="80" t="n"/>
      <c r="Z471" s="27">
        <f>IF(U471="","",LOOKUP(U471-V471,{-9E+307,0,1},{2,"x",1}))</f>
        <v/>
      </c>
      <c r="AA471" s="14">
        <f>IF(U471="","",U471&amp;"-"&amp;V471)</f>
        <v/>
      </c>
      <c r="AB471" s="63" t="n"/>
    </row>
    <row customHeight="1" ht="12" r="472" spans="1:201">
      <c r="U472" s="10" t="n"/>
      <c r="V472" s="89" t="n"/>
      <c r="W472" s="16" t="n"/>
      <c r="X472" s="25" t="n"/>
      <c r="Y472" s="80" t="n"/>
      <c r="Z472" s="27">
        <f>IF(U472="","",LOOKUP(U472-V472,{-9E+307,0,1},{2,"x",1}))</f>
        <v/>
      </c>
      <c r="AA472" s="14">
        <f>IF(U472="","",U472&amp;"-"&amp;V472)</f>
        <v/>
      </c>
      <c r="AB472" s="63" t="n"/>
    </row>
    <row customHeight="1" ht="12" r="473" spans="1:201">
      <c r="U473" s="10" t="n"/>
      <c r="V473" s="89" t="n"/>
      <c r="W473" s="16" t="n"/>
      <c r="X473" s="25" t="n"/>
      <c r="Y473" s="80" t="n"/>
      <c r="Z473" s="27">
        <f>IF(U473="","",LOOKUP(U473-V473,{-9E+307,0,1},{2,"x",1}))</f>
        <v/>
      </c>
      <c r="AA473" s="14">
        <f>IF(U473="","",U473&amp;"-"&amp;V473)</f>
        <v/>
      </c>
      <c r="AB473" s="63" t="n"/>
    </row>
    <row customHeight="1" ht="12" r="474" spans="1:201">
      <c r="U474" s="10" t="n"/>
      <c r="V474" s="89" t="n"/>
      <c r="W474" s="16" t="n"/>
      <c r="X474" s="25" t="n"/>
      <c r="Y474" s="80" t="n"/>
      <c r="Z474" s="27">
        <f>IF(U474="","",LOOKUP(U474-V474,{-9E+307,0,1},{2,"x",1}))</f>
        <v/>
      </c>
      <c r="AA474" s="14">
        <f>IF(U474="","",U474&amp;"-"&amp;V474)</f>
        <v/>
      </c>
      <c r="AB474" s="63" t="n"/>
    </row>
    <row customHeight="1" ht="12" r="475" spans="1:201">
      <c r="U475" s="10" t="n"/>
      <c r="V475" s="89" t="n"/>
      <c r="W475" s="16" t="n"/>
      <c r="X475" s="25" t="n"/>
      <c r="Y475" s="80" t="n"/>
      <c r="Z475" s="27">
        <f>IF(U475="","",LOOKUP(U475-V475,{-9E+307,0,1},{2,"x",1}))</f>
        <v/>
      </c>
      <c r="AA475" s="14">
        <f>IF(U475="","",U475&amp;"-"&amp;V475)</f>
        <v/>
      </c>
      <c r="AB475" s="63" t="n"/>
    </row>
    <row customHeight="1" ht="12" r="476" spans="1:201">
      <c r="U476" s="10" t="n"/>
      <c r="V476" s="89" t="n"/>
      <c r="W476" s="16" t="n"/>
      <c r="X476" s="25" t="n"/>
      <c r="Y476" s="80" t="n"/>
      <c r="Z476" s="27">
        <f>IF(U476="","",LOOKUP(U476-V476,{-9E+307,0,1},{2,"x",1}))</f>
        <v/>
      </c>
      <c r="AA476" s="14">
        <f>IF(U476="","",U476&amp;"-"&amp;V476)</f>
        <v/>
      </c>
      <c r="AB476" s="63" t="n"/>
    </row>
    <row customHeight="1" ht="12" r="477" spans="1:201">
      <c r="U477" s="10" t="n"/>
      <c r="V477" s="89" t="n"/>
      <c r="W477" s="16" t="n"/>
      <c r="X477" s="25" t="n"/>
      <c r="Y477" s="80" t="n"/>
      <c r="Z477" s="27">
        <f>IF(U477="","",LOOKUP(U477-V477,{-9E+307,0,1},{2,"x",1}))</f>
        <v/>
      </c>
      <c r="AA477" s="14">
        <f>IF(U477="","",U477&amp;"-"&amp;V477)</f>
        <v/>
      </c>
      <c r="AB477" s="63" t="n"/>
    </row>
    <row customHeight="1" ht="12" r="478" spans="1:201">
      <c r="U478" s="10" t="n"/>
      <c r="V478" s="89" t="n"/>
      <c r="W478" s="16" t="n"/>
      <c r="X478" s="25" t="n"/>
      <c r="Y478" s="80" t="n"/>
      <c r="Z478" s="27">
        <f>IF(U478="","",LOOKUP(U478-V478,{-9E+307,0,1},{2,"x",1}))</f>
        <v/>
      </c>
      <c r="AA478" s="14">
        <f>IF(U478="","",U478&amp;"-"&amp;V478)</f>
        <v/>
      </c>
      <c r="AB478" s="63" t="n"/>
    </row>
    <row customHeight="1" ht="12" r="479" spans="1:201">
      <c r="U479" s="10" t="n"/>
      <c r="V479" s="89" t="n"/>
      <c r="W479" s="16" t="n"/>
      <c r="X479" s="25" t="n"/>
      <c r="Y479" s="80" t="n"/>
      <c r="Z479" s="27">
        <f>IF(U479="","",LOOKUP(U479-V479,{-9E+307,0,1},{2,"x",1}))</f>
        <v/>
      </c>
      <c r="AA479" s="14">
        <f>IF(U479="","",U479&amp;"-"&amp;V479)</f>
        <v/>
      </c>
      <c r="AB479" s="63" t="n"/>
    </row>
    <row customHeight="1" ht="12" r="480" spans="1:201">
      <c r="U480" s="10" t="n"/>
      <c r="V480" s="89" t="n"/>
      <c r="W480" s="16" t="n"/>
      <c r="X480" s="25" t="n"/>
      <c r="Y480" s="80" t="n"/>
      <c r="Z480" s="27">
        <f>IF(U480="","",LOOKUP(U480-V480,{-9E+307,0,1},{2,"x",1}))</f>
        <v/>
      </c>
      <c r="AA480" s="14">
        <f>IF(U480="","",U480&amp;"-"&amp;V480)</f>
        <v/>
      </c>
      <c r="AB480" s="63" t="n"/>
    </row>
    <row customHeight="1" ht="12" r="481" spans="1:201">
      <c r="U481" s="10" t="n"/>
      <c r="V481" s="89" t="n"/>
      <c r="W481" s="16" t="n"/>
      <c r="X481" s="25" t="n"/>
      <c r="Y481" s="80" t="n"/>
      <c r="Z481" s="27">
        <f>IF(U481="","",LOOKUP(U481-V481,{-9E+307,0,1},{2,"x",1}))</f>
        <v/>
      </c>
      <c r="AA481" s="14">
        <f>IF(U481="","",U481&amp;"-"&amp;V481)</f>
        <v/>
      </c>
      <c r="AB481" s="63" t="n"/>
    </row>
    <row customHeight="1" ht="12" r="482" spans="1:201">
      <c r="U482" s="10" t="n"/>
      <c r="V482" s="89" t="n"/>
      <c r="W482" s="16" t="n"/>
      <c r="X482" s="25" t="n"/>
      <c r="Y482" s="80" t="n"/>
      <c r="Z482" s="27">
        <f>IF(U482="","",LOOKUP(U482-V482,{-9E+307,0,1},{2,"x",1}))</f>
        <v/>
      </c>
      <c r="AA482" s="14">
        <f>IF(U482="","",U482&amp;"-"&amp;V482)</f>
        <v/>
      </c>
      <c r="AB482" s="63" t="n"/>
    </row>
    <row customHeight="1" ht="12" r="483" spans="1:201">
      <c r="U483" s="10" t="n"/>
      <c r="V483" s="89" t="n"/>
      <c r="W483" s="16" t="n"/>
      <c r="X483" s="25" t="n"/>
      <c r="Y483" s="80" t="n"/>
      <c r="Z483" s="27">
        <f>IF(U483="","",LOOKUP(U483-V483,{-9E+307,0,1},{2,"x",1}))</f>
        <v/>
      </c>
      <c r="AA483" s="14">
        <f>IF(U483="","",U483&amp;"-"&amp;V483)</f>
        <v/>
      </c>
      <c r="AB483" s="63" t="n"/>
    </row>
    <row customHeight="1" ht="12" r="484" spans="1:201">
      <c r="U484" s="10" t="n"/>
      <c r="V484" s="89" t="n"/>
      <c r="W484" s="16" t="n"/>
      <c r="X484" s="25" t="n"/>
      <c r="Y484" s="80" t="n"/>
      <c r="Z484" s="27">
        <f>IF(U484="","",LOOKUP(U484-V484,{-9E+307,0,1},{2,"x",1}))</f>
        <v/>
      </c>
      <c r="AA484" s="14">
        <f>IF(U484="","",U484&amp;"-"&amp;V484)</f>
        <v/>
      </c>
      <c r="AB484" s="63" t="n"/>
    </row>
    <row customHeight="1" ht="12" r="485" spans="1:201">
      <c r="U485" s="10" t="n"/>
      <c r="V485" s="89" t="n"/>
      <c r="W485" s="16" t="n"/>
      <c r="X485" s="25" t="n"/>
      <c r="Y485" s="80" t="n"/>
      <c r="Z485" s="27">
        <f>IF(U485="","",LOOKUP(U485-V485,{-9E+307,0,1},{2,"x",1}))</f>
        <v/>
      </c>
      <c r="AA485" s="14">
        <f>IF(U485="","",U485&amp;"-"&amp;V485)</f>
        <v/>
      </c>
      <c r="AB485" s="63" t="n"/>
    </row>
    <row customHeight="1" ht="12" r="486" spans="1:201">
      <c r="U486" s="10" t="n"/>
      <c r="V486" s="89" t="n"/>
      <c r="W486" s="16" t="n"/>
      <c r="X486" s="25" t="n"/>
      <c r="Y486" s="80" t="n"/>
      <c r="Z486" s="27">
        <f>IF(U486="","",LOOKUP(U486-V486,{-9E+307,0,1},{2,"x",1}))</f>
        <v/>
      </c>
      <c r="AA486" s="14">
        <f>IF(U486="","",U486&amp;"-"&amp;V486)</f>
        <v/>
      </c>
      <c r="AB486" s="63" t="n"/>
    </row>
    <row customHeight="1" ht="12" r="487" spans="1:201">
      <c r="U487" s="10" t="n"/>
      <c r="V487" s="89" t="n"/>
      <c r="W487" s="16" t="n"/>
      <c r="X487" s="25" t="n"/>
      <c r="Y487" s="80" t="n"/>
      <c r="Z487" s="27">
        <f>IF(U487="","",LOOKUP(U487-V487,{-9E+307,0,1},{2,"x",1}))</f>
        <v/>
      </c>
      <c r="AA487" s="14">
        <f>IF(U487="","",U487&amp;"-"&amp;V487)</f>
        <v/>
      </c>
      <c r="AB487" s="63" t="n"/>
    </row>
    <row customHeight="1" ht="12" r="488" spans="1:201">
      <c r="U488" s="10" t="n"/>
      <c r="V488" s="89" t="n"/>
      <c r="W488" s="16" t="n"/>
      <c r="X488" s="25" t="n"/>
      <c r="Y488" s="80" t="n"/>
      <c r="Z488" s="27">
        <f>IF(U488="","",LOOKUP(U488-V488,{-9E+307,0,1},{2,"x",1}))</f>
        <v/>
      </c>
      <c r="AA488" s="14">
        <f>IF(U488="","",U488&amp;"-"&amp;V488)</f>
        <v/>
      </c>
      <c r="AB488" s="63" t="n"/>
    </row>
    <row customHeight="1" ht="12" r="489" spans="1:201">
      <c r="U489" s="10" t="n"/>
      <c r="V489" s="89" t="n"/>
      <c r="W489" s="16" t="n"/>
      <c r="X489" s="25" t="n"/>
      <c r="Y489" s="80" t="n"/>
      <c r="Z489" s="27">
        <f>IF(U489="","",LOOKUP(U489-V489,{-9E+307,0,1},{2,"x",1}))</f>
        <v/>
      </c>
      <c r="AA489" s="14">
        <f>IF(U489="","",U489&amp;"-"&amp;V489)</f>
        <v/>
      </c>
      <c r="AB489" s="63" t="n"/>
    </row>
    <row customHeight="1" ht="12" r="490" spans="1:201">
      <c r="U490" s="10" t="n"/>
      <c r="V490" s="89" t="n"/>
      <c r="W490" s="16" t="n"/>
      <c r="X490" s="25" t="n"/>
      <c r="Y490" s="80" t="n"/>
      <c r="Z490" s="27">
        <f>IF(U490="","",LOOKUP(U490-V490,{-9E+307,0,1},{2,"x",1}))</f>
        <v/>
      </c>
      <c r="AA490" s="14">
        <f>IF(U490="","",U490&amp;"-"&amp;V490)</f>
        <v/>
      </c>
      <c r="AB490" s="63" t="n"/>
    </row>
    <row customHeight="1" ht="12" r="491" spans="1:201">
      <c r="U491" s="10" t="n"/>
      <c r="V491" s="89" t="n"/>
      <c r="W491" s="16" t="n"/>
      <c r="X491" s="25" t="n"/>
      <c r="Y491" s="80" t="n"/>
      <c r="Z491" s="27">
        <f>IF(U491="","",LOOKUP(U491-V491,{-9E+307,0,1},{2,"x",1}))</f>
        <v/>
      </c>
      <c r="AA491" s="14">
        <f>IF(U491="","",U491&amp;"-"&amp;V491)</f>
        <v/>
      </c>
      <c r="AB491" s="63" t="n"/>
    </row>
    <row customHeight="1" ht="12" r="492" spans="1:201">
      <c r="U492" s="10" t="n"/>
      <c r="V492" s="89" t="n"/>
      <c r="W492" s="16" t="n"/>
      <c r="X492" s="25" t="n"/>
      <c r="Y492" s="80" t="n"/>
      <c r="Z492" s="27">
        <f>IF(U492="","",LOOKUP(U492-V492,{-9E+307,0,1},{2,"x",1}))</f>
        <v/>
      </c>
      <c r="AA492" s="14">
        <f>IF(U492="","",U492&amp;"-"&amp;V492)</f>
        <v/>
      </c>
      <c r="AB492" s="63" t="n"/>
    </row>
    <row customHeight="1" ht="12" r="493" spans="1:201">
      <c r="U493" s="10" t="n"/>
      <c r="V493" s="89" t="n"/>
      <c r="W493" s="16" t="n"/>
      <c r="X493" s="25" t="n"/>
      <c r="Y493" s="80" t="n"/>
      <c r="Z493" s="27">
        <f>IF(U493="","",LOOKUP(U493-V493,{-9E+307,0,1},{2,"x",1}))</f>
        <v/>
      </c>
      <c r="AA493" s="14">
        <f>IF(U493="","",U493&amp;"-"&amp;V493)</f>
        <v/>
      </c>
      <c r="AB493" s="63" t="n"/>
    </row>
    <row customHeight="1" ht="12" r="494" spans="1:201">
      <c r="U494" s="10" t="n"/>
      <c r="V494" s="89" t="n"/>
      <c r="W494" s="16" t="n"/>
      <c r="X494" s="25" t="n"/>
      <c r="Y494" s="80" t="n"/>
      <c r="Z494" s="27">
        <f>IF(U494="","",LOOKUP(U494-V494,{-9E+307,0,1},{2,"x",1}))</f>
        <v/>
      </c>
      <c r="AA494" s="14">
        <f>IF(U494="","",U494&amp;"-"&amp;V494)</f>
        <v/>
      </c>
      <c r="AB494" s="63" t="n"/>
    </row>
    <row customHeight="1" ht="12" r="495" spans="1:201">
      <c r="U495" s="10" t="n"/>
      <c r="V495" s="89" t="n"/>
      <c r="W495" s="16" t="n"/>
      <c r="X495" s="25" t="n"/>
      <c r="Y495" s="80" t="n"/>
      <c r="Z495" s="27">
        <f>IF(U495="","",LOOKUP(U495-V495,{-9E+307,0,1},{2,"x",1}))</f>
        <v/>
      </c>
      <c r="AA495" s="14">
        <f>IF(U495="","",U495&amp;"-"&amp;V495)</f>
        <v/>
      </c>
      <c r="AB495" s="63" t="n"/>
    </row>
    <row customHeight="1" ht="12" r="496" spans="1:201">
      <c r="U496" s="10" t="n"/>
      <c r="V496" s="89" t="n"/>
      <c r="W496" s="16" t="n"/>
      <c r="X496" s="25" t="n"/>
      <c r="Y496" s="80" t="n"/>
      <c r="Z496" s="27">
        <f>IF(U496="","",LOOKUP(U496-V496,{-9E+307,0,1},{2,"x",1}))</f>
        <v/>
      </c>
      <c r="AA496" s="14">
        <f>IF(U496="","",U496&amp;"-"&amp;V496)</f>
        <v/>
      </c>
      <c r="AB496" s="63" t="n"/>
    </row>
    <row customHeight="1" ht="12" r="497" spans="1:201">
      <c r="U497" s="10" t="n"/>
      <c r="V497" s="89" t="n"/>
      <c r="W497" s="16" t="n"/>
      <c r="X497" s="25" t="n"/>
      <c r="Y497" s="80" t="n"/>
      <c r="Z497" s="27">
        <f>IF(U497="","",LOOKUP(U497-V497,{-9E+307,0,1},{2,"x",1}))</f>
        <v/>
      </c>
      <c r="AA497" s="14">
        <f>IF(U497="","",U497&amp;"-"&amp;V497)</f>
        <v/>
      </c>
      <c r="AB497" s="63" t="n"/>
    </row>
    <row customHeight="1" ht="12" r="498" spans="1:201">
      <c r="U498" s="10" t="n"/>
      <c r="V498" s="89" t="n"/>
      <c r="W498" s="16" t="n"/>
      <c r="X498" s="25" t="n"/>
      <c r="Y498" s="80" t="n"/>
      <c r="Z498" s="27">
        <f>IF(U498="","",LOOKUP(U498-V498,{-9E+307,0,1},{2,"x",1}))</f>
        <v/>
      </c>
      <c r="AA498" s="14">
        <f>IF(U498="","",U498&amp;"-"&amp;V498)</f>
        <v/>
      </c>
      <c r="AB498" s="63" t="n"/>
    </row>
    <row customHeight="1" ht="12" r="499" spans="1:201">
      <c r="U499" s="10" t="n"/>
      <c r="V499" s="89" t="n"/>
      <c r="W499" s="16" t="n"/>
      <c r="X499" s="25" t="n"/>
      <c r="Y499" s="80" t="n"/>
      <c r="Z499" s="27">
        <f>IF(U499="","",LOOKUP(U499-V499,{-9E+307,0,1},{2,"x",1}))</f>
        <v/>
      </c>
      <c r="AA499" s="14">
        <f>IF(U499="","",U499&amp;"-"&amp;V499)</f>
        <v/>
      </c>
      <c r="AB499" s="63" t="n"/>
    </row>
    <row customHeight="1" ht="12" r="500" spans="1:201">
      <c r="U500" s="10" t="n"/>
      <c r="V500" s="89" t="n"/>
      <c r="W500" s="16" t="n"/>
      <c r="X500" s="25" t="n"/>
      <c r="Y500" s="80" t="n"/>
      <c r="Z500" s="27">
        <f>IF(U500="","",LOOKUP(U500-V500,{-9E+307,0,1},{2,"x",1}))</f>
        <v/>
      </c>
      <c r="AA500" s="14">
        <f>IF(U500="","",U500&amp;"-"&amp;V500)</f>
        <v/>
      </c>
      <c r="AB500" s="63" t="n"/>
    </row>
    <row customHeight="1" ht="12" r="501" spans="1:201">
      <c r="U501" s="10" t="n"/>
      <c r="V501" s="89" t="n"/>
      <c r="W501" s="16" t="n"/>
      <c r="X501" s="25" t="n"/>
      <c r="Y501" s="80" t="n"/>
      <c r="Z501" s="27">
        <f>IF(U501="","",LOOKUP(U501-V501,{-9E+307,0,1},{2,"x",1}))</f>
        <v/>
      </c>
      <c r="AA501" s="14">
        <f>IF(U501="","",U501&amp;"-"&amp;V501)</f>
        <v/>
      </c>
      <c r="AB501" s="63" t="n"/>
    </row>
    <row customHeight="1" ht="12" r="502" spans="1:201">
      <c r="U502" s="10" t="n"/>
      <c r="V502" s="89" t="n"/>
      <c r="W502" s="16" t="n"/>
      <c r="X502" s="25" t="n"/>
      <c r="Y502" s="80" t="n"/>
      <c r="Z502" s="27">
        <f>IF(U502="","",LOOKUP(U502-V502,{-9E+307,0,1},{2,"x",1}))</f>
        <v/>
      </c>
      <c r="AA502" s="14">
        <f>IF(U502="","",U502&amp;"-"&amp;V502)</f>
        <v/>
      </c>
      <c r="AB502" s="63" t="n"/>
    </row>
    <row customHeight="1" ht="12" r="503" spans="1:201">
      <c r="U503" s="10" t="n"/>
      <c r="V503" s="89" t="n"/>
      <c r="W503" s="16" t="n"/>
      <c r="X503" s="25" t="n"/>
      <c r="Y503" s="80" t="n"/>
      <c r="Z503" s="27">
        <f>IF(U503="","",LOOKUP(U503-V503,{-9E+307,0,1},{2,"x",1}))</f>
        <v/>
      </c>
      <c r="AA503" s="14">
        <f>IF(U503="","",U503&amp;"-"&amp;V503)</f>
        <v/>
      </c>
      <c r="AB503" s="63" t="n"/>
    </row>
    <row customHeight="1" ht="12" r="504" spans="1:201">
      <c r="U504" s="10" t="n"/>
      <c r="V504" s="89" t="n"/>
      <c r="W504" s="16" t="n"/>
      <c r="X504" s="25" t="n"/>
      <c r="Y504" s="80" t="n"/>
      <c r="Z504" s="27">
        <f>IF(U504="","",LOOKUP(U504-V504,{-9E+307,0,1},{2,"x",1}))</f>
        <v/>
      </c>
      <c r="AA504" s="14">
        <f>IF(U504="","",U504&amp;"-"&amp;V504)</f>
        <v/>
      </c>
      <c r="AB504" s="63" t="n"/>
    </row>
    <row customHeight="1" ht="12" r="505" spans="1:201">
      <c r="U505" s="10" t="n"/>
      <c r="V505" s="89" t="n"/>
      <c r="W505" s="16" t="n"/>
      <c r="X505" s="25" t="n"/>
      <c r="Y505" s="80" t="n"/>
      <c r="Z505" s="27">
        <f>IF(U505="","",LOOKUP(U505-V505,{-9E+307,0,1},{2,"x",1}))</f>
        <v/>
      </c>
      <c r="AA505" s="14">
        <f>IF(U505="","",U505&amp;"-"&amp;V505)</f>
        <v/>
      </c>
      <c r="AB505" s="63" t="n"/>
    </row>
    <row customHeight="1" ht="12" r="506" spans="1:201">
      <c r="U506" s="10" t="n"/>
      <c r="V506" s="89" t="n"/>
      <c r="W506" s="16" t="n"/>
      <c r="X506" s="25" t="n"/>
      <c r="Y506" s="80" t="n"/>
      <c r="Z506" s="27">
        <f>IF(U506="","",LOOKUP(U506-V506,{-9E+307,0,1},{2,"x",1}))</f>
        <v/>
      </c>
      <c r="AA506" s="14">
        <f>IF(U506="","",U506&amp;"-"&amp;V506)</f>
        <v/>
      </c>
      <c r="AB506" s="63" t="n"/>
    </row>
    <row customHeight="1" ht="12" r="507" spans="1:201">
      <c r="U507" s="10" t="n"/>
      <c r="V507" s="89" t="n"/>
      <c r="W507" s="16" t="n"/>
      <c r="X507" s="25" t="n"/>
      <c r="Y507" s="80" t="n"/>
      <c r="Z507" s="27">
        <f>IF(U507="","",LOOKUP(U507-V507,{-9E+307,0,1},{2,"x",1}))</f>
        <v/>
      </c>
      <c r="AA507" s="14">
        <f>IF(U507="","",U507&amp;"-"&amp;V507)</f>
        <v/>
      </c>
      <c r="AB507" s="63" t="n"/>
    </row>
    <row customHeight="1" ht="12" r="508" spans="1:201">
      <c r="U508" s="10" t="n"/>
      <c r="V508" s="89" t="n"/>
      <c r="W508" s="16" t="n"/>
      <c r="X508" s="25" t="n"/>
      <c r="Y508" s="80" t="n"/>
      <c r="Z508" s="27">
        <f>IF(U508="","",LOOKUP(U508-V508,{-9E+307,0,1},{2,"x",1}))</f>
        <v/>
      </c>
      <c r="AA508" s="14">
        <f>IF(U508="","",U508&amp;"-"&amp;V508)</f>
        <v/>
      </c>
      <c r="AB508" s="63" t="n"/>
    </row>
    <row customHeight="1" ht="12" r="509" spans="1:201">
      <c r="U509" s="10" t="n"/>
      <c r="V509" s="89" t="n"/>
      <c r="W509" s="16" t="n"/>
      <c r="X509" s="25" t="n"/>
      <c r="Y509" s="80" t="n"/>
      <c r="Z509" s="27">
        <f>IF(U509="","",LOOKUP(U509-V509,{-9E+307,0,1},{2,"x",1}))</f>
        <v/>
      </c>
      <c r="AA509" s="14">
        <f>IF(U509="","",U509&amp;"-"&amp;V509)</f>
        <v/>
      </c>
      <c r="AB509" s="63" t="n"/>
    </row>
    <row customHeight="1" ht="12" r="510" spans="1:201">
      <c r="U510" s="10" t="n"/>
      <c r="V510" s="89" t="n"/>
      <c r="W510" s="16" t="n"/>
      <c r="X510" s="25" t="n"/>
      <c r="Y510" s="80" t="n"/>
      <c r="Z510" s="27">
        <f>IF(U510="","",LOOKUP(U510-V510,{-9E+307,0,1},{2,"x",1}))</f>
        <v/>
      </c>
      <c r="AA510" s="14">
        <f>IF(U510="","",U510&amp;"-"&amp;V510)</f>
        <v/>
      </c>
      <c r="AB510" s="63" t="n"/>
    </row>
    <row customHeight="1" ht="12" r="511" spans="1:201">
      <c r="U511" s="10" t="n"/>
      <c r="V511" s="89" t="n"/>
      <c r="W511" s="16" t="n"/>
      <c r="X511" s="25" t="n"/>
      <c r="Y511" s="80" t="n"/>
      <c r="Z511" s="27">
        <f>IF(U511="","",LOOKUP(U511-V511,{-9E+307,0,1},{2,"x",1}))</f>
        <v/>
      </c>
      <c r="AA511" s="14">
        <f>IF(U511="","",U511&amp;"-"&amp;V511)</f>
        <v/>
      </c>
      <c r="AB511" s="63" t="n"/>
    </row>
    <row customHeight="1" ht="12" r="512" spans="1:201">
      <c r="U512" s="10" t="n"/>
      <c r="V512" s="89" t="n"/>
      <c r="W512" s="16" t="n"/>
      <c r="X512" s="25" t="n"/>
      <c r="Y512" s="80" t="n"/>
      <c r="Z512" s="27">
        <f>IF(U512="","",LOOKUP(U512-V512,{-9E+307,0,1},{2,"x",1}))</f>
        <v/>
      </c>
      <c r="AA512" s="14">
        <f>IF(U512="","",U512&amp;"-"&amp;V512)</f>
        <v/>
      </c>
      <c r="AB512" s="63" t="n"/>
    </row>
    <row customHeight="1" ht="12" r="513" spans="1:201">
      <c r="U513" s="10" t="n"/>
      <c r="V513" s="89" t="n"/>
      <c r="W513" s="16" t="n"/>
      <c r="X513" s="25" t="n"/>
      <c r="Y513" s="80" t="n"/>
      <c r="Z513" s="27">
        <f>IF(U513="","",LOOKUP(U513-V513,{-9E+307,0,1},{2,"x",1}))</f>
        <v/>
      </c>
      <c r="AA513" s="14">
        <f>IF(U513="","",U513&amp;"-"&amp;V513)</f>
        <v/>
      </c>
      <c r="AB513" s="63" t="n"/>
    </row>
    <row customHeight="1" ht="12" r="514" spans="1:201">
      <c r="U514" s="10" t="n"/>
      <c r="V514" s="89" t="n"/>
      <c r="W514" s="16" t="n"/>
      <c r="X514" s="25" t="n"/>
      <c r="Y514" s="80" t="n"/>
      <c r="Z514" s="27">
        <f>IF(U514="","",LOOKUP(U514-V514,{-9E+307,0,1},{2,"x",1}))</f>
        <v/>
      </c>
      <c r="AA514" s="14">
        <f>IF(U514="","",U514&amp;"-"&amp;V514)</f>
        <v/>
      </c>
      <c r="AB514" s="63" t="n"/>
    </row>
    <row customHeight="1" ht="12" r="515" spans="1:201">
      <c r="U515" s="10" t="n"/>
      <c r="V515" s="89" t="n"/>
      <c r="W515" s="16" t="n"/>
      <c r="X515" s="25" t="n"/>
      <c r="Y515" s="80" t="n"/>
      <c r="Z515" s="27">
        <f>IF(U515="","",LOOKUP(U515-V515,{-9E+307,0,1},{2,"x",1}))</f>
        <v/>
      </c>
      <c r="AA515" s="14">
        <f>IF(U515="","",U515&amp;"-"&amp;V515)</f>
        <v/>
      </c>
      <c r="AB515" s="63" t="n"/>
    </row>
    <row customHeight="1" ht="12" r="516" spans="1:201">
      <c r="U516" s="10" t="n"/>
      <c r="V516" s="89" t="n"/>
      <c r="W516" s="16" t="n"/>
      <c r="X516" s="25" t="n"/>
      <c r="Y516" s="80" t="n"/>
      <c r="Z516" s="27">
        <f>IF(U516="","",LOOKUP(U516-V516,{-9E+307,0,1},{2,"x",1}))</f>
        <v/>
      </c>
      <c r="AA516" s="14">
        <f>IF(U516="","",U516&amp;"-"&amp;V516)</f>
        <v/>
      </c>
      <c r="AB516" s="63" t="n"/>
    </row>
    <row customHeight="1" ht="12" r="517" spans="1:201">
      <c r="U517" s="10" t="n"/>
      <c r="V517" s="89" t="n"/>
      <c r="W517" s="16" t="n"/>
      <c r="X517" s="25" t="n"/>
      <c r="Y517" s="80" t="n"/>
      <c r="Z517" s="27">
        <f>IF(U517="","",LOOKUP(U517-V517,{-9E+307,0,1},{2,"x",1}))</f>
        <v/>
      </c>
      <c r="AA517" s="14">
        <f>IF(U517="","",U517&amp;"-"&amp;V517)</f>
        <v/>
      </c>
      <c r="AB517" s="63" t="n"/>
    </row>
    <row customHeight="1" ht="12" r="518" spans="1:201">
      <c r="U518" s="10" t="n"/>
      <c r="V518" s="89" t="n"/>
      <c r="W518" s="16" t="n"/>
      <c r="X518" s="25" t="n"/>
      <c r="Y518" s="80" t="n"/>
      <c r="Z518" s="27">
        <f>IF(U518="","",LOOKUP(U518-V518,{-9E+307,0,1},{2,"x",1}))</f>
        <v/>
      </c>
      <c r="AA518" s="14">
        <f>IF(U518="","",U518&amp;"-"&amp;V518)</f>
        <v/>
      </c>
      <c r="AB518" s="63" t="n"/>
    </row>
    <row customHeight="1" ht="12" r="519" spans="1:201">
      <c r="U519" s="10" t="n"/>
      <c r="V519" s="89" t="n"/>
      <c r="W519" s="16" t="n"/>
      <c r="X519" s="25" t="n"/>
      <c r="Y519" s="80" t="n"/>
      <c r="Z519" s="27">
        <f>IF(U519="","",LOOKUP(U519-V519,{-9E+307,0,1},{2,"x",1}))</f>
        <v/>
      </c>
      <c r="AA519" s="14">
        <f>IF(U519="","",U519&amp;"-"&amp;V519)</f>
        <v/>
      </c>
      <c r="AB519" s="63" t="n"/>
    </row>
    <row customHeight="1" ht="12" r="520" spans="1:201">
      <c r="U520" s="10" t="n"/>
      <c r="V520" s="89" t="n"/>
      <c r="W520" s="16" t="n"/>
      <c r="X520" s="25" t="n"/>
      <c r="Y520" s="80" t="n"/>
      <c r="Z520" s="27">
        <f>IF(U520="","",LOOKUP(U520-V520,{-9E+307,0,1},{2,"x",1}))</f>
        <v/>
      </c>
      <c r="AA520" s="14">
        <f>IF(U520="","",U520&amp;"-"&amp;V520)</f>
        <v/>
      </c>
      <c r="AB520" s="63" t="n"/>
    </row>
    <row customHeight="1" ht="12" r="521" spans="1:201">
      <c r="U521" s="10" t="n"/>
      <c r="V521" s="89" t="n"/>
      <c r="W521" s="16" t="n"/>
      <c r="X521" s="25" t="n"/>
      <c r="Y521" s="80" t="n"/>
      <c r="Z521" s="27">
        <f>IF(U521="","",LOOKUP(U521-V521,{-9E+307,0,1},{2,"x",1}))</f>
        <v/>
      </c>
      <c r="AA521" s="14">
        <f>IF(U521="","",U521&amp;"-"&amp;V521)</f>
        <v/>
      </c>
      <c r="AB521" s="63" t="n"/>
    </row>
    <row customHeight="1" ht="12" r="522" spans="1:201">
      <c r="U522" s="10" t="n"/>
      <c r="V522" s="89" t="n"/>
      <c r="W522" s="16" t="n"/>
      <c r="X522" s="25" t="n"/>
      <c r="Y522" s="80" t="n"/>
      <c r="Z522" s="27">
        <f>IF(U522="","",LOOKUP(U522-V522,{-9E+307,0,1},{2,"x",1}))</f>
        <v/>
      </c>
      <c r="AA522" s="14">
        <f>IF(U522="","",U522&amp;"-"&amp;V522)</f>
        <v/>
      </c>
      <c r="AB522" s="63" t="n"/>
    </row>
    <row customHeight="1" ht="12" r="523" spans="1:201">
      <c r="U523" s="10" t="n"/>
      <c r="V523" s="89" t="n"/>
      <c r="W523" s="16" t="n"/>
      <c r="X523" s="25" t="n"/>
      <c r="Y523" s="80" t="n"/>
      <c r="Z523" s="27">
        <f>IF(U523="","",LOOKUP(U523-V523,{-9E+307,0,1},{2,"x",1}))</f>
        <v/>
      </c>
      <c r="AA523" s="14">
        <f>IF(U523="","",U523&amp;"-"&amp;V523)</f>
        <v/>
      </c>
      <c r="AB523" s="63" t="n"/>
    </row>
    <row customHeight="1" ht="12" r="524" spans="1:201">
      <c r="U524" s="10" t="n"/>
      <c r="V524" s="89" t="n"/>
      <c r="W524" s="16" t="n"/>
      <c r="X524" s="25" t="n"/>
      <c r="Y524" s="80" t="n"/>
      <c r="Z524" s="27">
        <f>IF(U524="","",LOOKUP(U524-V524,{-9E+307,0,1},{2,"x",1}))</f>
        <v/>
      </c>
      <c r="AA524" s="14">
        <f>IF(U524="","",U524&amp;"-"&amp;V524)</f>
        <v/>
      </c>
      <c r="AB524" s="63" t="n"/>
    </row>
    <row customHeight="1" ht="12" r="525" spans="1:201">
      <c r="U525" s="10" t="n"/>
      <c r="V525" s="89" t="n"/>
      <c r="W525" s="16" t="n"/>
      <c r="X525" s="25" t="n"/>
      <c r="Y525" s="80" t="n"/>
      <c r="Z525" s="27">
        <f>IF(U525="","",LOOKUP(U525-V525,{-9E+307,0,1},{2,"x",1}))</f>
        <v/>
      </c>
      <c r="AA525" s="14">
        <f>IF(U525="","",U525&amp;"-"&amp;V525)</f>
        <v/>
      </c>
      <c r="AB525" s="63" t="n"/>
    </row>
    <row customHeight="1" ht="12" r="526" spans="1:201">
      <c r="U526" s="10" t="n"/>
      <c r="V526" s="89" t="n"/>
      <c r="W526" s="16" t="n"/>
      <c r="X526" s="25" t="n"/>
      <c r="Y526" s="80" t="n"/>
      <c r="Z526" s="27">
        <f>IF(U526="","",LOOKUP(U526-V526,{-9E+307,0,1},{2,"x",1}))</f>
        <v/>
      </c>
      <c r="AA526" s="14">
        <f>IF(U526="","",U526&amp;"-"&amp;V526)</f>
        <v/>
      </c>
      <c r="AB526" s="63" t="n"/>
    </row>
    <row customHeight="1" ht="12" r="527" spans="1:201">
      <c r="U527" s="10" t="n"/>
      <c r="V527" s="89" t="n"/>
      <c r="W527" s="16" t="n"/>
      <c r="X527" s="25" t="n"/>
      <c r="Y527" s="80" t="n"/>
      <c r="Z527" s="27">
        <f>IF(U527="","",LOOKUP(U527-V527,{-9E+307,0,1},{2,"x",1}))</f>
        <v/>
      </c>
      <c r="AA527" s="14">
        <f>IF(U527="","",U527&amp;"-"&amp;V527)</f>
        <v/>
      </c>
      <c r="AB527" s="63" t="n"/>
    </row>
    <row customHeight="1" ht="12" r="528" spans="1:201">
      <c r="U528" s="10" t="n"/>
      <c r="V528" s="89" t="n"/>
      <c r="W528" s="16" t="n"/>
      <c r="X528" s="25" t="n"/>
      <c r="Y528" s="80" t="n"/>
      <c r="Z528" s="27">
        <f>IF(U528="","",LOOKUP(U528-V528,{-9E+307,0,1},{2,"x",1}))</f>
        <v/>
      </c>
      <c r="AA528" s="14">
        <f>IF(U528="","",U528&amp;"-"&amp;V528)</f>
        <v/>
      </c>
      <c r="AB528" s="63" t="n"/>
    </row>
    <row customHeight="1" ht="12" r="529" spans="1:201">
      <c r="U529" s="10" t="n"/>
      <c r="V529" s="89" t="n"/>
      <c r="W529" s="16" t="n"/>
      <c r="X529" s="25" t="n"/>
      <c r="Y529" s="80" t="n"/>
      <c r="Z529" s="27">
        <f>IF(U529="","",LOOKUP(U529-V529,{-9E+307,0,1},{2,"x",1}))</f>
        <v/>
      </c>
      <c r="AA529" s="14">
        <f>IF(U529="","",U529&amp;"-"&amp;V529)</f>
        <v/>
      </c>
      <c r="AB529" s="63" t="n"/>
    </row>
    <row customHeight="1" ht="12" r="530" spans="1:201">
      <c r="U530" s="10" t="n"/>
      <c r="V530" s="89" t="n"/>
      <c r="W530" s="16" t="n"/>
      <c r="X530" s="25" t="n"/>
      <c r="Y530" s="80" t="n"/>
      <c r="Z530" s="27">
        <f>IF(U530="","",LOOKUP(U530-V530,{-9E+307,0,1},{2,"x",1}))</f>
        <v/>
      </c>
      <c r="AA530" s="14">
        <f>IF(U530="","",U530&amp;"-"&amp;V530)</f>
        <v/>
      </c>
      <c r="AB530" s="63" t="n"/>
    </row>
    <row customHeight="1" ht="12" r="531" spans="1:201">
      <c r="U531" s="10" t="n"/>
      <c r="V531" s="89" t="n"/>
      <c r="W531" s="16" t="n"/>
      <c r="X531" s="25" t="n"/>
      <c r="Y531" s="80" t="n"/>
      <c r="Z531" s="27">
        <f>IF(U531="","",LOOKUP(U531-V531,{-9E+307,0,1},{2,"x",1}))</f>
        <v/>
      </c>
      <c r="AA531" s="14">
        <f>IF(U531="","",U531&amp;"-"&amp;V531)</f>
        <v/>
      </c>
      <c r="AB531" s="63" t="n"/>
    </row>
    <row customHeight="1" ht="12" r="532" spans="1:201">
      <c r="U532" s="10" t="n"/>
      <c r="V532" s="89" t="n"/>
      <c r="W532" s="16" t="n"/>
      <c r="X532" s="25" t="n"/>
      <c r="Y532" s="80" t="n"/>
      <c r="Z532" s="27">
        <f>IF(U532="","",LOOKUP(U532-V532,{-9E+307,0,1},{2,"x",1}))</f>
        <v/>
      </c>
      <c r="AA532" s="14">
        <f>IF(U532="","",U532&amp;"-"&amp;V532)</f>
        <v/>
      </c>
      <c r="AB532" s="63" t="n"/>
    </row>
    <row customHeight="1" ht="12" r="533" spans="1:201">
      <c r="U533" s="10" t="n"/>
      <c r="V533" s="89" t="n"/>
      <c r="W533" s="16" t="n"/>
      <c r="X533" s="25" t="n"/>
      <c r="Y533" s="80" t="n"/>
      <c r="Z533" s="27">
        <f>IF(U533="","",LOOKUP(U533-V533,{-9E+307,0,1},{2,"x",1}))</f>
        <v/>
      </c>
      <c r="AA533" s="14">
        <f>IF(U533="","",U533&amp;"-"&amp;V533)</f>
        <v/>
      </c>
      <c r="AB533" s="63" t="n"/>
    </row>
    <row customHeight="1" ht="12" r="534" spans="1:201">
      <c r="U534" s="10" t="n"/>
      <c r="V534" s="89" t="n"/>
      <c r="W534" s="16" t="n"/>
      <c r="X534" s="25" t="n"/>
      <c r="Y534" s="80" t="n"/>
      <c r="Z534" s="27">
        <f>IF(U534="","",LOOKUP(U534-V534,{-9E+307,0,1},{2,"x",1}))</f>
        <v/>
      </c>
      <c r="AA534" s="14">
        <f>IF(U534="","",U534&amp;"-"&amp;V534)</f>
        <v/>
      </c>
      <c r="AB534" s="63" t="n"/>
    </row>
    <row customHeight="1" ht="12" r="535" spans="1:201">
      <c r="U535" s="10" t="n"/>
      <c r="V535" s="89" t="n"/>
      <c r="W535" s="16" t="n"/>
      <c r="X535" s="25" t="n"/>
      <c r="Y535" s="80" t="n"/>
      <c r="Z535" s="27">
        <f>IF(U535="","",LOOKUP(U535-V535,{-9E+307,0,1},{2,"x",1}))</f>
        <v/>
      </c>
      <c r="AA535" s="14">
        <f>IF(U535="","",U535&amp;"-"&amp;V535)</f>
        <v/>
      </c>
      <c r="AB535" s="63" t="n"/>
    </row>
    <row customHeight="1" ht="12" r="536" spans="1:201">
      <c r="U536" s="10" t="n"/>
      <c r="V536" s="89" t="n"/>
      <c r="W536" s="16" t="n"/>
      <c r="X536" s="25" t="n"/>
      <c r="Y536" s="80" t="n"/>
      <c r="Z536" s="27">
        <f>IF(U536="","",LOOKUP(U536-V536,{-9E+307,0,1},{2,"x",1}))</f>
        <v/>
      </c>
      <c r="AA536" s="14">
        <f>IF(U536="","",U536&amp;"-"&amp;V536)</f>
        <v/>
      </c>
      <c r="AB536" s="63" t="n"/>
    </row>
    <row customHeight="1" ht="12" r="537" spans="1:201">
      <c r="U537" s="10" t="n"/>
      <c r="V537" s="89" t="n"/>
      <c r="W537" s="16" t="n"/>
      <c r="X537" s="25" t="n"/>
      <c r="Y537" s="80" t="n"/>
      <c r="Z537" s="27">
        <f>IF(U537="","",LOOKUP(U537-V537,{-9E+307,0,1},{2,"x",1}))</f>
        <v/>
      </c>
      <c r="AA537" s="14">
        <f>IF(U537="","",U537&amp;"-"&amp;V537)</f>
        <v/>
      </c>
      <c r="AB537" s="63" t="n"/>
    </row>
    <row customHeight="1" ht="12" r="538" spans="1:201">
      <c r="U538" s="10" t="n"/>
      <c r="V538" s="89" t="n"/>
      <c r="W538" s="16" t="n"/>
      <c r="X538" s="25" t="n"/>
      <c r="Y538" s="80" t="n"/>
      <c r="Z538" s="27">
        <f>IF(U538="","",LOOKUP(U538-V538,{-9E+307,0,1},{2,"x",1}))</f>
        <v/>
      </c>
      <c r="AA538" s="14">
        <f>IF(U538="","",U538&amp;"-"&amp;V538)</f>
        <v/>
      </c>
      <c r="AB538" s="63" t="n"/>
    </row>
    <row customHeight="1" ht="12" r="539" spans="1:201">
      <c r="U539" s="10" t="n"/>
      <c r="V539" s="89" t="n"/>
      <c r="W539" s="16" t="n"/>
      <c r="X539" s="25" t="n"/>
      <c r="Y539" s="80" t="n"/>
      <c r="Z539" s="27">
        <f>IF(U539="","",LOOKUP(U539-V539,{-9E+307,0,1},{2,"x",1}))</f>
        <v/>
      </c>
      <c r="AA539" s="14">
        <f>IF(U539="","",U539&amp;"-"&amp;V539)</f>
        <v/>
      </c>
      <c r="AB539" s="63" t="n"/>
    </row>
    <row customHeight="1" ht="12" r="540" spans="1:201">
      <c r="U540" s="10" t="n"/>
      <c r="V540" s="89" t="n"/>
      <c r="W540" s="16" t="n"/>
      <c r="X540" s="25" t="n"/>
      <c r="Y540" s="80" t="n"/>
      <c r="Z540" s="27">
        <f>IF(U540="","",LOOKUP(U540-V540,{-9E+307,0,1},{2,"x",1}))</f>
        <v/>
      </c>
      <c r="AA540" s="14">
        <f>IF(U540="","",U540&amp;"-"&amp;V540)</f>
        <v/>
      </c>
      <c r="AB540" s="63" t="n"/>
    </row>
    <row customHeight="1" ht="12" r="541" spans="1:201">
      <c r="U541" s="10" t="n"/>
      <c r="V541" s="89" t="n"/>
      <c r="W541" s="16" t="n"/>
      <c r="X541" s="25" t="n"/>
      <c r="Y541" s="80" t="n"/>
      <c r="Z541" s="27">
        <f>IF(U541="","",LOOKUP(U541-V541,{-9E+307,0,1},{2,"x",1}))</f>
        <v/>
      </c>
      <c r="AA541" s="14">
        <f>IF(U541="","",U541&amp;"-"&amp;V541)</f>
        <v/>
      </c>
      <c r="AB541" s="63" t="n"/>
    </row>
    <row customHeight="1" ht="12" r="542" spans="1:201">
      <c r="W542" s="16" t="n"/>
      <c r="X542" s="25" t="n"/>
      <c r="Y542" s="80" t="n"/>
      <c r="Z542" s="27">
        <f>IF(U542="","",LOOKUP(U542-V542,{-9E+307,0,1},{2,"x",1}))</f>
        <v/>
      </c>
      <c r="AA542" s="14">
        <f>IF(U542="","",U542&amp;"-"&amp;V542)</f>
        <v/>
      </c>
      <c r="AB542" s="63" t="n"/>
    </row>
    <row customHeight="1" ht="12" r="543" spans="1:201">
      <c r="W543" s="16" t="n"/>
      <c r="X543" s="25" t="n"/>
      <c r="Y543" s="80" t="n"/>
      <c r="Z543" s="27">
        <f>IF(U543="","",LOOKUP(U543-V543,{-9E+307,0,1},{2,"x",1}))</f>
        <v/>
      </c>
      <c r="AA543" s="14">
        <f>IF(U543="","",U543&amp;"-"&amp;V543)</f>
        <v/>
      </c>
      <c r="AB543" s="63" t="n"/>
    </row>
    <row customHeight="1" ht="12" r="544" spans="1:201">
      <c r="W544" s="16" t="n"/>
      <c r="X544" s="25" t="n"/>
      <c r="Y544" s="80" t="n"/>
      <c r="Z544" s="27">
        <f>IF(U544="","",LOOKUP(U544-V544,{-9E+307,0,1},{2,"x",1}))</f>
        <v/>
      </c>
      <c r="AA544" s="14">
        <f>IF(U544="","",U544&amp;"-"&amp;V544)</f>
        <v/>
      </c>
      <c r="AB544" s="63" t="n"/>
    </row>
    <row customHeight="1" ht="12" r="545" spans="1:201">
      <c r="W545" s="16" t="n"/>
      <c r="X545" s="25" t="n"/>
      <c r="Y545" s="80" t="n"/>
      <c r="Z545" s="27">
        <f>IF(U545="","",LOOKUP(U545-V545,{-9E+307,0,1},{2,"x",1}))</f>
        <v/>
      </c>
      <c r="AA545" s="14">
        <f>IF(U545="","",U545&amp;"-"&amp;V545)</f>
        <v/>
      </c>
      <c r="AB545" s="63" t="n"/>
    </row>
    <row customHeight="1" ht="12" r="546" spans="1:201">
      <c r="W546" s="16" t="n"/>
      <c r="X546" s="25" t="n"/>
      <c r="Y546" s="80" t="n"/>
      <c r="Z546" s="27">
        <f>IF(U546="","",LOOKUP(U546-V546,{-9E+307,0,1},{2,"x",1}))</f>
        <v/>
      </c>
      <c r="AA546" s="14">
        <f>IF(U546="","",U546&amp;"-"&amp;V546)</f>
        <v/>
      </c>
      <c r="AB546" s="63" t="n"/>
    </row>
    <row customHeight="1" ht="12" r="547" spans="1:201">
      <c r="W547" s="16" t="n"/>
      <c r="X547" s="25" t="n"/>
      <c r="Y547" s="80" t="n"/>
      <c r="Z547" s="27">
        <f>IF(U547="","",LOOKUP(U547-V547,{-9E+307,0,1},{2,"x",1}))</f>
        <v/>
      </c>
      <c r="AA547" s="14">
        <f>IF(U547="","",U547&amp;"-"&amp;V547)</f>
        <v/>
      </c>
      <c r="AB547" s="63" t="n"/>
    </row>
    <row customHeight="1" ht="12" r="548" spans="1:201">
      <c r="W548" s="16" t="n"/>
      <c r="X548" s="25" t="n"/>
      <c r="Y548" s="80" t="n"/>
      <c r="Z548" s="27">
        <f>IF(U548="","",LOOKUP(U548-V548,{-9E+307,0,1},{2,"x",1}))</f>
        <v/>
      </c>
      <c r="AA548" s="14">
        <f>IF(U548="","",U548&amp;"-"&amp;V548)</f>
        <v/>
      </c>
      <c r="AB548" s="63" t="n"/>
    </row>
    <row customHeight="1" ht="12" r="549" spans="1:201">
      <c r="W549" s="16" t="n"/>
      <c r="X549" s="25" t="n"/>
      <c r="Y549" s="80" t="n"/>
      <c r="Z549" s="27">
        <f>IF(U549="","",LOOKUP(U549-V549,{-9E+307,0,1},{2,"x",1}))</f>
        <v/>
      </c>
      <c r="AA549" s="14">
        <f>IF(U549="","",U549&amp;"-"&amp;V549)</f>
        <v/>
      </c>
      <c r="AB549" s="63" t="n"/>
    </row>
    <row customHeight="1" ht="12" r="550" spans="1:201">
      <c r="W550" s="16" t="n"/>
      <c r="X550" s="25" t="n"/>
      <c r="Y550" s="80" t="n"/>
      <c r="Z550" s="27">
        <f>IF(U550="","",LOOKUP(U550-V550,{-9E+307,0,1},{2,"x",1}))</f>
        <v/>
      </c>
      <c r="AA550" s="14">
        <f>IF(U550="","",U550&amp;"-"&amp;V550)</f>
        <v/>
      </c>
      <c r="AB550" s="63" t="n"/>
    </row>
    <row customHeight="1" ht="12" r="551" spans="1:201">
      <c r="W551" s="16" t="n"/>
      <c r="X551" s="25" t="n"/>
      <c r="Y551" s="80" t="n"/>
      <c r="Z551" s="27">
        <f>IF(U551="","",LOOKUP(U551-V551,{-9E+307,0,1},{2,"x",1}))</f>
        <v/>
      </c>
      <c r="AA551" s="14">
        <f>IF(U551="","",U551&amp;"-"&amp;V551)</f>
        <v/>
      </c>
      <c r="AB551" s="63" t="n"/>
    </row>
    <row customHeight="1" ht="12" r="552" spans="1:201">
      <c r="W552" s="16" t="n"/>
      <c r="X552" s="25" t="n"/>
      <c r="Y552" s="80" t="n"/>
      <c r="Z552" s="27">
        <f>IF(U552="","",LOOKUP(U552-V552,{-9E+307,0,1},{2,"x",1}))</f>
        <v/>
      </c>
      <c r="AA552" s="14">
        <f>IF(U552="","",U552&amp;"-"&amp;V552)</f>
        <v/>
      </c>
      <c r="AB552" s="63" t="n"/>
    </row>
    <row customHeight="1" ht="12" r="553" spans="1:201">
      <c r="W553" s="16" t="n"/>
      <c r="X553" s="25" t="n"/>
      <c r="Y553" s="80" t="n"/>
      <c r="Z553" s="27">
        <f>IF(U553="","",LOOKUP(U553-V553,{-9E+307,0,1},{2,"x",1}))</f>
        <v/>
      </c>
      <c r="AA553" s="14">
        <f>IF(U553="","",U553&amp;"-"&amp;V553)</f>
        <v/>
      </c>
      <c r="AB553" s="63" t="n"/>
    </row>
  </sheetData>
  <conditionalFormatting sqref="Z2:AB101 Z102:Z111 Z112:AB360">
    <cfRule dxfId="0" priority="1" stopIfTrue="1" type="expression">
      <formula>SEARCH("Jornada",$A2)</formula>
    </cfRule>
  </conditionalFormatting>
  <conditionalFormatting sqref="Z361:AB553">
    <cfRule dxfId="0" priority="2" stopIfTrue="1" type="expression">
      <formula>SEARCH("Jornada",#REF!)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Right="0"/>
    <pageSetUpPr/>
  </sheetPr>
  <dimension ref="A1:GS161"/>
  <sheetViews>
    <sheetView tabSelected="1" topLeftCell="Z1" workbookViewId="0" zoomScaleNormal="100">
      <pane activePane="bottomLeft" state="frozen" topLeftCell="A2" ySplit="1"/>
      <selection activeCell="BS33" pane="bottomLeft" sqref="BS33"/>
    </sheetView>
  </sheetViews>
  <sheetFormatPr baseColWidth="8" defaultRowHeight="12" outlineLevelCol="1"/>
  <cols>
    <col customWidth="1" max="1" min="1" style="66" width="9"/>
    <col bestFit="1" customWidth="1" max="3" min="2" style="89" width="15.85546875"/>
    <col customWidth="1" max="4" min="4" style="85" width="4.7109375"/>
    <col customWidth="1" max="5" min="5" style="57" width="4.7109375"/>
    <col customWidth="1" max="6" min="6" style="58" width="4.7109375"/>
    <col customWidth="1" max="11" min="7" style="59" width="4.7109375"/>
    <col customWidth="1" max="12" min="12" style="58" width="5.28515625"/>
    <col customWidth="1" max="17" min="13" style="59" width="5.28515625"/>
    <col customWidth="1" max="20" min="18" style="60" width="5.28515625"/>
    <col customWidth="1" max="21" min="21" style="58" width="4.7109375"/>
    <col customWidth="1" max="22" min="22" style="59" width="4.7109375"/>
    <col customWidth="1" max="23" min="23" style="67" width="4.7109375"/>
    <col customWidth="1" max="24" min="24" style="68" width="4.7109375"/>
    <col customWidth="1" max="25" min="25" style="69" width="4.7109375"/>
    <col customWidth="1" max="26" min="26" style="70" width="4.7109375"/>
    <col customWidth="1" max="27" min="27" style="65" width="4.7109375"/>
    <col customWidth="1" max="28" min="28" style="89" width="3.28515625"/>
    <col bestFit="1" customWidth="1" max="29" min="29" style="89" width="15.85546875"/>
    <col bestFit="1" collapsed="1" customWidth="1" max="30" min="30" style="89" width="3"/>
    <col customWidth="1" hidden="1" max="31" min="31" outlineLevel="1" style="89" width="6.42578125"/>
    <col customWidth="1" hidden="1" max="34" min="32" outlineLevel="1" style="89" width="6"/>
    <col customWidth="1" hidden="1" max="39" min="35" outlineLevel="1" style="89" width="4"/>
    <col customWidth="1" hidden="1" max="40" min="40" outlineLevel="1" style="89" width="6.85546875"/>
    <col customWidth="1" hidden="1" max="42" min="41" outlineLevel="1" style="89" width="6"/>
    <col customWidth="1" hidden="1" max="43" min="43" outlineLevel="1" style="89" width="3"/>
    <col customWidth="1" hidden="1" max="46" min="44" outlineLevel="1" style="89" width="4"/>
    <col customWidth="1" hidden="1" max="48" min="47" outlineLevel="1" style="89" width="3"/>
    <col bestFit="1" customWidth="1" max="49" min="49" style="89" width="3"/>
    <col customWidth="1" max="50" min="50" outlineLevel="1" style="89" width="5.42578125"/>
    <col customWidth="1" max="52" min="51" outlineLevel="1" style="89" width="5"/>
    <col bestFit="1" customWidth="1" max="53" min="53" outlineLevel="1" style="89" width="2.85546875"/>
    <col bestFit="1" customWidth="1" max="54" min="54" outlineLevel="1" style="89" width="2.7109375"/>
    <col bestFit="1" customWidth="1" max="56" min="55" outlineLevel="1" style="89" width="3"/>
    <col customWidth="1" max="57" min="57" outlineLevel="1" style="89" width="3"/>
    <col bestFit="1" customWidth="1" max="58" min="58" outlineLevel="1" style="89" width="4"/>
    <col bestFit="1" customWidth="1" max="59" min="59" outlineLevel="1" style="89" width="6.85546875"/>
    <col customWidth="1" max="61" min="60" outlineLevel="1" style="89" width="5"/>
    <col bestFit="1" customWidth="1" max="62" min="62" outlineLevel="1" style="89" width="2.85546875"/>
    <col bestFit="1" customWidth="1" max="63" min="63" outlineLevel="1" style="89" width="2.7109375"/>
    <col bestFit="1" customWidth="1" max="65" min="64" outlineLevel="1" style="89" width="3"/>
    <col customWidth="1" max="66" min="66" outlineLevel="1" style="89" width="3"/>
    <col bestFit="1" customWidth="1" max="67" min="67" outlineLevel="1" style="89" width="4"/>
    <col customWidth="1" max="68" min="68" style="89" width="9.140625"/>
    <col bestFit="1" customWidth="1" max="69" min="69" style="35" width="5.42578125"/>
    <col bestFit="1" customWidth="1" max="71" min="70" style="89" width="15.85546875"/>
    <col bestFit="1" customWidth="1" max="73" min="72" style="89" width="4.42578125"/>
    <col customWidth="1" max="74" min="74" style="89" width="7.28515625"/>
    <col customWidth="1" max="75" min="75" style="89" width="6.42578125"/>
    <col customWidth="1" max="79" min="76" style="89" width="6"/>
    <col bestFit="1" customWidth="1" max="80" min="80" style="89" width="4.42578125"/>
    <col customWidth="1" max="85" min="81" style="89" width="4"/>
    <col customWidth="1" max="87" min="86" style="89" width="3"/>
    <col bestFit="1" customWidth="1" max="88" min="88" style="89" width="3.42578125"/>
    <col bestFit="1" customWidth="1" max="91" min="89" style="89" width="4"/>
    <col bestFit="1" customWidth="1" max="93" min="92" style="89" width="5.42578125"/>
    <col bestFit="1" customWidth="1" max="97" min="94" style="89" width="5"/>
    <col customWidth="1" max="100" min="98" style="89" width="3.42578125"/>
    <col customWidth="1" max="101" min="101" style="89" width="3"/>
    <col bestFit="1" customWidth="1" max="103" min="102" style="89" width="3"/>
    <col bestFit="1" customWidth="1" max="104" min="104" style="89" width="3.42578125"/>
    <col bestFit="1" customWidth="1" max="107" min="105" style="89" width="3"/>
    <col customWidth="1" max="109" min="108" style="89" width="4"/>
    <col customWidth="1" max="110" min="110" style="89" width="7.140625"/>
    <col bestFit="1" customWidth="1" max="111" min="111" style="89" width="6.42578125"/>
    <col bestFit="1" customWidth="1" max="115" min="112" style="89" width="6"/>
    <col bestFit="1" customWidth="1" max="116" min="116" style="89" width="3.42578125"/>
    <col bestFit="1" customWidth="1" max="117" min="117" style="89" width="3"/>
    <col customWidth="1" max="121" min="118" style="89" width="5"/>
    <col customWidth="1" max="122" min="122" style="89" width="3.42578125"/>
    <col customWidth="1" max="123" min="123" style="89" width="3"/>
    <col bestFit="1" customWidth="1" max="124" min="124" style="89" width="3.42578125"/>
    <col customWidth="1" max="127" min="125" style="89" width="3"/>
    <col bestFit="1" customWidth="1" max="129" min="128" style="89" width="5.42578125"/>
    <col bestFit="1" collapsed="1" customWidth="1" max="130" min="130" style="89" width="5"/>
    <col bestFit="1" customWidth="1" max="133" min="131" style="89" width="5"/>
    <col bestFit="1" customWidth="1" max="134" min="134" style="89" width="2.85546875"/>
    <col bestFit="1" customWidth="1" max="135" min="135" style="89" width="3"/>
    <col bestFit="1" customWidth="1" max="136" min="136" style="89" width="4.7109375"/>
    <col bestFit="1" customWidth="1" max="139" min="137" style="89" width="4"/>
    <col bestFit="1" customWidth="1" max="140" min="140" style="89" width="4.5703125"/>
    <col bestFit="1" customWidth="1" max="143" min="141" style="89" width="4"/>
    <col bestFit="1" customWidth="1" max="144" min="144" style="89" width="3.42578125"/>
    <col bestFit="1" customWidth="1" max="145" min="145" style="89" width="3"/>
    <col customWidth="1" max="146" min="146" style="81" width="4"/>
    <col bestFit="1" customWidth="1" max="147" min="147" style="89" width="5.7109375"/>
    <col bestFit="1" customWidth="1" max="148" min="148" style="89" width="5.28515625"/>
    <col customWidth="1" max="149" min="149" style="81" width="4"/>
    <col bestFit="1" customWidth="1" max="150" min="150" style="89" width="8.7109375"/>
    <col bestFit="1" customWidth="1" max="151" min="151" style="89" width="5.28515625"/>
    <col customWidth="1" max="152" min="152" style="81" width="4"/>
    <col bestFit="1" customWidth="1" max="153" min="153" style="89" width="9.7109375"/>
    <col bestFit="1" customWidth="1" max="154" min="154" style="89" width="5.28515625"/>
    <col customWidth="1" max="155" min="155" style="81" width="4"/>
    <col bestFit="1" customWidth="1" max="157" min="156" style="89" width="5.28515625"/>
    <col customWidth="1" max="158" min="158" style="81" width="4"/>
    <col bestFit="1" customWidth="1" max="160" min="159" style="89" width="5.28515625"/>
    <col customWidth="1" max="161" min="161" style="81" width="4"/>
    <col bestFit="1" customWidth="1" max="162" min="162" style="89" width="7.140625"/>
    <col bestFit="1" customWidth="1" max="163" min="163" style="89" width="5.28515625"/>
    <col customWidth="1" max="164" min="164" style="81" width="4"/>
    <col bestFit="1" customWidth="1" max="165" min="165" style="89" width="8.140625"/>
    <col bestFit="1" customWidth="1" max="166" min="166" style="89" width="5.28515625"/>
    <col customWidth="1" max="167" min="167" style="81" width="4"/>
    <col customWidth="1" max="197" min="168" style="89" width="9.140625"/>
    <col customWidth="1" max="16384" min="198" style="89" width="9.140625"/>
  </cols>
  <sheetData>
    <row r="1" spans="1:201">
      <c r="A1" s="46" t="s">
        <v>0</v>
      </c>
      <c r="B1" s="47" t="s">
        <v>187</v>
      </c>
      <c r="C1" s="47" t="s">
        <v>188</v>
      </c>
      <c r="D1" s="84" t="s">
        <v>3</v>
      </c>
      <c r="E1" s="48" t="s">
        <v>4</v>
      </c>
      <c r="F1" s="49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49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1" t="s">
        <v>17</v>
      </c>
      <c r="S1" s="51" t="s">
        <v>18</v>
      </c>
      <c r="T1" s="51" t="s">
        <v>19</v>
      </c>
      <c r="U1" s="49" t="s">
        <v>20</v>
      </c>
      <c r="V1" s="50" t="s">
        <v>21</v>
      </c>
      <c r="W1" s="52" t="s">
        <v>22</v>
      </c>
      <c r="X1" s="53" t="s">
        <v>23</v>
      </c>
      <c r="Y1" s="54" t="s">
        <v>24</v>
      </c>
      <c r="Z1" s="55" t="s">
        <v>25</v>
      </c>
      <c r="AA1" s="55" t="s">
        <v>26</v>
      </c>
      <c r="AD1" s="80" t="n"/>
      <c r="AE1" s="80" t="s">
        <v>27</v>
      </c>
      <c r="AF1" s="80" t="n"/>
      <c r="AG1" s="80" t="n"/>
      <c r="AH1" s="80" t="n"/>
      <c r="AI1" s="80" t="n"/>
      <c r="AJ1" s="80" t="n"/>
      <c r="AK1" s="80" t="n"/>
      <c r="AL1" s="80" t="n"/>
      <c r="AM1" s="80" t="n"/>
      <c r="AN1" s="25" t="s">
        <v>28</v>
      </c>
      <c r="AO1" s="80" t="n"/>
      <c r="AP1" s="80" t="n"/>
      <c r="AQ1" s="80" t="n"/>
      <c r="AR1" s="80" t="n"/>
      <c r="AS1" s="80" t="n"/>
      <c r="AT1" s="80" t="n"/>
      <c r="AU1" s="80" t="n"/>
      <c r="AV1" s="80" t="n"/>
      <c r="AW1" s="12" t="n"/>
      <c r="AX1" s="80" t="s">
        <v>27</v>
      </c>
      <c r="AY1" s="80" t="n"/>
      <c r="AZ1" s="80" t="n"/>
      <c r="BA1" s="80" t="n"/>
      <c r="BB1" s="80" t="n"/>
      <c r="BC1" s="80" t="n"/>
      <c r="BD1" s="80" t="n"/>
      <c r="BE1" s="80" t="n"/>
      <c r="BF1" s="80" t="n"/>
      <c r="BG1" s="25" t="s">
        <v>28</v>
      </c>
      <c r="BH1" s="80" t="n"/>
      <c r="BI1" s="80" t="n"/>
      <c r="BJ1" s="80" t="n"/>
      <c r="BK1" s="80" t="n"/>
      <c r="BL1" s="80" t="n"/>
      <c r="BM1" s="80" t="n"/>
      <c r="BN1" s="80" t="n"/>
      <c r="BO1" s="80" t="n"/>
      <c r="BV1" s="80" t="s">
        <v>29</v>
      </c>
      <c r="BW1" s="80" t="n"/>
      <c r="BX1" s="80" t="n"/>
      <c r="BY1" s="80" t="n"/>
      <c r="BZ1" s="80" t="n"/>
      <c r="CA1" s="80" t="n"/>
      <c r="CB1" s="80" t="n"/>
      <c r="CC1" s="80" t="n"/>
      <c r="CD1" s="80" t="n"/>
      <c r="CE1" s="80" t="n"/>
      <c r="CF1" s="80" t="n"/>
      <c r="CG1" s="80" t="n"/>
      <c r="CH1" s="80" t="n"/>
      <c r="CI1" s="80" t="n"/>
      <c r="CJ1" s="80" t="n"/>
      <c r="CK1" s="80" t="n"/>
      <c r="CL1" s="80" t="n"/>
      <c r="CM1" s="80" t="n"/>
      <c r="CN1" s="80" t="n"/>
      <c r="CO1" s="80" t="n"/>
      <c r="CP1" s="80" t="n"/>
      <c r="CQ1" s="80" t="n"/>
      <c r="CR1" s="80" t="n"/>
      <c r="CS1" s="80" t="n"/>
      <c r="CT1" s="80" t="n"/>
      <c r="CU1" s="80" t="n"/>
      <c r="CV1" s="80" t="n"/>
      <c r="CW1" s="80" t="n"/>
      <c r="CX1" s="80" t="n"/>
      <c r="CY1" s="80" t="n"/>
      <c r="CZ1" s="80" t="n"/>
      <c r="DA1" s="80" t="n"/>
      <c r="DB1" s="80" t="n"/>
      <c r="DC1" s="80" t="n"/>
      <c r="DD1" s="80" t="n"/>
      <c r="DE1" s="80" t="n"/>
      <c r="DF1" s="12" t="s">
        <v>30</v>
      </c>
      <c r="DG1" s="80" t="n"/>
      <c r="DH1" s="80" t="n"/>
      <c r="DI1" s="80" t="n"/>
      <c r="DJ1" s="80" t="n"/>
      <c r="DK1" s="80" t="n"/>
      <c r="DL1" s="80" t="n"/>
      <c r="DM1" s="80" t="n"/>
      <c r="DN1" s="80" t="n"/>
      <c r="DO1" s="80" t="n"/>
      <c r="DP1" s="80" t="n"/>
      <c r="DQ1" s="80" t="n"/>
      <c r="DR1" s="80" t="n"/>
      <c r="DS1" s="80" t="n"/>
      <c r="DT1" s="80" t="n"/>
      <c r="DU1" s="80" t="n"/>
      <c r="DV1" s="80" t="n"/>
      <c r="DW1" s="80" t="n"/>
      <c r="DX1" s="80" t="n"/>
      <c r="DY1" s="80" t="n"/>
      <c r="DZ1" s="80" t="n"/>
      <c r="EA1" s="80" t="n"/>
      <c r="EB1" s="80" t="n"/>
      <c r="EC1" s="80" t="n"/>
      <c r="ED1" s="80" t="n"/>
      <c r="EE1" s="80" t="n"/>
      <c r="EF1" s="80" t="n"/>
      <c r="EG1" s="80" t="n"/>
      <c r="EH1" s="80" t="n"/>
      <c r="EI1" s="80" t="n"/>
      <c r="EJ1" s="80" t="n"/>
      <c r="EK1" s="80" t="n"/>
      <c r="EL1" s="81" t="n"/>
      <c r="EM1" s="81" t="n"/>
      <c r="EN1" s="81" t="n"/>
      <c r="EO1" s="81" t="n"/>
      <c r="EQ1" s="81" t="n"/>
      <c r="ER1" s="81" t="n"/>
      <c r="ET1" s="81" t="n"/>
      <c r="EU1" s="81" t="n"/>
      <c r="EW1" s="81" t="n"/>
      <c r="EX1" s="81" t="n"/>
      <c r="EY1" s="56" t="n"/>
      <c r="EZ1" s="81" t="n"/>
      <c r="FA1" s="81" t="n"/>
      <c r="FC1" s="81" t="n"/>
      <c r="FD1" s="81" t="n"/>
      <c r="FF1" s="81" t="n"/>
      <c r="FG1" s="81" t="n"/>
      <c r="FH1" s="71" t="n"/>
      <c r="FI1" s="71" t="n"/>
      <c r="FJ1" s="81" t="n"/>
      <c r="FK1" s="89" t="n"/>
      <c r="FM1" s="81" t="n"/>
      <c r="FN1" s="71" t="n"/>
      <c r="FO1" s="71" t="n"/>
      <c r="FP1" s="81" t="n"/>
      <c r="FQ1" s="71" t="n"/>
      <c r="FR1" s="71" t="n"/>
      <c r="FS1" s="81" t="n"/>
      <c r="FT1" s="71" t="n"/>
      <c r="FU1" s="71" t="n"/>
      <c r="FV1" s="81" t="n"/>
      <c r="FW1" s="71" t="n"/>
      <c r="FX1" s="71" t="n"/>
      <c r="FY1" s="81" t="n"/>
      <c r="FZ1" s="71" t="n"/>
      <c r="GA1" s="71" t="n"/>
      <c r="GB1" s="81" t="n"/>
      <c r="GC1" s="71" t="n"/>
      <c r="GD1" s="71" t="n"/>
      <c r="GE1" s="81" t="n"/>
    </row>
    <row customHeight="1" ht="12" r="2" spans="1:201">
      <c r="A2" s="74" t="n">
        <v>43329</v>
      </c>
      <c r="B2" s="89" t="s">
        <v>189</v>
      </c>
      <c r="C2" s="89" t="s">
        <v>190</v>
      </c>
      <c r="D2" s="85" t="n">
        <v>6.51</v>
      </c>
      <c r="E2" s="57" t="n">
        <v>7.2</v>
      </c>
      <c r="F2" s="58" t="n">
        <v>707</v>
      </c>
      <c r="G2" s="59" t="n">
        <v>206</v>
      </c>
      <c r="H2" s="59" t="n">
        <v>641</v>
      </c>
      <c r="I2" s="59" t="n">
        <v>133</v>
      </c>
      <c r="J2" s="59" t="n">
        <v>15</v>
      </c>
      <c r="K2" s="59" t="n">
        <v>5</v>
      </c>
      <c r="L2" s="58" t="n">
        <v>0</v>
      </c>
      <c r="M2" s="59" t="n">
        <v>1</v>
      </c>
      <c r="N2" s="59" t="n">
        <v>3</v>
      </c>
      <c r="O2" s="59" t="n">
        <v>3</v>
      </c>
      <c r="P2" s="59" t="n">
        <v>5</v>
      </c>
      <c r="Q2" s="59" t="n">
        <v>0</v>
      </c>
      <c r="R2" s="60" t="n">
        <v>8</v>
      </c>
      <c r="S2" s="60" t="n">
        <v>4</v>
      </c>
      <c r="T2" s="60" t="n">
        <v>12</v>
      </c>
      <c r="U2" s="58" t="n">
        <v>0</v>
      </c>
      <c r="V2" s="59" t="n">
        <v>3</v>
      </c>
      <c r="W2" s="60" t="n">
        <v>3</v>
      </c>
      <c r="X2" s="58" t="n">
        <v>14</v>
      </c>
      <c r="Y2" s="59" t="n">
        <v>35</v>
      </c>
      <c r="Z2" s="61">
        <f>IF(U2="","",LOOKUP(U2-V2,{-9E+307,0,1},{2,"x",1}))</f>
        <v/>
      </c>
      <c r="AA2" s="62">
        <f>IF(U2="","",U2&amp;"-"&amp;V2)</f>
        <v/>
      </c>
      <c r="AB2" s="63" t="n"/>
      <c r="AC2" s="83" t="s">
        <v>33</v>
      </c>
      <c r="AD2" s="80" t="s">
        <v>34</v>
      </c>
      <c r="AE2" s="80" t="s">
        <v>35</v>
      </c>
      <c r="AF2" s="80" t="s">
        <v>36</v>
      </c>
      <c r="AG2" s="80" t="s">
        <v>37</v>
      </c>
      <c r="AH2" s="80" t="s">
        <v>38</v>
      </c>
      <c r="AI2" s="25" t="s">
        <v>39</v>
      </c>
      <c r="AJ2" s="80" t="s">
        <v>40</v>
      </c>
      <c r="AK2" s="80" t="s">
        <v>41</v>
      </c>
      <c r="AL2" s="80" t="s">
        <v>42</v>
      </c>
      <c r="AM2" s="29" t="s">
        <v>43</v>
      </c>
      <c r="AN2" s="25" t="s">
        <v>35</v>
      </c>
      <c r="AO2" s="80" t="s">
        <v>36</v>
      </c>
      <c r="AP2" s="80" t="s">
        <v>37</v>
      </c>
      <c r="AQ2" s="80" t="s">
        <v>38</v>
      </c>
      <c r="AR2" s="25" t="s">
        <v>39</v>
      </c>
      <c r="AS2" s="80" t="s">
        <v>40</v>
      </c>
      <c r="AT2" s="80" t="s">
        <v>41</v>
      </c>
      <c r="AU2" s="80" t="s">
        <v>42</v>
      </c>
      <c r="AV2" s="28" t="s">
        <v>43</v>
      </c>
      <c r="AW2" s="12" t="n"/>
      <c r="AX2" s="80" t="n"/>
      <c r="AY2" s="80" t="n"/>
      <c r="AZ2" s="80" t="n"/>
      <c r="BA2" s="80" t="n"/>
      <c r="BB2" s="25" t="n"/>
      <c r="BC2" s="80" t="n"/>
      <c r="BD2" s="80" t="n"/>
      <c r="BE2" s="80" t="n"/>
      <c r="BF2" s="29" t="n"/>
      <c r="BG2" s="25" t="n"/>
      <c r="BH2" s="80" t="n"/>
      <c r="BI2" s="80" t="n"/>
      <c r="BJ2" s="80" t="n"/>
      <c r="BK2" s="25" t="n"/>
      <c r="BL2" s="80" t="n"/>
      <c r="BM2" s="80" t="n"/>
      <c r="BN2" s="80" t="n"/>
      <c r="BO2" s="25" t="n"/>
      <c r="BV2" s="80" t="s">
        <v>44</v>
      </c>
      <c r="BW2" s="80" t="n"/>
      <c r="BX2" s="80" t="n"/>
      <c r="BY2" s="80" t="n"/>
      <c r="BZ2" s="80" t="n"/>
      <c r="CA2" s="80" t="n"/>
      <c r="CB2" s="80" t="n"/>
      <c r="CC2" s="80" t="n"/>
      <c r="CD2" s="80" t="n"/>
      <c r="CE2" s="80" t="n"/>
      <c r="CF2" s="80" t="n"/>
      <c r="CG2" s="80" t="n"/>
      <c r="CH2" s="80" t="n"/>
      <c r="CI2" s="80" t="n"/>
      <c r="CJ2" s="80" t="n"/>
      <c r="CK2" s="80" t="n"/>
      <c r="CL2" s="80" t="n"/>
      <c r="CM2" s="80" t="n"/>
      <c r="CN2" s="25" t="s">
        <v>45</v>
      </c>
      <c r="CO2" s="80" t="n"/>
      <c r="CP2" s="80" t="n"/>
      <c r="CQ2" s="80" t="n"/>
      <c r="CR2" s="80" t="n"/>
      <c r="CS2" s="80" t="n"/>
      <c r="CT2" s="80" t="n"/>
      <c r="CU2" s="80" t="n"/>
      <c r="CV2" s="80" t="n"/>
      <c r="CW2" s="80" t="n"/>
      <c r="CX2" s="80" t="n"/>
      <c r="CY2" s="80" t="n"/>
      <c r="CZ2" s="80" t="n"/>
      <c r="DA2" s="80" t="n"/>
      <c r="DB2" s="80" t="n"/>
      <c r="DC2" s="80" t="n"/>
      <c r="DD2" s="80" t="n"/>
      <c r="DE2" s="80" t="n"/>
      <c r="DF2" s="12" t="s">
        <v>44</v>
      </c>
      <c r="DG2" s="80" t="n"/>
      <c r="DH2" s="80" t="n"/>
      <c r="DI2" s="80" t="n"/>
      <c r="DJ2" s="80" t="n"/>
      <c r="DK2" s="80" t="n"/>
      <c r="DL2" s="80" t="n"/>
      <c r="DM2" s="80" t="n"/>
      <c r="DN2" s="80" t="n"/>
      <c r="DO2" s="80" t="n"/>
      <c r="DP2" s="80" t="n"/>
      <c r="DQ2" s="80" t="n"/>
      <c r="DR2" s="80" t="n"/>
      <c r="DS2" s="80" t="n"/>
      <c r="DT2" s="80" t="n"/>
      <c r="DU2" s="80" t="n"/>
      <c r="DV2" s="80" t="n"/>
      <c r="DW2" s="80" t="n"/>
      <c r="DX2" s="25" t="s">
        <v>45</v>
      </c>
      <c r="DY2" s="80" t="n"/>
      <c r="DZ2" s="80" t="n"/>
      <c r="EA2" s="80" t="n"/>
      <c r="EB2" s="80" t="n"/>
      <c r="EC2" s="80" t="n"/>
      <c r="ED2" s="80" t="n"/>
      <c r="EE2" s="80" t="n"/>
      <c r="EF2" s="80" t="n"/>
      <c r="EG2" s="80" t="n"/>
      <c r="EH2" s="80" t="n"/>
      <c r="EI2" s="80" t="n"/>
      <c r="EJ2" s="80" t="n"/>
      <c r="EK2" s="80" t="n"/>
      <c r="EL2" s="81" t="n"/>
      <c r="EM2" s="81" t="n"/>
      <c r="EN2" s="81" t="n"/>
      <c r="EO2" s="81" t="n"/>
      <c r="EQ2" s="81" t="n"/>
      <c r="ER2" s="81" t="n"/>
      <c r="ET2" s="81" t="n"/>
      <c r="EU2" s="81" t="n"/>
      <c r="EW2" s="81" t="n"/>
      <c r="EX2" s="81" t="n"/>
      <c r="EY2" s="56" t="n"/>
      <c r="EZ2" s="81" t="n"/>
      <c r="FA2" s="81" t="n"/>
      <c r="FC2" s="81" t="n"/>
      <c r="FD2" s="81" t="n"/>
      <c r="FF2" s="81" t="n"/>
      <c r="FG2" s="81" t="n"/>
      <c r="FH2" s="71" t="n"/>
      <c r="FI2" s="71" t="n"/>
      <c r="FJ2" s="81" t="n"/>
      <c r="FK2" s="89" t="n"/>
      <c r="FM2" s="81" t="n"/>
      <c r="FN2" s="71" t="n"/>
      <c r="FO2" s="71" t="n"/>
      <c r="FP2" s="81" t="n"/>
      <c r="FQ2" s="71" t="n"/>
      <c r="FR2" s="71" t="n"/>
      <c r="FS2" s="81" t="n"/>
      <c r="FT2" s="71" t="n"/>
      <c r="FU2" s="71" t="n"/>
      <c r="FV2" s="81" t="n"/>
      <c r="FW2" s="71" t="n"/>
      <c r="FX2" s="71" t="n"/>
      <c r="FY2" s="81" t="n"/>
      <c r="FZ2" s="71" t="n"/>
      <c r="GA2" s="71" t="n"/>
      <c r="GB2" s="81" t="n"/>
      <c r="GC2" s="71" t="n"/>
      <c r="GD2" s="71" t="n"/>
      <c r="GE2" s="81" t="n"/>
    </row>
    <row customHeight="1" ht="12" r="3" spans="1:201">
      <c r="A3" s="74" t="n">
        <v>43329</v>
      </c>
      <c r="B3" s="89" t="s">
        <v>191</v>
      </c>
      <c r="C3" s="89" t="s">
        <v>192</v>
      </c>
      <c r="D3" s="85" t="n">
        <v>6.88</v>
      </c>
      <c r="E3" s="57" t="n">
        <v>6.75</v>
      </c>
      <c r="F3" s="58" t="n">
        <v>589</v>
      </c>
      <c r="G3" s="59" t="n">
        <v>275</v>
      </c>
      <c r="H3" s="59" t="n">
        <v>501</v>
      </c>
      <c r="I3" s="59" t="n">
        <v>172</v>
      </c>
      <c r="J3" s="59" t="n">
        <v>10</v>
      </c>
      <c r="K3" s="59" t="n">
        <v>2</v>
      </c>
      <c r="L3" s="58" t="n">
        <v>0</v>
      </c>
      <c r="M3" s="59" t="n">
        <v>0</v>
      </c>
      <c r="N3" s="59" t="n">
        <v>0</v>
      </c>
      <c r="O3" s="59" t="n">
        <v>0</v>
      </c>
      <c r="P3" s="59" t="n">
        <v>1</v>
      </c>
      <c r="Q3" s="59" t="n">
        <v>1</v>
      </c>
      <c r="R3" s="60" t="n">
        <v>1</v>
      </c>
      <c r="S3" s="60" t="n">
        <v>1</v>
      </c>
      <c r="T3" s="60" t="n">
        <v>2</v>
      </c>
      <c r="U3" s="58" t="n">
        <v>0</v>
      </c>
      <c r="V3" s="59" t="n">
        <v>0</v>
      </c>
      <c r="W3" s="60" t="n">
        <v>0</v>
      </c>
      <c r="X3" s="58" t="n">
        <v>14</v>
      </c>
      <c r="Y3" s="59" t="n">
        <v>30</v>
      </c>
      <c r="Z3" s="61">
        <f>IF(U3="","",LOOKUP(U3-V3,{-9E+307,0,1},{2,"x",1}))</f>
        <v/>
      </c>
      <c r="AA3" s="62">
        <f>IF(U3="","",U3&amp;"-"&amp;V3)</f>
        <v/>
      </c>
      <c r="AB3" s="63" t="n"/>
      <c r="AC3" s="89" t="s">
        <v>193</v>
      </c>
      <c r="AD3" s="80">
        <f>SUMPRODUCT(($B$2:$C$161=$AC3)*($Z$2:$Z$161&lt;&gt;""))</f>
        <v/>
      </c>
      <c r="AE3" s="81">
        <f>SUMIF($B$2:$B$161,$AC3,$D$2:$D$161)+SUMIF($C$2:$C$161,$AC3,$E$2:$E$161)</f>
        <v/>
      </c>
      <c r="AF3" s="80">
        <f>SUMIF($B$2:$B$161,$AC3,$F$2:$F$161)+SUMIF($C$2:$C$161,$AC3,$G$2:$G$161)</f>
        <v/>
      </c>
      <c r="AG3" s="80">
        <f>SUMIF($B$2:$B$161,$AC3,$H$2:$H$161)+SUMIF($C$2:$C$161,$AC3,$I$2:$I$161)</f>
        <v/>
      </c>
      <c r="AH3" s="80">
        <f>SUMIF($B$2:$B$161,$AC3,$J$2:$J$161)+SUMIF($C$2:$C$161,$AC3,$K$2:$K$161)</f>
        <v/>
      </c>
      <c r="AI3" s="25">
        <f>SUMIF($B$2:$B$161,$AC3,$L$2:$L$161)+SUMIF($C$2:$C$161,$AC3,$M$2:$M$161)</f>
        <v/>
      </c>
      <c r="AJ3" s="80">
        <f>SUMIF($B$2:$B$161,$AC3,$N$2:$N$161)+SUMIF($C$2:$C$161,$AC3,$O$2:$O$161)</f>
        <v/>
      </c>
      <c r="AK3" s="80">
        <f>SUMIF($B$2:$B$161,$AC3,$P$2:$P$161)+SUMIF($C$2:$C$161,$AC3,$Q$2:$Q$161)</f>
        <v/>
      </c>
      <c r="AL3" s="80">
        <f>SUMIF($B$2:$B$161,$AC3,$U$2:$U$161)+SUMIF($C$2:$C$161,$AC3,$V$2:$V$161)</f>
        <v/>
      </c>
      <c r="AM3" s="29">
        <f>SUMIF($B$2:$B$161,$AC3,$X$2:$X$161)+SUMIF($C$2:$C$161,$AC3,$Y$2:$Y$161)</f>
        <v/>
      </c>
      <c r="AN3" s="31">
        <f>SUMIF($C$2:$C$161,$AC3,$D$2:$D$161)+SUMIF($B$2:$B$161,$AC3,$E$2:$E$161)</f>
        <v/>
      </c>
      <c r="AO3" s="80">
        <f>SUMIF($C$2:$C$161,$AC3,$F$2:$F$161)+SUMIF($B$2:$B$161,$AC3,$G$2:$G$161)</f>
        <v/>
      </c>
      <c r="AP3" s="80">
        <f>SUMIF($C$2:$C$161,$AC3,$H$2:$H$161)+SUMIF($B$2:$B$161,$AC3,$I$2:$I$161)</f>
        <v/>
      </c>
      <c r="AQ3" s="80">
        <f>SUMIF($C$2:$C$161,$AC3,$J$2:$J$161)+SUMIF($B$2:$B$161,$AC3,$K$2:$K$161)</f>
        <v/>
      </c>
      <c r="AR3" s="25">
        <f>SUMIF($C$2:$C$161,$AC3,$L$2:$L$161)+SUMIF($B$2:$B$161,$AC3,$M$2:$M$161)</f>
        <v/>
      </c>
      <c r="AS3" s="80">
        <f>SUMIF($C$2:$C$161,$AC3,$N$2:$N$161)+SUMIF($B$2:$B$161,$AC3,$O$2:$O$161)</f>
        <v/>
      </c>
      <c r="AT3" s="80">
        <f>SUMIF($C$2:$C$161,$AC3,$P$2:$P$161)+SUMIF($B$2:$B$161,$AC3,$Q$2:$Q$161)</f>
        <v/>
      </c>
      <c r="AU3" s="80">
        <f>SUMIF($C$2:$C$161,$AC3,$U$2:$U$161)+SUMIF($B$2:$B$161,$AC3,$V$2:$V$161)</f>
        <v/>
      </c>
      <c r="AV3" s="28">
        <f>SUMIF($C$2:$C$161,$AC3,$X$2:$X$161)+SUMIF($B$2:$B$161,$AC3,$Y$2:$Y$161)</f>
        <v/>
      </c>
      <c r="AW3" s="12" t="n">
        <v>5</v>
      </c>
      <c r="AX3" s="81" t="n">
        <v>32.92</v>
      </c>
      <c r="AY3" s="80" t="n">
        <v>1850</v>
      </c>
      <c r="AZ3" s="80" t="n">
        <v>1315</v>
      </c>
      <c r="BA3" s="80" t="n">
        <v>43</v>
      </c>
      <c r="BB3" s="25" t="n">
        <v>2</v>
      </c>
      <c r="BC3" s="80" t="n">
        <v>11</v>
      </c>
      <c r="BD3" s="80" t="n">
        <v>4</v>
      </c>
      <c r="BE3" s="80" t="n">
        <v>3</v>
      </c>
      <c r="BF3" s="29" t="n">
        <v>128</v>
      </c>
      <c r="BG3" s="31" t="n">
        <v>34.22</v>
      </c>
      <c r="BH3" s="80" t="n">
        <v>1920</v>
      </c>
      <c r="BI3" s="80" t="n">
        <v>1387</v>
      </c>
      <c r="BJ3" s="80" t="n">
        <v>43</v>
      </c>
      <c r="BK3" s="25" t="n">
        <v>4</v>
      </c>
      <c r="BL3" s="80" t="n">
        <v>4</v>
      </c>
      <c r="BM3" s="80" t="n">
        <v>9</v>
      </c>
      <c r="BN3" s="80" t="n">
        <v>6</v>
      </c>
      <c r="BO3" s="25" t="n">
        <v>120</v>
      </c>
      <c r="BT3" s="89" t="s">
        <v>34</v>
      </c>
      <c r="BV3" s="80" t="s">
        <v>35</v>
      </c>
      <c r="BW3" s="80" t="n"/>
      <c r="BX3" s="80" t="s">
        <v>36</v>
      </c>
      <c r="BY3" s="80" t="n"/>
      <c r="BZ3" s="80" t="s">
        <v>37</v>
      </c>
      <c r="CA3" s="80" t="n"/>
      <c r="CB3" s="80" t="s">
        <v>38</v>
      </c>
      <c r="CC3" s="80" t="n"/>
      <c r="CD3" s="25" t="s">
        <v>39</v>
      </c>
      <c r="CE3" s="80" t="n"/>
      <c r="CF3" s="80" t="s">
        <v>40</v>
      </c>
      <c r="CG3" s="80" t="n"/>
      <c r="CH3" s="80" t="s">
        <v>41</v>
      </c>
      <c r="CI3" s="80" t="n"/>
      <c r="CJ3" s="80" t="s">
        <v>42</v>
      </c>
      <c r="CK3" s="80" t="n"/>
      <c r="CL3" s="25" t="s">
        <v>43</v>
      </c>
      <c r="CM3" s="80" t="n"/>
      <c r="CN3" s="25" t="s">
        <v>35</v>
      </c>
      <c r="CO3" s="80" t="n"/>
      <c r="CP3" s="80" t="s">
        <v>36</v>
      </c>
      <c r="CQ3" s="80" t="n"/>
      <c r="CR3" s="80" t="s">
        <v>37</v>
      </c>
      <c r="CS3" s="80" t="n"/>
      <c r="CT3" s="80" t="s">
        <v>38</v>
      </c>
      <c r="CU3" s="80" t="n"/>
      <c r="CV3" s="25" t="s">
        <v>39</v>
      </c>
      <c r="CW3" s="80" t="n"/>
      <c r="CX3" s="80" t="s">
        <v>40</v>
      </c>
      <c r="CY3" s="80" t="n"/>
      <c r="CZ3" s="80" t="s">
        <v>41</v>
      </c>
      <c r="DA3" s="80" t="n"/>
      <c r="DB3" s="80" t="s">
        <v>42</v>
      </c>
      <c r="DC3" s="80" t="n"/>
      <c r="DD3" s="25" t="s">
        <v>43</v>
      </c>
      <c r="DE3" s="80" t="n"/>
      <c r="DF3" s="12" t="s">
        <v>35</v>
      </c>
      <c r="DG3" s="80" t="n"/>
      <c r="DH3" s="80" t="s">
        <v>36</v>
      </c>
      <c r="DI3" s="80" t="n"/>
      <c r="DJ3" s="80" t="s">
        <v>37</v>
      </c>
      <c r="DK3" s="80" t="n"/>
      <c r="DL3" s="80" t="s">
        <v>38</v>
      </c>
      <c r="DM3" s="80" t="n"/>
      <c r="DN3" s="25" t="s">
        <v>39</v>
      </c>
      <c r="DO3" s="80" t="n"/>
      <c r="DP3" s="80" t="s">
        <v>40</v>
      </c>
      <c r="DQ3" s="80" t="n"/>
      <c r="DR3" s="80" t="s">
        <v>41</v>
      </c>
      <c r="DS3" s="80" t="n"/>
      <c r="DT3" s="80" t="s">
        <v>42</v>
      </c>
      <c r="DU3" s="80" t="n"/>
      <c r="DV3" s="25" t="s">
        <v>43</v>
      </c>
      <c r="DW3" s="80" t="n"/>
      <c r="DX3" s="25" t="s">
        <v>35</v>
      </c>
      <c r="DY3" s="80" t="n"/>
      <c r="DZ3" s="80" t="s">
        <v>36</v>
      </c>
      <c r="EA3" s="80" t="n"/>
      <c r="EB3" s="80" t="s">
        <v>37</v>
      </c>
      <c r="EC3" s="80" t="n"/>
      <c r="ED3" s="80" t="s">
        <v>38</v>
      </c>
      <c r="EE3" s="80" t="n"/>
      <c r="EF3" s="25" t="s">
        <v>39</v>
      </c>
      <c r="EG3" s="80" t="n"/>
      <c r="EH3" s="80" t="s">
        <v>40</v>
      </c>
      <c r="EI3" s="80" t="n"/>
      <c r="EJ3" s="80" t="s">
        <v>41</v>
      </c>
      <c r="EK3" s="80" t="n"/>
      <c r="EL3" s="80" t="s">
        <v>42</v>
      </c>
      <c r="EM3" s="80" t="n"/>
      <c r="EN3" s="31" t="s">
        <v>43</v>
      </c>
      <c r="EO3" s="81" t="n"/>
      <c r="EQ3" s="81" t="n"/>
      <c r="ER3" s="81" t="n"/>
      <c r="ET3" s="81" t="n"/>
      <c r="EU3" s="81" t="n"/>
      <c r="EW3" s="81" t="n"/>
      <c r="EX3" s="81" t="n"/>
      <c r="EZ3" s="81" t="n"/>
      <c r="FA3" s="81" t="n"/>
      <c r="FB3" s="56" t="n"/>
      <c r="FC3" s="81" t="n"/>
      <c r="FD3" s="81" t="n"/>
      <c r="FF3" s="81" t="n"/>
      <c r="FG3" s="81" t="n"/>
      <c r="FI3" s="81" t="n"/>
      <c r="FJ3" s="81" t="n"/>
      <c r="FK3" s="71" t="n"/>
      <c r="FL3" s="71" t="n"/>
      <c r="FM3" s="81" t="n"/>
      <c r="FN3" s="71" t="n"/>
      <c r="FO3" s="71" t="n"/>
      <c r="FP3" s="81" t="n"/>
      <c r="FQ3" s="71" t="n"/>
      <c r="FR3" s="71" t="n"/>
      <c r="FS3" s="81" t="n"/>
      <c r="FT3" s="71" t="n"/>
      <c r="FU3" s="71" t="n"/>
      <c r="FV3" s="81" t="n"/>
      <c r="FW3" s="71" t="n"/>
      <c r="FX3" s="71" t="n"/>
      <c r="FY3" s="81" t="n"/>
      <c r="FZ3" s="71" t="n"/>
      <c r="GA3" s="71" t="n"/>
      <c r="GB3" s="81" t="n"/>
      <c r="GC3" s="71" t="n"/>
      <c r="GD3" s="71" t="n"/>
      <c r="GE3" s="81" t="n"/>
      <c r="GF3" s="71" t="n"/>
      <c r="GG3" s="71" t="n"/>
      <c r="GH3" s="81" t="n"/>
    </row>
    <row customHeight="1" ht="12" r="4" spans="1:201">
      <c r="A4" s="74" t="n">
        <v>43330</v>
      </c>
      <c r="B4" s="89" t="s">
        <v>194</v>
      </c>
      <c r="C4" s="89" t="s">
        <v>193</v>
      </c>
      <c r="D4" s="85" t="n">
        <v>7.19</v>
      </c>
      <c r="E4" s="57" t="n">
        <v>6.11</v>
      </c>
      <c r="F4" s="58" t="n">
        <v>876</v>
      </c>
      <c r="G4" s="59" t="n">
        <v>228</v>
      </c>
      <c r="H4" s="59" t="n">
        <v>788</v>
      </c>
      <c r="I4" s="59" t="n">
        <v>151</v>
      </c>
      <c r="J4" s="59" t="n">
        <v>18</v>
      </c>
      <c r="K4" s="59" t="n">
        <v>2</v>
      </c>
      <c r="L4" s="58" t="n">
        <v>1</v>
      </c>
      <c r="M4" s="59" t="n">
        <v>0</v>
      </c>
      <c r="N4" s="59" t="n">
        <v>6</v>
      </c>
      <c r="O4" s="59" t="n">
        <v>0</v>
      </c>
      <c r="P4" s="59" t="n">
        <v>2</v>
      </c>
      <c r="Q4" s="59" t="n">
        <v>0</v>
      </c>
      <c r="R4" s="60" t="n">
        <v>9</v>
      </c>
      <c r="S4" s="60" t="n">
        <v>0</v>
      </c>
      <c r="T4" s="60" t="n">
        <v>9</v>
      </c>
      <c r="U4" s="58" t="n">
        <v>3</v>
      </c>
      <c r="V4" s="59" t="n">
        <v>0</v>
      </c>
      <c r="W4" s="60" t="n">
        <v>3</v>
      </c>
      <c r="X4" s="58" t="n">
        <v>2</v>
      </c>
      <c r="Y4" s="59" t="n">
        <v>35</v>
      </c>
      <c r="Z4" s="61">
        <f>IF(U4="","",LOOKUP(U4-V4,{-9E+307,0,1},{2,"x",1}))</f>
        <v/>
      </c>
      <c r="AA4" s="62">
        <f>IF(U4="","",U4&amp;"-"&amp;V4)</f>
        <v/>
      </c>
      <c r="AB4" s="63" t="n"/>
      <c r="AC4" s="89" t="s">
        <v>195</v>
      </c>
      <c r="AD4" s="80">
        <f>SUMPRODUCT(($B$2:$C$161=$AC4)*($Z$2:$Z$161&lt;&gt;""))</f>
        <v/>
      </c>
      <c r="AE4" s="81">
        <f>SUMIF($B$2:$B$161,$AC4,$D$2:$D$161)+SUMIF($C$2:$C$161,$AC4,$E$2:$E$161)</f>
        <v/>
      </c>
      <c r="AF4" s="80">
        <f>SUMIF($B$2:$B$161,$AC4,$F$2:$F$161)+SUMIF($C$2:$C$161,$AC4,$G$2:$G$161)</f>
        <v/>
      </c>
      <c r="AG4" s="80">
        <f>SUMIF($B$2:$B$161,$AC4,$H$2:$H$161)+SUMIF($C$2:$C$161,$AC4,$I$2:$I$161)</f>
        <v/>
      </c>
      <c r="AH4" s="80">
        <f>SUMIF($B$2:$B$161,$AC4,$J$2:$J$161)+SUMIF($C$2:$C$161,$AC4,$K$2:$K$161)</f>
        <v/>
      </c>
      <c r="AI4" s="25">
        <f>SUMIF($B$2:$B$161,$AC4,$L$2:$L$161)+SUMIF($C$2:$C$161,$AC4,$M$2:$M$161)</f>
        <v/>
      </c>
      <c r="AJ4" s="80">
        <f>SUMIF($B$2:$B$161,$AC4,$N$2:$N$161)+SUMIF($C$2:$C$161,$AC4,$O$2:$O$161)</f>
        <v/>
      </c>
      <c r="AK4" s="80">
        <f>SUMIF($B$2:$B$161,$AC4,$P$2:$P$161)+SUMIF($C$2:$C$161,$AC4,$Q$2:$Q$161)</f>
        <v/>
      </c>
      <c r="AL4" s="80">
        <f>SUMIF($B$2:$B$161,$AC4,$U$2:$U$161)+SUMIF($C$2:$C$161,$AC4,$V$2:$V$161)</f>
        <v/>
      </c>
      <c r="AM4" s="29">
        <f>SUMIF($B$2:$B$161,$AC4,$X$2:$X$161)+SUMIF($C$2:$C$161,$AC4,$Y$2:$Y$161)</f>
        <v/>
      </c>
      <c r="AN4" s="31">
        <f>SUMIF($C$2:$C$161,$AC4,$D$2:$D$161)+SUMIF($B$2:$B$161,$AC4,$E$2:$E$161)</f>
        <v/>
      </c>
      <c r="AO4" s="80">
        <f>SUMIF($C$2:$C$161,$AC4,$F$2:$F$161)+SUMIF($B$2:$B$161,$AC4,$G$2:$G$161)</f>
        <v/>
      </c>
      <c r="AP4" s="80">
        <f>SUMIF($C$2:$C$161,$AC4,$H$2:$H$161)+SUMIF($B$2:$B$161,$AC4,$I$2:$I$161)</f>
        <v/>
      </c>
      <c r="AQ4" s="80">
        <f>SUMIF($C$2:$C$161,$AC4,$J$2:$J$161)+SUMIF($B$2:$B$161,$AC4,$K$2:$K$161)</f>
        <v/>
      </c>
      <c r="AR4" s="25">
        <f>SUMIF($C$2:$C$161,$AC4,$L$2:$L$161)+SUMIF($B$2:$B$161,$AC4,$M$2:$M$161)</f>
        <v/>
      </c>
      <c r="AS4" s="80">
        <f>SUMIF($C$2:$C$161,$AC4,$N$2:$N$161)+SUMIF($B$2:$B$161,$AC4,$O$2:$O$161)</f>
        <v/>
      </c>
      <c r="AT4" s="80">
        <f>SUMIF($C$2:$C$161,$AC4,$P$2:$P$161)+SUMIF($B$2:$B$161,$AC4,$Q$2:$Q$161)</f>
        <v/>
      </c>
      <c r="AU4" s="80">
        <f>SUMIF($C$2:$C$161,$AC4,$U$2:$U$161)+SUMIF($B$2:$B$161,$AC4,$V$2:$V$161)</f>
        <v/>
      </c>
      <c r="AV4" s="28">
        <f>SUMIF($C$2:$C$161,$AC4,$X$2:$X$161)+SUMIF($B$2:$B$161,$AC4,$Y$2:$Y$161)</f>
        <v/>
      </c>
      <c r="AW4" s="12" t="n">
        <v>5</v>
      </c>
      <c r="AX4" s="81" t="n">
        <v>33.5</v>
      </c>
      <c r="AY4" s="80" t="n">
        <v>2232</v>
      </c>
      <c r="AZ4" s="80" t="n">
        <v>1701</v>
      </c>
      <c r="BA4" s="80" t="n">
        <v>47</v>
      </c>
      <c r="BB4" s="25" t="n">
        <v>1</v>
      </c>
      <c r="BC4" s="80" t="n">
        <v>7</v>
      </c>
      <c r="BD4" s="80" t="n">
        <v>5</v>
      </c>
      <c r="BE4" s="80" t="n">
        <v>4</v>
      </c>
      <c r="BF4" s="29" t="n">
        <v>90</v>
      </c>
      <c r="BG4" s="31" t="n">
        <v>34.4</v>
      </c>
      <c r="BH4" s="80" t="n">
        <v>1865</v>
      </c>
      <c r="BI4" s="80" t="n">
        <v>1364</v>
      </c>
      <c r="BJ4" s="80" t="n">
        <v>42</v>
      </c>
      <c r="BK4" s="25" t="n">
        <v>3</v>
      </c>
      <c r="BL4" s="80" t="n">
        <v>21</v>
      </c>
      <c r="BM4" s="80" t="n">
        <v>3</v>
      </c>
      <c r="BN4" s="80" t="n">
        <v>7</v>
      </c>
      <c r="BO4" s="25" t="n">
        <v>159</v>
      </c>
      <c r="BQ4" s="35">
        <f>BQ32</f>
        <v/>
      </c>
      <c r="BR4" s="35">
        <f>BR32</f>
        <v/>
      </c>
      <c r="BS4" s="35">
        <f>BS32</f>
        <v/>
      </c>
      <c r="BT4" s="89">
        <f>VLOOKUP(BR4,$AC$3:$BO$22,2,FALSE)</f>
        <v/>
      </c>
      <c r="BU4" s="89">
        <f>VLOOKUP(BS4,$AC$3:$BO$22,2,FALSE)</f>
        <v/>
      </c>
      <c r="BV4" s="31">
        <f>VLOOKUP(BR4,$AC$3:$BO$22,3,FALSE)</f>
        <v/>
      </c>
      <c r="BW4" s="81">
        <f>VLOOKUP(BS4,$AC$3:$BO$22,3,FALSE)</f>
        <v/>
      </c>
      <c r="BX4" s="80">
        <f>VLOOKUP(BR4,$AC$3:$BO$22,4,FALSE)</f>
        <v/>
      </c>
      <c r="BY4" s="80">
        <f>VLOOKUP(BS4,$AC$3:$BO$22,4,FALSE)</f>
        <v/>
      </c>
      <c r="BZ4" s="80">
        <f>VLOOKUP(BR4,$AC$3:$BO$22,5,FALSE)</f>
        <v/>
      </c>
      <c r="CA4" s="80">
        <f>VLOOKUP(BS4,$AC$3:$BO$22,5,FALSE)</f>
        <v/>
      </c>
      <c r="CB4" s="80">
        <f>VLOOKUP(BR4,$AC$3:$BO$22,6,FALSE)</f>
        <v/>
      </c>
      <c r="CC4" s="80">
        <f>VLOOKUP(BS4,$AC$3:$BO$22,6,FALSE)</f>
        <v/>
      </c>
      <c r="CD4" s="25">
        <f>VLOOKUP(BR4,$AC$3:$BO$22,7,FALSE)</f>
        <v/>
      </c>
      <c r="CE4" s="80">
        <f>VLOOKUP(BS4,$AC$3:$BO$22,7,FALSE)</f>
        <v/>
      </c>
      <c r="CF4" s="80">
        <f>VLOOKUP(BR4,$AC$3:$BO$22,8,FALSE)</f>
        <v/>
      </c>
      <c r="CG4" s="80">
        <f>VLOOKUP(BS4,$AC$3:$BO$22,8,FALSE)</f>
        <v/>
      </c>
      <c r="CH4" s="80">
        <f>VLOOKUP(BR4,$AC$3:$BO$22,9,FALSE)</f>
        <v/>
      </c>
      <c r="CI4" s="80">
        <f>VLOOKUP(BS4,$AC$3:$BO$22,9,FALSE)</f>
        <v/>
      </c>
      <c r="CJ4" s="80">
        <f>VLOOKUP(BR4,$AC$3:$BO$22,10,FALSE)</f>
        <v/>
      </c>
      <c r="CK4" s="80">
        <f>VLOOKUP(BS4,$AC$3:$BO$22,10,FALSE)</f>
        <v/>
      </c>
      <c r="CL4" s="25">
        <f>VLOOKUP(BR4,$AC$3:$BO$22,11,FALSE)</f>
        <v/>
      </c>
      <c r="CM4" s="80">
        <f>VLOOKUP(BS4,$AC$3:$BO$22,11,FALSE)</f>
        <v/>
      </c>
      <c r="CN4" s="31">
        <f>VLOOKUP(BR4,$AC$3:$BO$22,22,FALSE)</f>
        <v/>
      </c>
      <c r="CO4" s="81">
        <f>VLOOKUP(BS4,$AC$3:$BO$22,22,FALSE)</f>
        <v/>
      </c>
      <c r="CP4" s="80">
        <f>VLOOKUP(BR4,$AC$3:$BO$22,23,FALSE)</f>
        <v/>
      </c>
      <c r="CQ4" s="80">
        <f>VLOOKUP(BS4,$AC$3:$BO$22,23,FALSE)</f>
        <v/>
      </c>
      <c r="CR4" s="80">
        <f>VLOOKUP(BR4,$AC$3:$BO$22,24,FALSE)</f>
        <v/>
      </c>
      <c r="CS4" s="80">
        <f>VLOOKUP(BS4,$AC$3:$BO$22,24,FALSE)</f>
        <v/>
      </c>
      <c r="CT4" s="80">
        <f>VLOOKUP(BR4,$AC$3:$BO$22,25,FALSE)</f>
        <v/>
      </c>
      <c r="CU4" s="80">
        <f>VLOOKUP(BS4,$AC$3:$BO$22,25,FALSE)</f>
        <v/>
      </c>
      <c r="CV4" s="25">
        <f>VLOOKUP(BR4,$AC$3:$BO$22,26,FALSE)</f>
        <v/>
      </c>
      <c r="CW4" s="80">
        <f>VLOOKUP(BS4,$AC$3:$BO$22,26,FALSE)</f>
        <v/>
      </c>
      <c r="CX4" s="80">
        <f>VLOOKUP(BR4,$AC$3:$BO$22,27,FALSE)</f>
        <v/>
      </c>
      <c r="CY4" s="80">
        <f>VLOOKUP(BS4,$AC$3:$BO$22,27,FALSE)</f>
        <v/>
      </c>
      <c r="CZ4" s="80">
        <f>VLOOKUP(BR4,$AC$3:$BO$22,28,FALSE)</f>
        <v/>
      </c>
      <c r="DA4" s="80">
        <f>VLOOKUP(BS4,$AC$3:$BO$22,28,FALSE)</f>
        <v/>
      </c>
      <c r="DB4" s="80">
        <f>VLOOKUP(BR4,$AC$3:$BO$22,29,FALSE)</f>
        <v/>
      </c>
      <c r="DC4" s="80">
        <f>VLOOKUP(BS4,$AC$3:$BO$22,29,FALSE)</f>
        <v/>
      </c>
      <c r="DD4" s="25">
        <f>VLOOKUP(BR4,$AC$3:$BO$22,30,FALSE)</f>
        <v/>
      </c>
      <c r="DE4" s="80">
        <f>VLOOKUP(BS4,$AC$3:$BO$22,30,FALSE)</f>
        <v/>
      </c>
      <c r="DF4" s="30">
        <f>VLOOKUP(BR4,$AC$3:$BO$22,12,FALSE)</f>
        <v/>
      </c>
      <c r="DG4" s="81">
        <f>VLOOKUP(BS4,$AC$3:$BO$22,12,FALSE)</f>
        <v/>
      </c>
      <c r="DH4" s="80">
        <f>VLOOKUP(BR4,$AC$3:$BO$22,13,FALSE)</f>
        <v/>
      </c>
      <c r="DI4" s="80">
        <f>VLOOKUP(BS4,$AC$3:$BO$22,13,FALSE)</f>
        <v/>
      </c>
      <c r="DJ4" s="80">
        <f>VLOOKUP(BR4,$AC$3:$BO$22,14,FALSE)</f>
        <v/>
      </c>
      <c r="DK4" s="80">
        <f>VLOOKUP(BS4,$AC$3:$BO$22,14,FALSE)</f>
        <v/>
      </c>
      <c r="DL4" s="80">
        <f>VLOOKUP(BR4,$AC$3:$BO$22,15,FALSE)</f>
        <v/>
      </c>
      <c r="DM4" s="80">
        <f>VLOOKUP(BS4,$AC$3:$BO$22,15,FALSE)</f>
        <v/>
      </c>
      <c r="DN4" s="25">
        <f>VLOOKUP(BR4,$AC$3:$BO$22,16,FALSE)</f>
        <v/>
      </c>
      <c r="DO4" s="80">
        <f>VLOOKUP(BS4,$AC$3:$BO$22,16,FALSE)</f>
        <v/>
      </c>
      <c r="DP4" s="80">
        <f>VLOOKUP(BR4,$AC$3:$BO$22,17,FALSE)</f>
        <v/>
      </c>
      <c r="DQ4" s="80">
        <f>VLOOKUP(BS4,$AC$3:$BO$22,17,FALSE)</f>
        <v/>
      </c>
      <c r="DR4" s="80">
        <f>VLOOKUP(BR4,$AC$3:$BO$22,18,FALSE)</f>
        <v/>
      </c>
      <c r="DS4" s="80">
        <f>VLOOKUP(BS4,$AC$3:$BO$22,18,FALSE)</f>
        <v/>
      </c>
      <c r="DT4" s="80">
        <f>VLOOKUP(BR4,$AC$3:$BO$22,19,FALSE)</f>
        <v/>
      </c>
      <c r="DU4" s="80">
        <f>VLOOKUP(BS4,$AC$3:$BO$22,19,FALSE)</f>
        <v/>
      </c>
      <c r="DV4" s="25">
        <f>VLOOKUP(BR4,$AC$3:$BO$22,20,FALSE)</f>
        <v/>
      </c>
      <c r="DW4" s="80">
        <f>VLOOKUP(BS4,$AC$3:$BO$22,20,FALSE)</f>
        <v/>
      </c>
      <c r="DX4" s="31">
        <f>VLOOKUP(BR4,$AC$3:$BO$22,31,FALSE)</f>
        <v/>
      </c>
      <c r="DY4" s="81">
        <f>VLOOKUP(BS4,$AC$3:$BO$22,31,FALSE)</f>
        <v/>
      </c>
      <c r="DZ4" s="80">
        <f>VLOOKUP(BR4,$AC$3:$BO$22,32,FALSE)</f>
        <v/>
      </c>
      <c r="EA4" s="80">
        <f>VLOOKUP(BS4,$AC$3:$BO$22,32,FALSE)</f>
        <v/>
      </c>
      <c r="EB4" s="80">
        <f>VLOOKUP(BR4,$AC$3:$BO$22,33,FALSE)</f>
        <v/>
      </c>
      <c r="EC4" s="80">
        <f>VLOOKUP(BS4,$AC$3:$BO$22,33,FALSE)</f>
        <v/>
      </c>
      <c r="ED4" s="80">
        <f>VLOOKUP(BR4,$AC$3:$BO$22,34,FALSE)</f>
        <v/>
      </c>
      <c r="EE4" s="80">
        <f>VLOOKUP(BS4,$AC$3:$BO$22,34,FALSE)</f>
        <v/>
      </c>
      <c r="EF4" s="25">
        <f>VLOOKUP(BR4,$AC$3:$BO$22,35,FALSE)</f>
        <v/>
      </c>
      <c r="EG4" s="80">
        <f>VLOOKUP(BS4,$AC$3:$BO$22,35,FALSE)</f>
        <v/>
      </c>
      <c r="EH4" s="80">
        <f>VLOOKUP(BR4,$AC$3:$BO$22,36,FALSE)</f>
        <v/>
      </c>
      <c r="EI4" s="80">
        <f>VLOOKUP(BS4,$AC$3:$BO$22,36,FALSE)</f>
        <v/>
      </c>
      <c r="EJ4" s="80">
        <f>VLOOKUP(BR4,$AC$3:$BO$22,37,FALSE)</f>
        <v/>
      </c>
      <c r="EK4" s="80">
        <f>VLOOKUP(BS4,$AC$3:$BO$22,37,FALSE)</f>
        <v/>
      </c>
      <c r="EL4" s="80">
        <f>VLOOKUP(BR4,$AC$3:$BO$22,38,FALSE)</f>
        <v/>
      </c>
      <c r="EM4" s="80">
        <f>VLOOKUP(BS4,$AC$3:$BO$22,38,FALSE)</f>
        <v/>
      </c>
      <c r="EN4" s="25">
        <f>VLOOKUP(BR4,$AC$3:$BO$22,39,FALSE)</f>
        <v/>
      </c>
      <c r="EO4" s="80">
        <f>VLOOKUP(BS4,$AC$3:$BO$22,39,FALSE)</f>
        <v/>
      </c>
      <c r="EQ4" s="81" t="n"/>
      <c r="ER4" s="81" t="n"/>
      <c r="ET4" s="81" t="n"/>
      <c r="EU4" s="81" t="n"/>
      <c r="EW4" s="81" t="n"/>
      <c r="EX4" s="81" t="n"/>
      <c r="EZ4" s="81" t="n"/>
      <c r="FA4" s="56" t="n"/>
      <c r="FC4" s="81" t="n"/>
      <c r="FD4" s="81" t="n"/>
      <c r="FF4" s="81" t="n"/>
      <c r="FG4" s="81" t="n"/>
      <c r="FI4" s="81" t="n"/>
      <c r="FJ4" s="71" t="n"/>
      <c r="FK4" s="71" t="n"/>
      <c r="FL4" s="81" t="n"/>
      <c r="FM4" s="71" t="n"/>
      <c r="FN4" s="71" t="n"/>
      <c r="FO4" s="81" t="n"/>
      <c r="FP4" s="71" t="n"/>
      <c r="FQ4" s="71" t="n"/>
      <c r="FR4" s="81" t="n"/>
      <c r="FS4" s="71" t="n"/>
      <c r="FT4" s="71" t="n"/>
      <c r="FU4" s="81" t="n"/>
      <c r="FV4" s="71" t="n"/>
      <c r="FW4" s="71" t="n"/>
      <c r="FX4" s="81" t="n"/>
      <c r="FY4" s="71" t="n"/>
      <c r="FZ4" s="71" t="n"/>
      <c r="GA4" s="81" t="n"/>
      <c r="GB4" s="71" t="n"/>
      <c r="GC4" s="71" t="n"/>
      <c r="GD4" s="81" t="n"/>
      <c r="GE4" s="71" t="n"/>
      <c r="GF4" s="71" t="n"/>
      <c r="GG4" s="81" t="n"/>
    </row>
    <row customHeight="1" ht="12" r="5" spans="1:201">
      <c r="A5" s="74" t="n">
        <v>43330</v>
      </c>
      <c r="B5" s="89" t="s">
        <v>196</v>
      </c>
      <c r="C5" s="89" t="s">
        <v>197</v>
      </c>
      <c r="D5" s="85" t="n">
        <v>6.57</v>
      </c>
      <c r="E5" s="57" t="n">
        <v>6.63</v>
      </c>
      <c r="F5" s="58" t="n">
        <v>393</v>
      </c>
      <c r="G5" s="59" t="n">
        <v>423</v>
      </c>
      <c r="H5" s="59" t="n">
        <v>313</v>
      </c>
      <c r="I5" s="59" t="n">
        <v>338</v>
      </c>
      <c r="J5" s="59" t="n">
        <v>10</v>
      </c>
      <c r="K5" s="59" t="n">
        <v>12</v>
      </c>
      <c r="L5" s="58" t="n">
        <v>0</v>
      </c>
      <c r="M5" s="59" t="n">
        <v>0</v>
      </c>
      <c r="N5" s="59" t="n">
        <v>1</v>
      </c>
      <c r="O5" s="59" t="n">
        <v>4</v>
      </c>
      <c r="P5" s="59" t="n">
        <v>1</v>
      </c>
      <c r="Q5" s="59" t="n">
        <v>1</v>
      </c>
      <c r="R5" s="60" t="n">
        <v>2</v>
      </c>
      <c r="S5" s="60" t="n">
        <v>5</v>
      </c>
      <c r="T5" s="60" t="n">
        <v>7</v>
      </c>
      <c r="U5" s="58" t="n">
        <v>1</v>
      </c>
      <c r="V5" s="59" t="n">
        <v>1</v>
      </c>
      <c r="W5" s="60" t="n">
        <v>2</v>
      </c>
      <c r="X5" s="58" t="n">
        <v>15</v>
      </c>
      <c r="Y5" s="59" t="n">
        <v>18</v>
      </c>
      <c r="Z5" s="61">
        <f>IF(U5="","",LOOKUP(U5-V5,{-9E+307,0,1},{2,"x",1}))</f>
        <v/>
      </c>
      <c r="AA5" s="62">
        <f>IF(U5="","",U5&amp;"-"&amp;V5)</f>
        <v/>
      </c>
      <c r="AB5" s="63" t="n"/>
      <c r="AC5" s="89" t="s">
        <v>198</v>
      </c>
      <c r="AD5" s="80">
        <f>SUMPRODUCT(($B$2:$C$161=$AC5)*($Z$2:$Z$161&lt;&gt;""))</f>
        <v/>
      </c>
      <c r="AE5" s="81">
        <f>SUMIF($B$2:$B$161,$AC5,$D$2:$D$161)+SUMIF($C$2:$C$161,$AC5,$E$2:$E$161)</f>
        <v/>
      </c>
      <c r="AF5" s="80">
        <f>SUMIF($B$2:$B$161,$AC5,$F$2:$F$161)+SUMIF($C$2:$C$161,$AC5,$G$2:$G$161)</f>
        <v/>
      </c>
      <c r="AG5" s="80">
        <f>SUMIF($B$2:$B$161,$AC5,$H$2:$H$161)+SUMIF($C$2:$C$161,$AC5,$I$2:$I$161)</f>
        <v/>
      </c>
      <c r="AH5" s="80">
        <f>SUMIF($B$2:$B$161,$AC5,$J$2:$J$161)+SUMIF($C$2:$C$161,$AC5,$K$2:$K$161)</f>
        <v/>
      </c>
      <c r="AI5" s="25">
        <f>SUMIF($B$2:$B$161,$AC5,$L$2:$L$161)+SUMIF($C$2:$C$161,$AC5,$M$2:$M$161)</f>
        <v/>
      </c>
      <c r="AJ5" s="80">
        <f>SUMIF($B$2:$B$161,$AC5,$N$2:$N$161)+SUMIF($C$2:$C$161,$AC5,$O$2:$O$161)</f>
        <v/>
      </c>
      <c r="AK5" s="80">
        <f>SUMIF($B$2:$B$161,$AC5,$P$2:$P$161)+SUMIF($C$2:$C$161,$AC5,$Q$2:$Q$161)</f>
        <v/>
      </c>
      <c r="AL5" s="80">
        <f>SUMIF($B$2:$B$161,$AC5,$U$2:$U$161)+SUMIF($C$2:$C$161,$AC5,$V$2:$V$161)</f>
        <v/>
      </c>
      <c r="AM5" s="29">
        <f>SUMIF($B$2:$B$161,$AC5,$X$2:$X$161)+SUMIF($C$2:$C$161,$AC5,$Y$2:$Y$161)</f>
        <v/>
      </c>
      <c r="AN5" s="31">
        <f>SUMIF($C$2:$C$161,$AC5,$D$2:$D$161)+SUMIF($B$2:$B$161,$AC5,$E$2:$E$161)</f>
        <v/>
      </c>
      <c r="AO5" s="80">
        <f>SUMIF($C$2:$C$161,$AC5,$F$2:$F$161)+SUMIF($B$2:$B$161,$AC5,$G$2:$G$161)</f>
        <v/>
      </c>
      <c r="AP5" s="80">
        <f>SUMIF($C$2:$C$161,$AC5,$H$2:$H$161)+SUMIF($B$2:$B$161,$AC5,$I$2:$I$161)</f>
        <v/>
      </c>
      <c r="AQ5" s="80">
        <f>SUMIF($C$2:$C$161,$AC5,$J$2:$J$161)+SUMIF($B$2:$B$161,$AC5,$K$2:$K$161)</f>
        <v/>
      </c>
      <c r="AR5" s="25">
        <f>SUMIF($C$2:$C$161,$AC5,$L$2:$L$161)+SUMIF($B$2:$B$161,$AC5,$M$2:$M$161)</f>
        <v/>
      </c>
      <c r="AS5" s="80">
        <f>SUMIF($C$2:$C$161,$AC5,$N$2:$N$161)+SUMIF($B$2:$B$161,$AC5,$O$2:$O$161)</f>
        <v/>
      </c>
      <c r="AT5" s="80">
        <f>SUMIF($C$2:$C$161,$AC5,$P$2:$P$161)+SUMIF($B$2:$B$161,$AC5,$Q$2:$Q$161)</f>
        <v/>
      </c>
      <c r="AU5" s="80">
        <f>SUMIF($C$2:$C$161,$AC5,$U$2:$U$161)+SUMIF($B$2:$B$161,$AC5,$V$2:$V$161)</f>
        <v/>
      </c>
      <c r="AV5" s="28">
        <f>SUMIF($C$2:$C$161,$AC5,$X$2:$X$161)+SUMIF($B$2:$B$161,$AC5,$Y$2:$Y$161)</f>
        <v/>
      </c>
      <c r="AW5" s="12" t="n">
        <v>5</v>
      </c>
      <c r="AX5" s="81" t="n">
        <v>34.26</v>
      </c>
      <c r="AY5" s="80" t="n">
        <v>2026</v>
      </c>
      <c r="AZ5" s="80" t="n">
        <v>1591</v>
      </c>
      <c r="BA5" s="80" t="n">
        <v>41</v>
      </c>
      <c r="BB5" s="25" t="n">
        <v>6</v>
      </c>
      <c r="BC5" s="80" t="n">
        <v>9</v>
      </c>
      <c r="BD5" s="80" t="n">
        <v>5</v>
      </c>
      <c r="BE5" s="80" t="n">
        <v>11</v>
      </c>
      <c r="BF5" s="29" t="n">
        <v>121</v>
      </c>
      <c r="BG5" s="31" t="n">
        <v>32.35</v>
      </c>
      <c r="BH5" s="80" t="n">
        <v>2419</v>
      </c>
      <c r="BI5" s="80" t="n">
        <v>1985</v>
      </c>
      <c r="BJ5" s="80" t="n">
        <v>30</v>
      </c>
      <c r="BK5" s="25" t="n">
        <v>1</v>
      </c>
      <c r="BL5" s="80" t="n">
        <v>7</v>
      </c>
      <c r="BM5" s="80" t="n">
        <v>4</v>
      </c>
      <c r="BN5" s="80" t="n">
        <v>6</v>
      </c>
      <c r="BO5" s="25" t="n">
        <v>96</v>
      </c>
      <c r="BQ5" s="35">
        <f>BQ33</f>
        <v/>
      </c>
      <c r="BR5" s="35">
        <f>BR33</f>
        <v/>
      </c>
      <c r="BS5" s="35">
        <f>BS33</f>
        <v/>
      </c>
      <c r="BT5" s="89">
        <f>VLOOKUP(BR5,$AC$3:$BO$22,2,FALSE)</f>
        <v/>
      </c>
      <c r="BU5" s="89">
        <f>VLOOKUP(BS5,$AC$3:$BO$22,2,FALSE)</f>
        <v/>
      </c>
      <c r="BV5" s="31">
        <f>VLOOKUP(BR5,$AC$3:$BO$22,3,FALSE)</f>
        <v/>
      </c>
      <c r="BW5" s="81">
        <f>VLOOKUP(BS5,$AC$3:$BO$22,3,FALSE)</f>
        <v/>
      </c>
      <c r="BX5" s="80">
        <f>VLOOKUP(BR5,$AC$3:$BO$22,4,FALSE)</f>
        <v/>
      </c>
      <c r="BY5" s="80">
        <f>VLOOKUP(BS5,$AC$3:$BO$22,4,FALSE)</f>
        <v/>
      </c>
      <c r="BZ5" s="80">
        <f>VLOOKUP(BR5,$AC$3:$BO$22,5,FALSE)</f>
        <v/>
      </c>
      <c r="CA5" s="80">
        <f>VLOOKUP(BS5,$AC$3:$BO$22,5,FALSE)</f>
        <v/>
      </c>
      <c r="CB5" s="80">
        <f>VLOOKUP(BR5,$AC$3:$BO$22,6,FALSE)</f>
        <v/>
      </c>
      <c r="CC5" s="80">
        <f>VLOOKUP(BS5,$AC$3:$BO$22,6,FALSE)</f>
        <v/>
      </c>
      <c r="CD5" s="25">
        <f>VLOOKUP(BR5,$AC$3:$BO$22,7,FALSE)</f>
        <v/>
      </c>
      <c r="CE5" s="80">
        <f>VLOOKUP(BS5,$AC$3:$BO$22,7,FALSE)</f>
        <v/>
      </c>
      <c r="CF5" s="80">
        <f>VLOOKUP(BR5,$AC$3:$BO$22,8,FALSE)</f>
        <v/>
      </c>
      <c r="CG5" s="80">
        <f>VLOOKUP(BS5,$AC$3:$BO$22,8,FALSE)</f>
        <v/>
      </c>
      <c r="CH5" s="80">
        <f>VLOOKUP(BR5,$AC$3:$BO$22,9,FALSE)</f>
        <v/>
      </c>
      <c r="CI5" s="80">
        <f>VLOOKUP(BS5,$AC$3:$BO$22,9,FALSE)</f>
        <v/>
      </c>
      <c r="CJ5" s="80">
        <f>VLOOKUP(BR5,$AC$3:$BO$22,10,FALSE)</f>
        <v/>
      </c>
      <c r="CK5" s="80">
        <f>VLOOKUP(BS5,$AC$3:$BO$22,10,FALSE)</f>
        <v/>
      </c>
      <c r="CL5" s="25">
        <f>VLOOKUP(BR5,$AC$3:$BO$22,11,FALSE)</f>
        <v/>
      </c>
      <c r="CM5" s="80">
        <f>VLOOKUP(BS5,$AC$3:$BO$22,11,FALSE)</f>
        <v/>
      </c>
      <c r="CN5" s="31">
        <f>VLOOKUP(BR5,$AC$3:$BO$22,22,FALSE)</f>
        <v/>
      </c>
      <c r="CO5" s="81">
        <f>VLOOKUP(BS5,$AC$3:$BO$22,22,FALSE)</f>
        <v/>
      </c>
      <c r="CP5" s="80">
        <f>VLOOKUP(BR5,$AC$3:$BO$22,23,FALSE)</f>
        <v/>
      </c>
      <c r="CQ5" s="80">
        <f>VLOOKUP(BS5,$AC$3:$BO$22,23,FALSE)</f>
        <v/>
      </c>
      <c r="CR5" s="80">
        <f>VLOOKUP(BR5,$AC$3:$BO$22,24,FALSE)</f>
        <v/>
      </c>
      <c r="CS5" s="80">
        <f>VLOOKUP(BS5,$AC$3:$BO$22,24,FALSE)</f>
        <v/>
      </c>
      <c r="CT5" s="80">
        <f>VLOOKUP(BR5,$AC$3:$BO$22,25,FALSE)</f>
        <v/>
      </c>
      <c r="CU5" s="80">
        <f>VLOOKUP(BS5,$AC$3:$BO$22,25,FALSE)</f>
        <v/>
      </c>
      <c r="CV5" s="25">
        <f>VLOOKUP(BR5,$AC$3:$BO$22,26,FALSE)</f>
        <v/>
      </c>
      <c r="CW5" s="80">
        <f>VLOOKUP(BS5,$AC$3:$BO$22,26,FALSE)</f>
        <v/>
      </c>
      <c r="CX5" s="80">
        <f>VLOOKUP(BR5,$AC$3:$BO$22,27,FALSE)</f>
        <v/>
      </c>
      <c r="CY5" s="80">
        <f>VLOOKUP(BS5,$AC$3:$BO$22,27,FALSE)</f>
        <v/>
      </c>
      <c r="CZ5" s="80">
        <f>VLOOKUP(BR5,$AC$3:$BO$22,28,FALSE)</f>
        <v/>
      </c>
      <c r="DA5" s="80">
        <f>VLOOKUP(BS5,$AC$3:$BO$22,28,FALSE)</f>
        <v/>
      </c>
      <c r="DB5" s="80">
        <f>VLOOKUP(BR5,$AC$3:$BO$22,29,FALSE)</f>
        <v/>
      </c>
      <c r="DC5" s="80">
        <f>VLOOKUP(BS5,$AC$3:$BO$22,29,FALSE)</f>
        <v/>
      </c>
      <c r="DD5" s="25">
        <f>VLOOKUP(BR5,$AC$3:$BO$22,30,FALSE)</f>
        <v/>
      </c>
      <c r="DE5" s="80">
        <f>VLOOKUP(BS5,$AC$3:$BO$22,30,FALSE)</f>
        <v/>
      </c>
      <c r="DF5" s="30">
        <f>VLOOKUP(BR5,$AC$3:$BO$22,12,FALSE)</f>
        <v/>
      </c>
      <c r="DG5" s="81">
        <f>VLOOKUP(BS5,$AC$3:$BO$22,12,FALSE)</f>
        <v/>
      </c>
      <c r="DH5" s="80">
        <f>VLOOKUP(BR5,$AC$3:$BO$22,13,FALSE)</f>
        <v/>
      </c>
      <c r="DI5" s="80">
        <f>VLOOKUP(BS5,$AC$3:$BO$22,13,FALSE)</f>
        <v/>
      </c>
      <c r="DJ5" s="80">
        <f>VLOOKUP(BR5,$AC$3:$BO$22,14,FALSE)</f>
        <v/>
      </c>
      <c r="DK5" s="80">
        <f>VLOOKUP(BS5,$AC$3:$BO$22,14,FALSE)</f>
        <v/>
      </c>
      <c r="DL5" s="80">
        <f>VLOOKUP(BR5,$AC$3:$BO$22,15,FALSE)</f>
        <v/>
      </c>
      <c r="DM5" s="80">
        <f>VLOOKUP(BS5,$AC$3:$BO$22,15,FALSE)</f>
        <v/>
      </c>
      <c r="DN5" s="25">
        <f>VLOOKUP(BR5,$AC$3:$BO$22,16,FALSE)</f>
        <v/>
      </c>
      <c r="DO5" s="80">
        <f>VLOOKUP(BS5,$AC$3:$BO$22,16,FALSE)</f>
        <v/>
      </c>
      <c r="DP5" s="80">
        <f>VLOOKUP(BR5,$AC$3:$BO$22,17,FALSE)</f>
        <v/>
      </c>
      <c r="DQ5" s="80">
        <f>VLOOKUP(BS5,$AC$3:$BO$22,17,FALSE)</f>
        <v/>
      </c>
      <c r="DR5" s="80">
        <f>VLOOKUP(BR5,$AC$3:$BO$22,18,FALSE)</f>
        <v/>
      </c>
      <c r="DS5" s="80">
        <f>VLOOKUP(BS5,$AC$3:$BO$22,18,FALSE)</f>
        <v/>
      </c>
      <c r="DT5" s="80">
        <f>VLOOKUP(BR5,$AC$3:$BO$22,19,FALSE)</f>
        <v/>
      </c>
      <c r="DU5" s="80">
        <f>VLOOKUP(BS5,$AC$3:$BO$22,19,FALSE)</f>
        <v/>
      </c>
      <c r="DV5" s="25">
        <f>VLOOKUP(BR5,$AC$3:$BO$22,20,FALSE)</f>
        <v/>
      </c>
      <c r="DW5" s="80">
        <f>VLOOKUP(BS5,$AC$3:$BO$22,20,FALSE)</f>
        <v/>
      </c>
      <c r="DX5" s="31">
        <f>VLOOKUP(BR5,$AC$3:$BO$22,31,FALSE)</f>
        <v/>
      </c>
      <c r="DY5" s="81">
        <f>VLOOKUP(BS5,$AC$3:$BO$22,31,FALSE)</f>
        <v/>
      </c>
      <c r="DZ5" s="80">
        <f>VLOOKUP(BR5,$AC$3:$BO$22,32,FALSE)</f>
        <v/>
      </c>
      <c r="EA5" s="80">
        <f>VLOOKUP(BS5,$AC$3:$BO$22,32,FALSE)</f>
        <v/>
      </c>
      <c r="EB5" s="80">
        <f>VLOOKUP(BR5,$AC$3:$BO$22,33,FALSE)</f>
        <v/>
      </c>
      <c r="EC5" s="80">
        <f>VLOOKUP(BS5,$AC$3:$BO$22,33,FALSE)</f>
        <v/>
      </c>
      <c r="ED5" s="80">
        <f>VLOOKUP(BR5,$AC$3:$BO$22,34,FALSE)</f>
        <v/>
      </c>
      <c r="EE5" s="80">
        <f>VLOOKUP(BS5,$AC$3:$BO$22,34,FALSE)</f>
        <v/>
      </c>
      <c r="EF5" s="25">
        <f>VLOOKUP(BR5,$AC$3:$BO$22,35,FALSE)</f>
        <v/>
      </c>
      <c r="EG5" s="80">
        <f>VLOOKUP(BS5,$AC$3:$BO$22,35,FALSE)</f>
        <v/>
      </c>
      <c r="EH5" s="80">
        <f>VLOOKUP(BR5,$AC$3:$BO$22,36,FALSE)</f>
        <v/>
      </c>
      <c r="EI5" s="80">
        <f>VLOOKUP(BS5,$AC$3:$BO$22,36,FALSE)</f>
        <v/>
      </c>
      <c r="EJ5" s="80">
        <f>VLOOKUP(BR5,$AC$3:$BO$22,37,FALSE)</f>
        <v/>
      </c>
      <c r="EK5" s="80">
        <f>VLOOKUP(BS5,$AC$3:$BO$22,37,FALSE)</f>
        <v/>
      </c>
      <c r="EL5" s="80">
        <f>VLOOKUP(BR5,$AC$3:$BO$22,38,FALSE)</f>
        <v/>
      </c>
      <c r="EM5" s="80">
        <f>VLOOKUP(BS5,$AC$3:$BO$22,38,FALSE)</f>
        <v/>
      </c>
      <c r="EN5" s="25">
        <f>VLOOKUP(BR5,$AC$3:$BO$22,39,FALSE)</f>
        <v/>
      </c>
      <c r="EO5" s="80">
        <f>VLOOKUP(BS5,$AC$3:$BO$22,39,FALSE)</f>
        <v/>
      </c>
      <c r="EQ5" s="81" t="n"/>
      <c r="ER5" s="81" t="n"/>
      <c r="ET5" s="81" t="n"/>
      <c r="EU5" s="81" t="n"/>
      <c r="EW5" s="81" t="n"/>
      <c r="EX5" s="81" t="n"/>
      <c r="EZ5" s="81" t="n"/>
      <c r="FA5" s="56" t="n"/>
      <c r="FC5" s="81" t="n"/>
      <c r="FD5" s="81" t="n"/>
      <c r="FF5" s="81" t="n"/>
      <c r="FG5" s="81" t="n"/>
      <c r="FI5" s="81" t="n"/>
      <c r="FJ5" s="71" t="n"/>
      <c r="FK5" s="71" t="n"/>
      <c r="FL5" s="81" t="n"/>
      <c r="FM5" s="71" t="n"/>
      <c r="FN5" s="71" t="n"/>
      <c r="FO5" s="81" t="n"/>
      <c r="FP5" s="71" t="n"/>
      <c r="FQ5" s="71" t="n"/>
      <c r="FR5" s="81" t="n"/>
      <c r="FS5" s="71" t="n"/>
      <c r="FT5" s="71" t="n"/>
      <c r="FU5" s="81" t="n"/>
      <c r="FV5" s="71" t="n"/>
      <c r="FW5" s="71" t="n"/>
      <c r="FX5" s="81" t="n"/>
      <c r="FY5" s="71" t="n"/>
      <c r="FZ5" s="71" t="n"/>
      <c r="GA5" s="81" t="n"/>
      <c r="GB5" s="71" t="n"/>
      <c r="GC5" s="71" t="n"/>
      <c r="GD5" s="81" t="n"/>
      <c r="GE5" s="71" t="n"/>
      <c r="GF5" s="71" t="n"/>
      <c r="GG5" s="81" t="n"/>
    </row>
    <row customHeight="1" ht="12" r="6" spans="1:201">
      <c r="A6" s="74" t="n">
        <v>43330</v>
      </c>
      <c r="B6" s="89" t="s">
        <v>199</v>
      </c>
      <c r="C6" s="89" t="s">
        <v>200</v>
      </c>
      <c r="D6" s="85" t="n">
        <v>6.4</v>
      </c>
      <c r="E6" s="57" t="n">
        <v>6.88</v>
      </c>
      <c r="F6" s="58" t="n">
        <v>463</v>
      </c>
      <c r="G6" s="59" t="n">
        <v>422</v>
      </c>
      <c r="H6" s="59" t="n">
        <v>366</v>
      </c>
      <c r="I6" s="59" t="n">
        <v>331</v>
      </c>
      <c r="J6" s="59" t="n">
        <v>13</v>
      </c>
      <c r="K6" s="59" t="n">
        <v>7</v>
      </c>
      <c r="L6" s="58" t="n">
        <v>0</v>
      </c>
      <c r="M6" s="59" t="n">
        <v>0</v>
      </c>
      <c r="N6" s="59" t="n">
        <v>4</v>
      </c>
      <c r="O6" s="59" t="n">
        <v>3</v>
      </c>
      <c r="P6" s="59" t="n">
        <v>3</v>
      </c>
      <c r="Q6" s="59" t="n">
        <v>1</v>
      </c>
      <c r="R6" s="60" t="n">
        <v>7</v>
      </c>
      <c r="S6" s="60" t="n">
        <v>4</v>
      </c>
      <c r="T6" s="60" t="n">
        <v>11</v>
      </c>
      <c r="U6" s="58" t="n">
        <v>1</v>
      </c>
      <c r="V6" s="59" t="n">
        <v>2</v>
      </c>
      <c r="W6" s="60" t="n">
        <v>3</v>
      </c>
      <c r="X6" s="58" t="n">
        <v>10</v>
      </c>
      <c r="Y6" s="59" t="n">
        <v>20</v>
      </c>
      <c r="Z6" s="61">
        <f>IF(U6="","",LOOKUP(U6-V6,{-9E+307,0,1},{2,"x",1}))</f>
        <v/>
      </c>
      <c r="AA6" s="62">
        <f>IF(U6="","",U6&amp;"-"&amp;V6)</f>
        <v/>
      </c>
      <c r="AB6" s="63" t="n"/>
      <c r="AC6" s="89" t="s">
        <v>194</v>
      </c>
      <c r="AD6" s="80">
        <f>SUMPRODUCT(($B$2:$C$161=$AC6)*($Z$2:$Z$161&lt;&gt;""))</f>
        <v/>
      </c>
      <c r="AE6" s="81">
        <f>SUMIF($B$2:$B$161,$AC6,$D$2:$D$161)+SUMIF($C$2:$C$161,$AC6,$E$2:$E$161)</f>
        <v/>
      </c>
      <c r="AF6" s="80">
        <f>SUMIF($B$2:$B$161,$AC6,$F$2:$F$161)+SUMIF($C$2:$C$161,$AC6,$G$2:$G$161)</f>
        <v/>
      </c>
      <c r="AG6" s="80">
        <f>SUMIF($B$2:$B$161,$AC6,$H$2:$H$161)+SUMIF($C$2:$C$161,$AC6,$I$2:$I$161)</f>
        <v/>
      </c>
      <c r="AH6" s="80">
        <f>SUMIF($B$2:$B$161,$AC6,$J$2:$J$161)+SUMIF($C$2:$C$161,$AC6,$K$2:$K$161)</f>
        <v/>
      </c>
      <c r="AI6" s="25">
        <f>SUMIF($B$2:$B$161,$AC6,$L$2:$L$161)+SUMIF($C$2:$C$161,$AC6,$M$2:$M$161)</f>
        <v/>
      </c>
      <c r="AJ6" s="80">
        <f>SUMIF($B$2:$B$161,$AC6,$N$2:$N$161)+SUMIF($C$2:$C$161,$AC6,$O$2:$O$161)</f>
        <v/>
      </c>
      <c r="AK6" s="80">
        <f>SUMIF($B$2:$B$161,$AC6,$P$2:$P$161)+SUMIF($C$2:$C$161,$AC6,$Q$2:$Q$161)</f>
        <v/>
      </c>
      <c r="AL6" s="80">
        <f>SUMIF($B$2:$B$161,$AC6,$U$2:$U$161)+SUMIF($C$2:$C$161,$AC6,$V$2:$V$161)</f>
        <v/>
      </c>
      <c r="AM6" s="29">
        <f>SUMIF($B$2:$B$161,$AC6,$X$2:$X$161)+SUMIF($C$2:$C$161,$AC6,$Y$2:$Y$161)</f>
        <v/>
      </c>
      <c r="AN6" s="31">
        <f>SUMIF($C$2:$C$161,$AC6,$D$2:$D$161)+SUMIF($B$2:$B$161,$AC6,$E$2:$E$161)</f>
        <v/>
      </c>
      <c r="AO6" s="80">
        <f>SUMIF($C$2:$C$161,$AC6,$F$2:$F$161)+SUMIF($B$2:$B$161,$AC6,$G$2:$G$161)</f>
        <v/>
      </c>
      <c r="AP6" s="80">
        <f>SUMIF($C$2:$C$161,$AC6,$H$2:$H$161)+SUMIF($B$2:$B$161,$AC6,$I$2:$I$161)</f>
        <v/>
      </c>
      <c r="AQ6" s="80">
        <f>SUMIF($C$2:$C$161,$AC6,$J$2:$J$161)+SUMIF($B$2:$B$161,$AC6,$K$2:$K$161)</f>
        <v/>
      </c>
      <c r="AR6" s="25">
        <f>SUMIF($C$2:$C$161,$AC6,$L$2:$L$161)+SUMIF($B$2:$B$161,$AC6,$M$2:$M$161)</f>
        <v/>
      </c>
      <c r="AS6" s="80">
        <f>SUMIF($C$2:$C$161,$AC6,$N$2:$N$161)+SUMIF($B$2:$B$161,$AC6,$O$2:$O$161)</f>
        <v/>
      </c>
      <c r="AT6" s="80">
        <f>SUMIF($C$2:$C$161,$AC6,$P$2:$P$161)+SUMIF($B$2:$B$161,$AC6,$Q$2:$Q$161)</f>
        <v/>
      </c>
      <c r="AU6" s="80">
        <f>SUMIF($C$2:$C$161,$AC6,$U$2:$U$161)+SUMIF($B$2:$B$161,$AC6,$V$2:$V$161)</f>
        <v/>
      </c>
      <c r="AV6" s="28">
        <f>SUMIF($C$2:$C$161,$AC6,$X$2:$X$161)+SUMIF($B$2:$B$161,$AC6,$Y$2:$Y$161)</f>
        <v/>
      </c>
      <c r="AW6" s="12" t="n">
        <v>5</v>
      </c>
      <c r="AX6" s="81" t="n">
        <v>35.98</v>
      </c>
      <c r="AY6" s="80" t="n">
        <v>3025</v>
      </c>
      <c r="AZ6" s="80" t="n">
        <v>2681</v>
      </c>
      <c r="BA6" s="80" t="n">
        <v>54</v>
      </c>
      <c r="BB6" s="25" t="n">
        <v>4</v>
      </c>
      <c r="BC6" s="80" t="n">
        <v>10</v>
      </c>
      <c r="BD6" s="80" t="n">
        <v>7</v>
      </c>
      <c r="BE6" s="80" t="n">
        <v>15</v>
      </c>
      <c r="BF6" s="29" t="n">
        <v>69</v>
      </c>
      <c r="BG6" s="31" t="n">
        <v>32</v>
      </c>
      <c r="BH6" s="80" t="n">
        <v>2006</v>
      </c>
      <c r="BI6" s="80" t="n">
        <v>1664</v>
      </c>
      <c r="BJ6" s="80" t="n">
        <v>49</v>
      </c>
      <c r="BK6" s="25" t="n">
        <v>3</v>
      </c>
      <c r="BL6" s="80" t="n">
        <v>18</v>
      </c>
      <c r="BM6" s="80" t="n">
        <v>10</v>
      </c>
      <c r="BN6" s="80" t="n">
        <v>5</v>
      </c>
      <c r="BO6" s="25" t="n">
        <v>79</v>
      </c>
      <c r="BQ6" s="35">
        <f>BQ34</f>
        <v/>
      </c>
      <c r="BR6" s="35">
        <f>BR34</f>
        <v/>
      </c>
      <c r="BS6" s="35">
        <f>BS34</f>
        <v/>
      </c>
      <c r="BT6" s="89">
        <f>VLOOKUP(BR6,$AC$3:$BO$22,2,FALSE)</f>
        <v/>
      </c>
      <c r="BU6" s="89">
        <f>VLOOKUP(BS6,$AC$3:$BO$22,2,FALSE)</f>
        <v/>
      </c>
      <c r="BV6" s="31">
        <f>VLOOKUP(BR6,$AC$3:$BO$22,3,FALSE)</f>
        <v/>
      </c>
      <c r="BW6" s="81">
        <f>VLOOKUP(BS6,$AC$3:$BO$22,3,FALSE)</f>
        <v/>
      </c>
      <c r="BX6" s="80">
        <f>VLOOKUP(BR6,$AC$3:$BO$22,4,FALSE)</f>
        <v/>
      </c>
      <c r="BY6" s="80">
        <f>VLOOKUP(BS6,$AC$3:$BO$22,4,FALSE)</f>
        <v/>
      </c>
      <c r="BZ6" s="80">
        <f>VLOOKUP(BR6,$AC$3:$BO$22,5,FALSE)</f>
        <v/>
      </c>
      <c r="CA6" s="80">
        <f>VLOOKUP(BS6,$AC$3:$BO$22,5,FALSE)</f>
        <v/>
      </c>
      <c r="CB6" s="80">
        <f>VLOOKUP(BR6,$AC$3:$BO$22,6,FALSE)</f>
        <v/>
      </c>
      <c r="CC6" s="80">
        <f>VLOOKUP(BS6,$AC$3:$BO$22,6,FALSE)</f>
        <v/>
      </c>
      <c r="CD6" s="25">
        <f>VLOOKUP(BR6,$AC$3:$BO$22,7,FALSE)</f>
        <v/>
      </c>
      <c r="CE6" s="80">
        <f>VLOOKUP(BS6,$AC$3:$BO$22,7,FALSE)</f>
        <v/>
      </c>
      <c r="CF6" s="80">
        <f>VLOOKUP(BR6,$AC$3:$BO$22,8,FALSE)</f>
        <v/>
      </c>
      <c r="CG6" s="80">
        <f>VLOOKUP(BS6,$AC$3:$BO$22,8,FALSE)</f>
        <v/>
      </c>
      <c r="CH6" s="80">
        <f>VLOOKUP(BR6,$AC$3:$BO$22,9,FALSE)</f>
        <v/>
      </c>
      <c r="CI6" s="80">
        <f>VLOOKUP(BS6,$AC$3:$BO$22,9,FALSE)</f>
        <v/>
      </c>
      <c r="CJ6" s="80">
        <f>VLOOKUP(BR6,$AC$3:$BO$22,10,FALSE)</f>
        <v/>
      </c>
      <c r="CK6" s="80">
        <f>VLOOKUP(BS6,$AC$3:$BO$22,10,FALSE)</f>
        <v/>
      </c>
      <c r="CL6" s="25">
        <f>VLOOKUP(BR6,$AC$3:$BO$22,11,FALSE)</f>
        <v/>
      </c>
      <c r="CM6" s="80">
        <f>VLOOKUP(BS6,$AC$3:$BO$22,11,FALSE)</f>
        <v/>
      </c>
      <c r="CN6" s="31">
        <f>VLOOKUP(BR6,$AC$3:$BO$22,22,FALSE)</f>
        <v/>
      </c>
      <c r="CO6" s="81">
        <f>VLOOKUP(BS6,$AC$3:$BO$22,22,FALSE)</f>
        <v/>
      </c>
      <c r="CP6" s="80">
        <f>VLOOKUP(BR6,$AC$3:$BO$22,23,FALSE)</f>
        <v/>
      </c>
      <c r="CQ6" s="80">
        <f>VLOOKUP(BS6,$AC$3:$BO$22,23,FALSE)</f>
        <v/>
      </c>
      <c r="CR6" s="80">
        <f>VLOOKUP(BR6,$AC$3:$BO$22,24,FALSE)</f>
        <v/>
      </c>
      <c r="CS6" s="80">
        <f>VLOOKUP(BS6,$AC$3:$BO$22,24,FALSE)</f>
        <v/>
      </c>
      <c r="CT6" s="80">
        <f>VLOOKUP(BR6,$AC$3:$BO$22,25,FALSE)</f>
        <v/>
      </c>
      <c r="CU6" s="80">
        <f>VLOOKUP(BS6,$AC$3:$BO$22,25,FALSE)</f>
        <v/>
      </c>
      <c r="CV6" s="25">
        <f>VLOOKUP(BR6,$AC$3:$BO$22,26,FALSE)</f>
        <v/>
      </c>
      <c r="CW6" s="80">
        <f>VLOOKUP(BS6,$AC$3:$BO$22,26,FALSE)</f>
        <v/>
      </c>
      <c r="CX6" s="80">
        <f>VLOOKUP(BR6,$AC$3:$BO$22,27,FALSE)</f>
        <v/>
      </c>
      <c r="CY6" s="80">
        <f>VLOOKUP(BS6,$AC$3:$BO$22,27,FALSE)</f>
        <v/>
      </c>
      <c r="CZ6" s="80">
        <f>VLOOKUP(BR6,$AC$3:$BO$22,28,FALSE)</f>
        <v/>
      </c>
      <c r="DA6" s="80">
        <f>VLOOKUP(BS6,$AC$3:$BO$22,28,FALSE)</f>
        <v/>
      </c>
      <c r="DB6" s="80">
        <f>VLOOKUP(BR6,$AC$3:$BO$22,29,FALSE)</f>
        <v/>
      </c>
      <c r="DC6" s="80">
        <f>VLOOKUP(BS6,$AC$3:$BO$22,29,FALSE)</f>
        <v/>
      </c>
      <c r="DD6" s="25">
        <f>VLOOKUP(BR6,$AC$3:$BO$22,30,FALSE)</f>
        <v/>
      </c>
      <c r="DE6" s="80">
        <f>VLOOKUP(BS6,$AC$3:$BO$22,30,FALSE)</f>
        <v/>
      </c>
      <c r="DF6" s="30">
        <f>VLOOKUP(BR6,$AC$3:$BO$22,12,FALSE)</f>
        <v/>
      </c>
      <c r="DG6" s="81">
        <f>VLOOKUP(BS6,$AC$3:$BO$22,12,FALSE)</f>
        <v/>
      </c>
      <c r="DH6" s="80">
        <f>VLOOKUP(BR6,$AC$3:$BO$22,13,FALSE)</f>
        <v/>
      </c>
      <c r="DI6" s="80">
        <f>VLOOKUP(BS6,$AC$3:$BO$22,13,FALSE)</f>
        <v/>
      </c>
      <c r="DJ6" s="80">
        <f>VLOOKUP(BR6,$AC$3:$BO$22,14,FALSE)</f>
        <v/>
      </c>
      <c r="DK6" s="80">
        <f>VLOOKUP(BS6,$AC$3:$BO$22,14,FALSE)</f>
        <v/>
      </c>
      <c r="DL6" s="80">
        <f>VLOOKUP(BR6,$AC$3:$BO$22,15,FALSE)</f>
        <v/>
      </c>
      <c r="DM6" s="80">
        <f>VLOOKUP(BS6,$AC$3:$BO$22,15,FALSE)</f>
        <v/>
      </c>
      <c r="DN6" s="25">
        <f>VLOOKUP(BR6,$AC$3:$BO$22,16,FALSE)</f>
        <v/>
      </c>
      <c r="DO6" s="80">
        <f>VLOOKUP(BS6,$AC$3:$BO$22,16,FALSE)</f>
        <v/>
      </c>
      <c r="DP6" s="80">
        <f>VLOOKUP(BR6,$AC$3:$BO$22,17,FALSE)</f>
        <v/>
      </c>
      <c r="DQ6" s="80">
        <f>VLOOKUP(BS6,$AC$3:$BO$22,17,FALSE)</f>
        <v/>
      </c>
      <c r="DR6" s="80">
        <f>VLOOKUP(BR6,$AC$3:$BO$22,18,FALSE)</f>
        <v/>
      </c>
      <c r="DS6" s="80">
        <f>VLOOKUP(BS6,$AC$3:$BO$22,18,FALSE)</f>
        <v/>
      </c>
      <c r="DT6" s="80">
        <f>VLOOKUP(BR6,$AC$3:$BO$22,19,FALSE)</f>
        <v/>
      </c>
      <c r="DU6" s="80">
        <f>VLOOKUP(BS6,$AC$3:$BO$22,19,FALSE)</f>
        <v/>
      </c>
      <c r="DV6" s="25">
        <f>VLOOKUP(BR6,$AC$3:$BO$22,20,FALSE)</f>
        <v/>
      </c>
      <c r="DW6" s="80">
        <f>VLOOKUP(BS6,$AC$3:$BO$22,20,FALSE)</f>
        <v/>
      </c>
      <c r="DX6" s="31">
        <f>VLOOKUP(BR6,$AC$3:$BO$22,31,FALSE)</f>
        <v/>
      </c>
      <c r="DY6" s="81">
        <f>VLOOKUP(BS6,$AC$3:$BO$22,31,FALSE)</f>
        <v/>
      </c>
      <c r="DZ6" s="80">
        <f>VLOOKUP(BR6,$AC$3:$BO$22,32,FALSE)</f>
        <v/>
      </c>
      <c r="EA6" s="80">
        <f>VLOOKUP(BS6,$AC$3:$BO$22,32,FALSE)</f>
        <v/>
      </c>
      <c r="EB6" s="80">
        <f>VLOOKUP(BR6,$AC$3:$BO$22,33,FALSE)</f>
        <v/>
      </c>
      <c r="EC6" s="80">
        <f>VLOOKUP(BS6,$AC$3:$BO$22,33,FALSE)</f>
        <v/>
      </c>
      <c r="ED6" s="80">
        <f>VLOOKUP(BR6,$AC$3:$BO$22,34,FALSE)</f>
        <v/>
      </c>
      <c r="EE6" s="80">
        <f>VLOOKUP(BS6,$AC$3:$BO$22,34,FALSE)</f>
        <v/>
      </c>
      <c r="EF6" s="25">
        <f>VLOOKUP(BR6,$AC$3:$BO$22,35,FALSE)</f>
        <v/>
      </c>
      <c r="EG6" s="80">
        <f>VLOOKUP(BS6,$AC$3:$BO$22,35,FALSE)</f>
        <v/>
      </c>
      <c r="EH6" s="80">
        <f>VLOOKUP(BR6,$AC$3:$BO$22,36,FALSE)</f>
        <v/>
      </c>
      <c r="EI6" s="80">
        <f>VLOOKUP(BS6,$AC$3:$BO$22,36,FALSE)</f>
        <v/>
      </c>
      <c r="EJ6" s="80">
        <f>VLOOKUP(BR6,$AC$3:$BO$22,37,FALSE)</f>
        <v/>
      </c>
      <c r="EK6" s="80">
        <f>VLOOKUP(BS6,$AC$3:$BO$22,37,FALSE)</f>
        <v/>
      </c>
      <c r="EL6" s="80">
        <f>VLOOKUP(BR6,$AC$3:$BO$22,38,FALSE)</f>
        <v/>
      </c>
      <c r="EM6" s="80">
        <f>VLOOKUP(BS6,$AC$3:$BO$22,38,FALSE)</f>
        <v/>
      </c>
      <c r="EN6" s="25">
        <f>VLOOKUP(BR6,$AC$3:$BO$22,39,FALSE)</f>
        <v/>
      </c>
      <c r="EO6" s="80">
        <f>VLOOKUP(BS6,$AC$3:$BO$22,39,FALSE)</f>
        <v/>
      </c>
      <c r="EQ6" s="81" t="n"/>
      <c r="ER6" s="81" t="n"/>
      <c r="ET6" s="81" t="n"/>
      <c r="EU6" s="81" t="n"/>
      <c r="EW6" s="81" t="n"/>
      <c r="EX6" s="81" t="n"/>
      <c r="EZ6" s="81" t="n"/>
      <c r="FA6" s="56" t="n"/>
      <c r="FC6" s="81" t="n"/>
      <c r="FD6" s="81" t="n"/>
      <c r="FF6" s="81" t="n"/>
      <c r="FG6" s="81" t="n"/>
      <c r="FI6" s="81" t="n"/>
      <c r="FJ6" s="71" t="n"/>
      <c r="FK6" s="71" t="n"/>
      <c r="FL6" s="81" t="n"/>
      <c r="FM6" s="71" t="n"/>
      <c r="FN6" s="71" t="n"/>
      <c r="FO6" s="81" t="n"/>
      <c r="FP6" s="71" t="n"/>
      <c r="FQ6" s="71" t="n"/>
      <c r="FR6" s="81" t="n"/>
      <c r="FS6" s="71" t="n"/>
      <c r="FT6" s="71" t="n"/>
      <c r="FU6" s="81" t="n"/>
      <c r="FV6" s="71" t="n"/>
      <c r="FW6" s="71" t="n"/>
      <c r="FX6" s="81" t="n"/>
      <c r="FY6" s="71" t="n"/>
      <c r="FZ6" s="71" t="n"/>
      <c r="GA6" s="81" t="n"/>
      <c r="GB6" s="71" t="n"/>
      <c r="GC6" s="71" t="n"/>
      <c r="GD6" s="81" t="n"/>
      <c r="GE6" s="71" t="n"/>
      <c r="GF6" s="71" t="n"/>
      <c r="GG6" s="81" t="n"/>
    </row>
    <row customHeight="1" ht="12" r="7" spans="1:201">
      <c r="A7" s="74" t="n">
        <v>43331</v>
      </c>
      <c r="B7" s="89" t="s">
        <v>201</v>
      </c>
      <c r="C7" s="89" t="s">
        <v>202</v>
      </c>
      <c r="D7" s="85" t="n">
        <v>6.62</v>
      </c>
      <c r="E7" s="57" t="n">
        <v>7.05</v>
      </c>
      <c r="F7" s="58" t="n">
        <v>563</v>
      </c>
      <c r="G7" s="59" t="n">
        <v>272</v>
      </c>
      <c r="H7" s="59" t="n">
        <v>460</v>
      </c>
      <c r="I7" s="59" t="n">
        <v>184</v>
      </c>
      <c r="J7" s="59" t="n">
        <v>15</v>
      </c>
      <c r="K7" s="59" t="n">
        <v>6</v>
      </c>
      <c r="L7" s="58" t="n">
        <v>0</v>
      </c>
      <c r="M7" s="59" t="n">
        <v>0</v>
      </c>
      <c r="N7" s="59" t="n">
        <v>5</v>
      </c>
      <c r="O7" s="59" t="n">
        <v>3</v>
      </c>
      <c r="P7" s="59" t="n">
        <v>1</v>
      </c>
      <c r="Q7" s="59" t="n">
        <v>3</v>
      </c>
      <c r="R7" s="60" t="n">
        <v>6</v>
      </c>
      <c r="S7" s="60" t="n">
        <v>6</v>
      </c>
      <c r="T7" s="60" t="n">
        <v>12</v>
      </c>
      <c r="U7" s="58" t="n">
        <v>1</v>
      </c>
      <c r="V7" s="59" t="n">
        <v>2</v>
      </c>
      <c r="W7" s="60" t="n">
        <v>3</v>
      </c>
      <c r="X7" s="58" t="n">
        <v>5</v>
      </c>
      <c r="Y7" s="59" t="n">
        <v>47</v>
      </c>
      <c r="Z7" s="61">
        <f>IF(U7="","",LOOKUP(U7-V7,{-9E+307,0,1},{2,"x",1}))</f>
        <v/>
      </c>
      <c r="AA7" s="62">
        <f>IF(U7="","",U7&amp;"-"&amp;V7)</f>
        <v/>
      </c>
      <c r="AB7" s="63" t="n"/>
      <c r="AC7" s="89" t="s">
        <v>189</v>
      </c>
      <c r="AD7" s="80">
        <f>SUMPRODUCT(($B$2:$C$161=$AC7)*($Z$2:$Z$161&lt;&gt;""))</f>
        <v/>
      </c>
      <c r="AE7" s="81">
        <f>SUMIF($B$2:$B$161,$AC7,$D$2:$D$161)+SUMIF($C$2:$C$161,$AC7,$E$2:$E$161)</f>
        <v/>
      </c>
      <c r="AF7" s="80">
        <f>SUMIF($B$2:$B$161,$AC7,$F$2:$F$161)+SUMIF($C$2:$C$161,$AC7,$G$2:$G$161)</f>
        <v/>
      </c>
      <c r="AG7" s="80">
        <f>SUMIF($B$2:$B$161,$AC7,$H$2:$H$161)+SUMIF($C$2:$C$161,$AC7,$I$2:$I$161)</f>
        <v/>
      </c>
      <c r="AH7" s="80">
        <f>SUMIF($B$2:$B$161,$AC7,$J$2:$J$161)+SUMIF($C$2:$C$161,$AC7,$K$2:$K$161)</f>
        <v/>
      </c>
      <c r="AI7" s="25">
        <f>SUMIF($B$2:$B$161,$AC7,$L$2:$L$161)+SUMIF($C$2:$C$161,$AC7,$M$2:$M$161)</f>
        <v/>
      </c>
      <c r="AJ7" s="80">
        <f>SUMIF($B$2:$B$161,$AC7,$N$2:$N$161)+SUMIF($C$2:$C$161,$AC7,$O$2:$O$161)</f>
        <v/>
      </c>
      <c r="AK7" s="80">
        <f>SUMIF($B$2:$B$161,$AC7,$P$2:$P$161)+SUMIF($C$2:$C$161,$AC7,$Q$2:$Q$161)</f>
        <v/>
      </c>
      <c r="AL7" s="80">
        <f>SUMIF($B$2:$B$161,$AC7,$U$2:$U$161)+SUMIF($C$2:$C$161,$AC7,$V$2:$V$161)</f>
        <v/>
      </c>
      <c r="AM7" s="29">
        <f>SUMIF($B$2:$B$161,$AC7,$X$2:$X$161)+SUMIF($C$2:$C$161,$AC7,$Y$2:$Y$161)</f>
        <v/>
      </c>
      <c r="AN7" s="31">
        <f>SUMIF($C$2:$C$161,$AC7,$D$2:$D$161)+SUMIF($B$2:$B$161,$AC7,$E$2:$E$161)</f>
        <v/>
      </c>
      <c r="AO7" s="80">
        <f>SUMIF($C$2:$C$161,$AC7,$F$2:$F$161)+SUMIF($B$2:$B$161,$AC7,$G$2:$G$161)</f>
        <v/>
      </c>
      <c r="AP7" s="80">
        <f>SUMIF($C$2:$C$161,$AC7,$H$2:$H$161)+SUMIF($B$2:$B$161,$AC7,$I$2:$I$161)</f>
        <v/>
      </c>
      <c r="AQ7" s="80">
        <f>SUMIF($C$2:$C$161,$AC7,$J$2:$J$161)+SUMIF($B$2:$B$161,$AC7,$K$2:$K$161)</f>
        <v/>
      </c>
      <c r="AR7" s="25">
        <f>SUMIF($C$2:$C$161,$AC7,$L$2:$L$161)+SUMIF($B$2:$B$161,$AC7,$M$2:$M$161)</f>
        <v/>
      </c>
      <c r="AS7" s="80">
        <f>SUMIF($C$2:$C$161,$AC7,$N$2:$N$161)+SUMIF($B$2:$B$161,$AC7,$O$2:$O$161)</f>
        <v/>
      </c>
      <c r="AT7" s="80">
        <f>SUMIF($C$2:$C$161,$AC7,$P$2:$P$161)+SUMIF($B$2:$B$161,$AC7,$Q$2:$Q$161)</f>
        <v/>
      </c>
      <c r="AU7" s="80">
        <f>SUMIF($C$2:$C$161,$AC7,$U$2:$U$161)+SUMIF($B$2:$B$161,$AC7,$V$2:$V$161)</f>
        <v/>
      </c>
      <c r="AV7" s="28">
        <f>SUMIF($C$2:$C$161,$AC7,$X$2:$X$161)+SUMIF($B$2:$B$161,$AC7,$Y$2:$Y$161)</f>
        <v/>
      </c>
      <c r="AW7" s="12" t="n">
        <v>5</v>
      </c>
      <c r="AX7" s="81" t="n">
        <v>34.49</v>
      </c>
      <c r="AY7" s="80" t="n">
        <v>2723</v>
      </c>
      <c r="AZ7" s="80" t="n">
        <v>2366</v>
      </c>
      <c r="BA7" s="80" t="n">
        <v>41</v>
      </c>
      <c r="BB7" s="25" t="n">
        <v>4</v>
      </c>
      <c r="BC7" s="80" t="n">
        <v>14</v>
      </c>
      <c r="BD7" s="80" t="n">
        <v>9</v>
      </c>
      <c r="BE7" s="80" t="n">
        <v>11</v>
      </c>
      <c r="BF7" s="29" t="n">
        <v>66</v>
      </c>
      <c r="BG7" s="31" t="n">
        <v>32.46</v>
      </c>
      <c r="BH7" s="80" t="n">
        <v>1860</v>
      </c>
      <c r="BI7" s="80" t="n">
        <v>1532</v>
      </c>
      <c r="BJ7" s="80" t="n">
        <v>51</v>
      </c>
      <c r="BK7" s="25" t="n">
        <v>2</v>
      </c>
      <c r="BL7" s="80" t="n">
        <v>17</v>
      </c>
      <c r="BM7" s="80" t="n">
        <v>5</v>
      </c>
      <c r="BN7" s="80" t="n">
        <v>6</v>
      </c>
      <c r="BO7" s="25" t="n">
        <v>64</v>
      </c>
      <c r="BQ7" s="35">
        <f>BQ35</f>
        <v/>
      </c>
      <c r="BR7" s="35">
        <f>BR35</f>
        <v/>
      </c>
      <c r="BS7" s="35">
        <f>BS35</f>
        <v/>
      </c>
      <c r="BT7" s="89">
        <f>VLOOKUP(BR7,$AC$3:$BO$22,2,FALSE)</f>
        <v/>
      </c>
      <c r="BU7" s="89">
        <f>VLOOKUP(BS7,$AC$3:$BO$22,2,FALSE)</f>
        <v/>
      </c>
      <c r="BV7" s="31">
        <f>VLOOKUP(BR7,$AC$3:$BO$22,3,FALSE)</f>
        <v/>
      </c>
      <c r="BW7" s="81">
        <f>VLOOKUP(BS7,$AC$3:$BO$22,3,FALSE)</f>
        <v/>
      </c>
      <c r="BX7" s="80">
        <f>VLOOKUP(BR7,$AC$3:$BO$22,4,FALSE)</f>
        <v/>
      </c>
      <c r="BY7" s="80">
        <f>VLOOKUP(BS7,$AC$3:$BO$22,4,FALSE)</f>
        <v/>
      </c>
      <c r="BZ7" s="80">
        <f>VLOOKUP(BR7,$AC$3:$BO$22,5,FALSE)</f>
        <v/>
      </c>
      <c r="CA7" s="80">
        <f>VLOOKUP(BS7,$AC$3:$BO$22,5,FALSE)</f>
        <v/>
      </c>
      <c r="CB7" s="80">
        <f>VLOOKUP(BR7,$AC$3:$BO$22,6,FALSE)</f>
        <v/>
      </c>
      <c r="CC7" s="80">
        <f>VLOOKUP(BS7,$AC$3:$BO$22,6,FALSE)</f>
        <v/>
      </c>
      <c r="CD7" s="25">
        <f>VLOOKUP(BR7,$AC$3:$BO$22,7,FALSE)</f>
        <v/>
      </c>
      <c r="CE7" s="80">
        <f>VLOOKUP(BS7,$AC$3:$BO$22,7,FALSE)</f>
        <v/>
      </c>
      <c r="CF7" s="80">
        <f>VLOOKUP(BR7,$AC$3:$BO$22,8,FALSE)</f>
        <v/>
      </c>
      <c r="CG7" s="80">
        <f>VLOOKUP(BS7,$AC$3:$BO$22,8,FALSE)</f>
        <v/>
      </c>
      <c r="CH7" s="80">
        <f>VLOOKUP(BR7,$AC$3:$BO$22,9,FALSE)</f>
        <v/>
      </c>
      <c r="CI7" s="80">
        <f>VLOOKUP(BS7,$AC$3:$BO$22,9,FALSE)</f>
        <v/>
      </c>
      <c r="CJ7" s="80">
        <f>VLOOKUP(BR7,$AC$3:$BO$22,10,FALSE)</f>
        <v/>
      </c>
      <c r="CK7" s="80">
        <f>VLOOKUP(BS7,$AC$3:$BO$22,10,FALSE)</f>
        <v/>
      </c>
      <c r="CL7" s="25">
        <f>VLOOKUP(BR7,$AC$3:$BO$22,11,FALSE)</f>
        <v/>
      </c>
      <c r="CM7" s="80">
        <f>VLOOKUP(BS7,$AC$3:$BO$22,11,FALSE)</f>
        <v/>
      </c>
      <c r="CN7" s="31">
        <f>VLOOKUP(BR7,$AC$3:$BO$22,22,FALSE)</f>
        <v/>
      </c>
      <c r="CO7" s="81">
        <f>VLOOKUP(BS7,$AC$3:$BO$22,22,FALSE)</f>
        <v/>
      </c>
      <c r="CP7" s="80">
        <f>VLOOKUP(BR7,$AC$3:$BO$22,23,FALSE)</f>
        <v/>
      </c>
      <c r="CQ7" s="80">
        <f>VLOOKUP(BS7,$AC$3:$BO$22,23,FALSE)</f>
        <v/>
      </c>
      <c r="CR7" s="80">
        <f>VLOOKUP(BR7,$AC$3:$BO$22,24,FALSE)</f>
        <v/>
      </c>
      <c r="CS7" s="80">
        <f>VLOOKUP(BS7,$AC$3:$BO$22,24,FALSE)</f>
        <v/>
      </c>
      <c r="CT7" s="80">
        <f>VLOOKUP(BR7,$AC$3:$BO$22,25,FALSE)</f>
        <v/>
      </c>
      <c r="CU7" s="80">
        <f>VLOOKUP(BS7,$AC$3:$BO$22,25,FALSE)</f>
        <v/>
      </c>
      <c r="CV7" s="25">
        <f>VLOOKUP(BR7,$AC$3:$BO$22,26,FALSE)</f>
        <v/>
      </c>
      <c r="CW7" s="80">
        <f>VLOOKUP(BS7,$AC$3:$BO$22,26,FALSE)</f>
        <v/>
      </c>
      <c r="CX7" s="80">
        <f>VLOOKUP(BR7,$AC$3:$BO$22,27,FALSE)</f>
        <v/>
      </c>
      <c r="CY7" s="80">
        <f>VLOOKUP(BS7,$AC$3:$BO$22,27,FALSE)</f>
        <v/>
      </c>
      <c r="CZ7" s="80">
        <f>VLOOKUP(BR7,$AC$3:$BO$22,28,FALSE)</f>
        <v/>
      </c>
      <c r="DA7" s="80">
        <f>VLOOKUP(BS7,$AC$3:$BO$22,28,FALSE)</f>
        <v/>
      </c>
      <c r="DB7" s="80">
        <f>VLOOKUP(BR7,$AC$3:$BO$22,29,FALSE)</f>
        <v/>
      </c>
      <c r="DC7" s="80">
        <f>VLOOKUP(BS7,$AC$3:$BO$22,29,FALSE)</f>
        <v/>
      </c>
      <c r="DD7" s="25">
        <f>VLOOKUP(BR7,$AC$3:$BO$22,30,FALSE)</f>
        <v/>
      </c>
      <c r="DE7" s="80">
        <f>VLOOKUP(BS7,$AC$3:$BO$22,30,FALSE)</f>
        <v/>
      </c>
      <c r="DF7" s="30">
        <f>VLOOKUP(BR7,$AC$3:$BO$22,12,FALSE)</f>
        <v/>
      </c>
      <c r="DG7" s="81">
        <f>VLOOKUP(BS7,$AC$3:$BO$22,12,FALSE)</f>
        <v/>
      </c>
      <c r="DH7" s="80">
        <f>VLOOKUP(BR7,$AC$3:$BO$22,13,FALSE)</f>
        <v/>
      </c>
      <c r="DI7" s="80">
        <f>VLOOKUP(BS7,$AC$3:$BO$22,13,FALSE)</f>
        <v/>
      </c>
      <c r="DJ7" s="80">
        <f>VLOOKUP(BR7,$AC$3:$BO$22,14,FALSE)</f>
        <v/>
      </c>
      <c r="DK7" s="80">
        <f>VLOOKUP(BS7,$AC$3:$BO$22,14,FALSE)</f>
        <v/>
      </c>
      <c r="DL7" s="80">
        <f>VLOOKUP(BR7,$AC$3:$BO$22,15,FALSE)</f>
        <v/>
      </c>
      <c r="DM7" s="80">
        <f>VLOOKUP(BS7,$AC$3:$BO$22,15,FALSE)</f>
        <v/>
      </c>
      <c r="DN7" s="25">
        <f>VLOOKUP(BR7,$AC$3:$BO$22,16,FALSE)</f>
        <v/>
      </c>
      <c r="DO7" s="80">
        <f>VLOOKUP(BS7,$AC$3:$BO$22,16,FALSE)</f>
        <v/>
      </c>
      <c r="DP7" s="80">
        <f>VLOOKUP(BR7,$AC$3:$BO$22,17,FALSE)</f>
        <v/>
      </c>
      <c r="DQ7" s="80">
        <f>VLOOKUP(BS7,$AC$3:$BO$22,17,FALSE)</f>
        <v/>
      </c>
      <c r="DR7" s="80">
        <f>VLOOKUP(BR7,$AC$3:$BO$22,18,FALSE)</f>
        <v/>
      </c>
      <c r="DS7" s="80">
        <f>VLOOKUP(BS7,$AC$3:$BO$22,18,FALSE)</f>
        <v/>
      </c>
      <c r="DT7" s="80">
        <f>VLOOKUP(BR7,$AC$3:$BO$22,19,FALSE)</f>
        <v/>
      </c>
      <c r="DU7" s="80">
        <f>VLOOKUP(BS7,$AC$3:$BO$22,19,FALSE)</f>
        <v/>
      </c>
      <c r="DV7" s="25">
        <f>VLOOKUP(BR7,$AC$3:$BO$22,20,FALSE)</f>
        <v/>
      </c>
      <c r="DW7" s="80">
        <f>VLOOKUP(BS7,$AC$3:$BO$22,20,FALSE)</f>
        <v/>
      </c>
      <c r="DX7" s="31">
        <f>VLOOKUP(BR7,$AC$3:$BO$22,31,FALSE)</f>
        <v/>
      </c>
      <c r="DY7" s="81">
        <f>VLOOKUP(BS7,$AC$3:$BO$22,31,FALSE)</f>
        <v/>
      </c>
      <c r="DZ7" s="80">
        <f>VLOOKUP(BR7,$AC$3:$BO$22,32,FALSE)</f>
        <v/>
      </c>
      <c r="EA7" s="80">
        <f>VLOOKUP(BS7,$AC$3:$BO$22,32,FALSE)</f>
        <v/>
      </c>
      <c r="EB7" s="80">
        <f>VLOOKUP(BR7,$AC$3:$BO$22,33,FALSE)</f>
        <v/>
      </c>
      <c r="EC7" s="80">
        <f>VLOOKUP(BS7,$AC$3:$BO$22,33,FALSE)</f>
        <v/>
      </c>
      <c r="ED7" s="80">
        <f>VLOOKUP(BR7,$AC$3:$BO$22,34,FALSE)</f>
        <v/>
      </c>
      <c r="EE7" s="80">
        <f>VLOOKUP(BS7,$AC$3:$BO$22,34,FALSE)</f>
        <v/>
      </c>
      <c r="EF7" s="25">
        <f>VLOOKUP(BR7,$AC$3:$BO$22,35,FALSE)</f>
        <v/>
      </c>
      <c r="EG7" s="80">
        <f>VLOOKUP(BS7,$AC$3:$BO$22,35,FALSE)</f>
        <v/>
      </c>
      <c r="EH7" s="80">
        <f>VLOOKUP(BR7,$AC$3:$BO$22,36,FALSE)</f>
        <v/>
      </c>
      <c r="EI7" s="80">
        <f>VLOOKUP(BS7,$AC$3:$BO$22,36,FALSE)</f>
        <v/>
      </c>
      <c r="EJ7" s="80">
        <f>VLOOKUP(BR7,$AC$3:$BO$22,37,FALSE)</f>
        <v/>
      </c>
      <c r="EK7" s="80">
        <f>VLOOKUP(BS7,$AC$3:$BO$22,37,FALSE)</f>
        <v/>
      </c>
      <c r="EL7" s="80">
        <f>VLOOKUP(BR7,$AC$3:$BO$22,38,FALSE)</f>
        <v/>
      </c>
      <c r="EM7" s="80">
        <f>VLOOKUP(BS7,$AC$3:$BO$22,38,FALSE)</f>
        <v/>
      </c>
      <c r="EN7" s="25">
        <f>VLOOKUP(BR7,$AC$3:$BO$22,39,FALSE)</f>
        <v/>
      </c>
      <c r="EO7" s="80">
        <f>VLOOKUP(BS7,$AC$3:$BO$22,39,FALSE)</f>
        <v/>
      </c>
      <c r="EQ7" s="81" t="n"/>
      <c r="ER7" s="81" t="n"/>
      <c r="ET7" s="81" t="n"/>
      <c r="EU7" s="81" t="n"/>
      <c r="EW7" s="81" t="n"/>
      <c r="EX7" s="81" t="n"/>
      <c r="EZ7" s="81" t="n"/>
      <c r="FA7" s="56" t="n"/>
      <c r="FC7" s="81" t="n"/>
      <c r="FD7" s="81" t="n"/>
      <c r="FF7" s="81" t="n"/>
      <c r="FG7" s="81" t="n"/>
      <c r="FI7" s="81" t="n"/>
      <c r="FJ7" s="71" t="n"/>
      <c r="FK7" s="71" t="n"/>
      <c r="FL7" s="81" t="n"/>
      <c r="FM7" s="71" t="n"/>
      <c r="FN7" s="71" t="n"/>
      <c r="FO7" s="81" t="n"/>
      <c r="FP7" s="71" t="n"/>
      <c r="FQ7" s="71" t="n"/>
      <c r="FR7" s="81" t="n"/>
      <c r="FS7" s="71" t="n"/>
      <c r="FT7" s="71" t="n"/>
      <c r="FU7" s="81" t="n"/>
      <c r="FV7" s="71" t="n"/>
      <c r="FW7" s="71" t="n"/>
      <c r="FX7" s="81" t="n"/>
      <c r="FY7" s="71" t="n"/>
      <c r="FZ7" s="71" t="n"/>
      <c r="GA7" s="81" t="n"/>
      <c r="GB7" s="71" t="n"/>
      <c r="GC7" s="71" t="n"/>
      <c r="GD7" s="81" t="n"/>
      <c r="GE7" s="71" t="n"/>
      <c r="GF7" s="71" t="n"/>
      <c r="GG7" s="81" t="n"/>
    </row>
    <row customHeight="1" ht="12" r="8" spans="1:201">
      <c r="A8" s="74" t="n">
        <v>43331</v>
      </c>
      <c r="B8" s="89" t="s">
        <v>203</v>
      </c>
      <c r="C8" s="89" t="s">
        <v>204</v>
      </c>
      <c r="D8" s="85" t="n">
        <v>6.26</v>
      </c>
      <c r="E8" s="57" t="n">
        <v>7.22</v>
      </c>
      <c r="F8" s="58" t="n">
        <v>412</v>
      </c>
      <c r="G8" s="59" t="n">
        <v>441</v>
      </c>
      <c r="H8" s="59" t="n">
        <v>348</v>
      </c>
      <c r="I8" s="59" t="n">
        <v>370</v>
      </c>
      <c r="J8" s="59" t="n">
        <v>9</v>
      </c>
      <c r="K8" s="59" t="n">
        <v>14</v>
      </c>
      <c r="L8" s="58" t="n">
        <v>1</v>
      </c>
      <c r="M8" s="59" t="n">
        <v>0</v>
      </c>
      <c r="N8" s="59" t="n">
        <v>1</v>
      </c>
      <c r="O8" s="59" t="n">
        <v>8</v>
      </c>
      <c r="P8" s="59" t="n">
        <v>0</v>
      </c>
      <c r="Q8" s="59" t="n">
        <v>0</v>
      </c>
      <c r="R8" s="60" t="n">
        <v>2</v>
      </c>
      <c r="S8" s="60" t="n">
        <v>8</v>
      </c>
      <c r="T8" s="60" t="n">
        <v>10</v>
      </c>
      <c r="U8" s="58" t="n">
        <v>1</v>
      </c>
      <c r="V8" s="59" t="n">
        <v>4</v>
      </c>
      <c r="W8" s="60" t="n">
        <v>5</v>
      </c>
      <c r="X8" s="58" t="n">
        <v>23</v>
      </c>
      <c r="Y8" s="59" t="n">
        <v>17</v>
      </c>
      <c r="Z8" s="61">
        <f>IF(U8="","",LOOKUP(U8-V8,{-9E+307,0,1},{2,"x",1}))</f>
        <v/>
      </c>
      <c r="AA8" s="62">
        <f>IF(U8="","",U8&amp;"-"&amp;V8)</f>
        <v/>
      </c>
      <c r="AB8" s="63" t="n"/>
      <c r="AC8" s="89" t="s">
        <v>196</v>
      </c>
      <c r="AD8" s="80">
        <f>SUMPRODUCT(($B$2:$C$161=$AC8)*($Z$2:$Z$161&lt;&gt;""))</f>
        <v/>
      </c>
      <c r="AE8" s="81">
        <f>SUMIF($B$2:$B$161,$AC8,$D$2:$D$161)+SUMIF($C$2:$C$161,$AC8,$E$2:$E$161)</f>
        <v/>
      </c>
      <c r="AF8" s="80">
        <f>SUMIF($B$2:$B$161,$AC8,$F$2:$F$161)+SUMIF($C$2:$C$161,$AC8,$G$2:$G$161)</f>
        <v/>
      </c>
      <c r="AG8" s="80">
        <f>SUMIF($B$2:$B$161,$AC8,$H$2:$H$161)+SUMIF($C$2:$C$161,$AC8,$I$2:$I$161)</f>
        <v/>
      </c>
      <c r="AH8" s="80">
        <f>SUMIF($B$2:$B$161,$AC8,$J$2:$J$161)+SUMIF($C$2:$C$161,$AC8,$K$2:$K$161)</f>
        <v/>
      </c>
      <c r="AI8" s="25">
        <f>SUMIF($B$2:$B$161,$AC8,$L$2:$L$161)+SUMIF($C$2:$C$161,$AC8,$M$2:$M$161)</f>
        <v/>
      </c>
      <c r="AJ8" s="80">
        <f>SUMIF($B$2:$B$161,$AC8,$N$2:$N$161)+SUMIF($C$2:$C$161,$AC8,$O$2:$O$161)</f>
        <v/>
      </c>
      <c r="AK8" s="80">
        <f>SUMIF($B$2:$B$161,$AC8,$P$2:$P$161)+SUMIF($C$2:$C$161,$AC8,$Q$2:$Q$161)</f>
        <v/>
      </c>
      <c r="AL8" s="80">
        <f>SUMIF($B$2:$B$161,$AC8,$U$2:$U$161)+SUMIF($C$2:$C$161,$AC8,$V$2:$V$161)</f>
        <v/>
      </c>
      <c r="AM8" s="29">
        <f>SUMIF($B$2:$B$161,$AC8,$X$2:$X$161)+SUMIF($C$2:$C$161,$AC8,$Y$2:$Y$161)</f>
        <v/>
      </c>
      <c r="AN8" s="31">
        <f>SUMIF($C$2:$C$161,$AC8,$D$2:$D$161)+SUMIF($B$2:$B$161,$AC8,$E$2:$E$161)</f>
        <v/>
      </c>
      <c r="AO8" s="80">
        <f>SUMIF($C$2:$C$161,$AC8,$F$2:$F$161)+SUMIF($B$2:$B$161,$AC8,$G$2:$G$161)</f>
        <v/>
      </c>
      <c r="AP8" s="80">
        <f>SUMIF($C$2:$C$161,$AC8,$H$2:$H$161)+SUMIF($B$2:$B$161,$AC8,$I$2:$I$161)</f>
        <v/>
      </c>
      <c r="AQ8" s="80">
        <f>SUMIF($C$2:$C$161,$AC8,$J$2:$J$161)+SUMIF($B$2:$B$161,$AC8,$K$2:$K$161)</f>
        <v/>
      </c>
      <c r="AR8" s="25">
        <f>SUMIF($C$2:$C$161,$AC8,$L$2:$L$161)+SUMIF($B$2:$B$161,$AC8,$M$2:$M$161)</f>
        <v/>
      </c>
      <c r="AS8" s="80">
        <f>SUMIF($C$2:$C$161,$AC8,$N$2:$N$161)+SUMIF($B$2:$B$161,$AC8,$O$2:$O$161)</f>
        <v/>
      </c>
      <c r="AT8" s="80">
        <f>SUMIF($C$2:$C$161,$AC8,$P$2:$P$161)+SUMIF($B$2:$B$161,$AC8,$Q$2:$Q$161)</f>
        <v/>
      </c>
      <c r="AU8" s="80">
        <f>SUMIF($C$2:$C$161,$AC8,$U$2:$U$161)+SUMIF($B$2:$B$161,$AC8,$V$2:$V$161)</f>
        <v/>
      </c>
      <c r="AV8" s="28">
        <f>SUMIF($C$2:$C$161,$AC8,$X$2:$X$161)+SUMIF($B$2:$B$161,$AC8,$Y$2:$Y$161)</f>
        <v/>
      </c>
      <c r="AW8" s="12" t="n">
        <v>5</v>
      </c>
      <c r="AX8" s="81" t="n">
        <v>33.95</v>
      </c>
      <c r="AY8" s="80" t="n">
        <v>2643</v>
      </c>
      <c r="AZ8" s="80" t="n">
        <v>2256</v>
      </c>
      <c r="BA8" s="80" t="n">
        <v>50</v>
      </c>
      <c r="BB8" s="25" t="n">
        <v>2</v>
      </c>
      <c r="BC8" s="80" t="n">
        <v>16</v>
      </c>
      <c r="BD8" s="80" t="n">
        <v>3</v>
      </c>
      <c r="BE8" s="80" t="n">
        <v>8</v>
      </c>
      <c r="BF8" s="29" t="n">
        <v>78</v>
      </c>
      <c r="BG8" s="31" t="n">
        <v>33.41</v>
      </c>
      <c r="BH8" s="80" t="n">
        <v>1848</v>
      </c>
      <c r="BI8" s="80" t="n">
        <v>1434</v>
      </c>
      <c r="BJ8" s="80" t="n">
        <v>43</v>
      </c>
      <c r="BK8" s="25" t="n">
        <v>2</v>
      </c>
      <c r="BL8" s="80" t="n">
        <v>12</v>
      </c>
      <c r="BM8" s="80" t="n">
        <v>6</v>
      </c>
      <c r="BN8" s="80" t="n">
        <v>8</v>
      </c>
      <c r="BO8" s="25" t="n">
        <v>94</v>
      </c>
      <c r="BQ8" s="35">
        <f>BQ36</f>
        <v/>
      </c>
      <c r="BR8" s="35">
        <f>BR36</f>
        <v/>
      </c>
      <c r="BS8" s="35">
        <f>BS36</f>
        <v/>
      </c>
      <c r="BT8" s="89">
        <f>VLOOKUP(BR8,$AC$3:$BO$22,2,FALSE)</f>
        <v/>
      </c>
      <c r="BU8" s="89">
        <f>VLOOKUP(BS8,$AC$3:$BO$22,2,FALSE)</f>
        <v/>
      </c>
      <c r="BV8" s="31">
        <f>VLOOKUP(BR8,$AC$3:$BO$22,3,FALSE)</f>
        <v/>
      </c>
      <c r="BW8" s="81">
        <f>VLOOKUP(BS8,$AC$3:$BO$22,3,FALSE)</f>
        <v/>
      </c>
      <c r="BX8" s="80">
        <f>VLOOKUP(BR8,$AC$3:$BO$22,4,FALSE)</f>
        <v/>
      </c>
      <c r="BY8" s="80">
        <f>VLOOKUP(BS8,$AC$3:$BO$22,4,FALSE)</f>
        <v/>
      </c>
      <c r="BZ8" s="80">
        <f>VLOOKUP(BR8,$AC$3:$BO$22,5,FALSE)</f>
        <v/>
      </c>
      <c r="CA8" s="80">
        <f>VLOOKUP(BS8,$AC$3:$BO$22,5,FALSE)</f>
        <v/>
      </c>
      <c r="CB8" s="80">
        <f>VLOOKUP(BR8,$AC$3:$BO$22,6,FALSE)</f>
        <v/>
      </c>
      <c r="CC8" s="80">
        <f>VLOOKUP(BS8,$AC$3:$BO$22,6,FALSE)</f>
        <v/>
      </c>
      <c r="CD8" s="25">
        <f>VLOOKUP(BR8,$AC$3:$BO$22,7,FALSE)</f>
        <v/>
      </c>
      <c r="CE8" s="80">
        <f>VLOOKUP(BS8,$AC$3:$BO$22,7,FALSE)</f>
        <v/>
      </c>
      <c r="CF8" s="80">
        <f>VLOOKUP(BR8,$AC$3:$BO$22,8,FALSE)</f>
        <v/>
      </c>
      <c r="CG8" s="80">
        <f>VLOOKUP(BS8,$AC$3:$BO$22,8,FALSE)</f>
        <v/>
      </c>
      <c r="CH8" s="80">
        <f>VLOOKUP(BR8,$AC$3:$BO$22,9,FALSE)</f>
        <v/>
      </c>
      <c r="CI8" s="80">
        <f>VLOOKUP(BS8,$AC$3:$BO$22,9,FALSE)</f>
        <v/>
      </c>
      <c r="CJ8" s="80">
        <f>VLOOKUP(BR8,$AC$3:$BO$22,10,FALSE)</f>
        <v/>
      </c>
      <c r="CK8" s="80">
        <f>VLOOKUP(BS8,$AC$3:$BO$22,10,FALSE)</f>
        <v/>
      </c>
      <c r="CL8" s="25">
        <f>VLOOKUP(BR8,$AC$3:$BO$22,11,FALSE)</f>
        <v/>
      </c>
      <c r="CM8" s="80">
        <f>VLOOKUP(BS8,$AC$3:$BO$22,11,FALSE)</f>
        <v/>
      </c>
      <c r="CN8" s="31">
        <f>VLOOKUP(BR8,$AC$3:$BO$22,22,FALSE)</f>
        <v/>
      </c>
      <c r="CO8" s="81">
        <f>VLOOKUP(BS8,$AC$3:$BO$22,22,FALSE)</f>
        <v/>
      </c>
      <c r="CP8" s="80">
        <f>VLOOKUP(BR8,$AC$3:$BO$22,23,FALSE)</f>
        <v/>
      </c>
      <c r="CQ8" s="80">
        <f>VLOOKUP(BS8,$AC$3:$BO$22,23,FALSE)</f>
        <v/>
      </c>
      <c r="CR8" s="80">
        <f>VLOOKUP(BR8,$AC$3:$BO$22,24,FALSE)</f>
        <v/>
      </c>
      <c r="CS8" s="80">
        <f>VLOOKUP(BS8,$AC$3:$BO$22,24,FALSE)</f>
        <v/>
      </c>
      <c r="CT8" s="80">
        <f>VLOOKUP(BR8,$AC$3:$BO$22,25,FALSE)</f>
        <v/>
      </c>
      <c r="CU8" s="80">
        <f>VLOOKUP(BS8,$AC$3:$BO$22,25,FALSE)</f>
        <v/>
      </c>
      <c r="CV8" s="25">
        <f>VLOOKUP(BR8,$AC$3:$BO$22,26,FALSE)</f>
        <v/>
      </c>
      <c r="CW8" s="80">
        <f>VLOOKUP(BS8,$AC$3:$BO$22,26,FALSE)</f>
        <v/>
      </c>
      <c r="CX8" s="80">
        <f>VLOOKUP(BR8,$AC$3:$BO$22,27,FALSE)</f>
        <v/>
      </c>
      <c r="CY8" s="80">
        <f>VLOOKUP(BS8,$AC$3:$BO$22,27,FALSE)</f>
        <v/>
      </c>
      <c r="CZ8" s="80">
        <f>VLOOKUP(BR8,$AC$3:$BO$22,28,FALSE)</f>
        <v/>
      </c>
      <c r="DA8" s="80">
        <f>VLOOKUP(BS8,$AC$3:$BO$22,28,FALSE)</f>
        <v/>
      </c>
      <c r="DB8" s="80">
        <f>VLOOKUP(BR8,$AC$3:$BO$22,29,FALSE)</f>
        <v/>
      </c>
      <c r="DC8" s="80">
        <f>VLOOKUP(BS8,$AC$3:$BO$22,29,FALSE)</f>
        <v/>
      </c>
      <c r="DD8" s="25">
        <f>VLOOKUP(BR8,$AC$3:$BO$22,30,FALSE)</f>
        <v/>
      </c>
      <c r="DE8" s="80">
        <f>VLOOKUP(BS8,$AC$3:$BO$22,30,FALSE)</f>
        <v/>
      </c>
      <c r="DF8" s="30">
        <f>VLOOKUP(BR8,$AC$3:$BO$22,12,FALSE)</f>
        <v/>
      </c>
      <c r="DG8" s="81">
        <f>VLOOKUP(BS8,$AC$3:$BO$22,12,FALSE)</f>
        <v/>
      </c>
      <c r="DH8" s="80">
        <f>VLOOKUP(BR8,$AC$3:$BO$22,13,FALSE)</f>
        <v/>
      </c>
      <c r="DI8" s="80">
        <f>VLOOKUP(BS8,$AC$3:$BO$22,13,FALSE)</f>
        <v/>
      </c>
      <c r="DJ8" s="80">
        <f>VLOOKUP(BR8,$AC$3:$BO$22,14,FALSE)</f>
        <v/>
      </c>
      <c r="DK8" s="80">
        <f>VLOOKUP(BS8,$AC$3:$BO$22,14,FALSE)</f>
        <v/>
      </c>
      <c r="DL8" s="80">
        <f>VLOOKUP(BR8,$AC$3:$BO$22,15,FALSE)</f>
        <v/>
      </c>
      <c r="DM8" s="80">
        <f>VLOOKUP(BS8,$AC$3:$BO$22,15,FALSE)</f>
        <v/>
      </c>
      <c r="DN8" s="25">
        <f>VLOOKUP(BR8,$AC$3:$BO$22,16,FALSE)</f>
        <v/>
      </c>
      <c r="DO8" s="80">
        <f>VLOOKUP(BS8,$AC$3:$BO$22,16,FALSE)</f>
        <v/>
      </c>
      <c r="DP8" s="80">
        <f>VLOOKUP(BR8,$AC$3:$BO$22,17,FALSE)</f>
        <v/>
      </c>
      <c r="DQ8" s="80">
        <f>VLOOKUP(BS8,$AC$3:$BO$22,17,FALSE)</f>
        <v/>
      </c>
      <c r="DR8" s="80">
        <f>VLOOKUP(BR8,$AC$3:$BO$22,18,FALSE)</f>
        <v/>
      </c>
      <c r="DS8" s="80">
        <f>VLOOKUP(BS8,$AC$3:$BO$22,18,FALSE)</f>
        <v/>
      </c>
      <c r="DT8" s="80">
        <f>VLOOKUP(BR8,$AC$3:$BO$22,19,FALSE)</f>
        <v/>
      </c>
      <c r="DU8" s="80">
        <f>VLOOKUP(BS8,$AC$3:$BO$22,19,FALSE)</f>
        <v/>
      </c>
      <c r="DV8" s="25">
        <f>VLOOKUP(BR8,$AC$3:$BO$22,20,FALSE)</f>
        <v/>
      </c>
      <c r="DW8" s="80">
        <f>VLOOKUP(BS8,$AC$3:$BO$22,20,FALSE)</f>
        <v/>
      </c>
      <c r="DX8" s="31">
        <f>VLOOKUP(BR8,$AC$3:$BO$22,31,FALSE)</f>
        <v/>
      </c>
      <c r="DY8" s="81">
        <f>VLOOKUP(BS8,$AC$3:$BO$22,31,FALSE)</f>
        <v/>
      </c>
      <c r="DZ8" s="80">
        <f>VLOOKUP(BR8,$AC$3:$BO$22,32,FALSE)</f>
        <v/>
      </c>
      <c r="EA8" s="80">
        <f>VLOOKUP(BS8,$AC$3:$BO$22,32,FALSE)</f>
        <v/>
      </c>
      <c r="EB8" s="80">
        <f>VLOOKUP(BR8,$AC$3:$BO$22,33,FALSE)</f>
        <v/>
      </c>
      <c r="EC8" s="80">
        <f>VLOOKUP(BS8,$AC$3:$BO$22,33,FALSE)</f>
        <v/>
      </c>
      <c r="ED8" s="80">
        <f>VLOOKUP(BR8,$AC$3:$BO$22,34,FALSE)</f>
        <v/>
      </c>
      <c r="EE8" s="80">
        <f>VLOOKUP(BS8,$AC$3:$BO$22,34,FALSE)</f>
        <v/>
      </c>
      <c r="EF8" s="25">
        <f>VLOOKUP(BR8,$AC$3:$BO$22,35,FALSE)</f>
        <v/>
      </c>
      <c r="EG8" s="80">
        <f>VLOOKUP(BS8,$AC$3:$BO$22,35,FALSE)</f>
        <v/>
      </c>
      <c r="EH8" s="80">
        <f>VLOOKUP(BR8,$AC$3:$BO$22,36,FALSE)</f>
        <v/>
      </c>
      <c r="EI8" s="80">
        <f>VLOOKUP(BS8,$AC$3:$BO$22,36,FALSE)</f>
        <v/>
      </c>
      <c r="EJ8" s="80">
        <f>VLOOKUP(BR8,$AC$3:$BO$22,37,FALSE)</f>
        <v/>
      </c>
      <c r="EK8" s="80">
        <f>VLOOKUP(BS8,$AC$3:$BO$22,37,FALSE)</f>
        <v/>
      </c>
      <c r="EL8" s="80">
        <f>VLOOKUP(BR8,$AC$3:$BO$22,38,FALSE)</f>
        <v/>
      </c>
      <c r="EM8" s="80">
        <f>VLOOKUP(BS8,$AC$3:$BO$22,38,FALSE)</f>
        <v/>
      </c>
      <c r="EN8" s="25">
        <f>VLOOKUP(BR8,$AC$3:$BO$22,39,FALSE)</f>
        <v/>
      </c>
      <c r="EO8" s="80">
        <f>VLOOKUP(BS8,$AC$3:$BO$22,39,FALSE)</f>
        <v/>
      </c>
      <c r="EQ8" s="81" t="n"/>
      <c r="ER8" s="81" t="n"/>
      <c r="ET8" s="81" t="n"/>
      <c r="EU8" s="81" t="n"/>
      <c r="EW8" s="81" t="n"/>
      <c r="EX8" s="81" t="n"/>
      <c r="EZ8" s="81" t="n"/>
      <c r="FA8" s="56" t="n"/>
      <c r="FC8" s="81" t="n"/>
      <c r="FD8" s="81" t="n"/>
      <c r="FF8" s="81" t="n"/>
      <c r="FG8" s="81" t="n"/>
      <c r="FI8" s="81" t="n"/>
      <c r="FJ8" s="71" t="n"/>
      <c r="FK8" s="71" t="n"/>
      <c r="FL8" s="81" t="n"/>
      <c r="FM8" s="71" t="n"/>
      <c r="FN8" s="71" t="n"/>
      <c r="FO8" s="81" t="n"/>
      <c r="FP8" s="71" t="n"/>
      <c r="FQ8" s="71" t="n"/>
      <c r="FR8" s="81" t="n"/>
      <c r="FS8" s="71" t="n"/>
      <c r="FT8" s="71" t="n"/>
      <c r="FU8" s="81" t="n"/>
      <c r="FV8" s="71" t="n"/>
      <c r="FW8" s="71" t="n"/>
      <c r="FX8" s="81" t="n"/>
      <c r="FY8" s="71" t="n"/>
      <c r="FZ8" s="71" t="n"/>
      <c r="GA8" s="81" t="n"/>
      <c r="GB8" s="71" t="n"/>
      <c r="GC8" s="71" t="n"/>
      <c r="GD8" s="81" t="n"/>
      <c r="GE8" s="71" t="n"/>
      <c r="GF8" s="71" t="n"/>
      <c r="GG8" s="81" t="n"/>
    </row>
    <row customHeight="1" ht="12" r="9" spans="1:201">
      <c r="A9" s="74" t="n">
        <v>43331</v>
      </c>
      <c r="B9" s="89" t="s">
        <v>205</v>
      </c>
      <c r="C9" s="89" t="s">
        <v>206</v>
      </c>
      <c r="D9" s="85" t="n">
        <v>7.2</v>
      </c>
      <c r="E9" s="57" t="n">
        <v>5.98</v>
      </c>
      <c r="F9" s="58" t="n">
        <v>791</v>
      </c>
      <c r="G9" s="59" t="n">
        <v>223</v>
      </c>
      <c r="H9" s="59" t="n">
        <v>723</v>
      </c>
      <c r="I9" s="59" t="n">
        <v>146</v>
      </c>
      <c r="J9" s="59" t="n">
        <v>5</v>
      </c>
      <c r="K9" s="59" t="n">
        <v>4</v>
      </c>
      <c r="L9" s="58" t="n">
        <v>0</v>
      </c>
      <c r="M9" s="59" t="n">
        <v>0</v>
      </c>
      <c r="N9" s="59" t="n">
        <v>3</v>
      </c>
      <c r="O9" s="59" t="n">
        <v>1</v>
      </c>
      <c r="P9" s="59" t="n">
        <v>0</v>
      </c>
      <c r="Q9" s="59" t="n">
        <v>0</v>
      </c>
      <c r="R9" s="60" t="n">
        <v>3</v>
      </c>
      <c r="S9" s="60" t="n">
        <v>1</v>
      </c>
      <c r="T9" s="60" t="n">
        <v>4</v>
      </c>
      <c r="U9" s="58" t="n">
        <v>2</v>
      </c>
      <c r="V9" s="59" t="n">
        <v>0</v>
      </c>
      <c r="W9" s="60" t="n">
        <v>2</v>
      </c>
      <c r="X9" s="58" t="n">
        <v>8</v>
      </c>
      <c r="Y9" s="59" t="n">
        <v>14</v>
      </c>
      <c r="Z9" s="61">
        <f>IF(U9="","",LOOKUP(U9-V9,{-9E+307,0,1},{2,"x",1}))</f>
        <v/>
      </c>
      <c r="AA9" s="62">
        <f>IF(U9="","",U9&amp;"-"&amp;V9)</f>
        <v/>
      </c>
      <c r="AB9" s="63" t="n"/>
      <c r="AC9" s="89" t="s">
        <v>201</v>
      </c>
      <c r="AD9" s="80">
        <f>SUMPRODUCT(($B$2:$C$161=$AC9)*($Z$2:$Z$161&lt;&gt;""))</f>
        <v/>
      </c>
      <c r="AE9" s="81">
        <f>SUMIF($B$2:$B$161,$AC9,$D$2:$D$161)+SUMIF($C$2:$C$161,$AC9,$E$2:$E$161)</f>
        <v/>
      </c>
      <c r="AF9" s="80">
        <f>SUMIF($B$2:$B$161,$AC9,$F$2:$F$161)+SUMIF($C$2:$C$161,$AC9,$G$2:$G$161)</f>
        <v/>
      </c>
      <c r="AG9" s="80">
        <f>SUMIF($B$2:$B$161,$AC9,$H$2:$H$161)+SUMIF($C$2:$C$161,$AC9,$I$2:$I$161)</f>
        <v/>
      </c>
      <c r="AH9" s="80">
        <f>SUMIF($B$2:$B$161,$AC9,$J$2:$J$161)+SUMIF($C$2:$C$161,$AC9,$K$2:$K$161)</f>
        <v/>
      </c>
      <c r="AI9" s="25">
        <f>SUMIF($B$2:$B$161,$AC9,$L$2:$L$161)+SUMIF($C$2:$C$161,$AC9,$M$2:$M$161)</f>
        <v/>
      </c>
      <c r="AJ9" s="80">
        <f>SUMIF($B$2:$B$161,$AC9,$N$2:$N$161)+SUMIF($C$2:$C$161,$AC9,$O$2:$O$161)</f>
        <v/>
      </c>
      <c r="AK9" s="80">
        <f>SUMIF($B$2:$B$161,$AC9,$P$2:$P$161)+SUMIF($C$2:$C$161,$AC9,$Q$2:$Q$161)</f>
        <v/>
      </c>
      <c r="AL9" s="80">
        <f>SUMIF($B$2:$B$161,$AC9,$U$2:$U$161)+SUMIF($C$2:$C$161,$AC9,$V$2:$V$161)</f>
        <v/>
      </c>
      <c r="AM9" s="29">
        <f>SUMIF($B$2:$B$161,$AC9,$X$2:$X$161)+SUMIF($C$2:$C$161,$AC9,$Y$2:$Y$161)</f>
        <v/>
      </c>
      <c r="AN9" s="31">
        <f>SUMIF($C$2:$C$161,$AC9,$D$2:$D$161)+SUMIF($B$2:$B$161,$AC9,$E$2:$E$161)</f>
        <v/>
      </c>
      <c r="AO9" s="80">
        <f>SUMIF($C$2:$C$161,$AC9,$F$2:$F$161)+SUMIF($B$2:$B$161,$AC9,$G$2:$G$161)</f>
        <v/>
      </c>
      <c r="AP9" s="80">
        <f>SUMIF($C$2:$C$161,$AC9,$H$2:$H$161)+SUMIF($B$2:$B$161,$AC9,$I$2:$I$161)</f>
        <v/>
      </c>
      <c r="AQ9" s="80">
        <f>SUMIF($C$2:$C$161,$AC9,$J$2:$J$161)+SUMIF($B$2:$B$161,$AC9,$K$2:$K$161)</f>
        <v/>
      </c>
      <c r="AR9" s="25">
        <f>SUMIF($C$2:$C$161,$AC9,$L$2:$L$161)+SUMIF($B$2:$B$161,$AC9,$M$2:$M$161)</f>
        <v/>
      </c>
      <c r="AS9" s="80">
        <f>SUMIF($C$2:$C$161,$AC9,$N$2:$N$161)+SUMIF($B$2:$B$161,$AC9,$O$2:$O$161)</f>
        <v/>
      </c>
      <c r="AT9" s="80">
        <f>SUMIF($C$2:$C$161,$AC9,$P$2:$P$161)+SUMIF($B$2:$B$161,$AC9,$Q$2:$Q$161)</f>
        <v/>
      </c>
      <c r="AU9" s="80">
        <f>SUMIF($C$2:$C$161,$AC9,$U$2:$U$161)+SUMIF($B$2:$B$161,$AC9,$V$2:$V$161)</f>
        <v/>
      </c>
      <c r="AV9" s="28">
        <f>SUMIF($C$2:$C$161,$AC9,$X$2:$X$161)+SUMIF($B$2:$B$161,$AC9,$Y$2:$Y$161)</f>
        <v/>
      </c>
      <c r="AW9" s="12" t="n">
        <v>5</v>
      </c>
      <c r="AX9" s="81" t="n">
        <v>34.53</v>
      </c>
      <c r="AY9" s="80" t="n">
        <v>2114</v>
      </c>
      <c r="AZ9" s="80" t="n">
        <v>1574</v>
      </c>
      <c r="BA9" s="80" t="n">
        <v>68</v>
      </c>
      <c r="BB9" s="25" t="n">
        <v>3</v>
      </c>
      <c r="BC9" s="80" t="n">
        <v>6</v>
      </c>
      <c r="BD9" s="80" t="n">
        <v>3</v>
      </c>
      <c r="BE9" s="80" t="n">
        <v>8</v>
      </c>
      <c r="BF9" s="29" t="n">
        <v>62</v>
      </c>
      <c r="BG9" s="31" t="n">
        <v>33.47</v>
      </c>
      <c r="BH9" s="80" t="n">
        <v>1914</v>
      </c>
      <c r="BI9" s="80" t="n">
        <v>1391</v>
      </c>
      <c r="BJ9" s="80" t="n">
        <v>38</v>
      </c>
      <c r="BK9" s="25" t="n">
        <v>5</v>
      </c>
      <c r="BL9" s="80" t="n">
        <v>19</v>
      </c>
      <c r="BM9" s="80" t="n">
        <v>10</v>
      </c>
      <c r="BN9" s="80" t="n">
        <v>6</v>
      </c>
      <c r="BO9" s="25" t="n">
        <v>145</v>
      </c>
      <c r="BQ9" s="35">
        <f>BQ37</f>
        <v/>
      </c>
      <c r="BR9" s="35">
        <f>BR37</f>
        <v/>
      </c>
      <c r="BS9" s="35">
        <f>BS37</f>
        <v/>
      </c>
      <c r="BT9" s="89">
        <f>VLOOKUP(BR9,$AC$3:$BO$22,2,FALSE)</f>
        <v/>
      </c>
      <c r="BU9" s="89">
        <f>VLOOKUP(BS9,$AC$3:$BO$22,2,FALSE)</f>
        <v/>
      </c>
      <c r="BV9" s="31">
        <f>VLOOKUP(BR9,$AC$3:$BO$22,3,FALSE)</f>
        <v/>
      </c>
      <c r="BW9" s="81">
        <f>VLOOKUP(BS9,$AC$3:$BO$22,3,FALSE)</f>
        <v/>
      </c>
      <c r="BX9" s="80">
        <f>VLOOKUP(BR9,$AC$3:$BO$22,4,FALSE)</f>
        <v/>
      </c>
      <c r="BY9" s="80">
        <f>VLOOKUP(BS9,$AC$3:$BO$22,4,FALSE)</f>
        <v/>
      </c>
      <c r="BZ9" s="80">
        <f>VLOOKUP(BR9,$AC$3:$BO$22,5,FALSE)</f>
        <v/>
      </c>
      <c r="CA9" s="80">
        <f>VLOOKUP(BS9,$AC$3:$BO$22,5,FALSE)</f>
        <v/>
      </c>
      <c r="CB9" s="80">
        <f>VLOOKUP(BR9,$AC$3:$BO$22,6,FALSE)</f>
        <v/>
      </c>
      <c r="CC9" s="80">
        <f>VLOOKUP(BS9,$AC$3:$BO$22,6,FALSE)</f>
        <v/>
      </c>
      <c r="CD9" s="25">
        <f>VLOOKUP(BR9,$AC$3:$BO$22,7,FALSE)</f>
        <v/>
      </c>
      <c r="CE9" s="80">
        <f>VLOOKUP(BS9,$AC$3:$BO$22,7,FALSE)</f>
        <v/>
      </c>
      <c r="CF9" s="80">
        <f>VLOOKUP(BR9,$AC$3:$BO$22,8,FALSE)</f>
        <v/>
      </c>
      <c r="CG9" s="80">
        <f>VLOOKUP(BS9,$AC$3:$BO$22,8,FALSE)</f>
        <v/>
      </c>
      <c r="CH9" s="80">
        <f>VLOOKUP(BR9,$AC$3:$BO$22,9,FALSE)</f>
        <v/>
      </c>
      <c r="CI9" s="80">
        <f>VLOOKUP(BS9,$AC$3:$BO$22,9,FALSE)</f>
        <v/>
      </c>
      <c r="CJ9" s="80">
        <f>VLOOKUP(BR9,$AC$3:$BO$22,10,FALSE)</f>
        <v/>
      </c>
      <c r="CK9" s="80">
        <f>VLOOKUP(BS9,$AC$3:$BO$22,10,FALSE)</f>
        <v/>
      </c>
      <c r="CL9" s="25">
        <f>VLOOKUP(BR9,$AC$3:$BO$22,11,FALSE)</f>
        <v/>
      </c>
      <c r="CM9" s="80">
        <f>VLOOKUP(BS9,$AC$3:$BO$22,11,FALSE)</f>
        <v/>
      </c>
      <c r="CN9" s="31">
        <f>VLOOKUP(BR9,$AC$3:$BO$22,22,FALSE)</f>
        <v/>
      </c>
      <c r="CO9" s="81">
        <f>VLOOKUP(BS9,$AC$3:$BO$22,22,FALSE)</f>
        <v/>
      </c>
      <c r="CP9" s="80">
        <f>VLOOKUP(BR9,$AC$3:$BO$22,23,FALSE)</f>
        <v/>
      </c>
      <c r="CQ9" s="80">
        <f>VLOOKUP(BS9,$AC$3:$BO$22,23,FALSE)</f>
        <v/>
      </c>
      <c r="CR9" s="80">
        <f>VLOOKUP(BR9,$AC$3:$BO$22,24,FALSE)</f>
        <v/>
      </c>
      <c r="CS9" s="80">
        <f>VLOOKUP(BS9,$AC$3:$BO$22,24,FALSE)</f>
        <v/>
      </c>
      <c r="CT9" s="80">
        <f>VLOOKUP(BR9,$AC$3:$BO$22,25,FALSE)</f>
        <v/>
      </c>
      <c r="CU9" s="80">
        <f>VLOOKUP(BS9,$AC$3:$BO$22,25,FALSE)</f>
        <v/>
      </c>
      <c r="CV9" s="25">
        <f>VLOOKUP(BR9,$AC$3:$BO$22,26,FALSE)</f>
        <v/>
      </c>
      <c r="CW9" s="80">
        <f>VLOOKUP(BS9,$AC$3:$BO$22,26,FALSE)</f>
        <v/>
      </c>
      <c r="CX9" s="80">
        <f>VLOOKUP(BR9,$AC$3:$BO$22,27,FALSE)</f>
        <v/>
      </c>
      <c r="CY9" s="80">
        <f>VLOOKUP(BS9,$AC$3:$BO$22,27,FALSE)</f>
        <v/>
      </c>
      <c r="CZ9" s="80">
        <f>VLOOKUP(BR9,$AC$3:$BO$22,28,FALSE)</f>
        <v/>
      </c>
      <c r="DA9" s="80">
        <f>VLOOKUP(BS9,$AC$3:$BO$22,28,FALSE)</f>
        <v/>
      </c>
      <c r="DB9" s="80">
        <f>VLOOKUP(BR9,$AC$3:$BO$22,29,FALSE)</f>
        <v/>
      </c>
      <c r="DC9" s="80">
        <f>VLOOKUP(BS9,$AC$3:$BO$22,29,FALSE)</f>
        <v/>
      </c>
      <c r="DD9" s="25">
        <f>VLOOKUP(BR9,$AC$3:$BO$22,30,FALSE)</f>
        <v/>
      </c>
      <c r="DE9" s="80">
        <f>VLOOKUP(BS9,$AC$3:$BO$22,30,FALSE)</f>
        <v/>
      </c>
      <c r="DF9" s="30">
        <f>VLOOKUP(BR9,$AC$3:$BO$22,12,FALSE)</f>
        <v/>
      </c>
      <c r="DG9" s="81">
        <f>VLOOKUP(BS9,$AC$3:$BO$22,12,FALSE)</f>
        <v/>
      </c>
      <c r="DH9" s="80">
        <f>VLOOKUP(BR9,$AC$3:$BO$22,13,FALSE)</f>
        <v/>
      </c>
      <c r="DI9" s="80">
        <f>VLOOKUP(BS9,$AC$3:$BO$22,13,FALSE)</f>
        <v/>
      </c>
      <c r="DJ9" s="80">
        <f>VLOOKUP(BR9,$AC$3:$BO$22,14,FALSE)</f>
        <v/>
      </c>
      <c r="DK9" s="80">
        <f>VLOOKUP(BS9,$AC$3:$BO$22,14,FALSE)</f>
        <v/>
      </c>
      <c r="DL9" s="80">
        <f>VLOOKUP(BR9,$AC$3:$BO$22,15,FALSE)</f>
        <v/>
      </c>
      <c r="DM9" s="80">
        <f>VLOOKUP(BS9,$AC$3:$BO$22,15,FALSE)</f>
        <v/>
      </c>
      <c r="DN9" s="25">
        <f>VLOOKUP(BR9,$AC$3:$BO$22,16,FALSE)</f>
        <v/>
      </c>
      <c r="DO9" s="80">
        <f>VLOOKUP(BS9,$AC$3:$BO$22,16,FALSE)</f>
        <v/>
      </c>
      <c r="DP9" s="80">
        <f>VLOOKUP(BR9,$AC$3:$BO$22,17,FALSE)</f>
        <v/>
      </c>
      <c r="DQ9" s="80">
        <f>VLOOKUP(BS9,$AC$3:$BO$22,17,FALSE)</f>
        <v/>
      </c>
      <c r="DR9" s="80">
        <f>VLOOKUP(BR9,$AC$3:$BO$22,18,FALSE)</f>
        <v/>
      </c>
      <c r="DS9" s="80">
        <f>VLOOKUP(BS9,$AC$3:$BO$22,18,FALSE)</f>
        <v/>
      </c>
      <c r="DT9" s="80">
        <f>VLOOKUP(BR9,$AC$3:$BO$22,19,FALSE)</f>
        <v/>
      </c>
      <c r="DU9" s="80">
        <f>VLOOKUP(BS9,$AC$3:$BO$22,19,FALSE)</f>
        <v/>
      </c>
      <c r="DV9" s="25">
        <f>VLOOKUP(BR9,$AC$3:$BO$22,20,FALSE)</f>
        <v/>
      </c>
      <c r="DW9" s="80">
        <f>VLOOKUP(BS9,$AC$3:$BO$22,20,FALSE)</f>
        <v/>
      </c>
      <c r="DX9" s="31">
        <f>VLOOKUP(BR9,$AC$3:$BO$22,31,FALSE)</f>
        <v/>
      </c>
      <c r="DY9" s="81">
        <f>VLOOKUP(BS9,$AC$3:$BO$22,31,FALSE)</f>
        <v/>
      </c>
      <c r="DZ9" s="80">
        <f>VLOOKUP(BR9,$AC$3:$BO$22,32,FALSE)</f>
        <v/>
      </c>
      <c r="EA9" s="80">
        <f>VLOOKUP(BS9,$AC$3:$BO$22,32,FALSE)</f>
        <v/>
      </c>
      <c r="EB9" s="80">
        <f>VLOOKUP(BR9,$AC$3:$BO$22,33,FALSE)</f>
        <v/>
      </c>
      <c r="EC9" s="80">
        <f>VLOOKUP(BS9,$AC$3:$BO$22,33,FALSE)</f>
        <v/>
      </c>
      <c r="ED9" s="80">
        <f>VLOOKUP(BR9,$AC$3:$BO$22,34,FALSE)</f>
        <v/>
      </c>
      <c r="EE9" s="80">
        <f>VLOOKUP(BS9,$AC$3:$BO$22,34,FALSE)</f>
        <v/>
      </c>
      <c r="EF9" s="25">
        <f>VLOOKUP(BR9,$AC$3:$BO$22,35,FALSE)</f>
        <v/>
      </c>
      <c r="EG9" s="80">
        <f>VLOOKUP(BS9,$AC$3:$BO$22,35,FALSE)</f>
        <v/>
      </c>
      <c r="EH9" s="80">
        <f>VLOOKUP(BR9,$AC$3:$BO$22,36,FALSE)</f>
        <v/>
      </c>
      <c r="EI9" s="80">
        <f>VLOOKUP(BS9,$AC$3:$BO$22,36,FALSE)</f>
        <v/>
      </c>
      <c r="EJ9" s="80">
        <f>VLOOKUP(BR9,$AC$3:$BO$22,37,FALSE)</f>
        <v/>
      </c>
      <c r="EK9" s="80">
        <f>VLOOKUP(BS9,$AC$3:$BO$22,37,FALSE)</f>
        <v/>
      </c>
      <c r="EL9" s="80">
        <f>VLOOKUP(BR9,$AC$3:$BO$22,38,FALSE)</f>
        <v/>
      </c>
      <c r="EM9" s="80">
        <f>VLOOKUP(BS9,$AC$3:$BO$22,38,FALSE)</f>
        <v/>
      </c>
      <c r="EN9" s="25">
        <f>VLOOKUP(BR9,$AC$3:$BO$22,39,FALSE)</f>
        <v/>
      </c>
      <c r="EO9" s="80">
        <f>VLOOKUP(BS9,$AC$3:$BO$22,39,FALSE)</f>
        <v/>
      </c>
      <c r="EQ9" s="81" t="n"/>
      <c r="ER9" s="81" t="n"/>
      <c r="ET9" s="81" t="n"/>
      <c r="EU9" s="81" t="n"/>
      <c r="EW9" s="81" t="n"/>
      <c r="EX9" s="81" t="n"/>
      <c r="EZ9" s="81" t="n"/>
      <c r="FA9" s="56" t="n"/>
      <c r="FC9" s="81" t="n"/>
      <c r="FD9" s="81" t="n"/>
      <c r="FF9" s="81" t="n"/>
      <c r="FG9" s="81" t="n"/>
      <c r="FI9" s="81" t="n"/>
      <c r="FJ9" s="71" t="n"/>
      <c r="FK9" s="71" t="n"/>
      <c r="FL9" s="81" t="n"/>
      <c r="FM9" s="71" t="n"/>
      <c r="FN9" s="71" t="n"/>
      <c r="FO9" s="81" t="n"/>
      <c r="FP9" s="71" t="n"/>
      <c r="FQ9" s="71" t="n"/>
      <c r="FR9" s="81" t="n"/>
      <c r="FS9" s="71" t="n"/>
      <c r="FT9" s="71" t="n"/>
      <c r="FU9" s="81" t="n"/>
      <c r="FV9" s="71" t="n"/>
      <c r="FW9" s="71" t="n"/>
      <c r="FX9" s="81" t="n"/>
      <c r="FY9" s="71" t="n"/>
      <c r="FZ9" s="71" t="n"/>
      <c r="GA9" s="81" t="n"/>
      <c r="GB9" s="71" t="n"/>
      <c r="GC9" s="71" t="n"/>
      <c r="GD9" s="81" t="n"/>
      <c r="GE9" s="71" t="n"/>
      <c r="GF9" s="71" t="n"/>
      <c r="GG9" s="81" t="n"/>
    </row>
    <row customHeight="1" ht="12" r="10" spans="1:201">
      <c r="A10" s="74" t="n">
        <v>43332</v>
      </c>
      <c r="B10" s="89" t="s">
        <v>195</v>
      </c>
      <c r="C10" s="89" t="s">
        <v>207</v>
      </c>
      <c r="D10" s="85" t="n">
        <v>6.78</v>
      </c>
      <c r="E10" s="57" t="n">
        <v>6.55</v>
      </c>
      <c r="F10" s="58" t="n">
        <v>575</v>
      </c>
      <c r="G10" s="59" t="n">
        <v>294</v>
      </c>
      <c r="H10" s="59" t="n">
        <v>486</v>
      </c>
      <c r="I10" s="59" t="n">
        <v>209</v>
      </c>
      <c r="J10" s="59" t="n">
        <v>13</v>
      </c>
      <c r="K10" s="59" t="n">
        <v>8</v>
      </c>
      <c r="L10" s="58" t="n">
        <v>2</v>
      </c>
      <c r="M10" s="59" t="n">
        <v>0</v>
      </c>
      <c r="N10" s="59" t="n">
        <v>3</v>
      </c>
      <c r="O10" s="59" t="n">
        <v>2</v>
      </c>
      <c r="P10" s="59" t="n">
        <v>0</v>
      </c>
      <c r="Q10" s="59" t="n">
        <v>0</v>
      </c>
      <c r="R10" s="60" t="n">
        <v>5</v>
      </c>
      <c r="S10" s="60" t="n">
        <v>2</v>
      </c>
      <c r="T10" s="60" t="n">
        <v>7</v>
      </c>
      <c r="U10" s="58" t="n">
        <v>2</v>
      </c>
      <c r="V10" s="59" t="n">
        <v>1</v>
      </c>
      <c r="W10" s="60" t="n">
        <v>3</v>
      </c>
      <c r="X10" s="58" t="n">
        <v>15</v>
      </c>
      <c r="Y10" s="59" t="n">
        <v>27</v>
      </c>
      <c r="Z10" s="61">
        <f>IF(U10="","",LOOKUP(U10-V10,{-9E+307,0,1},{2,"x",1}))</f>
        <v/>
      </c>
      <c r="AA10" s="62">
        <f>IF(U10="","",U10&amp;"-"&amp;V10)</f>
        <v/>
      </c>
      <c r="AB10" s="63" t="n"/>
      <c r="AC10" s="89" t="s">
        <v>197</v>
      </c>
      <c r="AD10" s="80">
        <f>SUMPRODUCT(($B$2:$C$161=$AC10)*($Z$2:$Z$161&lt;&gt;""))</f>
        <v/>
      </c>
      <c r="AE10" s="81">
        <f>SUMIF($B$2:$B$161,$AC10,$D$2:$D$161)+SUMIF($C$2:$C$161,$AC10,$E$2:$E$161)</f>
        <v/>
      </c>
      <c r="AF10" s="80">
        <f>SUMIF($B$2:$B$161,$AC10,$F$2:$F$161)+SUMIF($C$2:$C$161,$AC10,$G$2:$G$161)</f>
        <v/>
      </c>
      <c r="AG10" s="80">
        <f>SUMIF($B$2:$B$161,$AC10,$H$2:$H$161)+SUMIF($C$2:$C$161,$AC10,$I$2:$I$161)</f>
        <v/>
      </c>
      <c r="AH10" s="80">
        <f>SUMIF($B$2:$B$161,$AC10,$J$2:$J$161)+SUMIF($C$2:$C$161,$AC10,$K$2:$K$161)</f>
        <v/>
      </c>
      <c r="AI10" s="25">
        <f>SUMIF($B$2:$B$161,$AC10,$L$2:$L$161)+SUMIF($C$2:$C$161,$AC10,$M$2:$M$161)</f>
        <v/>
      </c>
      <c r="AJ10" s="80">
        <f>SUMIF($B$2:$B$161,$AC10,$N$2:$N$161)+SUMIF($C$2:$C$161,$AC10,$O$2:$O$161)</f>
        <v/>
      </c>
      <c r="AK10" s="80">
        <f>SUMIF($B$2:$B$161,$AC10,$P$2:$P$161)+SUMIF($C$2:$C$161,$AC10,$Q$2:$Q$161)</f>
        <v/>
      </c>
      <c r="AL10" s="80">
        <f>SUMIF($B$2:$B$161,$AC10,$U$2:$U$161)+SUMIF($C$2:$C$161,$AC10,$V$2:$V$161)</f>
        <v/>
      </c>
      <c r="AM10" s="29">
        <f>SUMIF($B$2:$B$161,$AC10,$X$2:$X$161)+SUMIF($C$2:$C$161,$AC10,$Y$2:$Y$161)</f>
        <v/>
      </c>
      <c r="AN10" s="31">
        <f>SUMIF($C$2:$C$161,$AC10,$D$2:$D$161)+SUMIF($B$2:$B$161,$AC10,$E$2:$E$161)</f>
        <v/>
      </c>
      <c r="AO10" s="80">
        <f>SUMIF($C$2:$C$161,$AC10,$F$2:$F$161)+SUMIF($B$2:$B$161,$AC10,$G$2:$G$161)</f>
        <v/>
      </c>
      <c r="AP10" s="80">
        <f>SUMIF($C$2:$C$161,$AC10,$H$2:$H$161)+SUMIF($B$2:$B$161,$AC10,$I$2:$I$161)</f>
        <v/>
      </c>
      <c r="AQ10" s="80">
        <f>SUMIF($C$2:$C$161,$AC10,$J$2:$J$161)+SUMIF($B$2:$B$161,$AC10,$K$2:$K$161)</f>
        <v/>
      </c>
      <c r="AR10" s="25">
        <f>SUMIF($C$2:$C$161,$AC10,$L$2:$L$161)+SUMIF($B$2:$B$161,$AC10,$M$2:$M$161)</f>
        <v/>
      </c>
      <c r="AS10" s="80">
        <f>SUMIF($C$2:$C$161,$AC10,$N$2:$N$161)+SUMIF($B$2:$B$161,$AC10,$O$2:$O$161)</f>
        <v/>
      </c>
      <c r="AT10" s="80">
        <f>SUMIF($C$2:$C$161,$AC10,$P$2:$P$161)+SUMIF($B$2:$B$161,$AC10,$Q$2:$Q$161)</f>
        <v/>
      </c>
      <c r="AU10" s="80">
        <f>SUMIF($C$2:$C$161,$AC10,$U$2:$U$161)+SUMIF($B$2:$B$161,$AC10,$V$2:$V$161)</f>
        <v/>
      </c>
      <c r="AV10" s="28">
        <f>SUMIF($C$2:$C$161,$AC10,$X$2:$X$161)+SUMIF($B$2:$B$161,$AC10,$Y$2:$Y$161)</f>
        <v/>
      </c>
      <c r="AW10" s="12" t="n">
        <v>5</v>
      </c>
      <c r="AX10" s="81" t="n">
        <v>31.68</v>
      </c>
      <c r="AY10" s="80" t="n">
        <v>2252</v>
      </c>
      <c r="AZ10" s="80" t="n">
        <v>1837</v>
      </c>
      <c r="BA10" s="80" t="n">
        <v>49</v>
      </c>
      <c r="BB10" s="25" t="n">
        <v>6</v>
      </c>
      <c r="BC10" s="80" t="n">
        <v>28</v>
      </c>
      <c r="BD10" s="80" t="n">
        <v>7</v>
      </c>
      <c r="BE10" s="80" t="n">
        <v>3</v>
      </c>
      <c r="BF10" s="29" t="n">
        <v>76</v>
      </c>
      <c r="BG10" s="31" t="n">
        <v>36.04000000000001</v>
      </c>
      <c r="BH10" s="80" t="n">
        <v>2313</v>
      </c>
      <c r="BI10" s="80" t="n">
        <v>1904</v>
      </c>
      <c r="BJ10" s="80" t="n">
        <v>59</v>
      </c>
      <c r="BK10" s="25" t="n">
        <v>5</v>
      </c>
      <c r="BL10" s="80" t="n">
        <v>9</v>
      </c>
      <c r="BM10" s="80" t="n">
        <v>10</v>
      </c>
      <c r="BN10" s="80" t="n">
        <v>15</v>
      </c>
      <c r="BO10" s="25" t="n">
        <v>75</v>
      </c>
      <c r="BQ10" s="35">
        <f>BQ38</f>
        <v/>
      </c>
      <c r="BR10" s="35">
        <f>BR38</f>
        <v/>
      </c>
      <c r="BS10" s="35">
        <f>BS38</f>
        <v/>
      </c>
      <c r="BT10" s="89">
        <f>VLOOKUP(BR10,$AC$3:$BO$22,2,FALSE)</f>
        <v/>
      </c>
      <c r="BU10" s="89">
        <f>VLOOKUP(BS10,$AC$3:$BO$22,2,FALSE)</f>
        <v/>
      </c>
      <c r="BV10" s="31">
        <f>VLOOKUP(BR10,$AC$3:$BO$22,3,FALSE)</f>
        <v/>
      </c>
      <c r="BW10" s="81">
        <f>VLOOKUP(BS10,$AC$3:$BO$22,3,FALSE)</f>
        <v/>
      </c>
      <c r="BX10" s="80">
        <f>VLOOKUP(BR10,$AC$3:$BO$22,4,FALSE)</f>
        <v/>
      </c>
      <c r="BY10" s="80">
        <f>VLOOKUP(BS10,$AC$3:$BO$22,4,FALSE)</f>
        <v/>
      </c>
      <c r="BZ10" s="80">
        <f>VLOOKUP(BR10,$AC$3:$BO$22,5,FALSE)</f>
        <v/>
      </c>
      <c r="CA10" s="80">
        <f>VLOOKUP(BS10,$AC$3:$BO$22,5,FALSE)</f>
        <v/>
      </c>
      <c r="CB10" s="80">
        <f>VLOOKUP(BR10,$AC$3:$BO$22,6,FALSE)</f>
        <v/>
      </c>
      <c r="CC10" s="80">
        <f>VLOOKUP(BS10,$AC$3:$BO$22,6,FALSE)</f>
        <v/>
      </c>
      <c r="CD10" s="25">
        <f>VLOOKUP(BR10,$AC$3:$BO$22,7,FALSE)</f>
        <v/>
      </c>
      <c r="CE10" s="80">
        <f>VLOOKUP(BS10,$AC$3:$BO$22,7,FALSE)</f>
        <v/>
      </c>
      <c r="CF10" s="80">
        <f>VLOOKUP(BR10,$AC$3:$BO$22,8,FALSE)</f>
        <v/>
      </c>
      <c r="CG10" s="80">
        <f>VLOOKUP(BS10,$AC$3:$BO$22,8,FALSE)</f>
        <v/>
      </c>
      <c r="CH10" s="80">
        <f>VLOOKUP(BR10,$AC$3:$BO$22,9,FALSE)</f>
        <v/>
      </c>
      <c r="CI10" s="80">
        <f>VLOOKUP(BS10,$AC$3:$BO$22,9,FALSE)</f>
        <v/>
      </c>
      <c r="CJ10" s="80">
        <f>VLOOKUP(BR10,$AC$3:$BO$22,10,FALSE)</f>
        <v/>
      </c>
      <c r="CK10" s="80">
        <f>VLOOKUP(BS10,$AC$3:$BO$22,10,FALSE)</f>
        <v/>
      </c>
      <c r="CL10" s="25">
        <f>VLOOKUP(BR10,$AC$3:$BO$22,11,FALSE)</f>
        <v/>
      </c>
      <c r="CM10" s="80">
        <f>VLOOKUP(BS10,$AC$3:$BO$22,11,FALSE)</f>
        <v/>
      </c>
      <c r="CN10" s="31">
        <f>VLOOKUP(BR10,$AC$3:$BO$22,22,FALSE)</f>
        <v/>
      </c>
      <c r="CO10" s="81">
        <f>VLOOKUP(BS10,$AC$3:$BO$22,22,FALSE)</f>
        <v/>
      </c>
      <c r="CP10" s="80">
        <f>VLOOKUP(BR10,$AC$3:$BO$22,23,FALSE)</f>
        <v/>
      </c>
      <c r="CQ10" s="80">
        <f>VLOOKUP(BS10,$AC$3:$BO$22,23,FALSE)</f>
        <v/>
      </c>
      <c r="CR10" s="80">
        <f>VLOOKUP(BR10,$AC$3:$BO$22,24,FALSE)</f>
        <v/>
      </c>
      <c r="CS10" s="80">
        <f>VLOOKUP(BS10,$AC$3:$BO$22,24,FALSE)</f>
        <v/>
      </c>
      <c r="CT10" s="80">
        <f>VLOOKUP(BR10,$AC$3:$BO$22,25,FALSE)</f>
        <v/>
      </c>
      <c r="CU10" s="80">
        <f>VLOOKUP(BS10,$AC$3:$BO$22,25,FALSE)</f>
        <v/>
      </c>
      <c r="CV10" s="25">
        <f>VLOOKUP(BR10,$AC$3:$BO$22,26,FALSE)</f>
        <v/>
      </c>
      <c r="CW10" s="80">
        <f>VLOOKUP(BS10,$AC$3:$BO$22,26,FALSE)</f>
        <v/>
      </c>
      <c r="CX10" s="80">
        <f>VLOOKUP(BR10,$AC$3:$BO$22,27,FALSE)</f>
        <v/>
      </c>
      <c r="CY10" s="80">
        <f>VLOOKUP(BS10,$AC$3:$BO$22,27,FALSE)</f>
        <v/>
      </c>
      <c r="CZ10" s="80">
        <f>VLOOKUP(BR10,$AC$3:$BO$22,28,FALSE)</f>
        <v/>
      </c>
      <c r="DA10" s="80">
        <f>VLOOKUP(BS10,$AC$3:$BO$22,28,FALSE)</f>
        <v/>
      </c>
      <c r="DB10" s="80">
        <f>VLOOKUP(BR10,$AC$3:$BO$22,29,FALSE)</f>
        <v/>
      </c>
      <c r="DC10" s="80">
        <f>VLOOKUP(BS10,$AC$3:$BO$22,29,FALSE)</f>
        <v/>
      </c>
      <c r="DD10" s="25">
        <f>VLOOKUP(BR10,$AC$3:$BO$22,30,FALSE)</f>
        <v/>
      </c>
      <c r="DE10" s="80">
        <f>VLOOKUP(BS10,$AC$3:$BO$22,30,FALSE)</f>
        <v/>
      </c>
      <c r="DF10" s="30">
        <f>VLOOKUP(BR10,$AC$3:$BO$22,12,FALSE)</f>
        <v/>
      </c>
      <c r="DG10" s="81">
        <f>VLOOKUP(BS10,$AC$3:$BO$22,12,FALSE)</f>
        <v/>
      </c>
      <c r="DH10" s="80">
        <f>VLOOKUP(BR10,$AC$3:$BO$22,13,FALSE)</f>
        <v/>
      </c>
      <c r="DI10" s="80">
        <f>VLOOKUP(BS10,$AC$3:$BO$22,13,FALSE)</f>
        <v/>
      </c>
      <c r="DJ10" s="80">
        <f>VLOOKUP(BR10,$AC$3:$BO$22,14,FALSE)</f>
        <v/>
      </c>
      <c r="DK10" s="80">
        <f>VLOOKUP(BS10,$AC$3:$BO$22,14,FALSE)</f>
        <v/>
      </c>
      <c r="DL10" s="80">
        <f>VLOOKUP(BR10,$AC$3:$BO$22,15,FALSE)</f>
        <v/>
      </c>
      <c r="DM10" s="80">
        <f>VLOOKUP(BS10,$AC$3:$BO$22,15,FALSE)</f>
        <v/>
      </c>
      <c r="DN10" s="25">
        <f>VLOOKUP(BR10,$AC$3:$BO$22,16,FALSE)</f>
        <v/>
      </c>
      <c r="DO10" s="80">
        <f>VLOOKUP(BS10,$AC$3:$BO$22,16,FALSE)</f>
        <v/>
      </c>
      <c r="DP10" s="80">
        <f>VLOOKUP(BR10,$AC$3:$BO$22,17,FALSE)</f>
        <v/>
      </c>
      <c r="DQ10" s="80">
        <f>VLOOKUP(BS10,$AC$3:$BO$22,17,FALSE)</f>
        <v/>
      </c>
      <c r="DR10" s="80">
        <f>VLOOKUP(BR10,$AC$3:$BO$22,18,FALSE)</f>
        <v/>
      </c>
      <c r="DS10" s="80">
        <f>VLOOKUP(BS10,$AC$3:$BO$22,18,FALSE)</f>
        <v/>
      </c>
      <c r="DT10" s="80">
        <f>VLOOKUP(BR10,$AC$3:$BO$22,19,FALSE)</f>
        <v/>
      </c>
      <c r="DU10" s="80">
        <f>VLOOKUP(BS10,$AC$3:$BO$22,19,FALSE)</f>
        <v/>
      </c>
      <c r="DV10" s="25">
        <f>VLOOKUP(BR10,$AC$3:$BO$22,20,FALSE)</f>
        <v/>
      </c>
      <c r="DW10" s="80">
        <f>VLOOKUP(BS10,$AC$3:$BO$22,20,FALSE)</f>
        <v/>
      </c>
      <c r="DX10" s="31">
        <f>VLOOKUP(BR10,$AC$3:$BO$22,31,FALSE)</f>
        <v/>
      </c>
      <c r="DY10" s="81">
        <f>VLOOKUP(BS10,$AC$3:$BO$22,31,FALSE)</f>
        <v/>
      </c>
      <c r="DZ10" s="80">
        <f>VLOOKUP(BR10,$AC$3:$BO$22,32,FALSE)</f>
        <v/>
      </c>
      <c r="EA10" s="80">
        <f>VLOOKUP(BS10,$AC$3:$BO$22,32,FALSE)</f>
        <v/>
      </c>
      <c r="EB10" s="80">
        <f>VLOOKUP(BR10,$AC$3:$BO$22,33,FALSE)</f>
        <v/>
      </c>
      <c r="EC10" s="80">
        <f>VLOOKUP(BS10,$AC$3:$BO$22,33,FALSE)</f>
        <v/>
      </c>
      <c r="ED10" s="80">
        <f>VLOOKUP(BR10,$AC$3:$BO$22,34,FALSE)</f>
        <v/>
      </c>
      <c r="EE10" s="80">
        <f>VLOOKUP(BS10,$AC$3:$BO$22,34,FALSE)</f>
        <v/>
      </c>
      <c r="EF10" s="25">
        <f>VLOOKUP(BR10,$AC$3:$BO$22,35,FALSE)</f>
        <v/>
      </c>
      <c r="EG10" s="80">
        <f>VLOOKUP(BS10,$AC$3:$BO$22,35,FALSE)</f>
        <v/>
      </c>
      <c r="EH10" s="80">
        <f>VLOOKUP(BR10,$AC$3:$BO$22,36,FALSE)</f>
        <v/>
      </c>
      <c r="EI10" s="80">
        <f>VLOOKUP(BS10,$AC$3:$BO$22,36,FALSE)</f>
        <v/>
      </c>
      <c r="EJ10" s="80">
        <f>VLOOKUP(BR10,$AC$3:$BO$22,37,FALSE)</f>
        <v/>
      </c>
      <c r="EK10" s="80">
        <f>VLOOKUP(BS10,$AC$3:$BO$22,37,FALSE)</f>
        <v/>
      </c>
      <c r="EL10" s="80">
        <f>VLOOKUP(BR10,$AC$3:$BO$22,38,FALSE)</f>
        <v/>
      </c>
      <c r="EM10" s="80">
        <f>VLOOKUP(BS10,$AC$3:$BO$22,38,FALSE)</f>
        <v/>
      </c>
      <c r="EN10" s="25">
        <f>VLOOKUP(BR10,$AC$3:$BO$22,39,FALSE)</f>
        <v/>
      </c>
      <c r="EO10" s="80">
        <f>VLOOKUP(BS10,$AC$3:$BO$22,39,FALSE)</f>
        <v/>
      </c>
      <c r="EQ10" s="81" t="n"/>
      <c r="ER10" s="81" t="n"/>
      <c r="ET10" s="81" t="n"/>
      <c r="EU10" s="81" t="n"/>
      <c r="EW10" s="81" t="n"/>
      <c r="EX10" s="81" t="n"/>
      <c r="EZ10" s="81" t="n"/>
      <c r="FA10" s="56" t="n"/>
      <c r="FC10" s="81" t="n"/>
      <c r="FD10" s="81" t="n"/>
      <c r="FF10" s="81" t="n"/>
      <c r="FG10" s="81" t="n"/>
      <c r="FI10" s="81" t="n"/>
      <c r="FJ10" s="71" t="n"/>
      <c r="FK10" s="71" t="n"/>
      <c r="FL10" s="81" t="n"/>
      <c r="FM10" s="71" t="n"/>
      <c r="FN10" s="71" t="n"/>
      <c r="FO10" s="81" t="n"/>
      <c r="FP10" s="71" t="n"/>
      <c r="FQ10" s="71" t="n"/>
      <c r="FR10" s="81" t="n"/>
      <c r="FS10" s="71" t="n"/>
      <c r="FT10" s="71" t="n"/>
      <c r="FU10" s="81" t="n"/>
      <c r="FV10" s="71" t="n"/>
      <c r="FW10" s="71" t="n"/>
      <c r="FX10" s="81" t="n"/>
      <c r="FY10" s="71" t="n"/>
      <c r="FZ10" s="71" t="n"/>
      <c r="GA10" s="81" t="n"/>
      <c r="GB10" s="71" t="n"/>
      <c r="GC10" s="71" t="n"/>
      <c r="GD10" s="81" t="n"/>
      <c r="GE10" s="71" t="n"/>
      <c r="GF10" s="71" t="n"/>
      <c r="GG10" s="81" t="n"/>
    </row>
    <row customHeight="1" ht="12" r="11" spans="1:201">
      <c r="A11" s="74" t="n">
        <v>43332</v>
      </c>
      <c r="B11" s="89" t="s">
        <v>208</v>
      </c>
      <c r="C11" s="89" t="s">
        <v>198</v>
      </c>
      <c r="D11" s="85" t="n">
        <v>6.74</v>
      </c>
      <c r="E11" s="57" t="n">
        <v>6.67</v>
      </c>
      <c r="F11" s="58" t="n">
        <v>500</v>
      </c>
      <c r="G11" s="59" t="n">
        <v>471</v>
      </c>
      <c r="H11" s="59" t="n">
        <v>418</v>
      </c>
      <c r="I11" s="59" t="n">
        <v>378</v>
      </c>
      <c r="J11" s="59" t="n">
        <v>13</v>
      </c>
      <c r="K11" s="59" t="n">
        <v>9</v>
      </c>
      <c r="L11" s="58" t="n">
        <v>0</v>
      </c>
      <c r="M11" s="59" t="n">
        <v>0</v>
      </c>
      <c r="N11" s="59" t="n">
        <v>3</v>
      </c>
      <c r="O11" s="59" t="n">
        <v>3</v>
      </c>
      <c r="P11" s="59" t="n">
        <v>1</v>
      </c>
      <c r="Q11" s="59" t="n">
        <v>0</v>
      </c>
      <c r="R11" s="60" t="n">
        <v>4</v>
      </c>
      <c r="S11" s="60" t="n">
        <v>3</v>
      </c>
      <c r="T11" s="60" t="n">
        <v>7</v>
      </c>
      <c r="U11" s="58" t="n">
        <v>1</v>
      </c>
      <c r="V11" s="59" t="n">
        <v>1</v>
      </c>
      <c r="W11" s="60" t="n">
        <v>2</v>
      </c>
      <c r="X11" s="58" t="n">
        <v>31</v>
      </c>
      <c r="Y11" s="59" t="n">
        <v>15</v>
      </c>
      <c r="Z11" s="61">
        <f>IF(U11="","",LOOKUP(U11-V11,{-9E+307,0,1},{2,"x",1}))</f>
        <v/>
      </c>
      <c r="AA11" s="62">
        <f>IF(U11="","",U11&amp;"-"&amp;V11)</f>
        <v/>
      </c>
      <c r="AB11" s="63" t="n"/>
      <c r="AC11" s="89" t="s">
        <v>206</v>
      </c>
      <c r="AD11" s="80">
        <f>SUMPRODUCT(($B$2:$C$161=$AC11)*($Z$2:$Z$161&lt;&gt;""))</f>
        <v/>
      </c>
      <c r="AE11" s="81">
        <f>SUMIF($B$2:$B$161,$AC11,$D$2:$D$161)+SUMIF($C$2:$C$161,$AC11,$E$2:$E$161)</f>
        <v/>
      </c>
      <c r="AF11" s="80">
        <f>SUMIF($B$2:$B$161,$AC11,$F$2:$F$161)+SUMIF($C$2:$C$161,$AC11,$G$2:$G$161)</f>
        <v/>
      </c>
      <c r="AG11" s="80">
        <f>SUMIF($B$2:$B$161,$AC11,$H$2:$H$161)+SUMIF($C$2:$C$161,$AC11,$I$2:$I$161)</f>
        <v/>
      </c>
      <c r="AH11" s="80">
        <f>SUMIF($B$2:$B$161,$AC11,$J$2:$J$161)+SUMIF($C$2:$C$161,$AC11,$K$2:$K$161)</f>
        <v/>
      </c>
      <c r="AI11" s="25">
        <f>SUMIF($B$2:$B$161,$AC11,$L$2:$L$161)+SUMIF($C$2:$C$161,$AC11,$M$2:$M$161)</f>
        <v/>
      </c>
      <c r="AJ11" s="80">
        <f>SUMIF($B$2:$B$161,$AC11,$N$2:$N$161)+SUMIF($C$2:$C$161,$AC11,$O$2:$O$161)</f>
        <v/>
      </c>
      <c r="AK11" s="80">
        <f>SUMIF($B$2:$B$161,$AC11,$P$2:$P$161)+SUMIF($C$2:$C$161,$AC11,$Q$2:$Q$161)</f>
        <v/>
      </c>
      <c r="AL11" s="80">
        <f>SUMIF($B$2:$B$161,$AC11,$U$2:$U$161)+SUMIF($C$2:$C$161,$AC11,$V$2:$V$161)</f>
        <v/>
      </c>
      <c r="AM11" s="29">
        <f>SUMIF($B$2:$B$161,$AC11,$X$2:$X$161)+SUMIF($C$2:$C$161,$AC11,$Y$2:$Y$161)</f>
        <v/>
      </c>
      <c r="AN11" s="31">
        <f>SUMIF($C$2:$C$161,$AC11,$D$2:$D$161)+SUMIF($B$2:$B$161,$AC11,$E$2:$E$161)</f>
        <v/>
      </c>
      <c r="AO11" s="80">
        <f>SUMIF($C$2:$C$161,$AC11,$F$2:$F$161)+SUMIF($B$2:$B$161,$AC11,$G$2:$G$161)</f>
        <v/>
      </c>
      <c r="AP11" s="80">
        <f>SUMIF($C$2:$C$161,$AC11,$H$2:$H$161)+SUMIF($B$2:$B$161,$AC11,$I$2:$I$161)</f>
        <v/>
      </c>
      <c r="AQ11" s="80">
        <f>SUMIF($C$2:$C$161,$AC11,$J$2:$J$161)+SUMIF($B$2:$B$161,$AC11,$K$2:$K$161)</f>
        <v/>
      </c>
      <c r="AR11" s="25">
        <f>SUMIF($C$2:$C$161,$AC11,$L$2:$L$161)+SUMIF($B$2:$B$161,$AC11,$M$2:$M$161)</f>
        <v/>
      </c>
      <c r="AS11" s="80">
        <f>SUMIF($C$2:$C$161,$AC11,$N$2:$N$161)+SUMIF($B$2:$B$161,$AC11,$O$2:$O$161)</f>
        <v/>
      </c>
      <c r="AT11" s="80">
        <f>SUMIF($C$2:$C$161,$AC11,$P$2:$P$161)+SUMIF($B$2:$B$161,$AC11,$Q$2:$Q$161)</f>
        <v/>
      </c>
      <c r="AU11" s="80">
        <f>SUMIF($C$2:$C$161,$AC11,$U$2:$U$161)+SUMIF($B$2:$B$161,$AC11,$V$2:$V$161)</f>
        <v/>
      </c>
      <c r="AV11" s="28">
        <f>SUMIF($C$2:$C$161,$AC11,$X$2:$X$161)+SUMIF($B$2:$B$161,$AC11,$Y$2:$Y$161)</f>
        <v/>
      </c>
      <c r="AW11" s="12" t="n">
        <v>5</v>
      </c>
      <c r="AX11" s="81" t="n">
        <v>33.78</v>
      </c>
      <c r="AY11" s="80" t="n">
        <v>1404</v>
      </c>
      <c r="AZ11" s="80" t="n">
        <v>886</v>
      </c>
      <c r="BA11" s="80" t="n">
        <v>42</v>
      </c>
      <c r="BB11" s="25" t="n">
        <v>2</v>
      </c>
      <c r="BC11" s="80" t="n">
        <v>15</v>
      </c>
      <c r="BD11" s="80" t="n">
        <v>2</v>
      </c>
      <c r="BE11" s="80" t="n">
        <v>6</v>
      </c>
      <c r="BF11" s="29" t="n">
        <v>128</v>
      </c>
      <c r="BG11" s="31" t="n">
        <v>32.88</v>
      </c>
      <c r="BH11" s="80" t="n">
        <v>2595</v>
      </c>
      <c r="BI11" s="80" t="n">
        <v>2034</v>
      </c>
      <c r="BJ11" s="80" t="n">
        <v>42</v>
      </c>
      <c r="BK11" s="25" t="n">
        <v>1</v>
      </c>
      <c r="BL11" s="80" t="n">
        <v>7</v>
      </c>
      <c r="BM11" s="80" t="n">
        <v>5</v>
      </c>
      <c r="BN11" s="80" t="n">
        <v>3</v>
      </c>
      <c r="BO11" s="25" t="n">
        <v>78</v>
      </c>
      <c r="BQ11" s="35">
        <f>BQ39</f>
        <v/>
      </c>
      <c r="BR11" s="35">
        <f>BR39</f>
        <v/>
      </c>
      <c r="BS11" s="35">
        <f>BS39</f>
        <v/>
      </c>
      <c r="BT11" s="89">
        <f>VLOOKUP(BR11,$AC$3:$BO$22,2,FALSE)</f>
        <v/>
      </c>
      <c r="BU11" s="89">
        <f>VLOOKUP(BS11,$AC$3:$BO$22,2,FALSE)</f>
        <v/>
      </c>
      <c r="BV11" s="31">
        <f>VLOOKUP(BR11,$AC$3:$BO$22,3,FALSE)</f>
        <v/>
      </c>
      <c r="BW11" s="81">
        <f>VLOOKUP(BS11,$AC$3:$BO$22,3,FALSE)</f>
        <v/>
      </c>
      <c r="BX11" s="80">
        <f>VLOOKUP(BR11,$AC$3:$BO$22,4,FALSE)</f>
        <v/>
      </c>
      <c r="BY11" s="80">
        <f>VLOOKUP(BS11,$AC$3:$BO$22,4,FALSE)</f>
        <v/>
      </c>
      <c r="BZ11" s="80">
        <f>VLOOKUP(BR11,$AC$3:$BO$22,5,FALSE)</f>
        <v/>
      </c>
      <c r="CA11" s="80">
        <f>VLOOKUP(BS11,$AC$3:$BO$22,5,FALSE)</f>
        <v/>
      </c>
      <c r="CB11" s="80">
        <f>VLOOKUP(BR11,$AC$3:$BO$22,6,FALSE)</f>
        <v/>
      </c>
      <c r="CC11" s="80">
        <f>VLOOKUP(BS11,$AC$3:$BO$22,6,FALSE)</f>
        <v/>
      </c>
      <c r="CD11" s="25">
        <f>VLOOKUP(BR11,$AC$3:$BO$22,7,FALSE)</f>
        <v/>
      </c>
      <c r="CE11" s="80">
        <f>VLOOKUP(BS11,$AC$3:$BO$22,7,FALSE)</f>
        <v/>
      </c>
      <c r="CF11" s="80">
        <f>VLOOKUP(BR11,$AC$3:$BO$22,8,FALSE)</f>
        <v/>
      </c>
      <c r="CG11" s="80">
        <f>VLOOKUP(BS11,$AC$3:$BO$22,8,FALSE)</f>
        <v/>
      </c>
      <c r="CH11" s="80">
        <f>VLOOKUP(BR11,$AC$3:$BO$22,9,FALSE)</f>
        <v/>
      </c>
      <c r="CI11" s="80">
        <f>VLOOKUP(BS11,$AC$3:$BO$22,9,FALSE)</f>
        <v/>
      </c>
      <c r="CJ11" s="80">
        <f>VLOOKUP(BR11,$AC$3:$BO$22,10,FALSE)</f>
        <v/>
      </c>
      <c r="CK11" s="80">
        <f>VLOOKUP(BS11,$AC$3:$BO$22,10,FALSE)</f>
        <v/>
      </c>
      <c r="CL11" s="25">
        <f>VLOOKUP(BR11,$AC$3:$BO$22,11,FALSE)</f>
        <v/>
      </c>
      <c r="CM11" s="80">
        <f>VLOOKUP(BS11,$AC$3:$BO$22,11,FALSE)</f>
        <v/>
      </c>
      <c r="CN11" s="31">
        <f>VLOOKUP(BR11,$AC$3:$BO$22,22,FALSE)</f>
        <v/>
      </c>
      <c r="CO11" s="81">
        <f>VLOOKUP(BS11,$AC$3:$BO$22,22,FALSE)</f>
        <v/>
      </c>
      <c r="CP11" s="80">
        <f>VLOOKUP(BR11,$AC$3:$BO$22,23,FALSE)</f>
        <v/>
      </c>
      <c r="CQ11" s="80">
        <f>VLOOKUP(BS11,$AC$3:$BO$22,23,FALSE)</f>
        <v/>
      </c>
      <c r="CR11" s="80">
        <f>VLOOKUP(BR11,$AC$3:$BO$22,24,FALSE)</f>
        <v/>
      </c>
      <c r="CS11" s="80">
        <f>VLOOKUP(BS11,$AC$3:$BO$22,24,FALSE)</f>
        <v/>
      </c>
      <c r="CT11" s="80">
        <f>VLOOKUP(BR11,$AC$3:$BO$22,25,FALSE)</f>
        <v/>
      </c>
      <c r="CU11" s="80">
        <f>VLOOKUP(BS11,$AC$3:$BO$22,25,FALSE)</f>
        <v/>
      </c>
      <c r="CV11" s="25">
        <f>VLOOKUP(BR11,$AC$3:$BO$22,26,FALSE)</f>
        <v/>
      </c>
      <c r="CW11" s="80">
        <f>VLOOKUP(BS11,$AC$3:$BO$22,26,FALSE)</f>
        <v/>
      </c>
      <c r="CX11" s="80">
        <f>VLOOKUP(BR11,$AC$3:$BO$22,27,FALSE)</f>
        <v/>
      </c>
      <c r="CY11" s="80">
        <f>VLOOKUP(BS11,$AC$3:$BO$22,27,FALSE)</f>
        <v/>
      </c>
      <c r="CZ11" s="80">
        <f>VLOOKUP(BR11,$AC$3:$BO$22,28,FALSE)</f>
        <v/>
      </c>
      <c r="DA11" s="80">
        <f>VLOOKUP(BS11,$AC$3:$BO$22,28,FALSE)</f>
        <v/>
      </c>
      <c r="DB11" s="80">
        <f>VLOOKUP(BR11,$AC$3:$BO$22,29,FALSE)</f>
        <v/>
      </c>
      <c r="DC11" s="80">
        <f>VLOOKUP(BS11,$AC$3:$BO$22,29,FALSE)</f>
        <v/>
      </c>
      <c r="DD11" s="25">
        <f>VLOOKUP(BR11,$AC$3:$BO$22,30,FALSE)</f>
        <v/>
      </c>
      <c r="DE11" s="80">
        <f>VLOOKUP(BS11,$AC$3:$BO$22,30,FALSE)</f>
        <v/>
      </c>
      <c r="DF11" s="30">
        <f>VLOOKUP(BR11,$AC$3:$BO$22,12,FALSE)</f>
        <v/>
      </c>
      <c r="DG11" s="81">
        <f>VLOOKUP(BS11,$AC$3:$BO$22,12,FALSE)</f>
        <v/>
      </c>
      <c r="DH11" s="80">
        <f>VLOOKUP(BR11,$AC$3:$BO$22,13,FALSE)</f>
        <v/>
      </c>
      <c r="DI11" s="80">
        <f>VLOOKUP(BS11,$AC$3:$BO$22,13,FALSE)</f>
        <v/>
      </c>
      <c r="DJ11" s="80">
        <f>VLOOKUP(BR11,$AC$3:$BO$22,14,FALSE)</f>
        <v/>
      </c>
      <c r="DK11" s="80">
        <f>VLOOKUP(BS11,$AC$3:$BO$22,14,FALSE)</f>
        <v/>
      </c>
      <c r="DL11" s="80">
        <f>VLOOKUP(BR11,$AC$3:$BO$22,15,FALSE)</f>
        <v/>
      </c>
      <c r="DM11" s="80">
        <f>VLOOKUP(BS11,$AC$3:$BO$22,15,FALSE)</f>
        <v/>
      </c>
      <c r="DN11" s="25">
        <f>VLOOKUP(BR11,$AC$3:$BO$22,16,FALSE)</f>
        <v/>
      </c>
      <c r="DO11" s="80">
        <f>VLOOKUP(BS11,$AC$3:$BO$22,16,FALSE)</f>
        <v/>
      </c>
      <c r="DP11" s="80">
        <f>VLOOKUP(BR11,$AC$3:$BO$22,17,FALSE)</f>
        <v/>
      </c>
      <c r="DQ11" s="80">
        <f>VLOOKUP(BS11,$AC$3:$BO$22,17,FALSE)</f>
        <v/>
      </c>
      <c r="DR11" s="80">
        <f>VLOOKUP(BR11,$AC$3:$BO$22,18,FALSE)</f>
        <v/>
      </c>
      <c r="DS11" s="80">
        <f>VLOOKUP(BS11,$AC$3:$BO$22,18,FALSE)</f>
        <v/>
      </c>
      <c r="DT11" s="80">
        <f>VLOOKUP(BR11,$AC$3:$BO$22,19,FALSE)</f>
        <v/>
      </c>
      <c r="DU11" s="80">
        <f>VLOOKUP(BS11,$AC$3:$BO$22,19,FALSE)</f>
        <v/>
      </c>
      <c r="DV11" s="25">
        <f>VLOOKUP(BR11,$AC$3:$BO$22,20,FALSE)</f>
        <v/>
      </c>
      <c r="DW11" s="80">
        <f>VLOOKUP(BS11,$AC$3:$BO$22,20,FALSE)</f>
        <v/>
      </c>
      <c r="DX11" s="31">
        <f>VLOOKUP(BR11,$AC$3:$BO$22,31,FALSE)</f>
        <v/>
      </c>
      <c r="DY11" s="81">
        <f>VLOOKUP(BS11,$AC$3:$BO$22,31,FALSE)</f>
        <v/>
      </c>
      <c r="DZ11" s="80">
        <f>VLOOKUP(BR11,$AC$3:$BO$22,32,FALSE)</f>
        <v/>
      </c>
      <c r="EA11" s="80">
        <f>VLOOKUP(BS11,$AC$3:$BO$22,32,FALSE)</f>
        <v/>
      </c>
      <c r="EB11" s="80">
        <f>VLOOKUP(BR11,$AC$3:$BO$22,33,FALSE)</f>
        <v/>
      </c>
      <c r="EC11" s="80">
        <f>VLOOKUP(BS11,$AC$3:$BO$22,33,FALSE)</f>
        <v/>
      </c>
      <c r="ED11" s="80">
        <f>VLOOKUP(BR11,$AC$3:$BO$22,34,FALSE)</f>
        <v/>
      </c>
      <c r="EE11" s="80">
        <f>VLOOKUP(BS11,$AC$3:$BO$22,34,FALSE)</f>
        <v/>
      </c>
      <c r="EF11" s="25">
        <f>VLOOKUP(BR11,$AC$3:$BO$22,35,FALSE)</f>
        <v/>
      </c>
      <c r="EG11" s="80">
        <f>VLOOKUP(BS11,$AC$3:$BO$22,35,FALSE)</f>
        <v/>
      </c>
      <c r="EH11" s="80">
        <f>VLOOKUP(BR11,$AC$3:$BO$22,36,FALSE)</f>
        <v/>
      </c>
      <c r="EI11" s="80">
        <f>VLOOKUP(BS11,$AC$3:$BO$22,36,FALSE)</f>
        <v/>
      </c>
      <c r="EJ11" s="80">
        <f>VLOOKUP(BR11,$AC$3:$BO$22,37,FALSE)</f>
        <v/>
      </c>
      <c r="EK11" s="80">
        <f>VLOOKUP(BS11,$AC$3:$BO$22,37,FALSE)</f>
        <v/>
      </c>
      <c r="EL11" s="80">
        <f>VLOOKUP(BR11,$AC$3:$BO$22,38,FALSE)</f>
        <v/>
      </c>
      <c r="EM11" s="80">
        <f>VLOOKUP(BS11,$AC$3:$BO$22,38,FALSE)</f>
        <v/>
      </c>
      <c r="EN11" s="25">
        <f>VLOOKUP(BR11,$AC$3:$BO$22,39,FALSE)</f>
        <v/>
      </c>
      <c r="EO11" s="80">
        <f>VLOOKUP(BS11,$AC$3:$BO$22,39,FALSE)</f>
        <v/>
      </c>
      <c r="EQ11" s="81" t="n"/>
      <c r="ER11" s="81" t="n"/>
      <c r="ET11" s="81" t="n"/>
      <c r="EU11" s="81" t="n"/>
      <c r="EW11" s="81" t="n"/>
      <c r="EX11" s="81" t="n"/>
      <c r="EZ11" s="81" t="n"/>
      <c r="FA11" s="56" t="n"/>
      <c r="FC11" s="81" t="n"/>
      <c r="FD11" s="81" t="n"/>
      <c r="FF11" s="81" t="n"/>
      <c r="FG11" s="81" t="n"/>
      <c r="FI11" s="81" t="n"/>
      <c r="FJ11" s="71" t="n"/>
      <c r="FK11" s="71" t="n"/>
      <c r="FL11" s="81" t="n"/>
      <c r="FM11" s="71" t="n"/>
      <c r="FN11" s="71" t="n"/>
      <c r="FO11" s="81" t="n"/>
      <c r="FP11" s="71" t="n"/>
      <c r="FQ11" s="71" t="n"/>
      <c r="FR11" s="81" t="n"/>
      <c r="FS11" s="71" t="n"/>
      <c r="FT11" s="71" t="n"/>
      <c r="FU11" s="81" t="n"/>
      <c r="FV11" s="71" t="n"/>
      <c r="FW11" s="71" t="n"/>
      <c r="FX11" s="81" t="n"/>
      <c r="FY11" s="71" t="n"/>
      <c r="FZ11" s="71" t="n"/>
      <c r="GA11" s="81" t="n"/>
      <c r="GB11" s="71" t="n"/>
      <c r="GC11" s="71" t="n"/>
      <c r="GD11" s="81" t="n"/>
      <c r="GE11" s="71" t="n"/>
      <c r="GF11" s="71" t="n"/>
      <c r="GG11" s="81" t="n"/>
    </row>
    <row customHeight="1" ht="12" r="12" spans="1:201">
      <c r="A12" s="74" t="n">
        <v>43336</v>
      </c>
      <c r="B12" s="89" t="s">
        <v>206</v>
      </c>
      <c r="C12" s="89" t="s">
        <v>201</v>
      </c>
      <c r="D12" s="85" t="n">
        <v>6.87</v>
      </c>
      <c r="E12" s="57" t="n">
        <v>6.26</v>
      </c>
      <c r="F12" s="58" t="n">
        <v>232</v>
      </c>
      <c r="G12" s="59" t="n">
        <v>423</v>
      </c>
      <c r="H12" s="59" t="n">
        <v>120</v>
      </c>
      <c r="I12" s="59" t="n">
        <v>272</v>
      </c>
      <c r="J12" s="59" t="n">
        <v>6</v>
      </c>
      <c r="K12" s="59" t="n">
        <v>6</v>
      </c>
      <c r="L12" s="58" t="n">
        <v>1</v>
      </c>
      <c r="M12" s="59" t="n">
        <v>0</v>
      </c>
      <c r="N12" s="59" t="n">
        <v>2</v>
      </c>
      <c r="O12" s="59" t="n">
        <v>0</v>
      </c>
      <c r="P12" s="59" t="n">
        <v>1</v>
      </c>
      <c r="Q12" s="59" t="n">
        <v>0</v>
      </c>
      <c r="R12" s="60" t="n">
        <v>4</v>
      </c>
      <c r="S12" s="60" t="n">
        <v>0</v>
      </c>
      <c r="T12" s="60" t="n">
        <v>4</v>
      </c>
      <c r="U12" s="58" t="n">
        <v>2</v>
      </c>
      <c r="V12" s="59" t="n">
        <v>0</v>
      </c>
      <c r="W12" s="60" t="n">
        <v>2</v>
      </c>
      <c r="X12" s="58" t="n">
        <v>43</v>
      </c>
      <c r="Y12" s="59" t="n">
        <v>10</v>
      </c>
      <c r="Z12" s="61">
        <f>IF(U12="","",LOOKUP(U12-V12,{-9E+307,0,1},{2,"x",1}))</f>
        <v/>
      </c>
      <c r="AA12" s="62">
        <f>IF(U12="","",U12&amp;"-"&amp;V12)</f>
        <v/>
      </c>
      <c r="AB12" s="63" t="n"/>
      <c r="AC12" s="89" t="s">
        <v>191</v>
      </c>
      <c r="AD12" s="80">
        <f>SUMPRODUCT(($B$2:$C$161=$AC12)*($Z$2:$Z$161&lt;&gt;""))</f>
        <v/>
      </c>
      <c r="AE12" s="81">
        <f>SUMIF($B$2:$B$161,$AC12,$D$2:$D$161)+SUMIF($C$2:$C$161,$AC12,$E$2:$E$161)</f>
        <v/>
      </c>
      <c r="AF12" s="80">
        <f>SUMIF($B$2:$B$161,$AC12,$F$2:$F$161)+SUMIF($C$2:$C$161,$AC12,$G$2:$G$161)</f>
        <v/>
      </c>
      <c r="AG12" s="80">
        <f>SUMIF($B$2:$B$161,$AC12,$H$2:$H$161)+SUMIF($C$2:$C$161,$AC12,$I$2:$I$161)</f>
        <v/>
      </c>
      <c r="AH12" s="80">
        <f>SUMIF($B$2:$B$161,$AC12,$J$2:$J$161)+SUMIF($C$2:$C$161,$AC12,$K$2:$K$161)</f>
        <v/>
      </c>
      <c r="AI12" s="25">
        <f>SUMIF($B$2:$B$161,$AC12,$L$2:$L$161)+SUMIF($C$2:$C$161,$AC12,$M$2:$M$161)</f>
        <v/>
      </c>
      <c r="AJ12" s="80">
        <f>SUMIF($B$2:$B$161,$AC12,$N$2:$N$161)+SUMIF($C$2:$C$161,$AC12,$O$2:$O$161)</f>
        <v/>
      </c>
      <c r="AK12" s="80">
        <f>SUMIF($B$2:$B$161,$AC12,$P$2:$P$161)+SUMIF($C$2:$C$161,$AC12,$Q$2:$Q$161)</f>
        <v/>
      </c>
      <c r="AL12" s="80">
        <f>SUMIF($B$2:$B$161,$AC12,$U$2:$U$161)+SUMIF($C$2:$C$161,$AC12,$V$2:$V$161)</f>
        <v/>
      </c>
      <c r="AM12" s="29">
        <f>SUMIF($B$2:$B$161,$AC12,$X$2:$X$161)+SUMIF($C$2:$C$161,$AC12,$Y$2:$Y$161)</f>
        <v/>
      </c>
      <c r="AN12" s="31">
        <f>SUMIF($C$2:$C$161,$AC12,$D$2:$D$161)+SUMIF($B$2:$B$161,$AC12,$E$2:$E$161)</f>
        <v/>
      </c>
      <c r="AO12" s="80">
        <f>SUMIF($C$2:$C$161,$AC12,$F$2:$F$161)+SUMIF($B$2:$B$161,$AC12,$G$2:$G$161)</f>
        <v/>
      </c>
      <c r="AP12" s="80">
        <f>SUMIF($C$2:$C$161,$AC12,$H$2:$H$161)+SUMIF($B$2:$B$161,$AC12,$I$2:$I$161)</f>
        <v/>
      </c>
      <c r="AQ12" s="80">
        <f>SUMIF($C$2:$C$161,$AC12,$J$2:$J$161)+SUMIF($B$2:$B$161,$AC12,$K$2:$K$161)</f>
        <v/>
      </c>
      <c r="AR12" s="25">
        <f>SUMIF($C$2:$C$161,$AC12,$L$2:$L$161)+SUMIF($B$2:$B$161,$AC12,$M$2:$M$161)</f>
        <v/>
      </c>
      <c r="AS12" s="80">
        <f>SUMIF($C$2:$C$161,$AC12,$N$2:$N$161)+SUMIF($B$2:$B$161,$AC12,$O$2:$O$161)</f>
        <v/>
      </c>
      <c r="AT12" s="80">
        <f>SUMIF($C$2:$C$161,$AC12,$P$2:$P$161)+SUMIF($B$2:$B$161,$AC12,$Q$2:$Q$161)</f>
        <v/>
      </c>
      <c r="AU12" s="80">
        <f>SUMIF($C$2:$C$161,$AC12,$U$2:$U$161)+SUMIF($B$2:$B$161,$AC12,$V$2:$V$161)</f>
        <v/>
      </c>
      <c r="AV12" s="28">
        <f>SUMIF($C$2:$C$161,$AC12,$X$2:$X$161)+SUMIF($B$2:$B$161,$AC12,$Y$2:$Y$161)</f>
        <v/>
      </c>
      <c r="AW12" s="12" t="n">
        <v>5</v>
      </c>
      <c r="AX12" s="81" t="n">
        <v>33.7</v>
      </c>
      <c r="AY12" s="80" t="n">
        <v>2257</v>
      </c>
      <c r="AZ12" s="80" t="n">
        <v>1821</v>
      </c>
      <c r="BA12" s="80" t="n">
        <v>29</v>
      </c>
      <c r="BB12" s="25" t="n">
        <v>1</v>
      </c>
      <c r="BC12" s="80" t="n">
        <v>20</v>
      </c>
      <c r="BD12" s="80" t="n">
        <v>7</v>
      </c>
      <c r="BE12" s="80" t="n">
        <v>4</v>
      </c>
      <c r="BF12" s="29" t="n">
        <v>163</v>
      </c>
      <c r="BG12" s="31" t="n">
        <v>34.18</v>
      </c>
      <c r="BH12" s="80" t="n">
        <v>2403</v>
      </c>
      <c r="BI12" s="80" t="n">
        <v>1935</v>
      </c>
      <c r="BJ12" s="80" t="n">
        <v>64</v>
      </c>
      <c r="BK12" s="25" t="n">
        <v>3</v>
      </c>
      <c r="BL12" s="80" t="n">
        <v>12</v>
      </c>
      <c r="BM12" s="80" t="n">
        <v>4</v>
      </c>
      <c r="BN12" s="80" t="n">
        <v>5</v>
      </c>
      <c r="BO12" s="25" t="n">
        <v>99</v>
      </c>
      <c r="BQ12" s="35">
        <f>BQ40</f>
        <v/>
      </c>
      <c r="BR12" s="35">
        <f>BR40</f>
        <v/>
      </c>
      <c r="BS12" s="35">
        <f>BS40</f>
        <v/>
      </c>
      <c r="BT12" s="89">
        <f>VLOOKUP(BR12,$AC$3:$BO$22,2,FALSE)</f>
        <v/>
      </c>
      <c r="BU12" s="89">
        <f>VLOOKUP(BS12,$AC$3:$BO$22,2,FALSE)</f>
        <v/>
      </c>
      <c r="BV12" s="31">
        <f>VLOOKUP(BR12,$AC$3:$BO$22,3,FALSE)</f>
        <v/>
      </c>
      <c r="BW12" s="81">
        <f>VLOOKUP(BS12,$AC$3:$BO$22,3,FALSE)</f>
        <v/>
      </c>
      <c r="BX12" s="80">
        <f>VLOOKUP(BR12,$AC$3:$BO$22,4,FALSE)</f>
        <v/>
      </c>
      <c r="BY12" s="80">
        <f>VLOOKUP(BS12,$AC$3:$BO$22,4,FALSE)</f>
        <v/>
      </c>
      <c r="BZ12" s="80">
        <f>VLOOKUP(BR12,$AC$3:$BO$22,5,FALSE)</f>
        <v/>
      </c>
      <c r="CA12" s="80">
        <f>VLOOKUP(BS12,$AC$3:$BO$22,5,FALSE)</f>
        <v/>
      </c>
      <c r="CB12" s="80">
        <f>VLOOKUP(BR12,$AC$3:$BO$22,6,FALSE)</f>
        <v/>
      </c>
      <c r="CC12" s="80">
        <f>VLOOKUP(BS12,$AC$3:$BO$22,6,FALSE)</f>
        <v/>
      </c>
      <c r="CD12" s="25">
        <f>VLOOKUP(BR12,$AC$3:$BO$22,7,FALSE)</f>
        <v/>
      </c>
      <c r="CE12" s="80">
        <f>VLOOKUP(BS12,$AC$3:$BO$22,7,FALSE)</f>
        <v/>
      </c>
      <c r="CF12" s="80">
        <f>VLOOKUP(BR12,$AC$3:$BO$22,8,FALSE)</f>
        <v/>
      </c>
      <c r="CG12" s="80">
        <f>VLOOKUP(BS12,$AC$3:$BO$22,8,FALSE)</f>
        <v/>
      </c>
      <c r="CH12" s="80">
        <f>VLOOKUP(BR12,$AC$3:$BO$22,9,FALSE)</f>
        <v/>
      </c>
      <c r="CI12" s="80">
        <f>VLOOKUP(BS12,$AC$3:$BO$22,9,FALSE)</f>
        <v/>
      </c>
      <c r="CJ12" s="80">
        <f>VLOOKUP(BR12,$AC$3:$BO$22,10,FALSE)</f>
        <v/>
      </c>
      <c r="CK12" s="80">
        <f>VLOOKUP(BS12,$AC$3:$BO$22,10,FALSE)</f>
        <v/>
      </c>
      <c r="CL12" s="25">
        <f>VLOOKUP(BR12,$AC$3:$BO$22,11,FALSE)</f>
        <v/>
      </c>
      <c r="CM12" s="80">
        <f>VLOOKUP(BS12,$AC$3:$BO$22,11,FALSE)</f>
        <v/>
      </c>
      <c r="CN12" s="31">
        <f>VLOOKUP(BR12,$AC$3:$BO$22,22,FALSE)</f>
        <v/>
      </c>
      <c r="CO12" s="81">
        <f>VLOOKUP(BS12,$AC$3:$BO$22,22,FALSE)</f>
        <v/>
      </c>
      <c r="CP12" s="80">
        <f>VLOOKUP(BR12,$AC$3:$BO$22,23,FALSE)</f>
        <v/>
      </c>
      <c r="CQ12" s="80">
        <f>VLOOKUP(BS12,$AC$3:$BO$22,23,FALSE)</f>
        <v/>
      </c>
      <c r="CR12" s="80">
        <f>VLOOKUP(BR12,$AC$3:$BO$22,24,FALSE)</f>
        <v/>
      </c>
      <c r="CS12" s="80">
        <f>VLOOKUP(BS12,$AC$3:$BO$22,24,FALSE)</f>
        <v/>
      </c>
      <c r="CT12" s="80">
        <f>VLOOKUP(BR12,$AC$3:$BO$22,25,FALSE)</f>
        <v/>
      </c>
      <c r="CU12" s="80">
        <f>VLOOKUP(BS12,$AC$3:$BO$22,25,FALSE)</f>
        <v/>
      </c>
      <c r="CV12" s="25">
        <f>VLOOKUP(BR12,$AC$3:$BO$22,26,FALSE)</f>
        <v/>
      </c>
      <c r="CW12" s="80">
        <f>VLOOKUP(BS12,$AC$3:$BO$22,26,FALSE)</f>
        <v/>
      </c>
      <c r="CX12" s="80">
        <f>VLOOKUP(BR12,$AC$3:$BO$22,27,FALSE)</f>
        <v/>
      </c>
      <c r="CY12" s="80">
        <f>VLOOKUP(BS12,$AC$3:$BO$22,27,FALSE)</f>
        <v/>
      </c>
      <c r="CZ12" s="80">
        <f>VLOOKUP(BR12,$AC$3:$BO$22,28,FALSE)</f>
        <v/>
      </c>
      <c r="DA12" s="80">
        <f>VLOOKUP(BS12,$AC$3:$BO$22,28,FALSE)</f>
        <v/>
      </c>
      <c r="DB12" s="80">
        <f>VLOOKUP(BR12,$AC$3:$BO$22,29,FALSE)</f>
        <v/>
      </c>
      <c r="DC12" s="80">
        <f>VLOOKUP(BS12,$AC$3:$BO$22,29,FALSE)</f>
        <v/>
      </c>
      <c r="DD12" s="25">
        <f>VLOOKUP(BR12,$AC$3:$BO$22,30,FALSE)</f>
        <v/>
      </c>
      <c r="DE12" s="80">
        <f>VLOOKUP(BS12,$AC$3:$BO$22,30,FALSE)</f>
        <v/>
      </c>
      <c r="DF12" s="30">
        <f>VLOOKUP(BR12,$AC$3:$BO$22,12,FALSE)</f>
        <v/>
      </c>
      <c r="DG12" s="81">
        <f>VLOOKUP(BS12,$AC$3:$BO$22,12,FALSE)</f>
        <v/>
      </c>
      <c r="DH12" s="80">
        <f>VLOOKUP(BR12,$AC$3:$BO$22,13,FALSE)</f>
        <v/>
      </c>
      <c r="DI12" s="80">
        <f>VLOOKUP(BS12,$AC$3:$BO$22,13,FALSE)</f>
        <v/>
      </c>
      <c r="DJ12" s="80">
        <f>VLOOKUP(BR12,$AC$3:$BO$22,14,FALSE)</f>
        <v/>
      </c>
      <c r="DK12" s="80">
        <f>VLOOKUP(BS12,$AC$3:$BO$22,14,FALSE)</f>
        <v/>
      </c>
      <c r="DL12" s="80">
        <f>VLOOKUP(BR12,$AC$3:$BO$22,15,FALSE)</f>
        <v/>
      </c>
      <c r="DM12" s="80">
        <f>VLOOKUP(BS12,$AC$3:$BO$22,15,FALSE)</f>
        <v/>
      </c>
      <c r="DN12" s="25">
        <f>VLOOKUP(BR12,$AC$3:$BO$22,16,FALSE)</f>
        <v/>
      </c>
      <c r="DO12" s="80">
        <f>VLOOKUP(BS12,$AC$3:$BO$22,16,FALSE)</f>
        <v/>
      </c>
      <c r="DP12" s="80">
        <f>VLOOKUP(BR12,$AC$3:$BO$22,17,FALSE)</f>
        <v/>
      </c>
      <c r="DQ12" s="80">
        <f>VLOOKUP(BS12,$AC$3:$BO$22,17,FALSE)</f>
        <v/>
      </c>
      <c r="DR12" s="80">
        <f>VLOOKUP(BR12,$AC$3:$BO$22,18,FALSE)</f>
        <v/>
      </c>
      <c r="DS12" s="80">
        <f>VLOOKUP(BS12,$AC$3:$BO$22,18,FALSE)</f>
        <v/>
      </c>
      <c r="DT12" s="80">
        <f>VLOOKUP(BR12,$AC$3:$BO$22,19,FALSE)</f>
        <v/>
      </c>
      <c r="DU12" s="80">
        <f>VLOOKUP(BS12,$AC$3:$BO$22,19,FALSE)</f>
        <v/>
      </c>
      <c r="DV12" s="25">
        <f>VLOOKUP(BR12,$AC$3:$BO$22,20,FALSE)</f>
        <v/>
      </c>
      <c r="DW12" s="80">
        <f>VLOOKUP(BS12,$AC$3:$BO$22,20,FALSE)</f>
        <v/>
      </c>
      <c r="DX12" s="31">
        <f>VLOOKUP(BR12,$AC$3:$BO$22,31,FALSE)</f>
        <v/>
      </c>
      <c r="DY12" s="81">
        <f>VLOOKUP(BS12,$AC$3:$BO$22,31,FALSE)</f>
        <v/>
      </c>
      <c r="DZ12" s="80">
        <f>VLOOKUP(BR12,$AC$3:$BO$22,32,FALSE)</f>
        <v/>
      </c>
      <c r="EA12" s="80">
        <f>VLOOKUP(BS12,$AC$3:$BO$22,32,FALSE)</f>
        <v/>
      </c>
      <c r="EB12" s="80">
        <f>VLOOKUP(BR12,$AC$3:$BO$22,33,FALSE)</f>
        <v/>
      </c>
      <c r="EC12" s="80">
        <f>VLOOKUP(BS12,$AC$3:$BO$22,33,FALSE)</f>
        <v/>
      </c>
      <c r="ED12" s="80">
        <f>VLOOKUP(BR12,$AC$3:$BO$22,34,FALSE)</f>
        <v/>
      </c>
      <c r="EE12" s="80">
        <f>VLOOKUP(BS12,$AC$3:$BO$22,34,FALSE)</f>
        <v/>
      </c>
      <c r="EF12" s="25">
        <f>VLOOKUP(BR12,$AC$3:$BO$22,35,FALSE)</f>
        <v/>
      </c>
      <c r="EG12" s="80">
        <f>VLOOKUP(BS12,$AC$3:$BO$22,35,FALSE)</f>
        <v/>
      </c>
      <c r="EH12" s="80">
        <f>VLOOKUP(BR12,$AC$3:$BO$22,36,FALSE)</f>
        <v/>
      </c>
      <c r="EI12" s="80">
        <f>VLOOKUP(BS12,$AC$3:$BO$22,36,FALSE)</f>
        <v/>
      </c>
      <c r="EJ12" s="80">
        <f>VLOOKUP(BR12,$AC$3:$BO$22,37,FALSE)</f>
        <v/>
      </c>
      <c r="EK12" s="80">
        <f>VLOOKUP(BS12,$AC$3:$BO$22,37,FALSE)</f>
        <v/>
      </c>
      <c r="EL12" s="80">
        <f>VLOOKUP(BR12,$AC$3:$BO$22,38,FALSE)</f>
        <v/>
      </c>
      <c r="EM12" s="80">
        <f>VLOOKUP(BS12,$AC$3:$BO$22,38,FALSE)</f>
        <v/>
      </c>
      <c r="EN12" s="25">
        <f>VLOOKUP(BR12,$AC$3:$BO$22,39,FALSE)</f>
        <v/>
      </c>
      <c r="EO12" s="80">
        <f>VLOOKUP(BS12,$AC$3:$BO$22,39,FALSE)</f>
        <v/>
      </c>
      <c r="EQ12" s="81" t="n"/>
      <c r="ER12" s="81" t="n"/>
      <c r="ET12" s="81" t="n"/>
      <c r="EU12" s="81" t="n"/>
      <c r="EW12" s="81" t="n"/>
      <c r="EX12" s="81" t="n"/>
      <c r="EZ12" s="81" t="n"/>
      <c r="FA12" s="56" t="n"/>
      <c r="FC12" s="81" t="n"/>
      <c r="FD12" s="81" t="n"/>
      <c r="FF12" s="81" t="n"/>
      <c r="FG12" s="81" t="n"/>
      <c r="FI12" s="81" t="n"/>
      <c r="FJ12" s="71" t="n"/>
      <c r="FK12" s="71" t="n"/>
      <c r="FL12" s="81" t="n"/>
      <c r="FM12" s="71" t="n"/>
      <c r="FN12" s="71" t="n"/>
      <c r="FO12" s="81" t="n"/>
      <c r="FP12" s="71" t="n"/>
      <c r="FQ12" s="71" t="n"/>
      <c r="FR12" s="81" t="n"/>
      <c r="FS12" s="71" t="n"/>
      <c r="FT12" s="71" t="n"/>
      <c r="FU12" s="81" t="n"/>
      <c r="FV12" s="71" t="n"/>
      <c r="FW12" s="71" t="n"/>
      <c r="FX12" s="81" t="n"/>
      <c r="FY12" s="71" t="n"/>
      <c r="FZ12" s="71" t="n"/>
      <c r="GA12" s="81" t="n"/>
      <c r="GB12" s="71" t="n"/>
      <c r="GC12" s="71" t="n"/>
      <c r="GD12" s="81" t="n"/>
      <c r="GE12" s="71" t="n"/>
      <c r="GF12" s="71" t="n"/>
      <c r="GG12" s="81" t="n"/>
    </row>
    <row customHeight="1" ht="12" r="13" spans="1:201">
      <c r="A13" s="74" t="n">
        <v>43336</v>
      </c>
      <c r="B13" s="89" t="s">
        <v>207</v>
      </c>
      <c r="C13" s="89" t="s">
        <v>200</v>
      </c>
      <c r="D13" s="85" t="n">
        <v>6.74</v>
      </c>
      <c r="E13" s="57" t="n">
        <v>6.89</v>
      </c>
      <c r="F13" s="58" t="n">
        <v>579</v>
      </c>
      <c r="G13" s="59" t="n">
        <v>304</v>
      </c>
      <c r="H13" s="59" t="n">
        <v>473</v>
      </c>
      <c r="I13" s="59" t="n">
        <v>201</v>
      </c>
      <c r="J13" s="59" t="n">
        <v>16</v>
      </c>
      <c r="K13" s="59" t="n">
        <v>4</v>
      </c>
      <c r="L13" s="58" t="n">
        <v>0</v>
      </c>
      <c r="M13" s="59" t="n">
        <v>1</v>
      </c>
      <c r="N13" s="59" t="n">
        <v>3</v>
      </c>
      <c r="O13" s="59" t="n">
        <v>4</v>
      </c>
      <c r="P13" s="59" t="n">
        <v>2</v>
      </c>
      <c r="Q13" s="59" t="n">
        <v>1</v>
      </c>
      <c r="R13" s="60" t="n">
        <v>5</v>
      </c>
      <c r="S13" s="60" t="n">
        <v>6</v>
      </c>
      <c r="T13" s="60" t="n">
        <v>11</v>
      </c>
      <c r="U13" s="58" t="n">
        <v>2</v>
      </c>
      <c r="V13" s="59" t="n">
        <v>2</v>
      </c>
      <c r="W13" s="60" t="n">
        <v>4</v>
      </c>
      <c r="X13" s="58" t="n">
        <v>4</v>
      </c>
      <c r="Y13" s="59" t="n">
        <v>42</v>
      </c>
      <c r="Z13" s="61">
        <f>IF(U13="","",LOOKUP(U13-V13,{-9E+307,0,1},{2,"x",1}))</f>
        <v/>
      </c>
      <c r="AA13" s="62">
        <f>IF(U13="","",U13&amp;"-"&amp;V13)</f>
        <v/>
      </c>
      <c r="AB13" s="63" t="n"/>
      <c r="AC13" s="89" t="s">
        <v>202</v>
      </c>
      <c r="AD13" s="80">
        <f>SUMPRODUCT(($B$2:$C$161=$AC13)*($Z$2:$Z$161&lt;&gt;""))</f>
        <v/>
      </c>
      <c r="AE13" s="81">
        <f>SUMIF($B$2:$B$161,$AC13,$D$2:$D$161)+SUMIF($C$2:$C$161,$AC13,$E$2:$E$161)</f>
        <v/>
      </c>
      <c r="AF13" s="80">
        <f>SUMIF($B$2:$B$161,$AC13,$F$2:$F$161)+SUMIF($C$2:$C$161,$AC13,$G$2:$G$161)</f>
        <v/>
      </c>
      <c r="AG13" s="80">
        <f>SUMIF($B$2:$B$161,$AC13,$H$2:$H$161)+SUMIF($C$2:$C$161,$AC13,$I$2:$I$161)</f>
        <v/>
      </c>
      <c r="AH13" s="80">
        <f>SUMIF($B$2:$B$161,$AC13,$J$2:$J$161)+SUMIF($C$2:$C$161,$AC13,$K$2:$K$161)</f>
        <v/>
      </c>
      <c r="AI13" s="25">
        <f>SUMIF($B$2:$B$161,$AC13,$L$2:$L$161)+SUMIF($C$2:$C$161,$AC13,$M$2:$M$161)</f>
        <v/>
      </c>
      <c r="AJ13" s="80">
        <f>SUMIF($B$2:$B$161,$AC13,$N$2:$N$161)+SUMIF($C$2:$C$161,$AC13,$O$2:$O$161)</f>
        <v/>
      </c>
      <c r="AK13" s="80">
        <f>SUMIF($B$2:$B$161,$AC13,$P$2:$P$161)+SUMIF($C$2:$C$161,$AC13,$Q$2:$Q$161)</f>
        <v/>
      </c>
      <c r="AL13" s="80">
        <f>SUMIF($B$2:$B$161,$AC13,$U$2:$U$161)+SUMIF($C$2:$C$161,$AC13,$V$2:$V$161)</f>
        <v/>
      </c>
      <c r="AM13" s="29">
        <f>SUMIF($B$2:$B$161,$AC13,$X$2:$X$161)+SUMIF($C$2:$C$161,$AC13,$Y$2:$Y$161)</f>
        <v/>
      </c>
      <c r="AN13" s="31">
        <f>SUMIF($C$2:$C$161,$AC13,$D$2:$D$161)+SUMIF($B$2:$B$161,$AC13,$E$2:$E$161)</f>
        <v/>
      </c>
      <c r="AO13" s="80">
        <f>SUMIF($C$2:$C$161,$AC13,$F$2:$F$161)+SUMIF($B$2:$B$161,$AC13,$G$2:$G$161)</f>
        <v/>
      </c>
      <c r="AP13" s="80">
        <f>SUMIF($C$2:$C$161,$AC13,$H$2:$H$161)+SUMIF($B$2:$B$161,$AC13,$I$2:$I$161)</f>
        <v/>
      </c>
      <c r="AQ13" s="80">
        <f>SUMIF($C$2:$C$161,$AC13,$J$2:$J$161)+SUMIF($B$2:$B$161,$AC13,$K$2:$K$161)</f>
        <v/>
      </c>
      <c r="AR13" s="25">
        <f>SUMIF($C$2:$C$161,$AC13,$L$2:$L$161)+SUMIF($B$2:$B$161,$AC13,$M$2:$M$161)</f>
        <v/>
      </c>
      <c r="AS13" s="80">
        <f>SUMIF($C$2:$C$161,$AC13,$N$2:$N$161)+SUMIF($B$2:$B$161,$AC13,$O$2:$O$161)</f>
        <v/>
      </c>
      <c r="AT13" s="80">
        <f>SUMIF($C$2:$C$161,$AC13,$P$2:$P$161)+SUMIF($B$2:$B$161,$AC13,$Q$2:$Q$161)</f>
        <v/>
      </c>
      <c r="AU13" s="80">
        <f>SUMIF($C$2:$C$161,$AC13,$U$2:$U$161)+SUMIF($B$2:$B$161,$AC13,$V$2:$V$161)</f>
        <v/>
      </c>
      <c r="AV13" s="28">
        <f>SUMIF($C$2:$C$161,$AC13,$X$2:$X$161)+SUMIF($B$2:$B$161,$AC13,$Y$2:$Y$161)</f>
        <v/>
      </c>
      <c r="AW13" s="12" t="n">
        <v>5</v>
      </c>
      <c r="AX13" s="81" t="n">
        <v>32.87</v>
      </c>
      <c r="AY13" s="80" t="n">
        <v>1800</v>
      </c>
      <c r="AZ13" s="80" t="n">
        <v>1348</v>
      </c>
      <c r="BA13" s="80" t="n">
        <v>67</v>
      </c>
      <c r="BB13" s="25" t="n">
        <v>5</v>
      </c>
      <c r="BC13" s="80" t="n">
        <v>13</v>
      </c>
      <c r="BD13" s="80" t="n">
        <v>8</v>
      </c>
      <c r="BE13" s="80" t="n">
        <v>5</v>
      </c>
      <c r="BF13" s="29" t="n">
        <v>76</v>
      </c>
      <c r="BG13" s="31" t="n">
        <v>34.93</v>
      </c>
      <c r="BH13" s="80" t="n">
        <v>2003</v>
      </c>
      <c r="BI13" s="80" t="n">
        <v>1524</v>
      </c>
      <c r="BJ13" s="80" t="n">
        <v>36</v>
      </c>
      <c r="BK13" s="25" t="n">
        <v>2</v>
      </c>
      <c r="BL13" s="80" t="n">
        <v>17</v>
      </c>
      <c r="BM13" s="80" t="n">
        <v>11</v>
      </c>
      <c r="BN13" s="80" t="n">
        <v>9</v>
      </c>
      <c r="BO13" s="25" t="n">
        <v>158</v>
      </c>
      <c r="BQ13" s="35">
        <f>BQ41</f>
        <v/>
      </c>
      <c r="BR13" s="35">
        <f>BR41</f>
        <v/>
      </c>
      <c r="BS13" s="35">
        <f>BS41</f>
        <v/>
      </c>
      <c r="BT13" s="89">
        <f>VLOOKUP(BR13,$AC$3:$BO$22,2,FALSE)</f>
        <v/>
      </c>
      <c r="BU13" s="89">
        <f>VLOOKUP(BS13,$AC$3:$BO$22,2,FALSE)</f>
        <v/>
      </c>
      <c r="BV13" s="31">
        <f>VLOOKUP(BR13,$AC$3:$BO$22,3,FALSE)</f>
        <v/>
      </c>
      <c r="BW13" s="81">
        <f>VLOOKUP(BS13,$AC$3:$BO$22,3,FALSE)</f>
        <v/>
      </c>
      <c r="BX13" s="80">
        <f>VLOOKUP(BR13,$AC$3:$BO$22,4,FALSE)</f>
        <v/>
      </c>
      <c r="BY13" s="80">
        <f>VLOOKUP(BS13,$AC$3:$BO$22,4,FALSE)</f>
        <v/>
      </c>
      <c r="BZ13" s="80">
        <f>VLOOKUP(BR13,$AC$3:$BO$22,5,FALSE)</f>
        <v/>
      </c>
      <c r="CA13" s="80">
        <f>VLOOKUP(BS13,$AC$3:$BO$22,5,FALSE)</f>
        <v/>
      </c>
      <c r="CB13" s="80">
        <f>VLOOKUP(BR13,$AC$3:$BO$22,6,FALSE)</f>
        <v/>
      </c>
      <c r="CC13" s="80">
        <f>VLOOKUP(BS13,$AC$3:$BO$22,6,FALSE)</f>
        <v/>
      </c>
      <c r="CD13" s="25">
        <f>VLOOKUP(BR13,$AC$3:$BO$22,7,FALSE)</f>
        <v/>
      </c>
      <c r="CE13" s="80">
        <f>VLOOKUP(BS13,$AC$3:$BO$22,7,FALSE)</f>
        <v/>
      </c>
      <c r="CF13" s="80">
        <f>VLOOKUP(BR13,$AC$3:$BO$22,8,FALSE)</f>
        <v/>
      </c>
      <c r="CG13" s="80">
        <f>VLOOKUP(BS13,$AC$3:$BO$22,8,FALSE)</f>
        <v/>
      </c>
      <c r="CH13" s="80">
        <f>VLOOKUP(BR13,$AC$3:$BO$22,9,FALSE)</f>
        <v/>
      </c>
      <c r="CI13" s="80">
        <f>VLOOKUP(BS13,$AC$3:$BO$22,9,FALSE)</f>
        <v/>
      </c>
      <c r="CJ13" s="80">
        <f>VLOOKUP(BR13,$AC$3:$BO$22,10,FALSE)</f>
        <v/>
      </c>
      <c r="CK13" s="80">
        <f>VLOOKUP(BS13,$AC$3:$BO$22,10,FALSE)</f>
        <v/>
      </c>
      <c r="CL13" s="25">
        <f>VLOOKUP(BR13,$AC$3:$BO$22,11,FALSE)</f>
        <v/>
      </c>
      <c r="CM13" s="80">
        <f>VLOOKUP(BS13,$AC$3:$BO$22,11,FALSE)</f>
        <v/>
      </c>
      <c r="CN13" s="31">
        <f>VLOOKUP(BR13,$AC$3:$BO$22,22,FALSE)</f>
        <v/>
      </c>
      <c r="CO13" s="81">
        <f>VLOOKUP(BS13,$AC$3:$BO$22,22,FALSE)</f>
        <v/>
      </c>
      <c r="CP13" s="80">
        <f>VLOOKUP(BR13,$AC$3:$BO$22,23,FALSE)</f>
        <v/>
      </c>
      <c r="CQ13" s="80">
        <f>VLOOKUP(BS13,$AC$3:$BO$22,23,FALSE)</f>
        <v/>
      </c>
      <c r="CR13" s="80">
        <f>VLOOKUP(BR13,$AC$3:$BO$22,24,FALSE)</f>
        <v/>
      </c>
      <c r="CS13" s="80">
        <f>VLOOKUP(BS13,$AC$3:$BO$22,24,FALSE)</f>
        <v/>
      </c>
      <c r="CT13" s="80">
        <f>VLOOKUP(BR13,$AC$3:$BO$22,25,FALSE)</f>
        <v/>
      </c>
      <c r="CU13" s="80">
        <f>VLOOKUP(BS13,$AC$3:$BO$22,25,FALSE)</f>
        <v/>
      </c>
      <c r="CV13" s="25">
        <f>VLOOKUP(BR13,$AC$3:$BO$22,26,FALSE)</f>
        <v/>
      </c>
      <c r="CW13" s="80">
        <f>VLOOKUP(BS13,$AC$3:$BO$22,26,FALSE)</f>
        <v/>
      </c>
      <c r="CX13" s="80">
        <f>VLOOKUP(BR13,$AC$3:$BO$22,27,FALSE)</f>
        <v/>
      </c>
      <c r="CY13" s="80">
        <f>VLOOKUP(BS13,$AC$3:$BO$22,27,FALSE)</f>
        <v/>
      </c>
      <c r="CZ13" s="80">
        <f>VLOOKUP(BR13,$AC$3:$BO$22,28,FALSE)</f>
        <v/>
      </c>
      <c r="DA13" s="80">
        <f>VLOOKUP(BS13,$AC$3:$BO$22,28,FALSE)</f>
        <v/>
      </c>
      <c r="DB13" s="80">
        <f>VLOOKUP(BR13,$AC$3:$BO$22,29,FALSE)</f>
        <v/>
      </c>
      <c r="DC13" s="80">
        <f>VLOOKUP(BS13,$AC$3:$BO$22,29,FALSE)</f>
        <v/>
      </c>
      <c r="DD13" s="25">
        <f>VLOOKUP(BR13,$AC$3:$BO$22,30,FALSE)</f>
        <v/>
      </c>
      <c r="DE13" s="80">
        <f>VLOOKUP(BS13,$AC$3:$BO$22,30,FALSE)</f>
        <v/>
      </c>
      <c r="DF13" s="30">
        <f>VLOOKUP(BR13,$AC$3:$BO$22,12,FALSE)</f>
        <v/>
      </c>
      <c r="DG13" s="81">
        <f>VLOOKUP(BS13,$AC$3:$BO$22,12,FALSE)</f>
        <v/>
      </c>
      <c r="DH13" s="80">
        <f>VLOOKUP(BR13,$AC$3:$BO$22,13,FALSE)</f>
        <v/>
      </c>
      <c r="DI13" s="80">
        <f>VLOOKUP(BS13,$AC$3:$BO$22,13,FALSE)</f>
        <v/>
      </c>
      <c r="DJ13" s="80">
        <f>VLOOKUP(BR13,$AC$3:$BO$22,14,FALSE)</f>
        <v/>
      </c>
      <c r="DK13" s="80">
        <f>VLOOKUP(BS13,$AC$3:$BO$22,14,FALSE)</f>
        <v/>
      </c>
      <c r="DL13" s="80">
        <f>VLOOKUP(BR13,$AC$3:$BO$22,15,FALSE)</f>
        <v/>
      </c>
      <c r="DM13" s="80">
        <f>VLOOKUP(BS13,$AC$3:$BO$22,15,FALSE)</f>
        <v/>
      </c>
      <c r="DN13" s="25">
        <f>VLOOKUP(BR13,$AC$3:$BO$22,16,FALSE)</f>
        <v/>
      </c>
      <c r="DO13" s="80">
        <f>VLOOKUP(BS13,$AC$3:$BO$22,16,FALSE)</f>
        <v/>
      </c>
      <c r="DP13" s="80">
        <f>VLOOKUP(BR13,$AC$3:$BO$22,17,FALSE)</f>
        <v/>
      </c>
      <c r="DQ13" s="80">
        <f>VLOOKUP(BS13,$AC$3:$BO$22,17,FALSE)</f>
        <v/>
      </c>
      <c r="DR13" s="80">
        <f>VLOOKUP(BR13,$AC$3:$BO$22,18,FALSE)</f>
        <v/>
      </c>
      <c r="DS13" s="80">
        <f>VLOOKUP(BS13,$AC$3:$BO$22,18,FALSE)</f>
        <v/>
      </c>
      <c r="DT13" s="80">
        <f>VLOOKUP(BR13,$AC$3:$BO$22,19,FALSE)</f>
        <v/>
      </c>
      <c r="DU13" s="80">
        <f>VLOOKUP(BS13,$AC$3:$BO$22,19,FALSE)</f>
        <v/>
      </c>
      <c r="DV13" s="25">
        <f>VLOOKUP(BR13,$AC$3:$BO$22,20,FALSE)</f>
        <v/>
      </c>
      <c r="DW13" s="80">
        <f>VLOOKUP(BS13,$AC$3:$BO$22,20,FALSE)</f>
        <v/>
      </c>
      <c r="DX13" s="31">
        <f>VLOOKUP(BR13,$AC$3:$BO$22,31,FALSE)</f>
        <v/>
      </c>
      <c r="DY13" s="81">
        <f>VLOOKUP(BS13,$AC$3:$BO$22,31,FALSE)</f>
        <v/>
      </c>
      <c r="DZ13" s="80">
        <f>VLOOKUP(BR13,$AC$3:$BO$22,32,FALSE)</f>
        <v/>
      </c>
      <c r="EA13" s="80">
        <f>VLOOKUP(BS13,$AC$3:$BO$22,32,FALSE)</f>
        <v/>
      </c>
      <c r="EB13" s="80">
        <f>VLOOKUP(BR13,$AC$3:$BO$22,33,FALSE)</f>
        <v/>
      </c>
      <c r="EC13" s="80">
        <f>VLOOKUP(BS13,$AC$3:$BO$22,33,FALSE)</f>
        <v/>
      </c>
      <c r="ED13" s="80">
        <f>VLOOKUP(BR13,$AC$3:$BO$22,34,FALSE)</f>
        <v/>
      </c>
      <c r="EE13" s="80">
        <f>VLOOKUP(BS13,$AC$3:$BO$22,34,FALSE)</f>
        <v/>
      </c>
      <c r="EF13" s="25">
        <f>VLOOKUP(BR13,$AC$3:$BO$22,35,FALSE)</f>
        <v/>
      </c>
      <c r="EG13" s="80">
        <f>VLOOKUP(BS13,$AC$3:$BO$22,35,FALSE)</f>
        <v/>
      </c>
      <c r="EH13" s="80">
        <f>VLOOKUP(BR13,$AC$3:$BO$22,36,FALSE)</f>
        <v/>
      </c>
      <c r="EI13" s="80">
        <f>VLOOKUP(BS13,$AC$3:$BO$22,36,FALSE)</f>
        <v/>
      </c>
      <c r="EJ13" s="80">
        <f>VLOOKUP(BR13,$AC$3:$BO$22,37,FALSE)</f>
        <v/>
      </c>
      <c r="EK13" s="80">
        <f>VLOOKUP(BS13,$AC$3:$BO$22,37,FALSE)</f>
        <v/>
      </c>
      <c r="EL13" s="80">
        <f>VLOOKUP(BR13,$AC$3:$BO$22,38,FALSE)</f>
        <v/>
      </c>
      <c r="EM13" s="80">
        <f>VLOOKUP(BS13,$AC$3:$BO$22,38,FALSE)</f>
        <v/>
      </c>
      <c r="EN13" s="25">
        <f>VLOOKUP(BR13,$AC$3:$BO$22,39,FALSE)</f>
        <v/>
      </c>
      <c r="EO13" s="80">
        <f>VLOOKUP(BS13,$AC$3:$BO$22,39,FALSE)</f>
        <v/>
      </c>
      <c r="EP13" s="89" t="n"/>
      <c r="ES13" s="89" t="n"/>
      <c r="EV13" s="89" t="n"/>
      <c r="EY13" s="89" t="n"/>
      <c r="FB13" s="89" t="n"/>
      <c r="FE13" s="89" t="n"/>
      <c r="FH13" s="89" t="n"/>
      <c r="FK13" s="89" t="n"/>
      <c r="FL13" s="81" t="n"/>
      <c r="FO13" s="81" t="n"/>
      <c r="FR13" s="81" t="n"/>
      <c r="FU13" s="81" t="n"/>
      <c r="FX13" s="81" t="n"/>
      <c r="GA13" s="81" t="n"/>
      <c r="GD13" s="81" t="n"/>
      <c r="GG13" s="81" t="n"/>
    </row>
    <row customHeight="1" ht="12" r="14" spans="1:201">
      <c r="A14" s="74" t="n">
        <v>43337</v>
      </c>
      <c r="B14" s="63" t="s">
        <v>193</v>
      </c>
      <c r="C14" s="63" t="s">
        <v>189</v>
      </c>
      <c r="D14" s="85" t="n">
        <v>6.71</v>
      </c>
      <c r="E14" s="57" t="n">
        <v>6.92</v>
      </c>
      <c r="F14" s="58" t="n">
        <v>265</v>
      </c>
      <c r="G14" s="59" t="n">
        <v>555</v>
      </c>
      <c r="H14" s="59" t="n">
        <v>189</v>
      </c>
      <c r="I14" s="59" t="n">
        <v>475</v>
      </c>
      <c r="J14" s="59" t="n">
        <v>7</v>
      </c>
      <c r="K14" s="59" t="n">
        <v>10</v>
      </c>
      <c r="L14" s="58" t="n">
        <v>0</v>
      </c>
      <c r="M14" s="59" t="n">
        <v>0</v>
      </c>
      <c r="N14" s="59" t="n">
        <v>2</v>
      </c>
      <c r="O14" s="59" t="n">
        <v>4</v>
      </c>
      <c r="P14" s="59" t="n">
        <v>2</v>
      </c>
      <c r="Q14" s="59" t="n">
        <v>1</v>
      </c>
      <c r="R14" s="60" t="n">
        <v>4</v>
      </c>
      <c r="S14" s="60" t="n">
        <v>5</v>
      </c>
      <c r="T14" s="60" t="n">
        <v>9</v>
      </c>
      <c r="U14" s="58" t="n">
        <v>0</v>
      </c>
      <c r="V14" s="59" t="n">
        <v>0</v>
      </c>
      <c r="W14" s="60" t="n">
        <v>0</v>
      </c>
      <c r="X14" s="58" t="n">
        <v>22</v>
      </c>
      <c r="Y14" s="59" t="n">
        <v>28</v>
      </c>
      <c r="Z14" s="61">
        <f>IF(U14="","",LOOKUP(U14-V14,{-9E+307,0,1},{2,"x",1}))</f>
        <v/>
      </c>
      <c r="AA14" s="62">
        <f>IF(U14="","",U14&amp;"-"&amp;V14)</f>
        <v/>
      </c>
      <c r="AB14" s="63" t="n"/>
      <c r="AC14" s="89" t="s">
        <v>207</v>
      </c>
      <c r="AD14" s="80">
        <f>SUMPRODUCT(($B$2:$C$161=$AC14)*($Z$2:$Z$161&lt;&gt;""))</f>
        <v/>
      </c>
      <c r="AE14" s="81">
        <f>SUMIF($B$2:$B$161,$AC14,$D$2:$D$161)+SUMIF($C$2:$C$161,$AC14,$E$2:$E$161)</f>
        <v/>
      </c>
      <c r="AF14" s="80">
        <f>SUMIF($B$2:$B$161,$AC14,$F$2:$F$161)+SUMIF($C$2:$C$161,$AC14,$G$2:$G$161)</f>
        <v/>
      </c>
      <c r="AG14" s="80">
        <f>SUMIF($B$2:$B$161,$AC14,$H$2:$H$161)+SUMIF($C$2:$C$161,$AC14,$I$2:$I$161)</f>
        <v/>
      </c>
      <c r="AH14" s="80">
        <f>SUMIF($B$2:$B$161,$AC14,$J$2:$J$161)+SUMIF($C$2:$C$161,$AC14,$K$2:$K$161)</f>
        <v/>
      </c>
      <c r="AI14" s="25">
        <f>SUMIF($B$2:$B$161,$AC14,$L$2:$L$161)+SUMIF($C$2:$C$161,$AC14,$M$2:$M$161)</f>
        <v/>
      </c>
      <c r="AJ14" s="80">
        <f>SUMIF($B$2:$B$161,$AC14,$N$2:$N$161)+SUMIF($C$2:$C$161,$AC14,$O$2:$O$161)</f>
        <v/>
      </c>
      <c r="AK14" s="80">
        <f>SUMIF($B$2:$B$161,$AC14,$P$2:$P$161)+SUMIF($C$2:$C$161,$AC14,$Q$2:$Q$161)</f>
        <v/>
      </c>
      <c r="AL14" s="80">
        <f>SUMIF($B$2:$B$161,$AC14,$U$2:$U$161)+SUMIF($C$2:$C$161,$AC14,$V$2:$V$161)</f>
        <v/>
      </c>
      <c r="AM14" s="29">
        <f>SUMIF($B$2:$B$161,$AC14,$X$2:$X$161)+SUMIF($C$2:$C$161,$AC14,$Y$2:$Y$161)</f>
        <v/>
      </c>
      <c r="AN14" s="31">
        <f>SUMIF($C$2:$C$161,$AC14,$D$2:$D$161)+SUMIF($B$2:$B$161,$AC14,$E$2:$E$161)</f>
        <v/>
      </c>
      <c r="AO14" s="80">
        <f>SUMIF($C$2:$C$161,$AC14,$F$2:$F$161)+SUMIF($B$2:$B$161,$AC14,$G$2:$G$161)</f>
        <v/>
      </c>
      <c r="AP14" s="80">
        <f>SUMIF($C$2:$C$161,$AC14,$H$2:$H$161)+SUMIF($B$2:$B$161,$AC14,$I$2:$I$161)</f>
        <v/>
      </c>
      <c r="AQ14" s="80">
        <f>SUMIF($C$2:$C$161,$AC14,$J$2:$J$161)+SUMIF($B$2:$B$161,$AC14,$K$2:$K$161)</f>
        <v/>
      </c>
      <c r="AR14" s="25">
        <f>SUMIF($C$2:$C$161,$AC14,$L$2:$L$161)+SUMIF($B$2:$B$161,$AC14,$M$2:$M$161)</f>
        <v/>
      </c>
      <c r="AS14" s="80">
        <f>SUMIF($C$2:$C$161,$AC14,$N$2:$N$161)+SUMIF($B$2:$B$161,$AC14,$O$2:$O$161)</f>
        <v/>
      </c>
      <c r="AT14" s="80">
        <f>SUMIF($C$2:$C$161,$AC14,$P$2:$P$161)+SUMIF($B$2:$B$161,$AC14,$Q$2:$Q$161)</f>
        <v/>
      </c>
      <c r="AU14" s="80">
        <f>SUMIF($C$2:$C$161,$AC14,$U$2:$U$161)+SUMIF($B$2:$B$161,$AC14,$V$2:$V$161)</f>
        <v/>
      </c>
      <c r="AV14" s="28">
        <f>SUMIF($C$2:$C$161,$AC14,$X$2:$X$161)+SUMIF($B$2:$B$161,$AC14,$Y$2:$Y$161)</f>
        <v/>
      </c>
      <c r="AW14" s="12" t="n">
        <v>5</v>
      </c>
      <c r="AX14" s="81" t="n">
        <v>34.3</v>
      </c>
      <c r="AY14" s="80" t="n">
        <v>1722</v>
      </c>
      <c r="AZ14" s="80" t="n">
        <v>1247</v>
      </c>
      <c r="BA14" s="80" t="n">
        <v>46</v>
      </c>
      <c r="BB14" s="25" t="n">
        <v>3</v>
      </c>
      <c r="BC14" s="80" t="n">
        <v>5</v>
      </c>
      <c r="BD14" s="80" t="n">
        <v>4</v>
      </c>
      <c r="BE14" s="80" t="n">
        <v>6</v>
      </c>
      <c r="BF14" s="29" t="n">
        <v>131</v>
      </c>
      <c r="BG14" s="31" t="n">
        <v>32.97</v>
      </c>
      <c r="BH14" s="80" t="n">
        <v>2646</v>
      </c>
      <c r="BI14" s="80" t="n">
        <v>2183</v>
      </c>
      <c r="BJ14" s="80" t="n">
        <v>37</v>
      </c>
      <c r="BK14" s="25" t="n">
        <v>3</v>
      </c>
      <c r="BL14" s="80" t="n">
        <v>12</v>
      </c>
      <c r="BM14" s="80" t="n">
        <v>5</v>
      </c>
      <c r="BN14" s="80" t="n">
        <v>3</v>
      </c>
      <c r="BO14" s="25" t="n">
        <v>116</v>
      </c>
      <c r="BR14" s="35" t="n"/>
      <c r="BS14" s="35" t="n"/>
      <c r="BV14" s="81" t="n"/>
      <c r="BW14" s="81" t="n"/>
      <c r="BX14" s="80" t="n"/>
      <c r="BY14" s="80" t="n"/>
      <c r="BZ14" s="80" t="n"/>
      <c r="CA14" s="80" t="n"/>
      <c r="CB14" s="80" t="n"/>
      <c r="CC14" s="80" t="n"/>
      <c r="CD14" s="80" t="n"/>
      <c r="CE14" s="80" t="n"/>
      <c r="CF14" s="80" t="n"/>
      <c r="CG14" s="80" t="n"/>
      <c r="CH14" s="80" t="n"/>
      <c r="CI14" s="80" t="n"/>
      <c r="CJ14" s="81" t="n"/>
      <c r="CK14" s="81" t="n"/>
      <c r="CL14" s="80" t="n"/>
      <c r="CM14" s="80" t="n"/>
      <c r="CN14" s="80" t="n"/>
      <c r="CO14" s="80" t="n"/>
      <c r="CP14" s="80" t="n"/>
      <c r="CQ14" s="80" t="n"/>
      <c r="CR14" s="80" t="n"/>
      <c r="CS14" s="80" t="n"/>
      <c r="CT14" s="80" t="n"/>
      <c r="CU14" s="80" t="n"/>
      <c r="CV14" s="80" t="n"/>
      <c r="CW14" s="80" t="n"/>
      <c r="CX14" s="81" t="n"/>
      <c r="CY14" s="81" t="n"/>
      <c r="CZ14" s="80" t="n"/>
      <c r="DA14" s="80" t="n"/>
      <c r="DB14" s="80" t="n"/>
      <c r="DC14" s="80" t="n"/>
      <c r="DD14" s="80" t="n"/>
      <c r="DE14" s="80" t="n"/>
      <c r="DF14" s="80" t="n"/>
      <c r="DG14" s="80" t="n"/>
      <c r="DH14" s="80" t="n"/>
      <c r="DI14" s="80" t="n"/>
      <c r="DJ14" s="80" t="n"/>
      <c r="DK14" s="80" t="n"/>
      <c r="DL14" s="81" t="n"/>
      <c r="DM14" s="81" t="n"/>
      <c r="DN14" s="80" t="n"/>
      <c r="DO14" s="80" t="n"/>
      <c r="DP14" s="80" t="n"/>
      <c r="DQ14" s="80" t="n"/>
      <c r="DR14" s="80" t="n"/>
      <c r="DS14" s="80" t="n"/>
      <c r="DT14" s="80" t="n"/>
      <c r="DU14" s="80" t="n"/>
      <c r="DV14" s="80" t="n"/>
      <c r="DW14" s="80" t="n"/>
      <c r="DX14" s="80" t="n"/>
      <c r="DY14" s="80" t="n"/>
    </row>
    <row customHeight="1" ht="12" r="15" spans="1:201">
      <c r="A15" s="74" t="n">
        <v>43337</v>
      </c>
      <c r="B15" s="63" t="s">
        <v>198</v>
      </c>
      <c r="C15" s="63" t="s">
        <v>203</v>
      </c>
      <c r="D15" s="85" t="n">
        <v>7.04</v>
      </c>
      <c r="E15" s="57" t="n">
        <v>6.55</v>
      </c>
      <c r="F15" s="58" t="n">
        <v>433</v>
      </c>
      <c r="G15" s="59" t="n">
        <v>496</v>
      </c>
      <c r="H15" s="59" t="n">
        <v>339</v>
      </c>
      <c r="I15" s="59" t="n">
        <v>413</v>
      </c>
      <c r="J15" s="59" t="n">
        <v>8</v>
      </c>
      <c r="K15" s="59" t="n">
        <v>12</v>
      </c>
      <c r="L15" s="58" t="n">
        <v>1</v>
      </c>
      <c r="M15" s="59" t="n">
        <v>1</v>
      </c>
      <c r="N15" s="59" t="n">
        <v>0</v>
      </c>
      <c r="O15" s="59" t="n">
        <v>1</v>
      </c>
      <c r="P15" s="59" t="n">
        <v>1</v>
      </c>
      <c r="Q15" s="59" t="n">
        <v>1</v>
      </c>
      <c r="R15" s="60" t="n">
        <v>2</v>
      </c>
      <c r="S15" s="60" t="n">
        <v>3</v>
      </c>
      <c r="T15" s="60" t="n">
        <v>5</v>
      </c>
      <c r="U15" s="58" t="n">
        <v>1</v>
      </c>
      <c r="V15" s="59" t="n">
        <v>0</v>
      </c>
      <c r="W15" s="60" t="n">
        <v>1</v>
      </c>
      <c r="X15" s="58" t="n">
        <v>18</v>
      </c>
      <c r="Y15" s="59" t="n">
        <v>24</v>
      </c>
      <c r="Z15" s="61">
        <f>IF(U15="","",LOOKUP(U15-V15,{-9E+307,0,1},{2,"x",1}))</f>
        <v/>
      </c>
      <c r="AA15" s="62">
        <f>IF(U15="","",U15&amp;"-"&amp;V15)</f>
        <v/>
      </c>
      <c r="AB15" s="63" t="n"/>
      <c r="AC15" s="89" t="s">
        <v>190</v>
      </c>
      <c r="AD15" s="80">
        <f>SUMPRODUCT(($B$2:$C$161=$AC15)*($Z$2:$Z$161&lt;&gt;""))</f>
        <v/>
      </c>
      <c r="AE15" s="81">
        <f>SUMIF($B$2:$B$161,$AC15,$D$2:$D$161)+SUMIF($C$2:$C$161,$AC15,$E$2:$E$161)</f>
        <v/>
      </c>
      <c r="AF15" s="80">
        <f>SUMIF($B$2:$B$161,$AC15,$F$2:$F$161)+SUMIF($C$2:$C$161,$AC15,$G$2:$G$161)</f>
        <v/>
      </c>
      <c r="AG15" s="80">
        <f>SUMIF($B$2:$B$161,$AC15,$H$2:$H$161)+SUMIF($C$2:$C$161,$AC15,$I$2:$I$161)</f>
        <v/>
      </c>
      <c r="AH15" s="80">
        <f>SUMIF($B$2:$B$161,$AC15,$J$2:$J$161)+SUMIF($C$2:$C$161,$AC15,$K$2:$K$161)</f>
        <v/>
      </c>
      <c r="AI15" s="25">
        <f>SUMIF($B$2:$B$161,$AC15,$L$2:$L$161)+SUMIF($C$2:$C$161,$AC15,$M$2:$M$161)</f>
        <v/>
      </c>
      <c r="AJ15" s="80">
        <f>SUMIF($B$2:$B$161,$AC15,$N$2:$N$161)+SUMIF($C$2:$C$161,$AC15,$O$2:$O$161)</f>
        <v/>
      </c>
      <c r="AK15" s="80">
        <f>SUMIF($B$2:$B$161,$AC15,$P$2:$P$161)+SUMIF($C$2:$C$161,$AC15,$Q$2:$Q$161)</f>
        <v/>
      </c>
      <c r="AL15" s="80">
        <f>SUMIF($B$2:$B$161,$AC15,$U$2:$U$161)+SUMIF($C$2:$C$161,$AC15,$V$2:$V$161)</f>
        <v/>
      </c>
      <c r="AM15" s="29">
        <f>SUMIF($B$2:$B$161,$AC15,$X$2:$X$161)+SUMIF($C$2:$C$161,$AC15,$Y$2:$Y$161)</f>
        <v/>
      </c>
      <c r="AN15" s="31">
        <f>SUMIF($C$2:$C$161,$AC15,$D$2:$D$161)+SUMIF($B$2:$B$161,$AC15,$E$2:$E$161)</f>
        <v/>
      </c>
      <c r="AO15" s="80">
        <f>SUMIF($C$2:$C$161,$AC15,$F$2:$F$161)+SUMIF($B$2:$B$161,$AC15,$G$2:$G$161)</f>
        <v/>
      </c>
      <c r="AP15" s="80">
        <f>SUMIF($C$2:$C$161,$AC15,$H$2:$H$161)+SUMIF($B$2:$B$161,$AC15,$I$2:$I$161)</f>
        <v/>
      </c>
      <c r="AQ15" s="80">
        <f>SUMIF($C$2:$C$161,$AC15,$J$2:$J$161)+SUMIF($B$2:$B$161,$AC15,$K$2:$K$161)</f>
        <v/>
      </c>
      <c r="AR15" s="25">
        <f>SUMIF($C$2:$C$161,$AC15,$L$2:$L$161)+SUMIF($B$2:$B$161,$AC15,$M$2:$M$161)</f>
        <v/>
      </c>
      <c r="AS15" s="80">
        <f>SUMIF($C$2:$C$161,$AC15,$N$2:$N$161)+SUMIF($B$2:$B$161,$AC15,$O$2:$O$161)</f>
        <v/>
      </c>
      <c r="AT15" s="80">
        <f>SUMIF($C$2:$C$161,$AC15,$P$2:$P$161)+SUMIF($B$2:$B$161,$AC15,$Q$2:$Q$161)</f>
        <v/>
      </c>
      <c r="AU15" s="80">
        <f>SUMIF($C$2:$C$161,$AC15,$U$2:$U$161)+SUMIF($B$2:$B$161,$AC15,$V$2:$V$161)</f>
        <v/>
      </c>
      <c r="AV15" s="28">
        <f>SUMIF($C$2:$C$161,$AC15,$X$2:$X$161)+SUMIF($B$2:$B$161,$AC15,$Y$2:$Y$161)</f>
        <v/>
      </c>
      <c r="AW15" s="12" t="n">
        <v>5</v>
      </c>
      <c r="AX15" s="81" t="n">
        <v>33.14</v>
      </c>
      <c r="AY15" s="80" t="n">
        <v>1781</v>
      </c>
      <c r="AZ15" s="80" t="n">
        <v>1366</v>
      </c>
      <c r="BA15" s="80" t="n">
        <v>45</v>
      </c>
      <c r="BB15" s="25" t="n">
        <v>2</v>
      </c>
      <c r="BC15" s="80" t="n">
        <v>22</v>
      </c>
      <c r="BD15" s="80" t="n">
        <v>10</v>
      </c>
      <c r="BE15" s="80" t="n">
        <v>10</v>
      </c>
      <c r="BF15" s="29" t="n">
        <v>106</v>
      </c>
      <c r="BG15" s="31" t="n">
        <v>34.94</v>
      </c>
      <c r="BH15" s="80" t="n">
        <v>2161</v>
      </c>
      <c r="BI15" s="80" t="n">
        <v>1757</v>
      </c>
      <c r="BJ15" s="80" t="n">
        <v>89</v>
      </c>
      <c r="BK15" s="25" t="n">
        <v>3</v>
      </c>
      <c r="BL15" s="80" t="n">
        <v>15</v>
      </c>
      <c r="BM15" s="80" t="n">
        <v>5</v>
      </c>
      <c r="BN15" s="80" t="n">
        <v>14</v>
      </c>
      <c r="BO15" s="25" t="n">
        <v>87</v>
      </c>
      <c r="BV15" s="81" t="n"/>
      <c r="BW15" s="81" t="n"/>
      <c r="BX15" s="81" t="n"/>
      <c r="BY15" s="81" t="n"/>
      <c r="BZ15" s="81" t="n"/>
      <c r="CA15" s="81" t="n"/>
      <c r="CB15" s="81" t="n"/>
      <c r="CC15" s="81" t="n"/>
      <c r="CD15" s="81" t="n"/>
      <c r="CE15" s="81" t="n"/>
      <c r="CF15" s="80" t="n"/>
      <c r="CG15" s="80" t="n"/>
      <c r="CH15" s="80" t="n"/>
      <c r="CI15" s="80" t="n"/>
      <c r="CJ15" s="80" t="n"/>
      <c r="CK15" s="80" t="n"/>
      <c r="CL15" s="80" t="n"/>
      <c r="CM15" s="80" t="n"/>
      <c r="CN15" s="80" t="n"/>
      <c r="CO15" s="80" t="n"/>
      <c r="CP15" s="80" t="n"/>
      <c r="CQ15" s="80" t="n"/>
      <c r="CS15" s="80" t="n"/>
      <c r="CT15" s="80" t="n"/>
      <c r="CU15" s="80" t="n"/>
      <c r="CV15" s="80" t="s">
        <v>209</v>
      </c>
      <c r="CW15" s="80" t="n"/>
      <c r="CX15" s="80" t="n"/>
      <c r="CY15" s="80" t="n"/>
      <c r="CZ15" s="80" t="n"/>
      <c r="DA15" s="80" t="n"/>
      <c r="DB15" s="80" t="n"/>
      <c r="DC15" s="80" t="n"/>
      <c r="DD15" s="80" t="n"/>
      <c r="DE15" s="80" t="n"/>
      <c r="DF15" s="80" t="n"/>
      <c r="DG15" s="80" t="n"/>
      <c r="DH15" s="80" t="n"/>
      <c r="DI15" s="80" t="n"/>
      <c r="DJ15" s="81" t="n"/>
      <c r="DK15" s="81" t="n"/>
      <c r="DL15" s="80" t="n"/>
      <c r="DM15" s="80" t="n"/>
      <c r="DN15" s="80" t="n"/>
      <c r="DO15" s="80" t="n"/>
      <c r="DP15" s="80" t="n"/>
      <c r="DQ15" s="80" t="n"/>
      <c r="DR15" s="80" t="n"/>
      <c r="DS15" s="80" t="n"/>
      <c r="DT15" s="80" t="s">
        <v>210</v>
      </c>
      <c r="DU15" s="80" t="n"/>
      <c r="DV15" s="80" t="n"/>
      <c r="DW15" s="80" t="n"/>
      <c r="DX15" s="80" t="n"/>
      <c r="DY15" s="80" t="n"/>
      <c r="DZ15" s="80" t="n"/>
      <c r="EA15" s="80" t="n"/>
      <c r="EB15" s="80" t="n"/>
      <c r="EC15" s="80" t="n"/>
      <c r="ED15" s="80" t="n"/>
      <c r="EE15" s="80" t="n"/>
      <c r="EF15" s="80" t="n"/>
      <c r="EG15" s="80" t="n"/>
      <c r="EH15" s="80" t="n"/>
      <c r="EI15" s="80" t="n"/>
      <c r="EJ15" s="81" t="n"/>
      <c r="EK15" s="81" t="n"/>
      <c r="EL15" s="80" t="n"/>
      <c r="EM15" s="80" t="n"/>
      <c r="EN15" s="80" t="n"/>
      <c r="EO15" s="80" t="n"/>
      <c r="EP15" s="80" t="n"/>
      <c r="EQ15" s="80" t="n"/>
      <c r="ER15" s="80" t="n"/>
      <c r="ES15" s="80" t="n"/>
      <c r="ET15" s="80" t="n"/>
      <c r="EU15" s="80" t="n"/>
      <c r="EV15" s="80" t="n"/>
      <c r="EW15" s="80" t="n"/>
      <c r="EY15" s="89" t="n"/>
      <c r="FB15" s="89" t="n"/>
      <c r="FE15" s="89" t="n"/>
      <c r="FH15" s="89" t="n"/>
      <c r="FJ15" s="81" t="n"/>
      <c r="FK15" s="89" t="n"/>
      <c r="FM15" s="81" t="n"/>
      <c r="FP15" s="81" t="n"/>
      <c r="FS15" s="81" t="n"/>
      <c r="FV15" s="81" t="n"/>
      <c r="FY15" s="81" t="n"/>
      <c r="GB15" s="81" t="n"/>
      <c r="GE15" s="81" t="n"/>
    </row>
    <row customHeight="1" ht="12" r="16" spans="1:201">
      <c r="A16" s="74" t="n">
        <v>43337</v>
      </c>
      <c r="B16" s="63" t="s">
        <v>192</v>
      </c>
      <c r="C16" s="63" t="s">
        <v>194</v>
      </c>
      <c r="D16" s="85" t="n">
        <v>6.49</v>
      </c>
      <c r="E16" s="57" t="n">
        <v>6.87</v>
      </c>
      <c r="F16" s="58" t="n">
        <v>322</v>
      </c>
      <c r="G16" s="59" t="n">
        <v>594</v>
      </c>
      <c r="H16" s="59" t="n">
        <v>243</v>
      </c>
      <c r="I16" s="59" t="n">
        <v>504</v>
      </c>
      <c r="J16" s="59" t="n">
        <v>6</v>
      </c>
      <c r="K16" s="59" t="n">
        <v>7</v>
      </c>
      <c r="L16" s="58" t="n">
        <v>0</v>
      </c>
      <c r="M16" s="59" t="n">
        <v>0</v>
      </c>
      <c r="N16" s="59" t="n">
        <v>3</v>
      </c>
      <c r="O16" s="59" t="n">
        <v>4</v>
      </c>
      <c r="P16" s="59" t="n">
        <v>1</v>
      </c>
      <c r="Q16" s="59" t="n">
        <v>1</v>
      </c>
      <c r="R16" s="60" t="n">
        <v>4</v>
      </c>
      <c r="S16" s="60" t="n">
        <v>5</v>
      </c>
      <c r="T16" s="60" t="n">
        <v>9</v>
      </c>
      <c r="U16" s="58" t="n">
        <v>0</v>
      </c>
      <c r="V16" s="59" t="n">
        <v>1</v>
      </c>
      <c r="W16" s="60" t="n">
        <v>1</v>
      </c>
      <c r="X16" s="58" t="n">
        <v>21</v>
      </c>
      <c r="Y16" s="59" t="n">
        <v>10</v>
      </c>
      <c r="Z16" s="61">
        <f>IF(U16="","",LOOKUP(U16-V16,{-9E+307,0,1},{2,"x",1}))</f>
        <v/>
      </c>
      <c r="AA16" s="62">
        <f>IF(U16="","",U16&amp;"-"&amp;V16)</f>
        <v/>
      </c>
      <c r="AB16" s="63" t="n"/>
      <c r="AC16" s="89" t="s">
        <v>203</v>
      </c>
      <c r="AD16" s="80">
        <f>SUMPRODUCT(($B$2:$C$161=$AC16)*($Z$2:$Z$161&lt;&gt;""))</f>
        <v/>
      </c>
      <c r="AE16" s="81">
        <f>SUMIF($B$2:$B$161,$AC16,$D$2:$D$161)+SUMIF($C$2:$C$161,$AC16,$E$2:$E$161)</f>
        <v/>
      </c>
      <c r="AF16" s="80">
        <f>SUMIF($B$2:$B$161,$AC16,$F$2:$F$161)+SUMIF($C$2:$C$161,$AC16,$G$2:$G$161)</f>
        <v/>
      </c>
      <c r="AG16" s="80">
        <f>SUMIF($B$2:$B$161,$AC16,$H$2:$H$161)+SUMIF($C$2:$C$161,$AC16,$I$2:$I$161)</f>
        <v/>
      </c>
      <c r="AH16" s="80">
        <f>SUMIF($B$2:$B$161,$AC16,$J$2:$J$161)+SUMIF($C$2:$C$161,$AC16,$K$2:$K$161)</f>
        <v/>
      </c>
      <c r="AI16" s="25">
        <f>SUMIF($B$2:$B$161,$AC16,$L$2:$L$161)+SUMIF($C$2:$C$161,$AC16,$M$2:$M$161)</f>
        <v/>
      </c>
      <c r="AJ16" s="80">
        <f>SUMIF($B$2:$B$161,$AC16,$N$2:$N$161)+SUMIF($C$2:$C$161,$AC16,$O$2:$O$161)</f>
        <v/>
      </c>
      <c r="AK16" s="80">
        <f>SUMIF($B$2:$B$161,$AC16,$P$2:$P$161)+SUMIF($C$2:$C$161,$AC16,$Q$2:$Q$161)</f>
        <v/>
      </c>
      <c r="AL16" s="80">
        <f>SUMIF($B$2:$B$161,$AC16,$U$2:$U$161)+SUMIF($C$2:$C$161,$AC16,$V$2:$V$161)</f>
        <v/>
      </c>
      <c r="AM16" s="29">
        <f>SUMIF($B$2:$B$161,$AC16,$X$2:$X$161)+SUMIF($C$2:$C$161,$AC16,$Y$2:$Y$161)</f>
        <v/>
      </c>
      <c r="AN16" s="31">
        <f>SUMIF($C$2:$C$161,$AC16,$D$2:$D$161)+SUMIF($B$2:$B$161,$AC16,$E$2:$E$161)</f>
        <v/>
      </c>
      <c r="AO16" s="80">
        <f>SUMIF($C$2:$C$161,$AC16,$F$2:$F$161)+SUMIF($B$2:$B$161,$AC16,$G$2:$G$161)</f>
        <v/>
      </c>
      <c r="AP16" s="80">
        <f>SUMIF($C$2:$C$161,$AC16,$H$2:$H$161)+SUMIF($B$2:$B$161,$AC16,$I$2:$I$161)</f>
        <v/>
      </c>
      <c r="AQ16" s="80">
        <f>SUMIF($C$2:$C$161,$AC16,$J$2:$J$161)+SUMIF($B$2:$B$161,$AC16,$K$2:$K$161)</f>
        <v/>
      </c>
      <c r="AR16" s="25">
        <f>SUMIF($C$2:$C$161,$AC16,$L$2:$L$161)+SUMIF($B$2:$B$161,$AC16,$M$2:$M$161)</f>
        <v/>
      </c>
      <c r="AS16" s="80">
        <f>SUMIF($C$2:$C$161,$AC16,$N$2:$N$161)+SUMIF($B$2:$B$161,$AC16,$O$2:$O$161)</f>
        <v/>
      </c>
      <c r="AT16" s="80">
        <f>SUMIF($C$2:$C$161,$AC16,$P$2:$P$161)+SUMIF($B$2:$B$161,$AC16,$Q$2:$Q$161)</f>
        <v/>
      </c>
      <c r="AU16" s="80">
        <f>SUMIF($C$2:$C$161,$AC16,$U$2:$U$161)+SUMIF($B$2:$B$161,$AC16,$V$2:$V$161)</f>
        <v/>
      </c>
      <c r="AV16" s="28">
        <f>SUMIF($C$2:$C$161,$AC16,$X$2:$X$161)+SUMIF($B$2:$B$161,$AC16,$Y$2:$Y$161)</f>
        <v/>
      </c>
      <c r="AW16" s="12" t="n">
        <v>5</v>
      </c>
      <c r="AX16" s="81" t="n">
        <v>33.06</v>
      </c>
      <c r="AY16" s="80" t="n">
        <v>1888</v>
      </c>
      <c r="AZ16" s="80" t="n">
        <v>1465</v>
      </c>
      <c r="BA16" s="80" t="n">
        <v>46</v>
      </c>
      <c r="BB16" s="25" t="n">
        <v>3</v>
      </c>
      <c r="BC16" s="80" t="n">
        <v>21</v>
      </c>
      <c r="BD16" s="80" t="n">
        <v>5</v>
      </c>
      <c r="BE16" s="80" t="n">
        <v>3</v>
      </c>
      <c r="BF16" s="29" t="n">
        <v>115</v>
      </c>
      <c r="BG16" s="31" t="n">
        <v>34.66</v>
      </c>
      <c r="BH16" s="80" t="n">
        <v>2564</v>
      </c>
      <c r="BI16" s="80" t="n">
        <v>2161</v>
      </c>
      <c r="BJ16" s="80" t="n">
        <v>41</v>
      </c>
      <c r="BK16" s="25" t="n">
        <v>1</v>
      </c>
      <c r="BL16" s="80" t="n">
        <v>12</v>
      </c>
      <c r="BM16" s="80" t="n">
        <v>5</v>
      </c>
      <c r="BN16" s="80" t="n">
        <v>8</v>
      </c>
      <c r="BO16" s="25" t="n">
        <v>75</v>
      </c>
      <c r="BT16" s="89" t="s">
        <v>64</v>
      </c>
      <c r="CF16" s="89" t="s">
        <v>42</v>
      </c>
      <c r="CV16" s="11" t="s">
        <v>64</v>
      </c>
      <c r="DH16" s="89" t="s">
        <v>211</v>
      </c>
      <c r="DR16" s="80" t="n"/>
      <c r="DS16" s="80" t="n"/>
      <c r="DT16" s="12" t="s">
        <v>64</v>
      </c>
      <c r="DU16" s="80" t="n"/>
      <c r="DV16" s="80" t="n"/>
      <c r="DW16" s="80" t="n"/>
      <c r="DX16" s="80" t="n"/>
      <c r="DY16" s="80" t="n"/>
      <c r="DZ16" s="80" t="n"/>
      <c r="EA16" s="80" t="n"/>
      <c r="EB16" s="80" t="n"/>
      <c r="EC16" s="80" t="n"/>
      <c r="ED16" s="80" t="n"/>
      <c r="EE16" s="80" t="n"/>
      <c r="EF16" s="80" t="s">
        <v>212</v>
      </c>
      <c r="EG16" s="80" t="n"/>
      <c r="EH16" s="80" t="n"/>
      <c r="EI16" s="80" t="n"/>
      <c r="EJ16" s="80" t="n"/>
      <c r="EK16" s="81" t="n"/>
      <c r="EL16" s="81" t="n"/>
      <c r="EM16" s="81" t="n"/>
      <c r="EN16" s="81" t="n"/>
      <c r="EO16" s="81" t="n"/>
      <c r="EQ16" s="80" t="n"/>
      <c r="ER16" s="80" t="n"/>
      <c r="ES16" s="80" t="n"/>
      <c r="ET16" s="80" t="n"/>
      <c r="EU16" s="80" t="n"/>
      <c r="EV16" s="80" t="n"/>
      <c r="EW16" s="80" t="n"/>
      <c r="EY16" s="89" t="n"/>
      <c r="FB16" s="89" t="n"/>
      <c r="FE16" s="89" t="n"/>
      <c r="FH16" s="89" t="n"/>
      <c r="FK16" s="89" t="n"/>
      <c r="FN16" s="81" t="n"/>
      <c r="FQ16" s="81" t="n"/>
      <c r="FT16" s="81" t="n"/>
      <c r="FW16" s="81" t="n"/>
      <c r="FZ16" s="81" t="n"/>
      <c r="GC16" s="81" t="n"/>
      <c r="GF16" s="81" t="n"/>
      <c r="GI16" s="81" t="n"/>
    </row>
    <row r="17" spans="1:201">
      <c r="A17" s="74" t="n">
        <v>43338</v>
      </c>
      <c r="B17" s="63" t="s">
        <v>197</v>
      </c>
      <c r="C17" s="63" t="s">
        <v>208</v>
      </c>
      <c r="D17" s="85" t="n">
        <v>7.37</v>
      </c>
      <c r="E17" s="57" t="n">
        <v>6.44</v>
      </c>
      <c r="F17" s="58" t="n">
        <v>432</v>
      </c>
      <c r="G17" s="59" t="n">
        <v>473</v>
      </c>
      <c r="H17" s="59" t="n">
        <v>357</v>
      </c>
      <c r="I17" s="59" t="n">
        <v>383</v>
      </c>
      <c r="J17" s="59" t="n">
        <v>14</v>
      </c>
      <c r="K17" s="59" t="n">
        <v>13</v>
      </c>
      <c r="L17" s="58" t="n">
        <v>0</v>
      </c>
      <c r="M17" s="59" t="n">
        <v>1</v>
      </c>
      <c r="N17" s="59" t="n">
        <v>6</v>
      </c>
      <c r="O17" s="59" t="n">
        <v>1</v>
      </c>
      <c r="P17" s="59" t="n">
        <v>3</v>
      </c>
      <c r="Q17" s="59" t="n">
        <v>2</v>
      </c>
      <c r="R17" s="60" t="n">
        <v>9</v>
      </c>
      <c r="S17" s="60" t="n">
        <v>4</v>
      </c>
      <c r="T17" s="60" t="n">
        <v>13</v>
      </c>
      <c r="U17" s="58" t="n">
        <v>2</v>
      </c>
      <c r="V17" s="59" t="n">
        <v>0</v>
      </c>
      <c r="W17" s="60" t="n">
        <v>2</v>
      </c>
      <c r="X17" s="58" t="n">
        <v>33</v>
      </c>
      <c r="Y17" s="59" t="n">
        <v>21</v>
      </c>
      <c r="Z17" s="61">
        <f>IF(U17="","",LOOKUP(U17-V17,{-9E+307,0,1},{2,"x",1}))</f>
        <v/>
      </c>
      <c r="AA17" s="62">
        <f>IF(U17="","",U17&amp;"-"&amp;V17)</f>
        <v/>
      </c>
      <c r="AB17" s="63" t="n"/>
      <c r="AC17" s="89" t="s">
        <v>205</v>
      </c>
      <c r="AD17" s="80">
        <f>SUMPRODUCT(($B$2:$C$161=$AC17)*($Z$2:$Z$161&lt;&gt;""))</f>
        <v/>
      </c>
      <c r="AE17" s="81">
        <f>SUMIF($B$2:$B$161,$AC17,$D$2:$D$161)+SUMIF($C$2:$C$161,$AC17,$E$2:$E$161)</f>
        <v/>
      </c>
      <c r="AF17" s="80">
        <f>SUMIF($B$2:$B$161,$AC17,$F$2:$F$161)+SUMIF($C$2:$C$161,$AC17,$G$2:$G$161)</f>
        <v/>
      </c>
      <c r="AG17" s="80">
        <f>SUMIF($B$2:$B$161,$AC17,$H$2:$H$161)+SUMIF($C$2:$C$161,$AC17,$I$2:$I$161)</f>
        <v/>
      </c>
      <c r="AH17" s="80">
        <f>SUMIF($B$2:$B$161,$AC17,$J$2:$J$161)+SUMIF($C$2:$C$161,$AC17,$K$2:$K$161)</f>
        <v/>
      </c>
      <c r="AI17" s="25">
        <f>SUMIF($B$2:$B$161,$AC17,$L$2:$L$161)+SUMIF($C$2:$C$161,$AC17,$M$2:$M$161)</f>
        <v/>
      </c>
      <c r="AJ17" s="80">
        <f>SUMIF($B$2:$B$161,$AC17,$N$2:$N$161)+SUMIF($C$2:$C$161,$AC17,$O$2:$O$161)</f>
        <v/>
      </c>
      <c r="AK17" s="80">
        <f>SUMIF($B$2:$B$161,$AC17,$P$2:$P$161)+SUMIF($C$2:$C$161,$AC17,$Q$2:$Q$161)</f>
        <v/>
      </c>
      <c r="AL17" s="80">
        <f>SUMIF($B$2:$B$161,$AC17,$U$2:$U$161)+SUMIF($C$2:$C$161,$AC17,$V$2:$V$161)</f>
        <v/>
      </c>
      <c r="AM17" s="29">
        <f>SUMIF($B$2:$B$161,$AC17,$X$2:$X$161)+SUMIF($C$2:$C$161,$AC17,$Y$2:$Y$161)</f>
        <v/>
      </c>
      <c r="AN17" s="31">
        <f>SUMIF($C$2:$C$161,$AC17,$D$2:$D$161)+SUMIF($B$2:$B$161,$AC17,$E$2:$E$161)</f>
        <v/>
      </c>
      <c r="AO17" s="80">
        <f>SUMIF($C$2:$C$161,$AC17,$F$2:$F$161)+SUMIF($B$2:$B$161,$AC17,$G$2:$G$161)</f>
        <v/>
      </c>
      <c r="AP17" s="80">
        <f>SUMIF($C$2:$C$161,$AC17,$H$2:$H$161)+SUMIF($B$2:$B$161,$AC17,$I$2:$I$161)</f>
        <v/>
      </c>
      <c r="AQ17" s="80">
        <f>SUMIF($C$2:$C$161,$AC17,$J$2:$J$161)+SUMIF($B$2:$B$161,$AC17,$K$2:$K$161)</f>
        <v/>
      </c>
      <c r="AR17" s="25">
        <f>SUMIF($C$2:$C$161,$AC17,$L$2:$L$161)+SUMIF($B$2:$B$161,$AC17,$M$2:$M$161)</f>
        <v/>
      </c>
      <c r="AS17" s="80">
        <f>SUMIF($C$2:$C$161,$AC17,$N$2:$N$161)+SUMIF($B$2:$B$161,$AC17,$O$2:$O$161)</f>
        <v/>
      </c>
      <c r="AT17" s="80">
        <f>SUMIF($C$2:$C$161,$AC17,$P$2:$P$161)+SUMIF($B$2:$B$161,$AC17,$Q$2:$Q$161)</f>
        <v/>
      </c>
      <c r="AU17" s="80">
        <f>SUMIF($C$2:$C$161,$AC17,$U$2:$U$161)+SUMIF($B$2:$B$161,$AC17,$V$2:$V$161)</f>
        <v/>
      </c>
      <c r="AV17" s="28">
        <f>SUMIF($C$2:$C$161,$AC17,$X$2:$X$161)+SUMIF($B$2:$B$161,$AC17,$Y$2:$Y$161)</f>
        <v/>
      </c>
      <c r="AW17" s="12" t="n">
        <v>5</v>
      </c>
      <c r="AX17" s="81" t="n">
        <v>34.49</v>
      </c>
      <c r="AY17" s="80" t="n">
        <v>2891</v>
      </c>
      <c r="AZ17" s="80" t="n">
        <v>2505</v>
      </c>
      <c r="BA17" s="80" t="n">
        <v>42</v>
      </c>
      <c r="BB17" s="25" t="n">
        <v>2</v>
      </c>
      <c r="BC17" s="80" t="n">
        <v>13</v>
      </c>
      <c r="BD17" s="80" t="n">
        <v>5</v>
      </c>
      <c r="BE17" s="80" t="n">
        <v>8</v>
      </c>
      <c r="BF17" s="29" t="n">
        <v>85</v>
      </c>
      <c r="BG17" s="31" t="n">
        <v>32.91999999999999</v>
      </c>
      <c r="BH17" s="80" t="n">
        <v>1990</v>
      </c>
      <c r="BI17" s="80" t="n">
        <v>1579</v>
      </c>
      <c r="BJ17" s="80" t="n">
        <v>44</v>
      </c>
      <c r="BK17" s="25" t="n">
        <v>3</v>
      </c>
      <c r="BL17" s="80" t="n">
        <v>11</v>
      </c>
      <c r="BM17" s="80" t="n">
        <v>7</v>
      </c>
      <c r="BN17" s="80" t="n">
        <v>5</v>
      </c>
      <c r="BO17" s="25" t="n">
        <v>69</v>
      </c>
      <c r="BT17" s="88" t="n">
        <v>6.5</v>
      </c>
      <c r="BX17" s="88" t="n">
        <v>9.5</v>
      </c>
      <c r="CB17" s="88" t="n">
        <v>12.5</v>
      </c>
      <c r="CF17" s="72" t="n">
        <v>1.5</v>
      </c>
      <c r="CG17" s="76" t="n"/>
      <c r="CH17" s="76" t="n"/>
      <c r="CI17" s="76" t="n"/>
      <c r="CJ17" s="76" t="n">
        <v>2.5</v>
      </c>
      <c r="CK17" s="76" t="n"/>
      <c r="CL17" s="76" t="n"/>
      <c r="CM17" s="76" t="n"/>
      <c r="CN17" s="76" t="n">
        <v>3.5</v>
      </c>
      <c r="CR17" s="76" t="n">
        <v>4.5</v>
      </c>
      <c r="CS17" s="81" t="n"/>
      <c r="CT17" s="80" t="n"/>
      <c r="CU17" s="80" t="n"/>
      <c r="CV17" s="73" t="n">
        <v>3.5</v>
      </c>
      <c r="CW17" s="80" t="n"/>
      <c r="CX17" s="80" t="n"/>
      <c r="CY17" s="80" t="n"/>
      <c r="CZ17" s="76" t="n">
        <v>6.5</v>
      </c>
      <c r="DA17" s="80" t="n"/>
      <c r="DB17" s="80" t="n"/>
      <c r="DC17" s="80" t="n"/>
      <c r="DD17" s="76" t="n">
        <v>9.5</v>
      </c>
      <c r="DE17" s="80" t="n"/>
      <c r="DF17" s="80" t="n"/>
      <c r="DG17" s="80" t="n"/>
      <c r="DH17" s="72" t="n">
        <v>0.5</v>
      </c>
      <c r="DI17" s="76" t="n"/>
      <c r="DJ17" s="76" t="n"/>
      <c r="DK17" s="76" t="n"/>
      <c r="DL17" s="76" t="n">
        <v>1.5</v>
      </c>
      <c r="DM17" s="76" t="n"/>
      <c r="DN17" s="76" t="n"/>
      <c r="DO17" s="76" t="n"/>
      <c r="DP17" s="76" t="n">
        <v>2.5</v>
      </c>
      <c r="DQ17" s="76" t="n"/>
      <c r="DR17" s="76" t="n"/>
      <c r="DS17" s="76" t="n"/>
      <c r="DT17" s="73" t="n">
        <v>3.5</v>
      </c>
      <c r="DU17" s="76" t="n"/>
      <c r="DV17" s="76" t="n"/>
      <c r="DW17" s="76" t="n"/>
      <c r="DX17" s="76" t="n">
        <v>6.5</v>
      </c>
      <c r="DY17" s="76" t="n"/>
      <c r="DZ17" s="76" t="n"/>
      <c r="EA17" s="76" t="n"/>
      <c r="EB17" s="76" t="n">
        <v>9.5</v>
      </c>
      <c r="EC17" s="76" t="n"/>
      <c r="ED17" s="76" t="n"/>
      <c r="EE17" s="76" t="n"/>
      <c r="EF17" s="72" t="n">
        <v>0.5</v>
      </c>
      <c r="EG17" s="76" t="n"/>
      <c r="EH17" s="76" t="n"/>
      <c r="EI17" s="76" t="n"/>
      <c r="EJ17" s="76" t="n">
        <v>1.5</v>
      </c>
      <c r="EN17" s="76" t="n">
        <v>2.5</v>
      </c>
      <c r="EP17" s="89" t="n"/>
      <c r="ES17" s="89" t="n"/>
      <c r="EV17" s="89" t="n"/>
      <c r="EY17" s="89" t="n"/>
      <c r="FB17" s="89" t="n"/>
      <c r="FE17" s="89" t="n"/>
      <c r="FH17" s="89" t="n"/>
      <c r="FK17" s="89" t="n"/>
      <c r="FN17" s="81" t="n"/>
      <c r="FQ17" s="81" t="n"/>
      <c r="FT17" s="81" t="n"/>
      <c r="FW17" s="81" t="n"/>
      <c r="FZ17" s="81" t="n"/>
      <c r="GC17" s="81" t="n"/>
      <c r="GF17" s="81" t="n"/>
      <c r="GI17" s="81" t="n"/>
    </row>
    <row customHeight="1" ht="12" r="18" spans="1:201">
      <c r="A18" s="74" t="n">
        <v>43338</v>
      </c>
      <c r="B18" s="63" t="s">
        <v>191</v>
      </c>
      <c r="C18" s="63" t="s">
        <v>205</v>
      </c>
      <c r="D18" s="85" t="n">
        <v>6.17</v>
      </c>
      <c r="E18" s="57" t="n">
        <v>7.23</v>
      </c>
      <c r="F18" s="58" t="n">
        <v>359</v>
      </c>
      <c r="G18" s="59" t="n">
        <v>714</v>
      </c>
      <c r="H18" s="59" t="n">
        <v>277</v>
      </c>
      <c r="I18" s="59" t="n">
        <v>643</v>
      </c>
      <c r="J18" s="59" t="n">
        <v>5</v>
      </c>
      <c r="K18" s="59" t="n">
        <v>14</v>
      </c>
      <c r="L18" s="58" t="n">
        <v>0</v>
      </c>
      <c r="M18" s="59" t="n">
        <v>1</v>
      </c>
      <c r="N18" s="59" t="n">
        <v>3</v>
      </c>
      <c r="O18" s="59" t="n">
        <v>6</v>
      </c>
      <c r="P18" s="59" t="n">
        <v>2</v>
      </c>
      <c r="Q18" s="59" t="n">
        <v>1</v>
      </c>
      <c r="R18" s="60" t="n">
        <v>5</v>
      </c>
      <c r="S18" s="60" t="n">
        <v>8</v>
      </c>
      <c r="T18" s="60" t="n">
        <v>13</v>
      </c>
      <c r="U18" s="58" t="n">
        <v>1</v>
      </c>
      <c r="V18" s="59" t="n">
        <v>4</v>
      </c>
      <c r="W18" s="60" t="n">
        <v>5</v>
      </c>
      <c r="X18" s="58" t="n">
        <v>23</v>
      </c>
      <c r="Y18" s="59" t="n">
        <v>19</v>
      </c>
      <c r="Z18" s="61">
        <f>IF(U18="","",LOOKUP(U18-V18,{-9E+307,0,1},{2,"x",1}))</f>
        <v/>
      </c>
      <c r="AA18" s="62">
        <f>IF(U18="","",U18&amp;"-"&amp;V18)</f>
        <v/>
      </c>
      <c r="AB18" s="63" t="n"/>
      <c r="AC18" s="89" t="s">
        <v>200</v>
      </c>
      <c r="AD18" s="80">
        <f>SUMPRODUCT(($B$2:$C$161=$AC18)*($Z$2:$Z$161&lt;&gt;""))</f>
        <v/>
      </c>
      <c r="AE18" s="81">
        <f>SUMIF($B$2:$B$161,$AC18,$D$2:$D$161)+SUMIF($C$2:$C$161,$AC18,$E$2:$E$161)</f>
        <v/>
      </c>
      <c r="AF18" s="80">
        <f>SUMIF($B$2:$B$161,$AC18,$F$2:$F$161)+SUMIF($C$2:$C$161,$AC18,$G$2:$G$161)</f>
        <v/>
      </c>
      <c r="AG18" s="80">
        <f>SUMIF($B$2:$B$161,$AC18,$H$2:$H$161)+SUMIF($C$2:$C$161,$AC18,$I$2:$I$161)</f>
        <v/>
      </c>
      <c r="AH18" s="80">
        <f>SUMIF($B$2:$B$161,$AC18,$J$2:$J$161)+SUMIF($C$2:$C$161,$AC18,$K$2:$K$161)</f>
        <v/>
      </c>
      <c r="AI18" s="25">
        <f>SUMIF($B$2:$B$161,$AC18,$L$2:$L$161)+SUMIF($C$2:$C$161,$AC18,$M$2:$M$161)</f>
        <v/>
      </c>
      <c r="AJ18" s="80">
        <f>SUMIF($B$2:$B$161,$AC18,$N$2:$N$161)+SUMIF($C$2:$C$161,$AC18,$O$2:$O$161)</f>
        <v/>
      </c>
      <c r="AK18" s="80">
        <f>SUMIF($B$2:$B$161,$AC18,$P$2:$P$161)+SUMIF($C$2:$C$161,$AC18,$Q$2:$Q$161)</f>
        <v/>
      </c>
      <c r="AL18" s="80">
        <f>SUMIF($B$2:$B$161,$AC18,$U$2:$U$161)+SUMIF($C$2:$C$161,$AC18,$V$2:$V$161)</f>
        <v/>
      </c>
      <c r="AM18" s="29">
        <f>SUMIF($B$2:$B$161,$AC18,$X$2:$X$161)+SUMIF($C$2:$C$161,$AC18,$Y$2:$Y$161)</f>
        <v/>
      </c>
      <c r="AN18" s="31">
        <f>SUMIF($C$2:$C$161,$AC18,$D$2:$D$161)+SUMIF($B$2:$B$161,$AC18,$E$2:$E$161)</f>
        <v/>
      </c>
      <c r="AO18" s="80">
        <f>SUMIF($C$2:$C$161,$AC18,$F$2:$F$161)+SUMIF($B$2:$B$161,$AC18,$G$2:$G$161)</f>
        <v/>
      </c>
      <c r="AP18" s="80">
        <f>SUMIF($C$2:$C$161,$AC18,$H$2:$H$161)+SUMIF($B$2:$B$161,$AC18,$I$2:$I$161)</f>
        <v/>
      </c>
      <c r="AQ18" s="80">
        <f>SUMIF($C$2:$C$161,$AC18,$J$2:$J$161)+SUMIF($B$2:$B$161,$AC18,$K$2:$K$161)</f>
        <v/>
      </c>
      <c r="AR18" s="25">
        <f>SUMIF($C$2:$C$161,$AC18,$L$2:$L$161)+SUMIF($B$2:$B$161,$AC18,$M$2:$M$161)</f>
        <v/>
      </c>
      <c r="AS18" s="80">
        <f>SUMIF($C$2:$C$161,$AC18,$N$2:$N$161)+SUMIF($B$2:$B$161,$AC18,$O$2:$O$161)</f>
        <v/>
      </c>
      <c r="AT18" s="80">
        <f>SUMIF($C$2:$C$161,$AC18,$P$2:$P$161)+SUMIF($B$2:$B$161,$AC18,$Q$2:$Q$161)</f>
        <v/>
      </c>
      <c r="AU18" s="80">
        <f>SUMIF($C$2:$C$161,$AC18,$U$2:$U$161)+SUMIF($B$2:$B$161,$AC18,$V$2:$V$161)</f>
        <v/>
      </c>
      <c r="AV18" s="28">
        <f>SUMIF($C$2:$C$161,$AC18,$X$2:$X$161)+SUMIF($B$2:$B$161,$AC18,$Y$2:$Y$161)</f>
        <v/>
      </c>
      <c r="AW18" s="12" t="n">
        <v>5</v>
      </c>
      <c r="AX18" s="81" t="n">
        <v>33.55</v>
      </c>
      <c r="AY18" s="80" t="n">
        <v>2426</v>
      </c>
      <c r="AZ18" s="80" t="n">
        <v>2022</v>
      </c>
      <c r="BA18" s="80" t="n">
        <v>52</v>
      </c>
      <c r="BB18" s="25" t="n">
        <v>4</v>
      </c>
      <c r="BC18" s="80" t="n">
        <v>5</v>
      </c>
      <c r="BD18" s="80" t="n">
        <v>9</v>
      </c>
      <c r="BE18" s="80" t="n">
        <v>6</v>
      </c>
      <c r="BF18" s="29" t="n">
        <v>78</v>
      </c>
      <c r="BG18" s="31" t="n">
        <v>33.25</v>
      </c>
      <c r="BH18" s="80" t="n">
        <v>1907</v>
      </c>
      <c r="BI18" s="80" t="n">
        <v>1463</v>
      </c>
      <c r="BJ18" s="80" t="n">
        <v>31</v>
      </c>
      <c r="BK18" s="25" t="n">
        <v>2</v>
      </c>
      <c r="BL18" s="80" t="n">
        <v>17</v>
      </c>
      <c r="BM18" s="80" t="n">
        <v>4</v>
      </c>
      <c r="BN18" s="80" t="n">
        <v>6</v>
      </c>
      <c r="BO18" s="25" t="n">
        <v>87</v>
      </c>
      <c r="BT18" s="89" t="s">
        <v>213</v>
      </c>
      <c r="BU18" s="89" t="s">
        <v>214</v>
      </c>
      <c r="BV18" s="89" t="s">
        <v>213</v>
      </c>
      <c r="BW18" s="89" t="s">
        <v>214</v>
      </c>
      <c r="ES18" s="89" t="n"/>
      <c r="EV18" s="89" t="n"/>
      <c r="EY18" s="89" t="n"/>
      <c r="FB18" s="89" t="n"/>
      <c r="FE18" s="89" t="n"/>
      <c r="FH18" s="89" t="n"/>
      <c r="FK18" s="89" t="n"/>
      <c r="FN18" s="81" t="n"/>
      <c r="FQ18" s="81" t="n"/>
      <c r="FT18" s="81" t="n"/>
      <c r="FW18" s="81" t="n"/>
      <c r="FZ18" s="81" t="n"/>
      <c r="GC18" s="81" t="n"/>
      <c r="GF18" s="81" t="n"/>
      <c r="GI18" s="81" t="n"/>
    </row>
    <row customHeight="1" ht="12" r="19" spans="1:201">
      <c r="A19" s="74" t="n">
        <v>43338</v>
      </c>
      <c r="B19" s="63" t="s">
        <v>204</v>
      </c>
      <c r="C19" s="63" t="s">
        <v>199</v>
      </c>
      <c r="D19" s="85" t="n">
        <v>6.82</v>
      </c>
      <c r="E19" s="57" t="n">
        <v>6.91</v>
      </c>
      <c r="F19" s="58" t="n">
        <v>453</v>
      </c>
      <c r="G19" s="59" t="n">
        <v>428</v>
      </c>
      <c r="H19" s="59" t="n">
        <v>384</v>
      </c>
      <c r="I19" s="59" t="n">
        <v>358</v>
      </c>
      <c r="J19" s="59" t="n">
        <v>14</v>
      </c>
      <c r="K19" s="59" t="n">
        <v>12</v>
      </c>
      <c r="L19" s="58" t="n">
        <v>1</v>
      </c>
      <c r="M19" s="59" t="n">
        <v>0</v>
      </c>
      <c r="N19" s="59" t="n">
        <v>0</v>
      </c>
      <c r="O19" s="59" t="n">
        <v>2</v>
      </c>
      <c r="P19" s="59" t="n">
        <v>1</v>
      </c>
      <c r="Q19" s="59" t="n">
        <v>4</v>
      </c>
      <c r="R19" s="60" t="n">
        <v>2</v>
      </c>
      <c r="S19" s="60" t="n">
        <v>6</v>
      </c>
      <c r="T19" s="60" t="n">
        <v>8</v>
      </c>
      <c r="U19" s="58" t="n">
        <v>0</v>
      </c>
      <c r="V19" s="59" t="n">
        <v>0</v>
      </c>
      <c r="W19" s="60" t="n">
        <v>0</v>
      </c>
      <c r="X19" s="58" t="n">
        <v>15</v>
      </c>
      <c r="Y19" s="59" t="n">
        <v>38</v>
      </c>
      <c r="Z19" s="61">
        <f>IF(U19="","",LOOKUP(U19-V19,{-9E+307,0,1},{2,"x",1}))</f>
        <v/>
      </c>
      <c r="AA19" s="62">
        <f>IF(U19="","",U19&amp;"-"&amp;V19)</f>
        <v/>
      </c>
      <c r="AB19" s="63" t="n"/>
      <c r="AC19" s="89" t="s">
        <v>204</v>
      </c>
      <c r="AD19" s="80">
        <f>SUMPRODUCT(($B$2:$C$161=$AC19)*($Z$2:$Z$161&lt;&gt;""))</f>
        <v/>
      </c>
      <c r="AE19" s="81">
        <f>SUMIF($B$2:$B$161,$AC19,$D$2:$D$161)+SUMIF($C$2:$C$161,$AC19,$E$2:$E$161)</f>
        <v/>
      </c>
      <c r="AF19" s="80">
        <f>SUMIF($B$2:$B$161,$AC19,$F$2:$F$161)+SUMIF($C$2:$C$161,$AC19,$G$2:$G$161)</f>
        <v/>
      </c>
      <c r="AG19" s="80">
        <f>SUMIF($B$2:$B$161,$AC19,$H$2:$H$161)+SUMIF($C$2:$C$161,$AC19,$I$2:$I$161)</f>
        <v/>
      </c>
      <c r="AH19" s="80">
        <f>SUMIF($B$2:$B$161,$AC19,$J$2:$J$161)+SUMIF($C$2:$C$161,$AC19,$K$2:$K$161)</f>
        <v/>
      </c>
      <c r="AI19" s="25">
        <f>SUMIF($B$2:$B$161,$AC19,$L$2:$L$161)+SUMIF($C$2:$C$161,$AC19,$M$2:$M$161)</f>
        <v/>
      </c>
      <c r="AJ19" s="80">
        <f>SUMIF($B$2:$B$161,$AC19,$N$2:$N$161)+SUMIF($C$2:$C$161,$AC19,$O$2:$O$161)</f>
        <v/>
      </c>
      <c r="AK19" s="80">
        <f>SUMIF($B$2:$B$161,$AC19,$P$2:$P$161)+SUMIF($C$2:$C$161,$AC19,$Q$2:$Q$161)</f>
        <v/>
      </c>
      <c r="AL19" s="80">
        <f>SUMIF($B$2:$B$161,$AC19,$U$2:$U$161)+SUMIF($C$2:$C$161,$AC19,$V$2:$V$161)</f>
        <v/>
      </c>
      <c r="AM19" s="29">
        <f>SUMIF($B$2:$B$161,$AC19,$X$2:$X$161)+SUMIF($C$2:$C$161,$AC19,$Y$2:$Y$161)</f>
        <v/>
      </c>
      <c r="AN19" s="31">
        <f>SUMIF($C$2:$C$161,$AC19,$D$2:$D$161)+SUMIF($B$2:$B$161,$AC19,$E$2:$E$161)</f>
        <v/>
      </c>
      <c r="AO19" s="80">
        <f>SUMIF($C$2:$C$161,$AC19,$F$2:$F$161)+SUMIF($B$2:$B$161,$AC19,$G$2:$G$161)</f>
        <v/>
      </c>
      <c r="AP19" s="80">
        <f>SUMIF($C$2:$C$161,$AC19,$H$2:$H$161)+SUMIF($B$2:$B$161,$AC19,$I$2:$I$161)</f>
        <v/>
      </c>
      <c r="AQ19" s="80">
        <f>SUMIF($C$2:$C$161,$AC19,$J$2:$J$161)+SUMIF($B$2:$B$161,$AC19,$K$2:$K$161)</f>
        <v/>
      </c>
      <c r="AR19" s="25">
        <f>SUMIF($C$2:$C$161,$AC19,$L$2:$L$161)+SUMIF($B$2:$B$161,$AC19,$M$2:$M$161)</f>
        <v/>
      </c>
      <c r="AS19" s="80">
        <f>SUMIF($C$2:$C$161,$AC19,$N$2:$N$161)+SUMIF($B$2:$B$161,$AC19,$O$2:$O$161)</f>
        <v/>
      </c>
      <c r="AT19" s="80">
        <f>SUMIF($C$2:$C$161,$AC19,$P$2:$P$161)+SUMIF($B$2:$B$161,$AC19,$Q$2:$Q$161)</f>
        <v/>
      </c>
      <c r="AU19" s="80">
        <f>SUMIF($C$2:$C$161,$AC19,$U$2:$U$161)+SUMIF($B$2:$B$161,$AC19,$V$2:$V$161)</f>
        <v/>
      </c>
      <c r="AV19" s="28">
        <f>SUMIF($C$2:$C$161,$AC19,$X$2:$X$161)+SUMIF($B$2:$B$161,$AC19,$Y$2:$Y$161)</f>
        <v/>
      </c>
      <c r="AW19" s="12" t="n">
        <v>5</v>
      </c>
      <c r="AX19" s="81" t="n">
        <v>34.75</v>
      </c>
      <c r="AY19" s="80" t="n">
        <v>2145</v>
      </c>
      <c r="AZ19" s="80" t="n">
        <v>1682</v>
      </c>
      <c r="BA19" s="80" t="n">
        <v>65</v>
      </c>
      <c r="BB19" s="25" t="n">
        <v>5</v>
      </c>
      <c r="BC19" s="80" t="n">
        <v>10</v>
      </c>
      <c r="BD19" s="80" t="n">
        <v>9</v>
      </c>
      <c r="BE19" s="80" t="n">
        <v>7</v>
      </c>
      <c r="BF19" s="29" t="n">
        <v>112</v>
      </c>
      <c r="BG19" s="31" t="n">
        <v>32.98</v>
      </c>
      <c r="BH19" s="80" t="n">
        <v>2136</v>
      </c>
      <c r="BI19" s="80" t="n">
        <v>1701</v>
      </c>
      <c r="BJ19" s="80" t="n">
        <v>46</v>
      </c>
      <c r="BK19" s="25" t="n">
        <v>4</v>
      </c>
      <c r="BL19" s="80" t="n">
        <v>19</v>
      </c>
      <c r="BM19" s="80" t="n">
        <v>6</v>
      </c>
      <c r="BN19" s="80" t="n">
        <v>3</v>
      </c>
      <c r="BO19" s="25" t="n">
        <v>108</v>
      </c>
      <c r="BR19" s="41">
        <f>BR32</f>
        <v/>
      </c>
      <c r="BS19" s="20">
        <f>BS32</f>
        <v/>
      </c>
      <c r="BT19" s="36">
        <f>COUNTIFS($T$2:$T$161,"&gt;"&amp;$BT$17,$B$2:$B$161,"="&amp;BR19)+COUNTIFS($T$2:$T$161,"&gt;"&amp;$BT$17,$C$2:$C$161,"="&amp;BR19)</f>
        <v/>
      </c>
      <c r="BU19" s="8">
        <f>COUNTIFS($T$2:$T$161,"&lt;"&amp;$BT$17,$B$2:$B$161,"="&amp;BR19)+COUNTIFS($T$2:$T$161,"&lt;"&amp;$BT$17,$C$2:$C$161,"="&amp;BR19)</f>
        <v/>
      </c>
      <c r="BV19" s="8">
        <f>COUNTIFS($T$2:$T$161,"&gt;"&amp;$BT$17,$B$2:$B$161,"="&amp;BS19)+COUNTIFS($T$2:$T$161,"&gt;"&amp;$BT$17,$C$2:$C$161,"="&amp;BS19)</f>
        <v/>
      </c>
      <c r="BW19" s="43">
        <f>COUNTIFS($T$2:$T$161,"&lt;"&amp;$BT$17,$B$2:$B$161,"="&amp;BS19)+COUNTIFS($T$2:$T$161,"&lt;"&amp;$BT$17,$C$2:$C$161,"="&amp;BS19)</f>
        <v/>
      </c>
      <c r="BX19" s="36">
        <f>COUNTIFS($T$2:$T$161,"&gt;"&amp;$BX$17,$B$2:$B$161,"="&amp;BR19)+COUNTIFS($T$2:$T$161,"&gt;"&amp;$BX$17,$C$2:$C$161,"="&amp;BR19)</f>
        <v/>
      </c>
      <c r="BY19" s="8">
        <f>COUNTIFS($T$2:$T$161,"&lt;"&amp;$BX$17,$B$2:$B$161,"="&amp;BR19)+COUNTIFS($T$2:$T$161,"&lt;"&amp;$BX$17,$C$2:$C$161,"="&amp;BR19)</f>
        <v/>
      </c>
      <c r="BZ19" s="8">
        <f>COUNTIFS($T$2:$T$161,"&gt;"&amp;$BX$17,$B$2:$B$161,"="&amp;BS19)+COUNTIFS($T$2:$T$161,"&gt;"&amp;$BX$17,$C$2:$C$161,"="&amp;BS19)</f>
        <v/>
      </c>
      <c r="CA19" s="43">
        <f>COUNTIFS($T$2:$T$161,"&lt;"&amp;$BX$17,$B$2:$B$161,"="&amp;BS19)+COUNTIFS($T$2:$T$161,"&lt;"&amp;$BX$17,$C$2:$C$161,"="&amp;BS19)</f>
        <v/>
      </c>
      <c r="CB19" s="8">
        <f>COUNTIFS($T$2:$T$161,"&gt;"&amp;$CB$17,$B$2:$B$161,"="&amp;BR19)+COUNTIFS($T$2:$T$161,"&gt;"&amp;$CB$17,$C$2:$C$161,"="&amp;BR19)</f>
        <v/>
      </c>
      <c r="CC19" s="8">
        <f>COUNTIFS($T$2:$T$161,"&lt;"&amp;$CB$17,$B$2:$B$161,"="&amp;BR19)+COUNTIFS($T$2:$T$161,"&lt;"&amp;$CB$17,$C$2:$C$161,"="&amp;BR19)</f>
        <v/>
      </c>
      <c r="CD19" s="8">
        <f>COUNTIFS($T$2:$T$161,"&gt;"&amp;$CB$17,$B$2:$B$161,"="&amp;BS19)+COUNTIFS($T$2:$T$161,"&gt;"&amp;$CB$17,$C$2:$C$161,"="&amp;BS19)</f>
        <v/>
      </c>
      <c r="CE19" s="8">
        <f>COUNTIFS($T$2:$T$161,"&lt;"&amp;$CB$17,$B$2:$B$161,"="&amp;BS19)+COUNTIFS($T$2:$T$161,"&lt;"&amp;$CB$17,$C$2:$C$161,"="&amp;BS19)</f>
        <v/>
      </c>
      <c r="CF19" s="36">
        <f>COUNTIFS($W$2:$W$161,"&gt;"&amp;$CF$17,$B$2:$B$161,"="&amp;BR19)+COUNTIFS($W$2:$W$161,"&gt;"&amp;$CF$17,$C$2:$C$161,"="&amp;BR19)</f>
        <v/>
      </c>
      <c r="CG19" s="8">
        <f>COUNTIFS($W$2:$W$161,"&lt;"&amp;$CF$17,$B$2:$B$161,"="&amp;BR19)+COUNTIFS($W$2:$W$161,"&lt;"&amp;$CF$17,$C$2:$C$161,"="&amp;BR19)</f>
        <v/>
      </c>
      <c r="CH19" s="8">
        <f>COUNTIFS($W$2:$W$161,"&gt;"&amp;$CF$17,$B$2:$B$161,"="&amp;BS19)+COUNTIFS($W$2:$W$161,"&gt;"&amp;$CF$17,$C$2:$C$161,"="&amp;BS19)</f>
        <v/>
      </c>
      <c r="CI19" s="8">
        <f>COUNTIFS($W$2:$W$161,"&lt;"&amp;$CF$17,$B$2:$B$161,"="&amp;BS19)+COUNTIFS($W$2:$W$161,"&lt;"&amp;$CF$17,$C$2:$C$161,"="&amp;BS19)</f>
        <v/>
      </c>
      <c r="CJ19" s="8">
        <f>COUNTIFS($W$2:$W$161,"&gt;"&amp;$CJ$17,$B$2:$B$161,"="&amp;BR19)+COUNTIFS($W$2:$W$161,"&gt;"&amp;$CJ$17,$C$2:$C$161,"="&amp;BR19)</f>
        <v/>
      </c>
      <c r="CK19" s="8">
        <f>COUNTIFS($W$2:$W$161,"&lt;"&amp;$CJ$17,$B$2:$B$161,"="&amp;BR19)+COUNTIFS($W$2:$W$161,"&lt;"&amp;$CJ$17,$C$2:$C$161,"="&amp;BR19)</f>
        <v/>
      </c>
      <c r="CL19" s="8">
        <f>COUNTIFS($W$2:$W$161,"&gt;"&amp;$CJ$17,$B$2:$B$161,"="&amp;BS19)+COUNTIFS($W$2:$W$161,"&gt;"&amp;$CJ$17,$C$2:$C$161,"="&amp;BS19)</f>
        <v/>
      </c>
      <c r="CM19" s="8">
        <f>COUNTIFS($W$2:$W$161,"&lt;"&amp;$CJ$17,$B$2:$B$161,"="&amp;BS19)+COUNTIFS($W$2:$W$161,"&lt;"&amp;$CJ$17,$C$2:$C$161,"="&amp;BS19)</f>
        <v/>
      </c>
      <c r="CN19" s="8">
        <f>COUNTIFS($W$2:$W$161,"&gt;"&amp;$CN$17,$B$2:$B$161,"="&amp;BR19)+COUNTIFS($W$2:$W$161,"&gt;"&amp;$CN$17,$C$2:$C$161,"="&amp;BR19)</f>
        <v/>
      </c>
      <c r="CO19" s="8">
        <f>COUNTIFS($W$2:$W$161,"&lt;"&amp;$CN$17,$B$2:$B$161,"="&amp;BR19)+COUNTIFS($W$2:$W$161,"&lt;"&amp;$CN$17,$C$2:$C$161,"="&amp;BR19)</f>
        <v/>
      </c>
      <c r="CP19" s="8">
        <f>COUNTIFS($W$2:$W$161,"&gt;"&amp;$CN$17,$B$2:$B$161,"="&amp;BS19)+COUNTIFS($W$2:$W$161,"&gt;"&amp;$CN$17,$C$2:$C$161,"="&amp;BS19)</f>
        <v/>
      </c>
      <c r="CQ19" s="8">
        <f>COUNTIFS($W$2:$W$161,"&lt;"&amp;$CN$17,$B$2:$B$161,"="&amp;BS19)+COUNTIFS($W$2:$W$161,"&lt;"&amp;$CN$17,$C$2:$C$161,"="&amp;BS19)</f>
        <v/>
      </c>
      <c r="CR19" s="8">
        <f>COUNTIFS($W$2:$W$161,"&gt;"&amp;$CR$17,$B$2:$B$161,"="&amp;BR19)+COUNTIFS($W$2:$W$161,"&gt;"&amp;$CR$17,$C$2:$C$161,"="&amp;BR19)</f>
        <v/>
      </c>
      <c r="CS19" s="8">
        <f>COUNTIFS($W$2:$W$161,"&lt;"&amp;$CR$17,$B$2:$B$161,"="&amp;BR19)+COUNTIFS($W$2:$W$161,"&lt;"&amp;$CR$17,$C$2:$C$161,"="&amp;BR19)</f>
        <v/>
      </c>
      <c r="CT19" s="8">
        <f>COUNTIFS($W$2:$W$161,"&gt;"&amp;$CR$17,$B$2:$B$161,"="&amp;BS19)+COUNTIFS($W$2:$W$161,"&gt;"&amp;$CR$17,$C$2:$C$161,"="&amp;BS19)</f>
        <v/>
      </c>
      <c r="CU19" s="37">
        <f>COUNTIFS($W$2:$W$161,"&lt;"&amp;$CR$17,$B$2:$B$161,"="&amp;BS19)+COUNTIFS($W$2:$W$161,"&lt;"&amp;$CR$17,$C$2:$C$161,"="&amp;BS19)</f>
        <v/>
      </c>
      <c r="CV19" s="12">
        <f>COUNTIFS($R$2:$R$161,"&gt;"&amp;$CV$17,$B$2:$B$161,"="&amp;BR19)+COUNTIFS($S$2:$S$161,"&gt;"&amp;$CV$17,$C$2:$C$161,"="&amp;BR19)</f>
        <v/>
      </c>
      <c r="CW19" s="80">
        <f>COUNTIFS($R$2:$R$161,"&lt;"&amp;$CV$17,$B$2:$B$161,"="&amp;BR19)+COUNTIFS($S$2:$S$161,"&lt;"&amp;$CV$17,$C$2:$C$161,"="&amp;BR19)</f>
        <v/>
      </c>
      <c r="CX19" s="80">
        <f>COUNTIFS($R$2:$R$161,"&gt;"&amp;$CV$17,$B$2:$B$161,"="&amp;BS19)+COUNTIFS($S$2:$S$161,"&gt;"&amp;$CV$17,$C$2:$C$161,"="&amp;BS19)</f>
        <v/>
      </c>
      <c r="CY19" s="80">
        <f>COUNTIFS($R$2:$R$161,"&lt;"&amp;$CV$17,$B$2:$B$161,"="&amp;BS19)+COUNTIFS($S$2:$S$161,"&lt;"&amp;$CV$17,$C$2:$C$161,"="&amp;BS19)</f>
        <v/>
      </c>
      <c r="CZ19" s="80">
        <f>COUNTIFS($R$2:$R$161,"&gt;"&amp;$CZ$17,$B$2:$B$161,"="&amp;BR19)+COUNTIFS($S$2:$S$161,"&gt;"&amp;$CZ$17,$C$2:$C$161,"="&amp;BR19)</f>
        <v/>
      </c>
      <c r="DA19" s="80">
        <f>COUNTIFS($R$2:$R$161,"&lt;"&amp;$CZ$17,$B$2:$B$161,"="&amp;BR19)+COUNTIFS($S$2:$S$161,"&lt;"&amp;$CZ$17,$C$2:$C$161,"="&amp;BR19)</f>
        <v/>
      </c>
      <c r="DB19" s="80">
        <f>COUNTIFS($R$2:$R$161,"&gt;"&amp;$CZ$17,$B$2:$B$161,"="&amp;BS19)+COUNTIFS($S$2:$S$161,"&gt;"&amp;$CZ$17,$C$2:$C$161,"="&amp;BS19)</f>
        <v/>
      </c>
      <c r="DC19" s="80">
        <f>COUNTIFS($R$2:$R$161,"&lt;"&amp;$CZ$17,$B$2:$B$161,"="&amp;BS19)+COUNTIFS($S$2:$S$161,"&lt;"&amp;$CZ$17,$C$2:$C$161,"="&amp;BS19)</f>
        <v/>
      </c>
      <c r="DD19" s="80">
        <f>COUNTIFS($R$2:$R$161,"&gt;"&amp;$DD$17,$B$2:$B$161,"="&amp;BR19)+COUNTIFS($S$2:$S$161,"&gt;"&amp;$DD$17,$C$2:$C$161,"="&amp;BR19)</f>
        <v/>
      </c>
      <c r="DE19" s="80">
        <f>COUNTIFS($R$2:$R$161,"&lt;"&amp;$DD$17,$B$2:$B$161,"="&amp;BR19)+COUNTIFS($S$2:$S$161,"&lt;"&amp;$DD$17,$C$2:$C$161,"="&amp;BR19)</f>
        <v/>
      </c>
      <c r="DF19" s="80">
        <f>COUNTIFS($R$2:$R$161,"&gt;"&amp;$DD$17,$B$2:$B$161,"="&amp;BS19)+COUNTIFS($S$2:$S$161,"&gt;"&amp;$DD$17,$C$2:$C$161,"="&amp;BS19)</f>
        <v/>
      </c>
      <c r="DG19" s="80">
        <f>COUNTIFS($R$2:$R$161,"&lt;"&amp;$DD$17,$B$2:$B$161,"="&amp;BS19)+COUNTIFS($S$2:$S$161,"&lt;"&amp;$DD$17,$C$2:$C$161,"="&amp;BS19)</f>
        <v/>
      </c>
      <c r="DH19" s="25">
        <f>COUNTIFS($U$2:$U$161,"&gt;"&amp;$DH$17,$B$2:$B$161,"="&amp;BR19)+COUNTIFS($V$2:$V$161,"&gt;"&amp;$DH$17,$C$2:$C$161,"="&amp;BR19)</f>
        <v/>
      </c>
      <c r="DI19" s="80">
        <f>COUNTIFS($U$2:$U$161,"&lt;"&amp;$DH$17,$B$2:$B$161,"="&amp;BR19)+COUNTIFS($V$2:$V$161,"&lt;"&amp;$DH$17,$C$2:$C$161,"="&amp;BR19)</f>
        <v/>
      </c>
      <c r="DJ19" s="80">
        <f>COUNTIFS($U$2:$U$161,"&gt;"&amp;$DH$17,$B$2:$B$161,"="&amp;BS19)+COUNTIFS($V$2:$V$161,"&gt;"&amp;$DH$17,$C$2:$C$161,"="&amp;BS19)</f>
        <v/>
      </c>
      <c r="DK19" s="80">
        <f>COUNTIFS($U$2:$U$161,"&lt;"&amp;$DH$17,$B$2:$B$161,"="&amp;BS19)+COUNTIFS($V$2:$V$161,"&lt;"&amp;$DH$17,$C$2:$C$161,"="&amp;BS19)</f>
        <v/>
      </c>
      <c r="DL19" s="80">
        <f>COUNTIFS($U$2:$U$161,"&gt;"&amp;$DL$17,$B$2:$B$161,"="&amp;BR19)+COUNTIFS($V$2:$V$161,"&gt;"&amp;$DL$17,$C$2:$C$161,"="&amp;BR19)</f>
        <v/>
      </c>
      <c r="DM19" s="80">
        <f>COUNTIFS($U$2:$U$161,"&lt;"&amp;$DL$17,$B$2:$B$161,"="&amp;BR19)+COUNTIFS($V$2:$V$161,"&lt;"&amp;$DL$17,$C$2:$C$161,"="&amp;BR19)</f>
        <v/>
      </c>
      <c r="DN19" s="80">
        <f>COUNTIFS($U$2:$U$161,"&gt;"&amp;$DL$17,$B$2:$B$161,"="&amp;BS19)+COUNTIFS($V$2:$V$161,"&gt;"&amp;$DL$17,$C$2:$C$161,"="&amp;BS19)</f>
        <v/>
      </c>
      <c r="DO19" s="80">
        <f>COUNTIFS($U$2:$U$161,"&lt;"&amp;$DL$17,$B$2:$B$161,"="&amp;BS19)+COUNTIFS($V$2:$V$161,"&lt;"&amp;$DL$17,$C$2:$C$161,"="&amp;BS19)</f>
        <v/>
      </c>
      <c r="DP19" s="80">
        <f>COUNTIFS($U$2:$U$161,"&gt;"&amp;$DP$17,$B$2:$B$161,"="&amp;BR19)+COUNTIFS($V$2:$V$161,"&gt;"&amp;$DP$17,$C$2:$C$161,"="&amp;BR19)</f>
        <v/>
      </c>
      <c r="DQ19" s="80">
        <f>COUNTIFS($U$2:$U$161,"&lt;"&amp;$DP$17,$B$2:$B$161,"="&amp;BR19)+COUNTIFS($V$2:$V$161,"&lt;"&amp;$DP$17,$C$2:$C$161,"="&amp;BR19)</f>
        <v/>
      </c>
      <c r="DR19" s="80">
        <f>COUNTIFS($U$2:$U$161,"&gt;"&amp;$DP$17,$B$2:$B$161,"="&amp;BS19)+COUNTIFS($V$2:$V$161,"&gt;"&amp;$DP$17,$C$2:$C$161,"="&amp;BS19)</f>
        <v/>
      </c>
      <c r="DS19" s="80">
        <f>COUNTIFS($U$2:$U$161,"&lt;"&amp;$DP$17,$B$2:$B$161,"="&amp;BS19)+COUNTIFS($V$2:$V$161,"&lt;"&amp;$DP$17,$C$2:$C$161,"="&amp;BS19)</f>
        <v/>
      </c>
      <c r="DT19" s="12">
        <f>COUNTIFS($S$2:$S$161,"&gt;"&amp;$DT$17,$B$2:$B$161,"="&amp;BR19)+COUNTIFS($R$2:$R$161,"&gt;"&amp;$DT$17,$C$2:$C$161,"="&amp;BR19)</f>
        <v/>
      </c>
      <c r="DU19" s="80">
        <f>COUNTIFS($S$2:$S$161,"&lt;"&amp;$DT$17,$B$2:$B$161,"="&amp;BR19)+COUNTIFS($R$2:$R$161,"&lt;"&amp;$DT$17,$C$2:$C$161,"="&amp;BR19)</f>
        <v/>
      </c>
      <c r="DV19" s="80">
        <f>COUNTIFS($S$2:$S$161,"&gt;"&amp;$DT$17,$B$2:$B$161,"="&amp;BS19)+COUNTIFS($R$2:$R$161,"&gt;"&amp;$DT$17,$C$2:$C$161,"="&amp;BS19)</f>
        <v/>
      </c>
      <c r="DW19" s="80">
        <f>COUNTIFS($S$2:$S$161,"&lt;"&amp;$DT$17,$B$2:$B$161,"="&amp;BS19)+COUNTIFS($R$2:$R$161,"&lt;"&amp;$DT$17,$C$2:$C$161,"="&amp;BS19)</f>
        <v/>
      </c>
      <c r="DX19" s="80">
        <f>COUNTIFS($S$2:$S$161,"&gt;"&amp;$DX$17,$B$2:$B$161,"="&amp;BR19)+COUNTIFS($R$2:$R$161,"&gt;"&amp;$DX$17,$C$2:$C$161,"="&amp;BR19)</f>
        <v/>
      </c>
      <c r="DY19" s="80">
        <f>COUNTIFS($S$2:$S$161,"&lt;"&amp;$DX$17,$B$2:$B$161,"="&amp;BR19)+COUNTIFS($R$2:$R$161,"&lt;"&amp;$DX$17,$C$2:$C$161,"="&amp;BR19)</f>
        <v/>
      </c>
      <c r="DZ19" s="80">
        <f>COUNTIFS($S$2:$S$161,"&gt;"&amp;$DX$17,$B$2:$B$161,"="&amp;BS19)+COUNTIFS($R$2:$R$161,"&gt;"&amp;$DX$17,$C$2:$C$161,"="&amp;BS19)</f>
        <v/>
      </c>
      <c r="EA19" s="80">
        <f>COUNTIFS($S$2:$S$161,"&lt;"&amp;$DX$17,$B$2:$B$161,"="&amp;BS19)+COUNTIFS($R$2:$R$161,"&lt;"&amp;$DX$17,$C$2:$C$161,"="&amp;BS19)</f>
        <v/>
      </c>
      <c r="EB19" s="80">
        <f>COUNTIFS($S$2:$S$161,"&gt;"&amp;$EB$17,$B$2:$B$161,"="&amp;BR19)+COUNTIFS($R$2:$R$161,"&gt;"&amp;$EB$17,$C$2:$C$161,"="&amp;BR19)</f>
        <v/>
      </c>
      <c r="EC19" s="80">
        <f>COUNTIFS($S$2:$S$161,"&lt;"&amp;$EB$17,$B$2:$B$161,"="&amp;BR19)+COUNTIFS($R$2:$R$161,"&lt;"&amp;$EB$17,$C$2:$C$161,"="&amp;BR19)</f>
        <v/>
      </c>
      <c r="ED19" s="80">
        <f>COUNTIFS($S$2:$S$161,"&gt;"&amp;$EB$17,$B$2:$B$161,"="&amp;BS19)+COUNTIFS($R$2:$R$161,"&gt;"&amp;$EB$17,$C$2:$C$161,"="&amp;BS19)</f>
        <v/>
      </c>
      <c r="EE19" s="80">
        <f>COUNTIFS($S$2:$S$161,"&lt;"&amp;$EB$17,$B$2:$B$161,"="&amp;BS19)+COUNTIFS($R$2:$R$161,"&lt;"&amp;$EB$17,$C$2:$C$161,"="&amp;BS19)</f>
        <v/>
      </c>
      <c r="EF19" s="25">
        <f>COUNTIFS($V$2:$V$161,"&gt;"&amp;$EF$17,$B$2:$B$161,"="&amp;BR19)+COUNTIFS($U$2:$U$161,"&gt;"&amp;$EF$17,$C$2:$C$161,"="&amp;BR19)</f>
        <v/>
      </c>
      <c r="EG19" s="80">
        <f>COUNTIFS($V$2:$V$161,"&lt;"&amp;$EF$17,$B$2:$B$161,"="&amp;BR19)+COUNTIFS($U$2:$U$161,"&lt;"&amp;$EF$17,$C$2:$C$161,"="&amp;BR19)</f>
        <v/>
      </c>
      <c r="EH19" s="80">
        <f>COUNTIFS($V$2:$V$161,"&gt;"&amp;$EF$17,$B$2:$B$161,"="&amp;BS19)+COUNTIFS($U$2:$U$161,"&gt;"&amp;$EF$17,$C$2:$C$161,"="&amp;BS19)</f>
        <v/>
      </c>
      <c r="EI19" s="80">
        <f>COUNTIFS($V$2:$V$161,"&lt;"&amp;$EF$17,$B$2:$B$161,"="&amp;BS19)+COUNTIFS($U$2:$U$161,"&lt;"&amp;$EF$17,$C$2:$C$161,"="&amp;BS19)</f>
        <v/>
      </c>
      <c r="EJ19" s="80">
        <f>COUNTIFS($V$2:$V$161,"&gt;"&amp;$EJ$17,$B$2:$B$161,"="&amp;BR19)+COUNTIFS($U$2:$U$161,"&gt;"&amp;$EJ$17,$C$2:$C$161,"="&amp;BR19)</f>
        <v/>
      </c>
      <c r="EK19" s="80">
        <f>COUNTIFS($V$2:$V$161,"&lt;"&amp;$EJ$17,$B$2:$B$161,"="&amp;BR19)+COUNTIFS($U$2:$U$161,"&lt;"&amp;$EJ$17,$C$2:$C$161,"="&amp;BR19)</f>
        <v/>
      </c>
      <c r="EL19" s="80">
        <f>COUNTIFS($V$2:$V$161,"&gt;"&amp;$EJ$17,$B$2:$B$161,"="&amp;BS19)+COUNTIFS($U$2:$U$161,"&gt;"&amp;$EJ$17,$C$2:$C$161,"="&amp;BS19)</f>
        <v/>
      </c>
      <c r="EM19" s="80">
        <f>COUNTIFS($V$2:$V$161,"&lt;"&amp;$EJ$17,$B$2:$B$161,"="&amp;BS19)+COUNTIFS($U$2:$U$161,"&lt;"&amp;$EJ$17,$C$2:$C$161,"="&amp;BS19)</f>
        <v/>
      </c>
      <c r="EN19" s="80">
        <f>COUNTIFS($V$2:$V$161,"&gt;"&amp;$EN$17,$B$2:$B$161,"="&amp;BR19)+COUNTIFS($U$2:$U$161,"&gt;"&amp;$EN$17,$C$2:$C$161,"="&amp;BR19)</f>
        <v/>
      </c>
      <c r="EO19" s="80">
        <f>COUNTIFS($V$2:$V$161,"&lt;"&amp;$EN$17,$B$2:$B$161,"="&amp;BR19)+COUNTIFS($U$2:$U$161,"&lt;"&amp;$EN$17,$C$2:$C$161,"="&amp;BR19)</f>
        <v/>
      </c>
      <c r="EP19" s="80">
        <f>COUNTIFS($V$2:$V$161,"&gt;"&amp;$EN$17,$B$2:$B$161,"="&amp;BS19)+COUNTIFS($U$2:$U$161,"&gt;"&amp;$EN$17,$C$2:$C$161,"="&amp;BS19)</f>
        <v/>
      </c>
      <c r="EQ19" s="80">
        <f>COUNTIFS($V$2:$V$161,"&lt;"&amp;$EN$17,$B$2:$B$161,"="&amp;BS19)+COUNTIFS($U$2:$U$161,"&lt;"&amp;$EN$17,$C$2:$C$161,"="&amp;BS19)</f>
        <v/>
      </c>
      <c r="ES19" s="89" t="n"/>
      <c r="EV19" s="89" t="n"/>
      <c r="EY19" s="89" t="n"/>
      <c r="FB19" s="89" t="n"/>
      <c r="FE19" s="89" t="n"/>
      <c r="FH19" s="89" t="n"/>
      <c r="FK19" s="89" t="n"/>
      <c r="FN19" s="81" t="n"/>
      <c r="FQ19" s="81" t="n"/>
      <c r="FT19" s="81" t="n"/>
      <c r="FW19" s="81" t="n"/>
      <c r="FZ19" s="81" t="n"/>
      <c r="GC19" s="81" t="n"/>
      <c r="GF19" s="81" t="n"/>
      <c r="GI19" s="81" t="n"/>
    </row>
    <row customHeight="1" ht="12" r="20" spans="1:201">
      <c r="A20" s="74" t="n">
        <v>43339</v>
      </c>
      <c r="B20" s="63" t="s">
        <v>195</v>
      </c>
      <c r="C20" s="63" t="s">
        <v>202</v>
      </c>
      <c r="D20" s="85" t="n">
        <v>6.82</v>
      </c>
      <c r="E20" s="57" t="n">
        <v>6.65</v>
      </c>
      <c r="F20" s="58" t="n">
        <v>507</v>
      </c>
      <c r="G20" s="59" t="n">
        <v>342</v>
      </c>
      <c r="H20" s="59" t="n">
        <v>421</v>
      </c>
      <c r="I20" s="59" t="n">
        <v>252</v>
      </c>
      <c r="J20" s="59" t="n">
        <v>12</v>
      </c>
      <c r="K20" s="59" t="n">
        <v>7</v>
      </c>
      <c r="L20" s="58" t="n">
        <v>0</v>
      </c>
      <c r="M20" s="59" t="n">
        <v>0</v>
      </c>
      <c r="N20" s="59" t="n">
        <v>3</v>
      </c>
      <c r="O20" s="59" t="n">
        <v>1</v>
      </c>
      <c r="P20" s="59" t="n">
        <v>1</v>
      </c>
      <c r="Q20" s="59" t="n">
        <v>3</v>
      </c>
      <c r="R20" s="60" t="n">
        <v>4</v>
      </c>
      <c r="S20" s="60" t="n">
        <v>4</v>
      </c>
      <c r="T20" s="60" t="n">
        <v>8</v>
      </c>
      <c r="U20" s="58" t="n">
        <v>2</v>
      </c>
      <c r="V20" s="59" t="n">
        <v>2</v>
      </c>
      <c r="W20" s="60" t="n">
        <v>4</v>
      </c>
      <c r="X20" s="58" t="n">
        <v>17</v>
      </c>
      <c r="Y20" s="59" t="n">
        <v>17</v>
      </c>
      <c r="Z20" s="61">
        <f>IF(U20="","",LOOKUP(U20-V20,{-9E+307,0,1},{2,"x",1}))</f>
        <v/>
      </c>
      <c r="AA20" s="62">
        <f>IF(U20="","",U20&amp;"-"&amp;V20)</f>
        <v/>
      </c>
      <c r="AB20" s="63" t="n"/>
      <c r="AC20" s="89" t="s">
        <v>208</v>
      </c>
      <c r="AD20" s="80">
        <f>SUMPRODUCT(($B$2:$C$161=$AC20)*($Z$2:$Z$161&lt;&gt;""))</f>
        <v/>
      </c>
      <c r="AE20" s="81">
        <f>SUMIF($B$2:$B$161,$AC20,$D$2:$D$161)+SUMIF($C$2:$C$161,$AC20,$E$2:$E$161)</f>
        <v/>
      </c>
      <c r="AF20" s="80">
        <f>SUMIF($B$2:$B$161,$AC20,$F$2:$F$161)+SUMIF($C$2:$C$161,$AC20,$G$2:$G$161)</f>
        <v/>
      </c>
      <c r="AG20" s="80">
        <f>SUMIF($B$2:$B$161,$AC20,$H$2:$H$161)+SUMIF($C$2:$C$161,$AC20,$I$2:$I$161)</f>
        <v/>
      </c>
      <c r="AH20" s="80">
        <f>SUMIF($B$2:$B$161,$AC20,$J$2:$J$161)+SUMIF($C$2:$C$161,$AC20,$K$2:$K$161)</f>
        <v/>
      </c>
      <c r="AI20" s="25">
        <f>SUMIF($B$2:$B$161,$AC20,$L$2:$L$161)+SUMIF($C$2:$C$161,$AC20,$M$2:$M$161)</f>
        <v/>
      </c>
      <c r="AJ20" s="80">
        <f>SUMIF($B$2:$B$161,$AC20,$N$2:$N$161)+SUMIF($C$2:$C$161,$AC20,$O$2:$O$161)</f>
        <v/>
      </c>
      <c r="AK20" s="80">
        <f>SUMIF($B$2:$B$161,$AC20,$P$2:$P$161)+SUMIF($C$2:$C$161,$AC20,$Q$2:$Q$161)</f>
        <v/>
      </c>
      <c r="AL20" s="80">
        <f>SUMIF($B$2:$B$161,$AC20,$U$2:$U$161)+SUMIF($C$2:$C$161,$AC20,$V$2:$V$161)</f>
        <v/>
      </c>
      <c r="AM20" s="29">
        <f>SUMIF($B$2:$B$161,$AC20,$X$2:$X$161)+SUMIF($C$2:$C$161,$AC20,$Y$2:$Y$161)</f>
        <v/>
      </c>
      <c r="AN20" s="31">
        <f>SUMIF($C$2:$C$161,$AC20,$D$2:$D$161)+SUMIF($B$2:$B$161,$AC20,$E$2:$E$161)</f>
        <v/>
      </c>
      <c r="AO20" s="80">
        <f>SUMIF($C$2:$C$161,$AC20,$F$2:$F$161)+SUMIF($B$2:$B$161,$AC20,$G$2:$G$161)</f>
        <v/>
      </c>
      <c r="AP20" s="80">
        <f>SUMIF($C$2:$C$161,$AC20,$H$2:$H$161)+SUMIF($B$2:$B$161,$AC20,$I$2:$I$161)</f>
        <v/>
      </c>
      <c r="AQ20" s="80">
        <f>SUMIF($C$2:$C$161,$AC20,$J$2:$J$161)+SUMIF($B$2:$B$161,$AC20,$K$2:$K$161)</f>
        <v/>
      </c>
      <c r="AR20" s="25">
        <f>SUMIF($C$2:$C$161,$AC20,$L$2:$L$161)+SUMIF($B$2:$B$161,$AC20,$M$2:$M$161)</f>
        <v/>
      </c>
      <c r="AS20" s="80">
        <f>SUMIF($C$2:$C$161,$AC20,$N$2:$N$161)+SUMIF($B$2:$B$161,$AC20,$O$2:$O$161)</f>
        <v/>
      </c>
      <c r="AT20" s="80">
        <f>SUMIF($C$2:$C$161,$AC20,$P$2:$P$161)+SUMIF($B$2:$B$161,$AC20,$Q$2:$Q$161)</f>
        <v/>
      </c>
      <c r="AU20" s="80">
        <f>SUMIF($C$2:$C$161,$AC20,$U$2:$U$161)+SUMIF($B$2:$B$161,$AC20,$V$2:$V$161)</f>
        <v/>
      </c>
      <c r="AV20" s="28">
        <f>SUMIF($C$2:$C$161,$AC20,$X$2:$X$161)+SUMIF($B$2:$B$161,$AC20,$Y$2:$Y$161)</f>
        <v/>
      </c>
      <c r="AW20" s="12" t="n">
        <v>5</v>
      </c>
      <c r="AX20" s="81" t="n">
        <v>33.91</v>
      </c>
      <c r="AY20" s="80" t="n">
        <v>2261</v>
      </c>
      <c r="AZ20" s="80" t="n">
        <v>1804</v>
      </c>
      <c r="BA20" s="80" t="n">
        <v>41</v>
      </c>
      <c r="BB20" s="25" t="n">
        <v>3</v>
      </c>
      <c r="BC20" s="80" t="n">
        <v>8</v>
      </c>
      <c r="BD20" s="80" t="n">
        <v>9</v>
      </c>
      <c r="BE20" s="80" t="n">
        <v>6</v>
      </c>
      <c r="BF20" s="29" t="n">
        <v>106</v>
      </c>
      <c r="BG20" s="31" t="n">
        <v>33.65</v>
      </c>
      <c r="BH20" s="80" t="n">
        <v>2314</v>
      </c>
      <c r="BI20" s="80" t="n">
        <v>1842</v>
      </c>
      <c r="BJ20" s="80" t="n">
        <v>52</v>
      </c>
      <c r="BK20" s="25" t="n">
        <v>2</v>
      </c>
      <c r="BL20" s="80" t="n">
        <v>16</v>
      </c>
      <c r="BM20" s="80" t="n">
        <v>6</v>
      </c>
      <c r="BN20" s="80" t="n">
        <v>4</v>
      </c>
      <c r="BO20" s="25" t="n">
        <v>98</v>
      </c>
      <c r="BR20" s="10">
        <f>BR33</f>
        <v/>
      </c>
      <c r="BS20" s="21">
        <f>BS33</f>
        <v/>
      </c>
      <c r="BT20" s="25">
        <f>COUNTIFS($T$2:$T$161,"&gt;"&amp;$BT$17,$B$2:$B$161,"="&amp;BR20)+COUNTIFS($T$2:$T$161,"&gt;"&amp;$BT$17,$C$2:$C$161,"="&amp;BR20)</f>
        <v/>
      </c>
      <c r="BU20" s="80">
        <f>COUNTIFS($T$2:$T$161,"&lt;"&amp;$BT$17,$B$2:$B$161,"="&amp;BR20)+COUNTIFS($T$2:$T$161,"&lt;"&amp;$BT$17,$C$2:$C$161,"="&amp;BR20)</f>
        <v/>
      </c>
      <c r="BV20" s="80">
        <f>COUNTIFS($T$2:$T$161,"&gt;"&amp;$BT$17,$B$2:$B$161,"="&amp;BS20)+COUNTIFS($T$2:$T$161,"&gt;"&amp;$BT$17,$C$2:$C$161,"="&amp;BS20)</f>
        <v/>
      </c>
      <c r="BW20" s="44">
        <f>COUNTIFS($T$2:$T$161,"&lt;"&amp;$BT$17,$B$2:$B$161,"="&amp;BS20)+COUNTIFS($T$2:$T$161,"&lt;"&amp;$BT$17,$C$2:$C$161,"="&amp;BS20)</f>
        <v/>
      </c>
      <c r="BX20" s="25">
        <f>COUNTIFS($T$2:$T$161,"&gt;"&amp;$BX$17,$B$2:$B$161,"="&amp;BR20)+COUNTIFS($T$2:$T$161,"&gt;"&amp;$BX$17,$C$2:$C$161,"="&amp;BR20)</f>
        <v/>
      </c>
      <c r="BY20" s="80">
        <f>COUNTIFS($T$2:$T$161,"&lt;"&amp;$BX$17,$B$2:$B$161,"="&amp;BR20)+COUNTIFS($T$2:$T$161,"&lt;"&amp;$BX$17,$C$2:$C$161,"="&amp;BR20)</f>
        <v/>
      </c>
      <c r="BZ20" s="80">
        <f>COUNTIFS($T$2:$T$161,"&gt;"&amp;$BX$17,$B$2:$B$161,"="&amp;BS20)+COUNTIFS($T$2:$T$161,"&gt;"&amp;$BX$17,$C$2:$C$161,"="&amp;BS20)</f>
        <v/>
      </c>
      <c r="CA20" s="44">
        <f>COUNTIFS($T$2:$T$161,"&lt;"&amp;$BX$17,$B$2:$B$161,"="&amp;BS20)+COUNTIFS($T$2:$T$161,"&lt;"&amp;$BX$17,$C$2:$C$161,"="&amp;BS20)</f>
        <v/>
      </c>
      <c r="CB20" s="80">
        <f>COUNTIFS($T$2:$T$161,"&gt;"&amp;$CB$17,$B$2:$B$161,"="&amp;BR20)+COUNTIFS($T$2:$T$161,"&gt;"&amp;$CB$17,$C$2:$C$161,"="&amp;BR20)</f>
        <v/>
      </c>
      <c r="CC20" s="80">
        <f>COUNTIFS($T$2:$T$161,"&lt;"&amp;$CB$17,$B$2:$B$161,"="&amp;BR20)+COUNTIFS($T$2:$T$161,"&lt;"&amp;$CB$17,$C$2:$C$161,"="&amp;BR20)</f>
        <v/>
      </c>
      <c r="CD20" s="80">
        <f>COUNTIFS($T$2:$T$161,"&gt;"&amp;$CB$17,$B$2:$B$161,"="&amp;BS20)+COUNTIFS($T$2:$T$161,"&gt;"&amp;$CB$17,$C$2:$C$161,"="&amp;BS20)</f>
        <v/>
      </c>
      <c r="CE20" s="80">
        <f>COUNTIFS($T$2:$T$161,"&lt;"&amp;$CB$17,$B$2:$B$161,"="&amp;BS20)+COUNTIFS($T$2:$T$161,"&lt;"&amp;$CB$17,$C$2:$C$161,"="&amp;BS20)</f>
        <v/>
      </c>
      <c r="CF20" s="25">
        <f>COUNTIFS($W$2:$W$161,"&gt;"&amp;$CF$17,$B$2:$B$161,"="&amp;BR20)+COUNTIFS($W$2:$W$161,"&gt;"&amp;$CF$17,$C$2:$C$161,"="&amp;BR20)</f>
        <v/>
      </c>
      <c r="CG20" s="80">
        <f>COUNTIFS($W$2:$W$161,"&lt;"&amp;$CF$17,$B$2:$B$161,"="&amp;BR20)+COUNTIFS($W$2:$W$161,"&lt;"&amp;$CF$17,$C$2:$C$161,"="&amp;BR20)</f>
        <v/>
      </c>
      <c r="CH20" s="80">
        <f>COUNTIFS($W$2:$W$161,"&gt;"&amp;$CF$17,$B$2:$B$161,"="&amp;BS20)+COUNTIFS($W$2:$W$161,"&gt;"&amp;$CF$17,$C$2:$C$161,"="&amp;BS20)</f>
        <v/>
      </c>
      <c r="CI20" s="80">
        <f>COUNTIFS($W$2:$W$161,"&lt;"&amp;$CF$17,$B$2:$B$161,"="&amp;BS20)+COUNTIFS($W$2:$W$161,"&lt;"&amp;$CF$17,$C$2:$C$161,"="&amp;BS20)</f>
        <v/>
      </c>
      <c r="CJ20" s="80">
        <f>COUNTIFS($W$2:$W$161,"&gt;"&amp;$CJ$17,$B$2:$B$161,"="&amp;BR20)+COUNTIFS($W$2:$W$161,"&gt;"&amp;$CJ$17,$C$2:$C$161,"="&amp;BR20)</f>
        <v/>
      </c>
      <c r="CK20" s="80">
        <f>COUNTIFS($W$2:$W$161,"&lt;"&amp;$CJ$17,$B$2:$B$161,"="&amp;BR20)+COUNTIFS($W$2:$W$161,"&lt;"&amp;$CJ$17,$C$2:$C$161,"="&amp;BR20)</f>
        <v/>
      </c>
      <c r="CL20" s="80">
        <f>COUNTIFS($W$2:$W$161,"&gt;"&amp;$CJ$17,$B$2:$B$161,"="&amp;BS20)+COUNTIFS($W$2:$W$161,"&gt;"&amp;$CJ$17,$C$2:$C$161,"="&amp;BS20)</f>
        <v/>
      </c>
      <c r="CM20" s="80">
        <f>COUNTIFS($W$2:$W$161,"&lt;"&amp;$CJ$17,$B$2:$B$161,"="&amp;BS20)+COUNTIFS($W$2:$W$161,"&lt;"&amp;$CJ$17,$C$2:$C$161,"="&amp;BS20)</f>
        <v/>
      </c>
      <c r="CN20" s="80">
        <f>COUNTIFS($W$2:$W$161,"&gt;"&amp;$CN$17,$B$2:$B$161,"="&amp;BR20)+COUNTIFS($W$2:$W$161,"&gt;"&amp;$CN$17,$C$2:$C$161,"="&amp;BR20)</f>
        <v/>
      </c>
      <c r="CO20" s="80">
        <f>COUNTIFS($W$2:$W$161,"&lt;"&amp;$CN$17,$B$2:$B$161,"="&amp;BR20)+COUNTIFS($W$2:$W$161,"&lt;"&amp;$CN$17,$C$2:$C$161,"="&amp;BR20)</f>
        <v/>
      </c>
      <c r="CP20" s="80">
        <f>COUNTIFS($W$2:$W$161,"&gt;"&amp;$CN$17,$B$2:$B$161,"="&amp;BS20)+COUNTIFS($W$2:$W$161,"&gt;"&amp;$CN$17,$C$2:$C$161,"="&amp;BS20)</f>
        <v/>
      </c>
      <c r="CQ20" s="80">
        <f>COUNTIFS($W$2:$W$161,"&lt;"&amp;$CN$17,$B$2:$B$161,"="&amp;BS20)+COUNTIFS($W$2:$W$161,"&lt;"&amp;$CN$17,$C$2:$C$161,"="&amp;BS20)</f>
        <v/>
      </c>
      <c r="CR20" s="80">
        <f>COUNTIFS($W$2:$W$161,"&gt;"&amp;$CR$17,$B$2:$B$161,"="&amp;BR20)+COUNTIFS($W$2:$W$161,"&gt;"&amp;$CR$17,$C$2:$C$161,"="&amp;BR20)</f>
        <v/>
      </c>
      <c r="CS20" s="80">
        <f>COUNTIFS($W$2:$W$161,"&lt;"&amp;$CR$17,$B$2:$B$161,"="&amp;BR20)+COUNTIFS($W$2:$W$161,"&lt;"&amp;$CR$17,$C$2:$C$161,"="&amp;BR20)</f>
        <v/>
      </c>
      <c r="CT20" s="80">
        <f>COUNTIFS($W$2:$W$161,"&gt;"&amp;$CR$17,$B$2:$B$161,"="&amp;BS20)+COUNTIFS($W$2:$W$161,"&gt;"&amp;$CR$17,$C$2:$C$161,"="&amp;BS20)</f>
        <v/>
      </c>
      <c r="CU20" s="38">
        <f>COUNTIFS($W$2:$W$161,"&lt;"&amp;$CR$17,$B$2:$B$161,"="&amp;BS20)+COUNTIFS($W$2:$W$161,"&lt;"&amp;$CR$17,$C$2:$C$161,"="&amp;BS20)</f>
        <v/>
      </c>
      <c r="CV20" s="12">
        <f>COUNTIFS($R$2:$R$161,"&gt;"&amp;$CV$17,$B$2:$B$161,"="&amp;BR20)+COUNTIFS($S$2:$S$161,"&gt;"&amp;$CV$17,$C$2:$C$161,"="&amp;BR20)</f>
        <v/>
      </c>
      <c r="CW20" s="80">
        <f>COUNTIFS($R$2:$R$161,"&lt;"&amp;$CV$17,$B$2:$B$161,"="&amp;BR20)+COUNTIFS($S$2:$S$161,"&lt;"&amp;$CV$17,$C$2:$C$161,"="&amp;BR20)</f>
        <v/>
      </c>
      <c r="CX20" s="80">
        <f>COUNTIFS($R$2:$R$161,"&gt;"&amp;$CV$17,$B$2:$B$161,"="&amp;BS20)+COUNTIFS($S$2:$S$161,"&gt;"&amp;$CV$17,$C$2:$C$161,"="&amp;BS20)</f>
        <v/>
      </c>
      <c r="CY20" s="80">
        <f>COUNTIFS($R$2:$R$161,"&lt;"&amp;$CV$17,$B$2:$B$161,"="&amp;BS20)+COUNTIFS($S$2:$S$161,"&lt;"&amp;$CV$17,$C$2:$C$161,"="&amp;BS20)</f>
        <v/>
      </c>
      <c r="CZ20" s="80">
        <f>COUNTIFS($R$2:$R$161,"&gt;"&amp;$CZ$17,$B$2:$B$161,"="&amp;BR20)+COUNTIFS($S$2:$S$161,"&gt;"&amp;$CZ$17,$C$2:$C$161,"="&amp;BR20)</f>
        <v/>
      </c>
      <c r="DA20" s="80">
        <f>COUNTIFS($R$2:$R$161,"&lt;"&amp;$CZ$17,$B$2:$B$161,"="&amp;BR20)+COUNTIFS($S$2:$S$161,"&lt;"&amp;$CZ$17,$C$2:$C$161,"="&amp;BR20)</f>
        <v/>
      </c>
      <c r="DB20" s="80">
        <f>COUNTIFS($R$2:$R$161,"&gt;"&amp;$CZ$17,$B$2:$B$161,"="&amp;BS20)+COUNTIFS($S$2:$S$161,"&gt;"&amp;$CZ$17,$C$2:$C$161,"="&amp;BS20)</f>
        <v/>
      </c>
      <c r="DC20" s="80">
        <f>COUNTIFS($R$2:$R$161,"&lt;"&amp;$CZ$17,$B$2:$B$161,"="&amp;BS20)+COUNTIFS($S$2:$S$161,"&lt;"&amp;$CZ$17,$C$2:$C$161,"="&amp;BS20)</f>
        <v/>
      </c>
      <c r="DD20" s="80">
        <f>COUNTIFS($R$2:$R$161,"&gt;"&amp;$DD$17,$B$2:$B$161,"="&amp;BR20)+COUNTIFS($S$2:$S$161,"&gt;"&amp;$DD$17,$C$2:$C$161,"="&amp;BR20)</f>
        <v/>
      </c>
      <c r="DE20" s="80">
        <f>COUNTIFS($R$2:$R$161,"&lt;"&amp;$DD$17,$B$2:$B$161,"="&amp;BR20)+COUNTIFS($S$2:$S$161,"&lt;"&amp;$DD$17,$C$2:$C$161,"="&amp;BR20)</f>
        <v/>
      </c>
      <c r="DF20" s="80">
        <f>COUNTIFS($R$2:$R$161,"&gt;"&amp;$DD$17,$B$2:$B$161,"="&amp;BS20)+COUNTIFS($S$2:$S$161,"&gt;"&amp;$DD$17,$C$2:$C$161,"="&amp;BS20)</f>
        <v/>
      </c>
      <c r="DG20" s="80">
        <f>COUNTIFS($R$2:$R$161,"&lt;"&amp;$DD$17,$B$2:$B$161,"="&amp;BS20)+COUNTIFS($S$2:$S$161,"&lt;"&amp;$DD$17,$C$2:$C$161,"="&amp;BS20)</f>
        <v/>
      </c>
      <c r="DH20" s="25">
        <f>COUNTIFS($U$2:$U$161,"&gt;"&amp;$DH$17,$B$2:$B$161,"="&amp;BR20)+COUNTIFS($V$2:$V$161,"&gt;"&amp;$DH$17,$C$2:$C$161,"="&amp;BR20)</f>
        <v/>
      </c>
      <c r="DI20" s="80">
        <f>COUNTIFS($U$2:$U$161,"&lt;"&amp;$DH$17,$B$2:$B$161,"="&amp;BR20)+COUNTIFS($V$2:$V$161,"&lt;"&amp;$DH$17,$C$2:$C$161,"="&amp;BR20)</f>
        <v/>
      </c>
      <c r="DJ20" s="80">
        <f>COUNTIFS($U$2:$U$161,"&gt;"&amp;$DH$17,$B$2:$B$161,"="&amp;BS20)+COUNTIFS($V$2:$V$161,"&gt;"&amp;$DH$17,$C$2:$C$161,"="&amp;BS20)</f>
        <v/>
      </c>
      <c r="DK20" s="80">
        <f>COUNTIFS($U$2:$U$161,"&lt;"&amp;$DH$17,$B$2:$B$161,"="&amp;BS20)+COUNTIFS($V$2:$V$161,"&lt;"&amp;$DH$17,$C$2:$C$161,"="&amp;BS20)</f>
        <v/>
      </c>
      <c r="DL20" s="80">
        <f>COUNTIFS($U$2:$U$161,"&gt;"&amp;$DL$17,$B$2:$B$161,"="&amp;BR20)+COUNTIFS($V$2:$V$161,"&gt;"&amp;$DL$17,$C$2:$C$161,"="&amp;BR20)</f>
        <v/>
      </c>
      <c r="DM20" s="80">
        <f>COUNTIFS($U$2:$U$161,"&lt;"&amp;$DL$17,$B$2:$B$161,"="&amp;BR20)+COUNTIFS($V$2:$V$161,"&lt;"&amp;$DL$17,$C$2:$C$161,"="&amp;BR20)</f>
        <v/>
      </c>
      <c r="DN20" s="80">
        <f>COUNTIFS($U$2:$U$161,"&gt;"&amp;$DL$17,$B$2:$B$161,"="&amp;BS20)+COUNTIFS($V$2:$V$161,"&gt;"&amp;$DL$17,$C$2:$C$161,"="&amp;BS20)</f>
        <v/>
      </c>
      <c r="DO20" s="80">
        <f>COUNTIFS($U$2:$U$161,"&lt;"&amp;$DL$17,$B$2:$B$161,"="&amp;BS20)+COUNTIFS($V$2:$V$161,"&lt;"&amp;$DL$17,$C$2:$C$161,"="&amp;BS20)</f>
        <v/>
      </c>
      <c r="DP20" s="80">
        <f>COUNTIFS($U$2:$U$161,"&gt;"&amp;$DP$17,$B$2:$B$161,"="&amp;BR20)+COUNTIFS($V$2:$V$161,"&gt;"&amp;$DP$17,$C$2:$C$161,"="&amp;BR20)</f>
        <v/>
      </c>
      <c r="DQ20" s="80">
        <f>COUNTIFS($U$2:$U$161,"&lt;"&amp;$DP$17,$B$2:$B$161,"="&amp;BR20)+COUNTIFS($V$2:$V$161,"&lt;"&amp;$DP$17,$C$2:$C$161,"="&amp;BR20)</f>
        <v/>
      </c>
      <c r="DR20" s="80">
        <f>COUNTIFS($U$2:$U$161,"&gt;"&amp;$DP$17,$B$2:$B$161,"="&amp;BS20)+COUNTIFS($V$2:$V$161,"&gt;"&amp;$DP$17,$C$2:$C$161,"="&amp;BS20)</f>
        <v/>
      </c>
      <c r="DS20" s="80">
        <f>COUNTIFS($U$2:$U$161,"&lt;"&amp;$DP$17,$B$2:$B$161,"="&amp;BS20)+COUNTIFS($V$2:$V$161,"&lt;"&amp;$DP$17,$C$2:$C$161,"="&amp;BS20)</f>
        <v/>
      </c>
      <c r="DT20" s="12">
        <f>COUNTIFS($S$2:$S$161,"&gt;"&amp;$DT$17,$B$2:$B$161,"="&amp;BR20)+COUNTIFS($R$2:$R$161,"&gt;"&amp;$DT$17,$C$2:$C$161,"="&amp;BR20)</f>
        <v/>
      </c>
      <c r="DU20" s="80">
        <f>COUNTIFS($S$2:$S$161,"&lt;"&amp;$DT$17,$B$2:$B$161,"="&amp;BR20)+COUNTIFS($R$2:$R$161,"&lt;"&amp;$DT$17,$C$2:$C$161,"="&amp;BR20)</f>
        <v/>
      </c>
      <c r="DV20" s="80">
        <f>COUNTIFS($S$2:$S$161,"&gt;"&amp;$DT$17,$B$2:$B$161,"="&amp;BS20)+COUNTIFS($R$2:$R$161,"&gt;"&amp;$DT$17,$C$2:$C$161,"="&amp;BS20)</f>
        <v/>
      </c>
      <c r="DW20" s="80">
        <f>COUNTIFS($S$2:$S$161,"&lt;"&amp;$DT$17,$B$2:$B$161,"="&amp;BS20)+COUNTIFS($R$2:$R$161,"&lt;"&amp;$DT$17,$C$2:$C$161,"="&amp;BS20)</f>
        <v/>
      </c>
      <c r="DX20" s="80">
        <f>COUNTIFS($S$2:$S$161,"&gt;"&amp;$DX$17,$B$2:$B$161,"="&amp;BR20)+COUNTIFS($R$2:$R$161,"&gt;"&amp;$DX$17,$C$2:$C$161,"="&amp;BR20)</f>
        <v/>
      </c>
      <c r="DY20" s="80">
        <f>COUNTIFS($S$2:$S$161,"&lt;"&amp;$DX$17,$B$2:$B$161,"="&amp;BR20)+COUNTIFS($R$2:$R$161,"&lt;"&amp;$DX$17,$C$2:$C$161,"="&amp;BR20)</f>
        <v/>
      </c>
      <c r="DZ20" s="80">
        <f>COUNTIFS($S$2:$S$161,"&gt;"&amp;$DX$17,$B$2:$B$161,"="&amp;BS20)+COUNTIFS($R$2:$R$161,"&gt;"&amp;$DX$17,$C$2:$C$161,"="&amp;BS20)</f>
        <v/>
      </c>
      <c r="EA20" s="80">
        <f>COUNTIFS($S$2:$S$161,"&lt;"&amp;$DX$17,$B$2:$B$161,"="&amp;BS20)+COUNTIFS($R$2:$R$161,"&lt;"&amp;$DX$17,$C$2:$C$161,"="&amp;BS20)</f>
        <v/>
      </c>
      <c r="EB20" s="80">
        <f>COUNTIFS($S$2:$S$161,"&gt;"&amp;$EB$17,$B$2:$B$161,"="&amp;BR20)+COUNTIFS($R$2:$R$161,"&gt;"&amp;$EB$17,$C$2:$C$161,"="&amp;BR20)</f>
        <v/>
      </c>
      <c r="EC20" s="80">
        <f>COUNTIFS($S$2:$S$161,"&lt;"&amp;$EB$17,$B$2:$B$161,"="&amp;BR20)+COUNTIFS($R$2:$R$161,"&lt;"&amp;$EB$17,$C$2:$C$161,"="&amp;BR20)</f>
        <v/>
      </c>
      <c r="ED20" s="80">
        <f>COUNTIFS($S$2:$S$161,"&gt;"&amp;$EB$17,$B$2:$B$161,"="&amp;BS20)+COUNTIFS($R$2:$R$161,"&gt;"&amp;$EB$17,$C$2:$C$161,"="&amp;BS20)</f>
        <v/>
      </c>
      <c r="EE20" s="80">
        <f>COUNTIFS($S$2:$S$161,"&lt;"&amp;$EB$17,$B$2:$B$161,"="&amp;BS20)+COUNTIFS($R$2:$R$161,"&lt;"&amp;$EB$17,$C$2:$C$161,"="&amp;BS20)</f>
        <v/>
      </c>
      <c r="EF20" s="25">
        <f>COUNTIFS($V$2:$V$161,"&gt;"&amp;$EF$17,$B$2:$B$161,"="&amp;BR20)+COUNTIFS($U$2:$U$161,"&gt;"&amp;$EF$17,$C$2:$C$161,"="&amp;BR20)</f>
        <v/>
      </c>
      <c r="EG20" s="80">
        <f>COUNTIFS($V$2:$V$161,"&lt;"&amp;$EF$17,$B$2:$B$161,"="&amp;BR20)+COUNTIFS($U$2:$U$161,"&lt;"&amp;$EF$17,$C$2:$C$161,"="&amp;BR20)</f>
        <v/>
      </c>
      <c r="EH20" s="80">
        <f>COUNTIFS($V$2:$V$161,"&gt;"&amp;$EF$17,$B$2:$B$161,"="&amp;BS20)+COUNTIFS($U$2:$U$161,"&gt;"&amp;$EF$17,$C$2:$C$161,"="&amp;BS20)</f>
        <v/>
      </c>
      <c r="EI20" s="80">
        <f>COUNTIFS($V$2:$V$161,"&lt;"&amp;$EF$17,$B$2:$B$161,"="&amp;BS20)+COUNTIFS($U$2:$U$161,"&lt;"&amp;$EF$17,$C$2:$C$161,"="&amp;BS20)</f>
        <v/>
      </c>
      <c r="EJ20" s="80">
        <f>COUNTIFS($V$2:$V$161,"&gt;"&amp;$EJ$17,$B$2:$B$161,"="&amp;BR20)+COUNTIFS($U$2:$U$161,"&gt;"&amp;$EJ$17,$C$2:$C$161,"="&amp;BR20)</f>
        <v/>
      </c>
      <c r="EK20" s="80">
        <f>COUNTIFS($V$2:$V$161,"&lt;"&amp;$EJ$17,$B$2:$B$161,"="&amp;BR20)+COUNTIFS($U$2:$U$161,"&lt;"&amp;$EJ$17,$C$2:$C$161,"="&amp;BR20)</f>
        <v/>
      </c>
      <c r="EL20" s="80">
        <f>COUNTIFS($V$2:$V$161,"&gt;"&amp;$EJ$17,$B$2:$B$161,"="&amp;BS20)+COUNTIFS($U$2:$U$161,"&gt;"&amp;$EJ$17,$C$2:$C$161,"="&amp;BS20)</f>
        <v/>
      </c>
      <c r="EM20" s="80">
        <f>COUNTIFS($V$2:$V$161,"&lt;"&amp;$EJ$17,$B$2:$B$161,"="&amp;BS20)+COUNTIFS($U$2:$U$161,"&lt;"&amp;$EJ$17,$C$2:$C$161,"="&amp;BS20)</f>
        <v/>
      </c>
      <c r="EN20" s="80">
        <f>COUNTIFS($V$2:$V$161,"&gt;"&amp;$EN$17,$B$2:$B$161,"="&amp;BR20)+COUNTIFS($U$2:$U$161,"&gt;"&amp;$EN$17,$C$2:$C$161,"="&amp;BR20)</f>
        <v/>
      </c>
      <c r="EO20" s="80">
        <f>COUNTIFS($V$2:$V$161,"&lt;"&amp;$EN$17,$B$2:$B$161,"="&amp;BR20)+COUNTIFS($U$2:$U$161,"&lt;"&amp;$EN$17,$C$2:$C$161,"="&amp;BR20)</f>
        <v/>
      </c>
      <c r="EP20" s="80">
        <f>COUNTIFS($V$2:$V$161,"&gt;"&amp;$EN$17,$B$2:$B$161,"="&amp;BS20)+COUNTIFS($U$2:$U$161,"&gt;"&amp;$EN$17,$C$2:$C$161,"="&amp;BS20)</f>
        <v/>
      </c>
      <c r="EQ20" s="80">
        <f>COUNTIFS($V$2:$V$161,"&lt;"&amp;$EN$17,$B$2:$B$161,"="&amp;BS20)+COUNTIFS($U$2:$U$161,"&lt;"&amp;$EN$17,$C$2:$C$161,"="&amp;BS20)</f>
        <v/>
      </c>
      <c r="ES20" s="89" t="n"/>
      <c r="EV20" s="89" t="n"/>
      <c r="EY20" s="89" t="n"/>
      <c r="FB20" s="89" t="n"/>
      <c r="FE20" s="89" t="n"/>
      <c r="FH20" s="89" t="n"/>
      <c r="FK20" s="89" t="n"/>
      <c r="FN20" s="81" t="n"/>
      <c r="FQ20" s="81" t="n"/>
      <c r="FT20" s="81" t="n"/>
      <c r="FW20" s="81" t="n"/>
      <c r="FZ20" s="81" t="n"/>
      <c r="GC20" s="81" t="n"/>
      <c r="GF20" s="81" t="n"/>
      <c r="GI20" s="81" t="n"/>
    </row>
    <row customHeight="1" ht="12" r="21" spans="1:201">
      <c r="A21" s="74" t="n">
        <v>43339</v>
      </c>
      <c r="B21" s="63" t="s">
        <v>190</v>
      </c>
      <c r="C21" s="63" t="s">
        <v>196</v>
      </c>
      <c r="D21" s="85" t="n">
        <v>6.49</v>
      </c>
      <c r="E21" s="57" t="n">
        <v>7.15</v>
      </c>
      <c r="F21" s="58" t="n">
        <v>425</v>
      </c>
      <c r="G21" s="59" t="n">
        <v>369</v>
      </c>
      <c r="H21" s="59" t="n">
        <v>342</v>
      </c>
      <c r="I21" s="59" t="n">
        <v>300</v>
      </c>
      <c r="J21" s="59" t="n">
        <v>10</v>
      </c>
      <c r="K21" s="59" t="n">
        <v>16</v>
      </c>
      <c r="L21" s="58" t="n">
        <v>0</v>
      </c>
      <c r="M21" s="59" t="n">
        <v>1</v>
      </c>
      <c r="N21" s="59" t="n">
        <v>3</v>
      </c>
      <c r="O21" s="59" t="n">
        <v>4</v>
      </c>
      <c r="P21" s="59" t="n">
        <v>3</v>
      </c>
      <c r="Q21" s="59" t="n">
        <v>4</v>
      </c>
      <c r="R21" s="60" t="n">
        <v>6</v>
      </c>
      <c r="S21" s="60" t="n">
        <v>9</v>
      </c>
      <c r="T21" s="60" t="n">
        <v>15</v>
      </c>
      <c r="U21" s="58" t="n">
        <v>1</v>
      </c>
      <c r="V21" s="59" t="n">
        <v>2</v>
      </c>
      <c r="W21" s="60" t="n">
        <v>3</v>
      </c>
      <c r="X21" s="58" t="n">
        <v>11</v>
      </c>
      <c r="Y21" s="59" t="n">
        <v>34</v>
      </c>
      <c r="Z21" s="61">
        <f>IF(U21="","",LOOKUP(U21-V21,{-9E+307,0,1},{2,"x",1}))</f>
        <v/>
      </c>
      <c r="AA21" s="62">
        <f>IF(U21="","",U21&amp;"-"&amp;V21)</f>
        <v/>
      </c>
      <c r="AB21" s="63" t="n"/>
      <c r="AC21" s="89" t="s">
        <v>192</v>
      </c>
      <c r="AD21" s="80">
        <f>SUMPRODUCT(($B$2:$C$161=$AC21)*($Z$2:$Z$161&lt;&gt;""))</f>
        <v/>
      </c>
      <c r="AE21" s="81">
        <f>SUMIF($B$2:$B$161,$AC21,$D$2:$D$161)+SUMIF($C$2:$C$161,$AC21,$E$2:$E$161)</f>
        <v/>
      </c>
      <c r="AF21" s="80">
        <f>SUMIF($B$2:$B$161,$AC21,$F$2:$F$161)+SUMIF($C$2:$C$161,$AC21,$G$2:$G$161)</f>
        <v/>
      </c>
      <c r="AG21" s="80">
        <f>SUMIF($B$2:$B$161,$AC21,$H$2:$H$161)+SUMIF($C$2:$C$161,$AC21,$I$2:$I$161)</f>
        <v/>
      </c>
      <c r="AH21" s="80">
        <f>SUMIF($B$2:$B$161,$AC21,$J$2:$J$161)+SUMIF($C$2:$C$161,$AC21,$K$2:$K$161)</f>
        <v/>
      </c>
      <c r="AI21" s="25">
        <f>SUMIF($B$2:$B$161,$AC21,$L$2:$L$161)+SUMIF($C$2:$C$161,$AC21,$M$2:$M$161)</f>
        <v/>
      </c>
      <c r="AJ21" s="80">
        <f>SUMIF($B$2:$B$161,$AC21,$N$2:$N$161)+SUMIF($C$2:$C$161,$AC21,$O$2:$O$161)</f>
        <v/>
      </c>
      <c r="AK21" s="80">
        <f>SUMIF($B$2:$B$161,$AC21,$P$2:$P$161)+SUMIF($C$2:$C$161,$AC21,$Q$2:$Q$161)</f>
        <v/>
      </c>
      <c r="AL21" s="80">
        <f>SUMIF($B$2:$B$161,$AC21,$U$2:$U$161)+SUMIF($C$2:$C$161,$AC21,$V$2:$V$161)</f>
        <v/>
      </c>
      <c r="AM21" s="29">
        <f>SUMIF($B$2:$B$161,$AC21,$X$2:$X$161)+SUMIF($C$2:$C$161,$AC21,$Y$2:$Y$161)</f>
        <v/>
      </c>
      <c r="AN21" s="31">
        <f>SUMIF($C$2:$C$161,$AC21,$D$2:$D$161)+SUMIF($B$2:$B$161,$AC21,$E$2:$E$161)</f>
        <v/>
      </c>
      <c r="AO21" s="80">
        <f>SUMIF($C$2:$C$161,$AC21,$F$2:$F$161)+SUMIF($B$2:$B$161,$AC21,$G$2:$G$161)</f>
        <v/>
      </c>
      <c r="AP21" s="80">
        <f>SUMIF($C$2:$C$161,$AC21,$H$2:$H$161)+SUMIF($B$2:$B$161,$AC21,$I$2:$I$161)</f>
        <v/>
      </c>
      <c r="AQ21" s="80">
        <f>SUMIF($C$2:$C$161,$AC21,$J$2:$J$161)+SUMIF($B$2:$B$161,$AC21,$K$2:$K$161)</f>
        <v/>
      </c>
      <c r="AR21" s="25">
        <f>SUMIF($C$2:$C$161,$AC21,$L$2:$L$161)+SUMIF($B$2:$B$161,$AC21,$M$2:$M$161)</f>
        <v/>
      </c>
      <c r="AS21" s="80">
        <f>SUMIF($C$2:$C$161,$AC21,$N$2:$N$161)+SUMIF($B$2:$B$161,$AC21,$O$2:$O$161)</f>
        <v/>
      </c>
      <c r="AT21" s="80">
        <f>SUMIF($C$2:$C$161,$AC21,$P$2:$P$161)+SUMIF($B$2:$B$161,$AC21,$Q$2:$Q$161)</f>
        <v/>
      </c>
      <c r="AU21" s="80">
        <f>SUMIF($C$2:$C$161,$AC21,$U$2:$U$161)+SUMIF($B$2:$B$161,$AC21,$V$2:$V$161)</f>
        <v/>
      </c>
      <c r="AV21" s="28">
        <f>SUMIF($C$2:$C$161,$AC21,$X$2:$X$161)+SUMIF($B$2:$B$161,$AC21,$Y$2:$Y$161)</f>
        <v/>
      </c>
      <c r="AW21" s="12" t="n">
        <v>5</v>
      </c>
      <c r="AX21" s="81" t="n">
        <v>32.82</v>
      </c>
      <c r="AY21" s="80" t="n">
        <v>2176</v>
      </c>
      <c r="AZ21" s="80" t="n">
        <v>1731</v>
      </c>
      <c r="BA21" s="80" t="n">
        <v>44</v>
      </c>
      <c r="BB21" s="25" t="n">
        <v>1</v>
      </c>
      <c r="BC21" s="80" t="n">
        <v>12</v>
      </c>
      <c r="BD21" s="80" t="n">
        <v>11</v>
      </c>
      <c r="BE21" s="80" t="n">
        <v>6</v>
      </c>
      <c r="BF21" s="29" t="n">
        <v>86</v>
      </c>
      <c r="BG21" s="31" t="n">
        <v>34.44</v>
      </c>
      <c r="BH21" s="80" t="n">
        <v>2057</v>
      </c>
      <c r="BI21" s="80" t="n">
        <v>1648</v>
      </c>
      <c r="BJ21" s="80" t="n">
        <v>60</v>
      </c>
      <c r="BK21" s="25" t="n">
        <v>7</v>
      </c>
      <c r="BL21" s="80" t="n">
        <v>11</v>
      </c>
      <c r="BM21" s="80" t="n">
        <v>8</v>
      </c>
      <c r="BN21" s="80" t="n">
        <v>9</v>
      </c>
      <c r="BO21" s="25" t="n">
        <v>94</v>
      </c>
      <c r="BR21" s="10">
        <f>BR34</f>
        <v/>
      </c>
      <c r="BS21" s="21">
        <f>BS34</f>
        <v/>
      </c>
      <c r="BT21" s="25">
        <f>COUNTIFS($T$2:$T$161,"&gt;"&amp;$BT$17,$B$2:$B$161,"="&amp;BR21)+COUNTIFS($T$2:$T$161,"&gt;"&amp;$BT$17,$C$2:$C$161,"="&amp;BR21)</f>
        <v/>
      </c>
      <c r="BU21" s="80">
        <f>COUNTIFS($T$2:$T$161,"&lt;"&amp;$BT$17,$B$2:$B$161,"="&amp;BR21)+COUNTIFS($T$2:$T$161,"&lt;"&amp;$BT$17,$C$2:$C$161,"="&amp;BR21)</f>
        <v/>
      </c>
      <c r="BV21" s="80">
        <f>COUNTIFS($T$2:$T$161,"&gt;"&amp;$BT$17,$B$2:$B$161,"="&amp;BS21)+COUNTIFS($T$2:$T$161,"&gt;"&amp;$BT$17,$C$2:$C$161,"="&amp;BS21)</f>
        <v/>
      </c>
      <c r="BW21" s="44">
        <f>COUNTIFS($T$2:$T$161,"&lt;"&amp;$BT$17,$B$2:$B$161,"="&amp;BS21)+COUNTIFS($T$2:$T$161,"&lt;"&amp;$BT$17,$C$2:$C$161,"="&amp;BS21)</f>
        <v/>
      </c>
      <c r="BX21" s="25">
        <f>COUNTIFS($T$2:$T$161,"&gt;"&amp;$BX$17,$B$2:$B$161,"="&amp;BR21)+COUNTIFS($T$2:$T$161,"&gt;"&amp;$BX$17,$C$2:$C$161,"="&amp;BR21)</f>
        <v/>
      </c>
      <c r="BY21" s="80">
        <f>COUNTIFS($T$2:$T$161,"&lt;"&amp;$BX$17,$B$2:$B$161,"="&amp;BR21)+COUNTIFS($T$2:$T$161,"&lt;"&amp;$BX$17,$C$2:$C$161,"="&amp;BR21)</f>
        <v/>
      </c>
      <c r="BZ21" s="80">
        <f>COUNTIFS($T$2:$T$161,"&gt;"&amp;$BX$17,$B$2:$B$161,"="&amp;BS21)+COUNTIFS($T$2:$T$161,"&gt;"&amp;$BX$17,$C$2:$C$161,"="&amp;BS21)</f>
        <v/>
      </c>
      <c r="CA21" s="44">
        <f>COUNTIFS($T$2:$T$161,"&lt;"&amp;$BX$17,$B$2:$B$161,"="&amp;BS21)+COUNTIFS($T$2:$T$161,"&lt;"&amp;$BX$17,$C$2:$C$161,"="&amp;BS21)</f>
        <v/>
      </c>
      <c r="CB21" s="80">
        <f>COUNTIFS($T$2:$T$161,"&gt;"&amp;$CB$17,$B$2:$B$161,"="&amp;BR21)+COUNTIFS($T$2:$T$161,"&gt;"&amp;$CB$17,$C$2:$C$161,"="&amp;BR21)</f>
        <v/>
      </c>
      <c r="CC21" s="80">
        <f>COUNTIFS($T$2:$T$161,"&lt;"&amp;$CB$17,$B$2:$B$161,"="&amp;BR21)+COUNTIFS($T$2:$T$161,"&lt;"&amp;$CB$17,$C$2:$C$161,"="&amp;BR21)</f>
        <v/>
      </c>
      <c r="CD21" s="80">
        <f>COUNTIFS($T$2:$T$161,"&gt;"&amp;$CB$17,$B$2:$B$161,"="&amp;BS21)+COUNTIFS($T$2:$T$161,"&gt;"&amp;$CB$17,$C$2:$C$161,"="&amp;BS21)</f>
        <v/>
      </c>
      <c r="CE21" s="80">
        <f>COUNTIFS($T$2:$T$161,"&lt;"&amp;$CB$17,$B$2:$B$161,"="&amp;BS21)+COUNTIFS($T$2:$T$161,"&lt;"&amp;$CB$17,$C$2:$C$161,"="&amp;BS21)</f>
        <v/>
      </c>
      <c r="CF21" s="25">
        <f>COUNTIFS($W$2:$W$161,"&gt;"&amp;$CF$17,$B$2:$B$161,"="&amp;BR21)+COUNTIFS($W$2:$W$161,"&gt;"&amp;$CF$17,$C$2:$C$161,"="&amp;BR21)</f>
        <v/>
      </c>
      <c r="CG21" s="80">
        <f>COUNTIFS($W$2:$W$161,"&lt;"&amp;$CF$17,$B$2:$B$161,"="&amp;BR21)+COUNTIFS($W$2:$W$161,"&lt;"&amp;$CF$17,$C$2:$C$161,"="&amp;BR21)</f>
        <v/>
      </c>
      <c r="CH21" s="80">
        <f>COUNTIFS($W$2:$W$161,"&gt;"&amp;$CF$17,$B$2:$B$161,"="&amp;BS21)+COUNTIFS($W$2:$W$161,"&gt;"&amp;$CF$17,$C$2:$C$161,"="&amp;BS21)</f>
        <v/>
      </c>
      <c r="CI21" s="80">
        <f>COUNTIFS($W$2:$W$161,"&lt;"&amp;$CF$17,$B$2:$B$161,"="&amp;BS21)+COUNTIFS($W$2:$W$161,"&lt;"&amp;$CF$17,$C$2:$C$161,"="&amp;BS21)</f>
        <v/>
      </c>
      <c r="CJ21" s="80">
        <f>COUNTIFS($W$2:$W$161,"&gt;"&amp;$CJ$17,$B$2:$B$161,"="&amp;BR21)+COUNTIFS($W$2:$W$161,"&gt;"&amp;$CJ$17,$C$2:$C$161,"="&amp;BR21)</f>
        <v/>
      </c>
      <c r="CK21" s="80">
        <f>COUNTIFS($W$2:$W$161,"&lt;"&amp;$CJ$17,$B$2:$B$161,"="&amp;BR21)+COUNTIFS($W$2:$W$161,"&lt;"&amp;$CJ$17,$C$2:$C$161,"="&amp;BR21)</f>
        <v/>
      </c>
      <c r="CL21" s="80">
        <f>COUNTIFS($W$2:$W$161,"&gt;"&amp;$CJ$17,$B$2:$B$161,"="&amp;BS21)+COUNTIFS($W$2:$W$161,"&gt;"&amp;$CJ$17,$C$2:$C$161,"="&amp;BS21)</f>
        <v/>
      </c>
      <c r="CM21" s="80">
        <f>COUNTIFS($W$2:$W$161,"&lt;"&amp;$CJ$17,$B$2:$B$161,"="&amp;BS21)+COUNTIFS($W$2:$W$161,"&lt;"&amp;$CJ$17,$C$2:$C$161,"="&amp;BS21)</f>
        <v/>
      </c>
      <c r="CN21" s="80">
        <f>COUNTIFS($W$2:$W$161,"&gt;"&amp;$CN$17,$B$2:$B$161,"="&amp;BR21)+COUNTIFS($W$2:$W$161,"&gt;"&amp;$CN$17,$C$2:$C$161,"="&amp;BR21)</f>
        <v/>
      </c>
      <c r="CO21" s="80">
        <f>COUNTIFS($W$2:$W$161,"&lt;"&amp;$CN$17,$B$2:$B$161,"="&amp;BR21)+COUNTIFS($W$2:$W$161,"&lt;"&amp;$CN$17,$C$2:$C$161,"="&amp;BR21)</f>
        <v/>
      </c>
      <c r="CP21" s="80">
        <f>COUNTIFS($W$2:$W$161,"&gt;"&amp;$CN$17,$B$2:$B$161,"="&amp;BS21)+COUNTIFS($W$2:$W$161,"&gt;"&amp;$CN$17,$C$2:$C$161,"="&amp;BS21)</f>
        <v/>
      </c>
      <c r="CQ21" s="80">
        <f>COUNTIFS($W$2:$W$161,"&lt;"&amp;$CN$17,$B$2:$B$161,"="&amp;BS21)+COUNTIFS($W$2:$W$161,"&lt;"&amp;$CN$17,$C$2:$C$161,"="&amp;BS21)</f>
        <v/>
      </c>
      <c r="CR21" s="80">
        <f>COUNTIFS($W$2:$W$161,"&gt;"&amp;$CR$17,$B$2:$B$161,"="&amp;BR21)+COUNTIFS($W$2:$W$161,"&gt;"&amp;$CR$17,$C$2:$C$161,"="&amp;BR21)</f>
        <v/>
      </c>
      <c r="CS21" s="80">
        <f>COUNTIFS($W$2:$W$161,"&lt;"&amp;$CR$17,$B$2:$B$161,"="&amp;BR21)+COUNTIFS($W$2:$W$161,"&lt;"&amp;$CR$17,$C$2:$C$161,"="&amp;BR21)</f>
        <v/>
      </c>
      <c r="CT21" s="80">
        <f>COUNTIFS($W$2:$W$161,"&gt;"&amp;$CR$17,$B$2:$B$161,"="&amp;BS21)+COUNTIFS($W$2:$W$161,"&gt;"&amp;$CR$17,$C$2:$C$161,"="&amp;BS21)</f>
        <v/>
      </c>
      <c r="CU21" s="38">
        <f>COUNTIFS($W$2:$W$161,"&lt;"&amp;$CR$17,$B$2:$B$161,"="&amp;BS21)+COUNTIFS($W$2:$W$161,"&lt;"&amp;$CR$17,$C$2:$C$161,"="&amp;BS21)</f>
        <v/>
      </c>
      <c r="CV21" s="12">
        <f>COUNTIFS($R$2:$R$161,"&gt;"&amp;$CV$17,$B$2:$B$161,"="&amp;BR21)+COUNTIFS($S$2:$S$161,"&gt;"&amp;$CV$17,$C$2:$C$161,"="&amp;BR21)</f>
        <v/>
      </c>
      <c r="CW21" s="80">
        <f>COUNTIFS($R$2:$R$161,"&lt;"&amp;$CV$17,$B$2:$B$161,"="&amp;BR21)+COUNTIFS($S$2:$S$161,"&lt;"&amp;$CV$17,$C$2:$C$161,"="&amp;BR21)</f>
        <v/>
      </c>
      <c r="CX21" s="80">
        <f>COUNTIFS($R$2:$R$161,"&gt;"&amp;$CV$17,$B$2:$B$161,"="&amp;BS21)+COUNTIFS($S$2:$S$161,"&gt;"&amp;$CV$17,$C$2:$C$161,"="&amp;BS21)</f>
        <v/>
      </c>
      <c r="CY21" s="80">
        <f>COUNTIFS($R$2:$R$161,"&lt;"&amp;$CV$17,$B$2:$B$161,"="&amp;BS21)+COUNTIFS($S$2:$S$161,"&lt;"&amp;$CV$17,$C$2:$C$161,"="&amp;BS21)</f>
        <v/>
      </c>
      <c r="CZ21" s="80">
        <f>COUNTIFS($R$2:$R$161,"&gt;"&amp;$CZ$17,$B$2:$B$161,"="&amp;BR21)+COUNTIFS($S$2:$S$161,"&gt;"&amp;$CZ$17,$C$2:$C$161,"="&amp;BR21)</f>
        <v/>
      </c>
      <c r="DA21" s="80">
        <f>COUNTIFS($R$2:$R$161,"&lt;"&amp;$CZ$17,$B$2:$B$161,"="&amp;BR21)+COUNTIFS($S$2:$S$161,"&lt;"&amp;$CZ$17,$C$2:$C$161,"="&amp;BR21)</f>
        <v/>
      </c>
      <c r="DB21" s="80">
        <f>COUNTIFS($R$2:$R$161,"&gt;"&amp;$CZ$17,$B$2:$B$161,"="&amp;BS21)+COUNTIFS($S$2:$S$161,"&gt;"&amp;$CZ$17,$C$2:$C$161,"="&amp;BS21)</f>
        <v/>
      </c>
      <c r="DC21" s="80">
        <f>COUNTIFS($R$2:$R$161,"&lt;"&amp;$CZ$17,$B$2:$B$161,"="&amp;BS21)+COUNTIFS($S$2:$S$161,"&lt;"&amp;$CZ$17,$C$2:$C$161,"="&amp;BS21)</f>
        <v/>
      </c>
      <c r="DD21" s="80">
        <f>COUNTIFS($R$2:$R$161,"&gt;"&amp;$DD$17,$B$2:$B$161,"="&amp;BR21)+COUNTIFS($S$2:$S$161,"&gt;"&amp;$DD$17,$C$2:$C$161,"="&amp;BR21)</f>
        <v/>
      </c>
      <c r="DE21" s="80">
        <f>COUNTIFS($R$2:$R$161,"&lt;"&amp;$DD$17,$B$2:$B$161,"="&amp;BR21)+COUNTIFS($S$2:$S$161,"&lt;"&amp;$DD$17,$C$2:$C$161,"="&amp;BR21)</f>
        <v/>
      </c>
      <c r="DF21" s="80">
        <f>COUNTIFS($R$2:$R$161,"&gt;"&amp;$DD$17,$B$2:$B$161,"="&amp;BS21)+COUNTIFS($S$2:$S$161,"&gt;"&amp;$DD$17,$C$2:$C$161,"="&amp;BS21)</f>
        <v/>
      </c>
      <c r="DG21" s="80">
        <f>COUNTIFS($R$2:$R$161,"&lt;"&amp;$DD$17,$B$2:$B$161,"="&amp;BS21)+COUNTIFS($S$2:$S$161,"&lt;"&amp;$DD$17,$C$2:$C$161,"="&amp;BS21)</f>
        <v/>
      </c>
      <c r="DH21" s="25">
        <f>COUNTIFS($U$2:$U$161,"&gt;"&amp;$DH$17,$B$2:$B$161,"="&amp;BR21)+COUNTIFS($V$2:$V$161,"&gt;"&amp;$DH$17,$C$2:$C$161,"="&amp;BR21)</f>
        <v/>
      </c>
      <c r="DI21" s="80">
        <f>COUNTIFS($U$2:$U$161,"&lt;"&amp;$DH$17,$B$2:$B$161,"="&amp;BR21)+COUNTIFS($V$2:$V$161,"&lt;"&amp;$DH$17,$C$2:$C$161,"="&amp;BR21)</f>
        <v/>
      </c>
      <c r="DJ21" s="80">
        <f>COUNTIFS($U$2:$U$161,"&gt;"&amp;$DH$17,$B$2:$B$161,"="&amp;BS21)+COUNTIFS($V$2:$V$161,"&gt;"&amp;$DH$17,$C$2:$C$161,"="&amp;BS21)</f>
        <v/>
      </c>
      <c r="DK21" s="80">
        <f>COUNTIFS($U$2:$U$161,"&lt;"&amp;$DH$17,$B$2:$B$161,"="&amp;BS21)+COUNTIFS($V$2:$V$161,"&lt;"&amp;$DH$17,$C$2:$C$161,"="&amp;BS21)</f>
        <v/>
      </c>
      <c r="DL21" s="80">
        <f>COUNTIFS($U$2:$U$161,"&gt;"&amp;$DL$17,$B$2:$B$161,"="&amp;BR21)+COUNTIFS($V$2:$V$161,"&gt;"&amp;$DL$17,$C$2:$C$161,"="&amp;BR21)</f>
        <v/>
      </c>
      <c r="DM21" s="80">
        <f>COUNTIFS($U$2:$U$161,"&lt;"&amp;$DL$17,$B$2:$B$161,"="&amp;BR21)+COUNTIFS($V$2:$V$161,"&lt;"&amp;$DL$17,$C$2:$C$161,"="&amp;BR21)</f>
        <v/>
      </c>
      <c r="DN21" s="80">
        <f>COUNTIFS($U$2:$U$161,"&gt;"&amp;$DL$17,$B$2:$B$161,"="&amp;BS21)+COUNTIFS($V$2:$V$161,"&gt;"&amp;$DL$17,$C$2:$C$161,"="&amp;BS21)</f>
        <v/>
      </c>
      <c r="DO21" s="80">
        <f>COUNTIFS($U$2:$U$161,"&lt;"&amp;$DL$17,$B$2:$B$161,"="&amp;BS21)+COUNTIFS($V$2:$V$161,"&lt;"&amp;$DL$17,$C$2:$C$161,"="&amp;BS21)</f>
        <v/>
      </c>
      <c r="DP21" s="80">
        <f>COUNTIFS($U$2:$U$161,"&gt;"&amp;$DP$17,$B$2:$B$161,"="&amp;BR21)+COUNTIFS($V$2:$V$161,"&gt;"&amp;$DP$17,$C$2:$C$161,"="&amp;BR21)</f>
        <v/>
      </c>
      <c r="DQ21" s="80">
        <f>COUNTIFS($U$2:$U$161,"&lt;"&amp;$DP$17,$B$2:$B$161,"="&amp;BR21)+COUNTIFS($V$2:$V$161,"&lt;"&amp;$DP$17,$C$2:$C$161,"="&amp;BR21)</f>
        <v/>
      </c>
      <c r="DR21" s="80">
        <f>COUNTIFS($U$2:$U$161,"&gt;"&amp;$DP$17,$B$2:$B$161,"="&amp;BS21)+COUNTIFS($V$2:$V$161,"&gt;"&amp;$DP$17,$C$2:$C$161,"="&amp;BS21)</f>
        <v/>
      </c>
      <c r="DS21" s="80">
        <f>COUNTIFS($U$2:$U$161,"&lt;"&amp;$DP$17,$B$2:$B$161,"="&amp;BS21)+COUNTIFS($V$2:$V$161,"&lt;"&amp;$DP$17,$C$2:$C$161,"="&amp;BS21)</f>
        <v/>
      </c>
      <c r="DT21" s="12">
        <f>COUNTIFS($S$2:$S$161,"&gt;"&amp;$DT$17,$B$2:$B$161,"="&amp;BR21)+COUNTIFS($R$2:$R$161,"&gt;"&amp;$DT$17,$C$2:$C$161,"="&amp;BR21)</f>
        <v/>
      </c>
      <c r="DU21" s="80">
        <f>COUNTIFS($S$2:$S$161,"&lt;"&amp;$DT$17,$B$2:$B$161,"="&amp;BR21)+COUNTIFS($R$2:$R$161,"&lt;"&amp;$DT$17,$C$2:$C$161,"="&amp;BR21)</f>
        <v/>
      </c>
      <c r="DV21" s="80">
        <f>COUNTIFS($S$2:$S$161,"&gt;"&amp;$DT$17,$B$2:$B$161,"="&amp;BS21)+COUNTIFS($R$2:$R$161,"&gt;"&amp;$DT$17,$C$2:$C$161,"="&amp;BS21)</f>
        <v/>
      </c>
      <c r="DW21" s="80">
        <f>COUNTIFS($S$2:$S$161,"&lt;"&amp;$DT$17,$B$2:$B$161,"="&amp;BS21)+COUNTIFS($R$2:$R$161,"&lt;"&amp;$DT$17,$C$2:$C$161,"="&amp;BS21)</f>
        <v/>
      </c>
      <c r="DX21" s="80">
        <f>COUNTIFS($S$2:$S$161,"&gt;"&amp;$DX$17,$B$2:$B$161,"="&amp;BR21)+COUNTIFS($R$2:$R$161,"&gt;"&amp;$DX$17,$C$2:$C$161,"="&amp;BR21)</f>
        <v/>
      </c>
      <c r="DY21" s="80">
        <f>COUNTIFS($S$2:$S$161,"&lt;"&amp;$DX$17,$B$2:$B$161,"="&amp;BR21)+COUNTIFS($R$2:$R$161,"&lt;"&amp;$DX$17,$C$2:$C$161,"="&amp;BR21)</f>
        <v/>
      </c>
      <c r="DZ21" s="80">
        <f>COUNTIFS($S$2:$S$161,"&gt;"&amp;$DX$17,$B$2:$B$161,"="&amp;BS21)+COUNTIFS($R$2:$R$161,"&gt;"&amp;$DX$17,$C$2:$C$161,"="&amp;BS21)</f>
        <v/>
      </c>
      <c r="EA21" s="80">
        <f>COUNTIFS($S$2:$S$161,"&lt;"&amp;$DX$17,$B$2:$B$161,"="&amp;BS21)+COUNTIFS($R$2:$R$161,"&lt;"&amp;$DX$17,$C$2:$C$161,"="&amp;BS21)</f>
        <v/>
      </c>
      <c r="EB21" s="80">
        <f>COUNTIFS($S$2:$S$161,"&gt;"&amp;$EB$17,$B$2:$B$161,"="&amp;BR21)+COUNTIFS($R$2:$R$161,"&gt;"&amp;$EB$17,$C$2:$C$161,"="&amp;BR21)</f>
        <v/>
      </c>
      <c r="EC21" s="80">
        <f>COUNTIFS($S$2:$S$161,"&lt;"&amp;$EB$17,$B$2:$B$161,"="&amp;BR21)+COUNTIFS($R$2:$R$161,"&lt;"&amp;$EB$17,$C$2:$C$161,"="&amp;BR21)</f>
        <v/>
      </c>
      <c r="ED21" s="80">
        <f>COUNTIFS($S$2:$S$161,"&gt;"&amp;$EB$17,$B$2:$B$161,"="&amp;BS21)+COUNTIFS($R$2:$R$161,"&gt;"&amp;$EB$17,$C$2:$C$161,"="&amp;BS21)</f>
        <v/>
      </c>
      <c r="EE21" s="80">
        <f>COUNTIFS($S$2:$S$161,"&lt;"&amp;$EB$17,$B$2:$B$161,"="&amp;BS21)+COUNTIFS($R$2:$R$161,"&lt;"&amp;$EB$17,$C$2:$C$161,"="&amp;BS21)</f>
        <v/>
      </c>
      <c r="EF21" s="25">
        <f>COUNTIFS($V$2:$V$161,"&gt;"&amp;$EF$17,$B$2:$B$161,"="&amp;BR21)+COUNTIFS($U$2:$U$161,"&gt;"&amp;$EF$17,$C$2:$C$161,"="&amp;BR21)</f>
        <v/>
      </c>
      <c r="EG21" s="80">
        <f>COUNTIFS($V$2:$V$161,"&lt;"&amp;$EF$17,$B$2:$B$161,"="&amp;BR21)+COUNTIFS($U$2:$U$161,"&lt;"&amp;$EF$17,$C$2:$C$161,"="&amp;BR21)</f>
        <v/>
      </c>
      <c r="EH21" s="80">
        <f>COUNTIFS($V$2:$V$161,"&gt;"&amp;$EF$17,$B$2:$B$161,"="&amp;BS21)+COUNTIFS($U$2:$U$161,"&gt;"&amp;$EF$17,$C$2:$C$161,"="&amp;BS21)</f>
        <v/>
      </c>
      <c r="EI21" s="80">
        <f>COUNTIFS($V$2:$V$161,"&lt;"&amp;$EF$17,$B$2:$B$161,"="&amp;BS21)+COUNTIFS($U$2:$U$161,"&lt;"&amp;$EF$17,$C$2:$C$161,"="&amp;BS21)</f>
        <v/>
      </c>
      <c r="EJ21" s="80">
        <f>COUNTIFS($V$2:$V$161,"&gt;"&amp;$EJ$17,$B$2:$B$161,"="&amp;BR21)+COUNTIFS($U$2:$U$161,"&gt;"&amp;$EJ$17,$C$2:$C$161,"="&amp;BR21)</f>
        <v/>
      </c>
      <c r="EK21" s="80">
        <f>COUNTIFS($V$2:$V$161,"&lt;"&amp;$EJ$17,$B$2:$B$161,"="&amp;BR21)+COUNTIFS($U$2:$U$161,"&lt;"&amp;$EJ$17,$C$2:$C$161,"="&amp;BR21)</f>
        <v/>
      </c>
      <c r="EL21" s="80">
        <f>COUNTIFS($V$2:$V$161,"&gt;"&amp;$EJ$17,$B$2:$B$161,"="&amp;BS21)+COUNTIFS($U$2:$U$161,"&gt;"&amp;$EJ$17,$C$2:$C$161,"="&amp;BS21)</f>
        <v/>
      </c>
      <c r="EM21" s="80">
        <f>COUNTIFS($V$2:$V$161,"&lt;"&amp;$EJ$17,$B$2:$B$161,"="&amp;BS21)+COUNTIFS($U$2:$U$161,"&lt;"&amp;$EJ$17,$C$2:$C$161,"="&amp;BS21)</f>
        <v/>
      </c>
      <c r="EN21" s="80">
        <f>COUNTIFS($V$2:$V$161,"&gt;"&amp;$EN$17,$B$2:$B$161,"="&amp;BR21)+COUNTIFS($U$2:$U$161,"&gt;"&amp;$EN$17,$C$2:$C$161,"="&amp;BR21)</f>
        <v/>
      </c>
      <c r="EO21" s="80">
        <f>COUNTIFS($V$2:$V$161,"&lt;"&amp;$EN$17,$B$2:$B$161,"="&amp;BR21)+COUNTIFS($U$2:$U$161,"&lt;"&amp;$EN$17,$C$2:$C$161,"="&amp;BR21)</f>
        <v/>
      </c>
      <c r="EP21" s="80">
        <f>COUNTIFS($V$2:$V$161,"&gt;"&amp;$EN$17,$B$2:$B$161,"="&amp;BS21)+COUNTIFS($U$2:$U$161,"&gt;"&amp;$EN$17,$C$2:$C$161,"="&amp;BS21)</f>
        <v/>
      </c>
      <c r="EQ21" s="80">
        <f>COUNTIFS($V$2:$V$161,"&lt;"&amp;$EN$17,$B$2:$B$161,"="&amp;BS21)+COUNTIFS($U$2:$U$161,"&lt;"&amp;$EN$17,$C$2:$C$161,"="&amp;BS21)</f>
        <v/>
      </c>
      <c r="ES21" s="89" t="n"/>
      <c r="EV21" s="89" t="n"/>
      <c r="EY21" s="89" t="n"/>
      <c r="FB21" s="89" t="n"/>
      <c r="FE21" s="89" t="n"/>
      <c r="FH21" s="89" t="n"/>
      <c r="FK21" s="89" t="n"/>
      <c r="FN21" s="81" t="n"/>
      <c r="FQ21" s="81" t="n"/>
      <c r="FT21" s="81" t="n"/>
      <c r="FW21" s="81" t="n"/>
      <c r="FZ21" s="81" t="n"/>
      <c r="GC21" s="81" t="n"/>
      <c r="GF21" s="81" t="n"/>
      <c r="GI21" s="81" t="n"/>
    </row>
    <row customHeight="1" ht="12" r="22" spans="1:201">
      <c r="A22" s="74" t="n">
        <v>43343</v>
      </c>
      <c r="B22" s="63" t="s">
        <v>201</v>
      </c>
      <c r="C22" s="63" t="s">
        <v>200</v>
      </c>
      <c r="D22" s="85" t="n">
        <v>6.65</v>
      </c>
      <c r="E22" s="57" t="n">
        <v>6.56</v>
      </c>
      <c r="F22" s="58" t="n">
        <v>435</v>
      </c>
      <c r="G22" s="59" t="n">
        <v>317</v>
      </c>
      <c r="H22" s="59" t="n">
        <v>285</v>
      </c>
      <c r="I22" s="59" t="n">
        <v>179</v>
      </c>
      <c r="J22" s="59" t="n">
        <v>7</v>
      </c>
      <c r="K22" s="59" t="n">
        <v>1</v>
      </c>
      <c r="L22" s="58" t="n">
        <v>1</v>
      </c>
      <c r="M22" s="59" t="n">
        <v>0</v>
      </c>
      <c r="N22" s="59" t="n">
        <v>1</v>
      </c>
      <c r="O22" s="59" t="n">
        <v>2</v>
      </c>
      <c r="P22" s="59" t="n">
        <v>0</v>
      </c>
      <c r="Q22" s="59" t="n">
        <v>0</v>
      </c>
      <c r="R22" s="60" t="n">
        <v>2</v>
      </c>
      <c r="S22" s="60" t="n">
        <v>2</v>
      </c>
      <c r="T22" s="60" t="n">
        <v>4</v>
      </c>
      <c r="U22" s="58" t="n">
        <v>2</v>
      </c>
      <c r="V22" s="59" t="n">
        <v>1</v>
      </c>
      <c r="W22" s="60" t="n">
        <v>3</v>
      </c>
      <c r="X22" s="58" t="n">
        <v>16</v>
      </c>
      <c r="Y22" s="59" t="n">
        <v>31</v>
      </c>
      <c r="Z22" s="61">
        <f>IF(U22="","",LOOKUP(U22-V22,{-9E+307,0,1},{2,"x",1}))</f>
        <v/>
      </c>
      <c r="AA22" s="62">
        <f>IF(U22="","",U22&amp;"-"&amp;V22)</f>
        <v/>
      </c>
      <c r="AB22" s="63" t="n"/>
      <c r="AC22" s="89" t="s">
        <v>199</v>
      </c>
      <c r="AD22" s="80">
        <f>SUMPRODUCT(($B$2:$C$161=$AC22)*($Z$2:$Z$161&lt;&gt;""))</f>
        <v/>
      </c>
      <c r="AE22" s="81">
        <f>SUMIF($B$2:$B$161,$AC22,$D$2:$D$161)+SUMIF($C$2:$C$161,$AC22,$E$2:$E$161)</f>
        <v/>
      </c>
      <c r="AF22" s="80">
        <f>SUMIF($B$2:$B$161,$AC22,$F$2:$F$161)+SUMIF($C$2:$C$161,$AC22,$G$2:$G$161)</f>
        <v/>
      </c>
      <c r="AG22" s="80">
        <f>SUMIF($B$2:$B$161,$AC22,$H$2:$H$161)+SUMIF($C$2:$C$161,$AC22,$I$2:$I$161)</f>
        <v/>
      </c>
      <c r="AH22" s="80">
        <f>SUMIF($B$2:$B$161,$AC22,$J$2:$J$161)+SUMIF($C$2:$C$161,$AC22,$K$2:$K$161)</f>
        <v/>
      </c>
      <c r="AI22" s="25">
        <f>SUMIF($B$2:$B$161,$AC22,$L$2:$L$161)+SUMIF($C$2:$C$161,$AC22,$M$2:$M$161)</f>
        <v/>
      </c>
      <c r="AJ22" s="80">
        <f>SUMIF($B$2:$B$161,$AC22,$N$2:$N$161)+SUMIF($C$2:$C$161,$AC22,$O$2:$O$161)</f>
        <v/>
      </c>
      <c r="AK22" s="80">
        <f>SUMIF($B$2:$B$161,$AC22,$P$2:$P$161)+SUMIF($C$2:$C$161,$AC22,$Q$2:$Q$161)</f>
        <v/>
      </c>
      <c r="AL22" s="80">
        <f>SUMIF($B$2:$B$161,$AC22,$U$2:$U$161)+SUMIF($C$2:$C$161,$AC22,$V$2:$V$161)</f>
        <v/>
      </c>
      <c r="AM22" s="29">
        <f>SUMIF($B$2:$B$161,$AC22,$X$2:$X$161)+SUMIF($C$2:$C$161,$AC22,$Y$2:$Y$161)</f>
        <v/>
      </c>
      <c r="AN22" s="31">
        <f>SUMIF($C$2:$C$161,$AC22,$D$2:$D$161)+SUMIF($B$2:$B$161,$AC22,$E$2:$E$161)</f>
        <v/>
      </c>
      <c r="AO22" s="80">
        <f>SUMIF($C$2:$C$161,$AC22,$F$2:$F$161)+SUMIF($B$2:$B$161,$AC22,$G$2:$G$161)</f>
        <v/>
      </c>
      <c r="AP22" s="80">
        <f>SUMIF($C$2:$C$161,$AC22,$H$2:$H$161)+SUMIF($B$2:$B$161,$AC22,$I$2:$I$161)</f>
        <v/>
      </c>
      <c r="AQ22" s="80">
        <f>SUMIF($C$2:$C$161,$AC22,$J$2:$J$161)+SUMIF($B$2:$B$161,$AC22,$K$2:$K$161)</f>
        <v/>
      </c>
      <c r="AR22" s="25">
        <f>SUMIF($C$2:$C$161,$AC22,$L$2:$L$161)+SUMIF($B$2:$B$161,$AC22,$M$2:$M$161)</f>
        <v/>
      </c>
      <c r="AS22" s="80">
        <f>SUMIF($C$2:$C$161,$AC22,$N$2:$N$161)+SUMIF($B$2:$B$161,$AC22,$O$2:$O$161)</f>
        <v/>
      </c>
      <c r="AT22" s="80">
        <f>SUMIF($C$2:$C$161,$AC22,$P$2:$P$161)+SUMIF($B$2:$B$161,$AC22,$Q$2:$Q$161)</f>
        <v/>
      </c>
      <c r="AU22" s="80">
        <f>SUMIF($C$2:$C$161,$AC22,$U$2:$U$161)+SUMIF($B$2:$B$161,$AC22,$V$2:$V$161)</f>
        <v/>
      </c>
      <c r="AV22" s="28">
        <f>SUMIF($C$2:$C$161,$AC22,$X$2:$X$161)+SUMIF($B$2:$B$161,$AC22,$Y$2:$Y$161)</f>
        <v/>
      </c>
      <c r="AW22" s="12" t="n">
        <v>5</v>
      </c>
      <c r="AX22" s="81" t="n">
        <v>33.25</v>
      </c>
      <c r="AY22" s="80" t="n">
        <v>1937</v>
      </c>
      <c r="AZ22" s="80" t="n">
        <v>1558</v>
      </c>
      <c r="BA22" s="80" t="n">
        <v>50</v>
      </c>
      <c r="BB22" s="25" t="n">
        <v>1</v>
      </c>
      <c r="BC22" s="80" t="n">
        <v>26</v>
      </c>
      <c r="BD22" s="80" t="n">
        <v>9</v>
      </c>
      <c r="BE22" s="80" t="n">
        <v>8</v>
      </c>
      <c r="BF22" s="29" t="n">
        <v>109</v>
      </c>
      <c r="BG22" s="31" t="n">
        <v>34.78</v>
      </c>
      <c r="BH22" s="80" t="n">
        <v>2632</v>
      </c>
      <c r="BI22" s="80" t="n">
        <v>2268</v>
      </c>
      <c r="BJ22" s="80" t="n">
        <v>65</v>
      </c>
      <c r="BK22" s="25" t="n">
        <v>4</v>
      </c>
      <c r="BL22" s="80" t="n">
        <v>15</v>
      </c>
      <c r="BM22" s="80" t="n">
        <v>8</v>
      </c>
      <c r="BN22" s="80" t="n">
        <v>10</v>
      </c>
      <c r="BO22" s="25" t="n">
        <v>84</v>
      </c>
      <c r="BR22" s="10">
        <f>BR35</f>
        <v/>
      </c>
      <c r="BS22" s="21">
        <f>BS35</f>
        <v/>
      </c>
      <c r="BT22" s="25">
        <f>COUNTIFS($T$2:$T$161,"&gt;"&amp;$BT$17,$B$2:$B$161,"="&amp;BR22)+COUNTIFS($T$2:$T$161,"&gt;"&amp;$BT$17,$C$2:$C$161,"="&amp;BR22)</f>
        <v/>
      </c>
      <c r="BU22" s="80">
        <f>COUNTIFS($T$2:$T$161,"&lt;"&amp;$BT$17,$B$2:$B$161,"="&amp;BR22)+COUNTIFS($T$2:$T$161,"&lt;"&amp;$BT$17,$C$2:$C$161,"="&amp;BR22)</f>
        <v/>
      </c>
      <c r="BV22" s="80">
        <f>COUNTIFS($T$2:$T$161,"&gt;"&amp;$BT$17,$B$2:$B$161,"="&amp;BS22)+COUNTIFS($T$2:$T$161,"&gt;"&amp;$BT$17,$C$2:$C$161,"="&amp;BS22)</f>
        <v/>
      </c>
      <c r="BW22" s="44">
        <f>COUNTIFS($T$2:$T$161,"&lt;"&amp;$BT$17,$B$2:$B$161,"="&amp;BS22)+COUNTIFS($T$2:$T$161,"&lt;"&amp;$BT$17,$C$2:$C$161,"="&amp;BS22)</f>
        <v/>
      </c>
      <c r="BX22" s="25">
        <f>COUNTIFS($T$2:$T$161,"&gt;"&amp;$BX$17,$B$2:$B$161,"="&amp;BR22)+COUNTIFS($T$2:$T$161,"&gt;"&amp;$BX$17,$C$2:$C$161,"="&amp;BR22)</f>
        <v/>
      </c>
      <c r="BY22" s="80">
        <f>COUNTIFS($T$2:$T$161,"&lt;"&amp;$BX$17,$B$2:$B$161,"="&amp;BR22)+COUNTIFS($T$2:$T$161,"&lt;"&amp;$BX$17,$C$2:$C$161,"="&amp;BR22)</f>
        <v/>
      </c>
      <c r="BZ22" s="80">
        <f>COUNTIFS($T$2:$T$161,"&gt;"&amp;$BX$17,$B$2:$B$161,"="&amp;BS22)+COUNTIFS($T$2:$T$161,"&gt;"&amp;$BX$17,$C$2:$C$161,"="&amp;BS22)</f>
        <v/>
      </c>
      <c r="CA22" s="44">
        <f>COUNTIFS($T$2:$T$161,"&lt;"&amp;$BX$17,$B$2:$B$161,"="&amp;BS22)+COUNTIFS($T$2:$T$161,"&lt;"&amp;$BX$17,$C$2:$C$161,"="&amp;BS22)</f>
        <v/>
      </c>
      <c r="CB22" s="80">
        <f>COUNTIFS($T$2:$T$161,"&gt;"&amp;$CB$17,$B$2:$B$161,"="&amp;BR22)+COUNTIFS($T$2:$T$161,"&gt;"&amp;$CB$17,$C$2:$C$161,"="&amp;BR22)</f>
        <v/>
      </c>
      <c r="CC22" s="80">
        <f>COUNTIFS($T$2:$T$161,"&lt;"&amp;$CB$17,$B$2:$B$161,"="&amp;BR22)+COUNTIFS($T$2:$T$161,"&lt;"&amp;$CB$17,$C$2:$C$161,"="&amp;BR22)</f>
        <v/>
      </c>
      <c r="CD22" s="80">
        <f>COUNTIFS($T$2:$T$161,"&gt;"&amp;$CB$17,$B$2:$B$161,"="&amp;BS22)+COUNTIFS($T$2:$T$161,"&gt;"&amp;$CB$17,$C$2:$C$161,"="&amp;BS22)</f>
        <v/>
      </c>
      <c r="CE22" s="80">
        <f>COUNTIFS($T$2:$T$161,"&lt;"&amp;$CB$17,$B$2:$B$161,"="&amp;BS22)+COUNTIFS($T$2:$T$161,"&lt;"&amp;$CB$17,$C$2:$C$161,"="&amp;BS22)</f>
        <v/>
      </c>
      <c r="CF22" s="25">
        <f>COUNTIFS($W$2:$W$161,"&gt;"&amp;$CF$17,$B$2:$B$161,"="&amp;BR22)+COUNTIFS($W$2:$W$161,"&gt;"&amp;$CF$17,$C$2:$C$161,"="&amp;BR22)</f>
        <v/>
      </c>
      <c r="CG22" s="80">
        <f>COUNTIFS($W$2:$W$161,"&lt;"&amp;$CF$17,$B$2:$B$161,"="&amp;BR22)+COUNTIFS($W$2:$W$161,"&lt;"&amp;$CF$17,$C$2:$C$161,"="&amp;BR22)</f>
        <v/>
      </c>
      <c r="CH22" s="80">
        <f>COUNTIFS($W$2:$W$161,"&gt;"&amp;$CF$17,$B$2:$B$161,"="&amp;BS22)+COUNTIFS($W$2:$W$161,"&gt;"&amp;$CF$17,$C$2:$C$161,"="&amp;BS22)</f>
        <v/>
      </c>
      <c r="CI22" s="80">
        <f>COUNTIFS($W$2:$W$161,"&lt;"&amp;$CF$17,$B$2:$B$161,"="&amp;BS22)+COUNTIFS($W$2:$W$161,"&lt;"&amp;$CF$17,$C$2:$C$161,"="&amp;BS22)</f>
        <v/>
      </c>
      <c r="CJ22" s="80">
        <f>COUNTIFS($W$2:$W$161,"&gt;"&amp;$CJ$17,$B$2:$B$161,"="&amp;BR22)+COUNTIFS($W$2:$W$161,"&gt;"&amp;$CJ$17,$C$2:$C$161,"="&amp;BR22)</f>
        <v/>
      </c>
      <c r="CK22" s="80">
        <f>COUNTIFS($W$2:$W$161,"&lt;"&amp;$CJ$17,$B$2:$B$161,"="&amp;BR22)+COUNTIFS($W$2:$W$161,"&lt;"&amp;$CJ$17,$C$2:$C$161,"="&amp;BR22)</f>
        <v/>
      </c>
      <c r="CL22" s="80">
        <f>COUNTIFS($W$2:$W$161,"&gt;"&amp;$CJ$17,$B$2:$B$161,"="&amp;BS22)+COUNTIFS($W$2:$W$161,"&gt;"&amp;$CJ$17,$C$2:$C$161,"="&amp;BS22)</f>
        <v/>
      </c>
      <c r="CM22" s="80">
        <f>COUNTIFS($W$2:$W$161,"&lt;"&amp;$CJ$17,$B$2:$B$161,"="&amp;BS22)+COUNTIFS($W$2:$W$161,"&lt;"&amp;$CJ$17,$C$2:$C$161,"="&amp;BS22)</f>
        <v/>
      </c>
      <c r="CN22" s="80">
        <f>COUNTIFS($W$2:$W$161,"&gt;"&amp;$CN$17,$B$2:$B$161,"="&amp;BR22)+COUNTIFS($W$2:$W$161,"&gt;"&amp;$CN$17,$C$2:$C$161,"="&amp;BR22)</f>
        <v/>
      </c>
      <c r="CO22" s="80">
        <f>COUNTIFS($W$2:$W$161,"&lt;"&amp;$CN$17,$B$2:$B$161,"="&amp;BR22)+COUNTIFS($W$2:$W$161,"&lt;"&amp;$CN$17,$C$2:$C$161,"="&amp;BR22)</f>
        <v/>
      </c>
      <c r="CP22" s="80">
        <f>COUNTIFS($W$2:$W$161,"&gt;"&amp;$CN$17,$B$2:$B$161,"="&amp;BS22)+COUNTIFS($W$2:$W$161,"&gt;"&amp;$CN$17,$C$2:$C$161,"="&amp;BS22)</f>
        <v/>
      </c>
      <c r="CQ22" s="80">
        <f>COUNTIFS($W$2:$W$161,"&lt;"&amp;$CN$17,$B$2:$B$161,"="&amp;BS22)+COUNTIFS($W$2:$W$161,"&lt;"&amp;$CN$17,$C$2:$C$161,"="&amp;BS22)</f>
        <v/>
      </c>
      <c r="CR22" s="80">
        <f>COUNTIFS($W$2:$W$161,"&gt;"&amp;$CR$17,$B$2:$B$161,"="&amp;BR22)+COUNTIFS($W$2:$W$161,"&gt;"&amp;$CR$17,$C$2:$C$161,"="&amp;BR22)</f>
        <v/>
      </c>
      <c r="CS22" s="80">
        <f>COUNTIFS($W$2:$W$161,"&lt;"&amp;$CR$17,$B$2:$B$161,"="&amp;BR22)+COUNTIFS($W$2:$W$161,"&lt;"&amp;$CR$17,$C$2:$C$161,"="&amp;BR22)</f>
        <v/>
      </c>
      <c r="CT22" s="80">
        <f>COUNTIFS($W$2:$W$161,"&gt;"&amp;$CR$17,$B$2:$B$161,"="&amp;BS22)+COUNTIFS($W$2:$W$161,"&gt;"&amp;$CR$17,$C$2:$C$161,"="&amp;BS22)</f>
        <v/>
      </c>
      <c r="CU22" s="38">
        <f>COUNTIFS($W$2:$W$161,"&lt;"&amp;$CR$17,$B$2:$B$161,"="&amp;BS22)+COUNTIFS($W$2:$W$161,"&lt;"&amp;$CR$17,$C$2:$C$161,"="&amp;BS22)</f>
        <v/>
      </c>
      <c r="CV22" s="12">
        <f>COUNTIFS($R$2:$R$161,"&gt;"&amp;$CV$17,$B$2:$B$161,"="&amp;BR22)+COUNTIFS($S$2:$S$161,"&gt;"&amp;$CV$17,$C$2:$C$161,"="&amp;BR22)</f>
        <v/>
      </c>
      <c r="CW22" s="80">
        <f>COUNTIFS($R$2:$R$161,"&lt;"&amp;$CV$17,$B$2:$B$161,"="&amp;BR22)+COUNTIFS($S$2:$S$161,"&lt;"&amp;$CV$17,$C$2:$C$161,"="&amp;BR22)</f>
        <v/>
      </c>
      <c r="CX22" s="80">
        <f>COUNTIFS($R$2:$R$161,"&gt;"&amp;$CV$17,$B$2:$B$161,"="&amp;BS22)+COUNTIFS($S$2:$S$161,"&gt;"&amp;$CV$17,$C$2:$C$161,"="&amp;BS22)</f>
        <v/>
      </c>
      <c r="CY22" s="80">
        <f>COUNTIFS($R$2:$R$161,"&lt;"&amp;$CV$17,$B$2:$B$161,"="&amp;BS22)+COUNTIFS($S$2:$S$161,"&lt;"&amp;$CV$17,$C$2:$C$161,"="&amp;BS22)</f>
        <v/>
      </c>
      <c r="CZ22" s="80">
        <f>COUNTIFS($R$2:$R$161,"&gt;"&amp;$CZ$17,$B$2:$B$161,"="&amp;BR22)+COUNTIFS($S$2:$S$161,"&gt;"&amp;$CZ$17,$C$2:$C$161,"="&amp;BR22)</f>
        <v/>
      </c>
      <c r="DA22" s="80">
        <f>COUNTIFS($R$2:$R$161,"&lt;"&amp;$CZ$17,$B$2:$B$161,"="&amp;BR22)+COUNTIFS($S$2:$S$161,"&lt;"&amp;$CZ$17,$C$2:$C$161,"="&amp;BR22)</f>
        <v/>
      </c>
      <c r="DB22" s="80">
        <f>COUNTIFS($R$2:$R$161,"&gt;"&amp;$CZ$17,$B$2:$B$161,"="&amp;BS22)+COUNTIFS($S$2:$S$161,"&gt;"&amp;$CZ$17,$C$2:$C$161,"="&amp;BS22)</f>
        <v/>
      </c>
      <c r="DC22" s="80">
        <f>COUNTIFS($R$2:$R$161,"&lt;"&amp;$CZ$17,$B$2:$B$161,"="&amp;BS22)+COUNTIFS($S$2:$S$161,"&lt;"&amp;$CZ$17,$C$2:$C$161,"="&amp;BS22)</f>
        <v/>
      </c>
      <c r="DD22" s="80">
        <f>COUNTIFS($R$2:$R$161,"&gt;"&amp;$DD$17,$B$2:$B$161,"="&amp;BR22)+COUNTIFS($S$2:$S$161,"&gt;"&amp;$DD$17,$C$2:$C$161,"="&amp;BR22)</f>
        <v/>
      </c>
      <c r="DE22" s="80">
        <f>COUNTIFS($R$2:$R$161,"&lt;"&amp;$DD$17,$B$2:$B$161,"="&amp;BR22)+COUNTIFS($S$2:$S$161,"&lt;"&amp;$DD$17,$C$2:$C$161,"="&amp;BR22)</f>
        <v/>
      </c>
      <c r="DF22" s="80">
        <f>COUNTIFS($R$2:$R$161,"&gt;"&amp;$DD$17,$B$2:$B$161,"="&amp;BS22)+COUNTIFS($S$2:$S$161,"&gt;"&amp;$DD$17,$C$2:$C$161,"="&amp;BS22)</f>
        <v/>
      </c>
      <c r="DG22" s="80">
        <f>COUNTIFS($R$2:$R$161,"&lt;"&amp;$DD$17,$B$2:$B$161,"="&amp;BS22)+COUNTIFS($S$2:$S$161,"&lt;"&amp;$DD$17,$C$2:$C$161,"="&amp;BS22)</f>
        <v/>
      </c>
      <c r="DH22" s="25">
        <f>COUNTIFS($U$2:$U$161,"&gt;"&amp;$DH$17,$B$2:$B$161,"="&amp;BR22)+COUNTIFS($V$2:$V$161,"&gt;"&amp;$DH$17,$C$2:$C$161,"="&amp;BR22)</f>
        <v/>
      </c>
      <c r="DI22" s="80">
        <f>COUNTIFS($U$2:$U$161,"&lt;"&amp;$DH$17,$B$2:$B$161,"="&amp;BR22)+COUNTIFS($V$2:$V$161,"&lt;"&amp;$DH$17,$C$2:$C$161,"="&amp;BR22)</f>
        <v/>
      </c>
      <c r="DJ22" s="80">
        <f>COUNTIFS($U$2:$U$161,"&gt;"&amp;$DH$17,$B$2:$B$161,"="&amp;BS22)+COUNTIFS($V$2:$V$161,"&gt;"&amp;$DH$17,$C$2:$C$161,"="&amp;BS22)</f>
        <v/>
      </c>
      <c r="DK22" s="80">
        <f>COUNTIFS($U$2:$U$161,"&lt;"&amp;$DH$17,$B$2:$B$161,"="&amp;BS22)+COUNTIFS($V$2:$V$161,"&lt;"&amp;$DH$17,$C$2:$C$161,"="&amp;BS22)</f>
        <v/>
      </c>
      <c r="DL22" s="80">
        <f>COUNTIFS($U$2:$U$161,"&gt;"&amp;$DL$17,$B$2:$B$161,"="&amp;BR22)+COUNTIFS($V$2:$V$161,"&gt;"&amp;$DL$17,$C$2:$C$161,"="&amp;BR22)</f>
        <v/>
      </c>
      <c r="DM22" s="80">
        <f>COUNTIFS($U$2:$U$161,"&lt;"&amp;$DL$17,$B$2:$B$161,"="&amp;BR22)+COUNTIFS($V$2:$V$161,"&lt;"&amp;$DL$17,$C$2:$C$161,"="&amp;BR22)</f>
        <v/>
      </c>
      <c r="DN22" s="80">
        <f>COUNTIFS($U$2:$U$161,"&gt;"&amp;$DL$17,$B$2:$B$161,"="&amp;BS22)+COUNTIFS($V$2:$V$161,"&gt;"&amp;$DL$17,$C$2:$C$161,"="&amp;BS22)</f>
        <v/>
      </c>
      <c r="DO22" s="80">
        <f>COUNTIFS($U$2:$U$161,"&lt;"&amp;$DL$17,$B$2:$B$161,"="&amp;BS22)+COUNTIFS($V$2:$V$161,"&lt;"&amp;$DL$17,$C$2:$C$161,"="&amp;BS22)</f>
        <v/>
      </c>
      <c r="DP22" s="80">
        <f>COUNTIFS($U$2:$U$161,"&gt;"&amp;$DP$17,$B$2:$B$161,"="&amp;BR22)+COUNTIFS($V$2:$V$161,"&gt;"&amp;$DP$17,$C$2:$C$161,"="&amp;BR22)</f>
        <v/>
      </c>
      <c r="DQ22" s="80">
        <f>COUNTIFS($U$2:$U$161,"&lt;"&amp;$DP$17,$B$2:$B$161,"="&amp;BR22)+COUNTIFS($V$2:$V$161,"&lt;"&amp;$DP$17,$C$2:$C$161,"="&amp;BR22)</f>
        <v/>
      </c>
      <c r="DR22" s="80">
        <f>COUNTIFS($U$2:$U$161,"&gt;"&amp;$DP$17,$B$2:$B$161,"="&amp;BS22)+COUNTIFS($V$2:$V$161,"&gt;"&amp;$DP$17,$C$2:$C$161,"="&amp;BS22)</f>
        <v/>
      </c>
      <c r="DS22" s="80">
        <f>COUNTIFS($U$2:$U$161,"&lt;"&amp;$DP$17,$B$2:$B$161,"="&amp;BS22)+COUNTIFS($V$2:$V$161,"&lt;"&amp;$DP$17,$C$2:$C$161,"="&amp;BS22)</f>
        <v/>
      </c>
      <c r="DT22" s="12">
        <f>COUNTIFS($S$2:$S$161,"&gt;"&amp;$DT$17,$B$2:$B$161,"="&amp;BR22)+COUNTIFS($R$2:$R$161,"&gt;"&amp;$DT$17,$C$2:$C$161,"="&amp;BR22)</f>
        <v/>
      </c>
      <c r="DU22" s="80">
        <f>COUNTIFS($S$2:$S$161,"&lt;"&amp;$DT$17,$B$2:$B$161,"="&amp;BR22)+COUNTIFS($R$2:$R$161,"&lt;"&amp;$DT$17,$C$2:$C$161,"="&amp;BR22)</f>
        <v/>
      </c>
      <c r="DV22" s="80">
        <f>COUNTIFS($S$2:$S$161,"&gt;"&amp;$DT$17,$B$2:$B$161,"="&amp;BS22)+COUNTIFS($R$2:$R$161,"&gt;"&amp;$DT$17,$C$2:$C$161,"="&amp;BS22)</f>
        <v/>
      </c>
      <c r="DW22" s="80">
        <f>COUNTIFS($S$2:$S$161,"&lt;"&amp;$DT$17,$B$2:$B$161,"="&amp;BS22)+COUNTIFS($R$2:$R$161,"&lt;"&amp;$DT$17,$C$2:$C$161,"="&amp;BS22)</f>
        <v/>
      </c>
      <c r="DX22" s="80">
        <f>COUNTIFS($S$2:$S$161,"&gt;"&amp;$DX$17,$B$2:$B$161,"="&amp;BR22)+COUNTIFS($R$2:$R$161,"&gt;"&amp;$DX$17,$C$2:$C$161,"="&amp;BR22)</f>
        <v/>
      </c>
      <c r="DY22" s="80">
        <f>COUNTIFS($S$2:$S$161,"&lt;"&amp;$DX$17,$B$2:$B$161,"="&amp;BR22)+COUNTIFS($R$2:$R$161,"&lt;"&amp;$DX$17,$C$2:$C$161,"="&amp;BR22)</f>
        <v/>
      </c>
      <c r="DZ22" s="80">
        <f>COUNTIFS($S$2:$S$161,"&gt;"&amp;$DX$17,$B$2:$B$161,"="&amp;BS22)+COUNTIFS($R$2:$R$161,"&gt;"&amp;$DX$17,$C$2:$C$161,"="&amp;BS22)</f>
        <v/>
      </c>
      <c r="EA22" s="80">
        <f>COUNTIFS($S$2:$S$161,"&lt;"&amp;$DX$17,$B$2:$B$161,"="&amp;BS22)+COUNTIFS($R$2:$R$161,"&lt;"&amp;$DX$17,$C$2:$C$161,"="&amp;BS22)</f>
        <v/>
      </c>
      <c r="EB22" s="80">
        <f>COUNTIFS($S$2:$S$161,"&gt;"&amp;$EB$17,$B$2:$B$161,"="&amp;BR22)+COUNTIFS($R$2:$R$161,"&gt;"&amp;$EB$17,$C$2:$C$161,"="&amp;BR22)</f>
        <v/>
      </c>
      <c r="EC22" s="80">
        <f>COUNTIFS($S$2:$S$161,"&lt;"&amp;$EB$17,$B$2:$B$161,"="&amp;BR22)+COUNTIFS($R$2:$R$161,"&lt;"&amp;$EB$17,$C$2:$C$161,"="&amp;BR22)</f>
        <v/>
      </c>
      <c r="ED22" s="80">
        <f>COUNTIFS($S$2:$S$161,"&gt;"&amp;$EB$17,$B$2:$B$161,"="&amp;BS22)+COUNTIFS($R$2:$R$161,"&gt;"&amp;$EB$17,$C$2:$C$161,"="&amp;BS22)</f>
        <v/>
      </c>
      <c r="EE22" s="80">
        <f>COUNTIFS($S$2:$S$161,"&lt;"&amp;$EB$17,$B$2:$B$161,"="&amp;BS22)+COUNTIFS($R$2:$R$161,"&lt;"&amp;$EB$17,$C$2:$C$161,"="&amp;BS22)</f>
        <v/>
      </c>
      <c r="EF22" s="25">
        <f>COUNTIFS($V$2:$V$161,"&gt;"&amp;$EF$17,$B$2:$B$161,"="&amp;BR22)+COUNTIFS($U$2:$U$161,"&gt;"&amp;$EF$17,$C$2:$C$161,"="&amp;BR22)</f>
        <v/>
      </c>
      <c r="EG22" s="80">
        <f>COUNTIFS($V$2:$V$161,"&lt;"&amp;$EF$17,$B$2:$B$161,"="&amp;BR22)+COUNTIFS($U$2:$U$161,"&lt;"&amp;$EF$17,$C$2:$C$161,"="&amp;BR22)</f>
        <v/>
      </c>
      <c r="EH22" s="80">
        <f>COUNTIFS($V$2:$V$161,"&gt;"&amp;$EF$17,$B$2:$B$161,"="&amp;BS22)+COUNTIFS($U$2:$U$161,"&gt;"&amp;$EF$17,$C$2:$C$161,"="&amp;BS22)</f>
        <v/>
      </c>
      <c r="EI22" s="80">
        <f>COUNTIFS($V$2:$V$161,"&lt;"&amp;$EF$17,$B$2:$B$161,"="&amp;BS22)+COUNTIFS($U$2:$U$161,"&lt;"&amp;$EF$17,$C$2:$C$161,"="&amp;BS22)</f>
        <v/>
      </c>
      <c r="EJ22" s="80">
        <f>COUNTIFS($V$2:$V$161,"&gt;"&amp;$EJ$17,$B$2:$B$161,"="&amp;BR22)+COUNTIFS($U$2:$U$161,"&gt;"&amp;$EJ$17,$C$2:$C$161,"="&amp;BR22)</f>
        <v/>
      </c>
      <c r="EK22" s="80">
        <f>COUNTIFS($V$2:$V$161,"&lt;"&amp;$EJ$17,$B$2:$B$161,"="&amp;BR22)+COUNTIFS($U$2:$U$161,"&lt;"&amp;$EJ$17,$C$2:$C$161,"="&amp;BR22)</f>
        <v/>
      </c>
      <c r="EL22" s="80">
        <f>COUNTIFS($V$2:$V$161,"&gt;"&amp;$EJ$17,$B$2:$B$161,"="&amp;BS22)+COUNTIFS($U$2:$U$161,"&gt;"&amp;$EJ$17,$C$2:$C$161,"="&amp;BS22)</f>
        <v/>
      </c>
      <c r="EM22" s="80">
        <f>COUNTIFS($V$2:$V$161,"&lt;"&amp;$EJ$17,$B$2:$B$161,"="&amp;BS22)+COUNTIFS($U$2:$U$161,"&lt;"&amp;$EJ$17,$C$2:$C$161,"="&amp;BS22)</f>
        <v/>
      </c>
      <c r="EN22" s="80">
        <f>COUNTIFS($V$2:$V$161,"&gt;"&amp;$EN$17,$B$2:$B$161,"="&amp;BR22)+COUNTIFS($U$2:$U$161,"&gt;"&amp;$EN$17,$C$2:$C$161,"="&amp;BR22)</f>
        <v/>
      </c>
      <c r="EO22" s="80">
        <f>COUNTIFS($V$2:$V$161,"&lt;"&amp;$EN$17,$B$2:$B$161,"="&amp;BR22)+COUNTIFS($U$2:$U$161,"&lt;"&amp;$EN$17,$C$2:$C$161,"="&amp;BR22)</f>
        <v/>
      </c>
      <c r="EP22" s="80">
        <f>COUNTIFS($V$2:$V$161,"&gt;"&amp;$EN$17,$B$2:$B$161,"="&amp;BS22)+COUNTIFS($U$2:$U$161,"&gt;"&amp;$EN$17,$C$2:$C$161,"="&amp;BS22)</f>
        <v/>
      </c>
      <c r="EQ22" s="80">
        <f>COUNTIFS($V$2:$V$161,"&lt;"&amp;$EN$17,$B$2:$B$161,"="&amp;BS22)+COUNTIFS($U$2:$U$161,"&lt;"&amp;$EN$17,$C$2:$C$161,"="&amp;BS22)</f>
        <v/>
      </c>
      <c r="ES22" s="89" t="n"/>
      <c r="EV22" s="89" t="n"/>
      <c r="EY22" s="89" t="n"/>
      <c r="FB22" s="89" t="n"/>
      <c r="FE22" s="89" t="n"/>
      <c r="FH22" s="89" t="n"/>
      <c r="FK22" s="89" t="n"/>
      <c r="FN22" s="81" t="n"/>
      <c r="FQ22" s="81" t="n"/>
      <c r="FT22" s="81" t="n"/>
      <c r="FW22" s="81" t="n"/>
      <c r="FZ22" s="81" t="n"/>
      <c r="GC22" s="81" t="n"/>
      <c r="GF22" s="81" t="n"/>
      <c r="GI22" s="81" t="n"/>
    </row>
    <row customHeight="1" ht="12" r="23" spans="1:201">
      <c r="A23" s="74" t="n">
        <v>43343</v>
      </c>
      <c r="B23" s="63" t="s">
        <v>206</v>
      </c>
      <c r="C23" s="63" t="s">
        <v>192</v>
      </c>
      <c r="D23" s="85" t="n">
        <v>6.86</v>
      </c>
      <c r="E23" s="57" t="n">
        <v>6.73</v>
      </c>
      <c r="F23" s="58" t="n">
        <v>362</v>
      </c>
      <c r="G23" s="59" t="n">
        <v>323</v>
      </c>
      <c r="H23" s="59" t="n">
        <v>261</v>
      </c>
      <c r="I23" s="59" t="n">
        <v>210</v>
      </c>
      <c r="J23" s="59" t="n">
        <v>8</v>
      </c>
      <c r="K23" s="59" t="n">
        <v>4</v>
      </c>
      <c r="L23" s="58" t="n">
        <v>1</v>
      </c>
      <c r="M23" s="59" t="n">
        <v>1</v>
      </c>
      <c r="N23" s="59" t="n">
        <v>1</v>
      </c>
      <c r="O23" s="59" t="n">
        <v>2</v>
      </c>
      <c r="P23" s="59" t="n">
        <v>1</v>
      </c>
      <c r="Q23" s="59" t="n">
        <v>1</v>
      </c>
      <c r="R23" s="60" t="n">
        <v>3</v>
      </c>
      <c r="S23" s="60" t="n">
        <v>4</v>
      </c>
      <c r="T23" s="60" t="n">
        <v>7</v>
      </c>
      <c r="U23" s="58" t="n">
        <v>0</v>
      </c>
      <c r="V23" s="59" t="n">
        <v>0</v>
      </c>
      <c r="W23" s="60" t="n">
        <v>0</v>
      </c>
      <c r="X23" s="58" t="n">
        <v>25</v>
      </c>
      <c r="Y23" s="59" t="n">
        <v>24</v>
      </c>
      <c r="Z23" s="61">
        <f>IF(U23="","",LOOKUP(U23-V23,{-9E+307,0,1},{2,"x",1}))</f>
        <v/>
      </c>
      <c r="AA23" s="62">
        <f>IF(U23="","",U23&amp;"-"&amp;V23)</f>
        <v/>
      </c>
      <c r="AB23" s="63" t="n"/>
      <c r="BR23" s="10">
        <f>BR36</f>
        <v/>
      </c>
      <c r="BS23" s="21">
        <f>BS36</f>
        <v/>
      </c>
      <c r="BT23" s="25">
        <f>COUNTIFS($T$2:$T$161,"&gt;"&amp;$BT$17,$B$2:$B$161,"="&amp;BR23)+COUNTIFS($T$2:$T$161,"&gt;"&amp;$BT$17,$C$2:$C$161,"="&amp;BR23)</f>
        <v/>
      </c>
      <c r="BU23" s="80">
        <f>COUNTIFS($T$2:$T$161,"&lt;"&amp;$BT$17,$B$2:$B$161,"="&amp;BR23)+COUNTIFS($T$2:$T$161,"&lt;"&amp;$BT$17,$C$2:$C$161,"="&amp;BR23)</f>
        <v/>
      </c>
      <c r="BV23" s="80">
        <f>COUNTIFS($T$2:$T$161,"&gt;"&amp;$BT$17,$B$2:$B$161,"="&amp;BS23)+COUNTIFS($T$2:$T$161,"&gt;"&amp;$BT$17,$C$2:$C$161,"="&amp;BS23)</f>
        <v/>
      </c>
      <c r="BW23" s="44">
        <f>COUNTIFS($T$2:$T$161,"&lt;"&amp;$BT$17,$B$2:$B$161,"="&amp;BS23)+COUNTIFS($T$2:$T$161,"&lt;"&amp;$BT$17,$C$2:$C$161,"="&amp;BS23)</f>
        <v/>
      </c>
      <c r="BX23" s="25">
        <f>COUNTIFS($T$2:$T$161,"&gt;"&amp;$BX$17,$B$2:$B$161,"="&amp;BR23)+COUNTIFS($T$2:$T$161,"&gt;"&amp;$BX$17,$C$2:$C$161,"="&amp;BR23)</f>
        <v/>
      </c>
      <c r="BY23" s="80">
        <f>COUNTIFS($T$2:$T$161,"&lt;"&amp;$BX$17,$B$2:$B$161,"="&amp;BR23)+COUNTIFS($T$2:$T$161,"&lt;"&amp;$BX$17,$C$2:$C$161,"="&amp;BR23)</f>
        <v/>
      </c>
      <c r="BZ23" s="80">
        <f>COUNTIFS($T$2:$T$161,"&gt;"&amp;$BX$17,$B$2:$B$161,"="&amp;BS23)+COUNTIFS($T$2:$T$161,"&gt;"&amp;$BX$17,$C$2:$C$161,"="&amp;BS23)</f>
        <v/>
      </c>
      <c r="CA23" s="44">
        <f>COUNTIFS($T$2:$T$161,"&lt;"&amp;$BX$17,$B$2:$B$161,"="&amp;BS23)+COUNTIFS($T$2:$T$161,"&lt;"&amp;$BX$17,$C$2:$C$161,"="&amp;BS23)</f>
        <v/>
      </c>
      <c r="CB23" s="80">
        <f>COUNTIFS($T$2:$T$161,"&gt;"&amp;$CB$17,$B$2:$B$161,"="&amp;BR23)+COUNTIFS($T$2:$T$161,"&gt;"&amp;$CB$17,$C$2:$C$161,"="&amp;BR23)</f>
        <v/>
      </c>
      <c r="CC23" s="80">
        <f>COUNTIFS($T$2:$T$161,"&lt;"&amp;$CB$17,$B$2:$B$161,"="&amp;BR23)+COUNTIFS($T$2:$T$161,"&lt;"&amp;$CB$17,$C$2:$C$161,"="&amp;BR23)</f>
        <v/>
      </c>
      <c r="CD23" s="80">
        <f>COUNTIFS($T$2:$T$161,"&gt;"&amp;$CB$17,$B$2:$B$161,"="&amp;BS23)+COUNTIFS($T$2:$T$161,"&gt;"&amp;$CB$17,$C$2:$C$161,"="&amp;BS23)</f>
        <v/>
      </c>
      <c r="CE23" s="80">
        <f>COUNTIFS($T$2:$T$161,"&lt;"&amp;$CB$17,$B$2:$B$161,"="&amp;BS23)+COUNTIFS($T$2:$T$161,"&lt;"&amp;$CB$17,$C$2:$C$161,"="&amp;BS23)</f>
        <v/>
      </c>
      <c r="CF23" s="25">
        <f>COUNTIFS($W$2:$W$161,"&gt;"&amp;$CF$17,$B$2:$B$161,"="&amp;BR23)+COUNTIFS($W$2:$W$161,"&gt;"&amp;$CF$17,$C$2:$C$161,"="&amp;BR23)</f>
        <v/>
      </c>
      <c r="CG23" s="80">
        <f>COUNTIFS($W$2:$W$161,"&lt;"&amp;$CF$17,$B$2:$B$161,"="&amp;BR23)+COUNTIFS($W$2:$W$161,"&lt;"&amp;$CF$17,$C$2:$C$161,"="&amp;BR23)</f>
        <v/>
      </c>
      <c r="CH23" s="80">
        <f>COUNTIFS($W$2:$W$161,"&gt;"&amp;$CF$17,$B$2:$B$161,"="&amp;BS23)+COUNTIFS($W$2:$W$161,"&gt;"&amp;$CF$17,$C$2:$C$161,"="&amp;BS23)</f>
        <v/>
      </c>
      <c r="CI23" s="80">
        <f>COUNTIFS($W$2:$W$161,"&lt;"&amp;$CF$17,$B$2:$B$161,"="&amp;BS23)+COUNTIFS($W$2:$W$161,"&lt;"&amp;$CF$17,$C$2:$C$161,"="&amp;BS23)</f>
        <v/>
      </c>
      <c r="CJ23" s="80">
        <f>COUNTIFS($W$2:$W$161,"&gt;"&amp;$CJ$17,$B$2:$B$161,"="&amp;BR23)+COUNTIFS($W$2:$W$161,"&gt;"&amp;$CJ$17,$C$2:$C$161,"="&amp;BR23)</f>
        <v/>
      </c>
      <c r="CK23" s="80">
        <f>COUNTIFS($W$2:$W$161,"&lt;"&amp;$CJ$17,$B$2:$B$161,"="&amp;BR23)+COUNTIFS($W$2:$W$161,"&lt;"&amp;$CJ$17,$C$2:$C$161,"="&amp;BR23)</f>
        <v/>
      </c>
      <c r="CL23" s="80">
        <f>COUNTIFS($W$2:$W$161,"&gt;"&amp;$CJ$17,$B$2:$B$161,"="&amp;BS23)+COUNTIFS($W$2:$W$161,"&gt;"&amp;$CJ$17,$C$2:$C$161,"="&amp;BS23)</f>
        <v/>
      </c>
      <c r="CM23" s="80">
        <f>COUNTIFS($W$2:$W$161,"&lt;"&amp;$CJ$17,$B$2:$B$161,"="&amp;BS23)+COUNTIFS($W$2:$W$161,"&lt;"&amp;$CJ$17,$C$2:$C$161,"="&amp;BS23)</f>
        <v/>
      </c>
      <c r="CN23" s="80">
        <f>COUNTIFS($W$2:$W$161,"&gt;"&amp;$CN$17,$B$2:$B$161,"="&amp;BR23)+COUNTIFS($W$2:$W$161,"&gt;"&amp;$CN$17,$C$2:$C$161,"="&amp;BR23)</f>
        <v/>
      </c>
      <c r="CO23" s="80">
        <f>COUNTIFS($W$2:$W$161,"&lt;"&amp;$CN$17,$B$2:$B$161,"="&amp;BR23)+COUNTIFS($W$2:$W$161,"&lt;"&amp;$CN$17,$C$2:$C$161,"="&amp;BR23)</f>
        <v/>
      </c>
      <c r="CP23" s="80">
        <f>COUNTIFS($W$2:$W$161,"&gt;"&amp;$CN$17,$B$2:$B$161,"="&amp;BS23)+COUNTIFS($W$2:$W$161,"&gt;"&amp;$CN$17,$C$2:$C$161,"="&amp;BS23)</f>
        <v/>
      </c>
      <c r="CQ23" s="80">
        <f>COUNTIFS($W$2:$W$161,"&lt;"&amp;$CN$17,$B$2:$B$161,"="&amp;BS23)+COUNTIFS($W$2:$W$161,"&lt;"&amp;$CN$17,$C$2:$C$161,"="&amp;BS23)</f>
        <v/>
      </c>
      <c r="CR23" s="80">
        <f>COUNTIFS($W$2:$W$161,"&gt;"&amp;$CR$17,$B$2:$B$161,"="&amp;BR23)+COUNTIFS($W$2:$W$161,"&gt;"&amp;$CR$17,$C$2:$C$161,"="&amp;BR23)</f>
        <v/>
      </c>
      <c r="CS23" s="80">
        <f>COUNTIFS($W$2:$W$161,"&lt;"&amp;$CR$17,$B$2:$B$161,"="&amp;BR23)+COUNTIFS($W$2:$W$161,"&lt;"&amp;$CR$17,$C$2:$C$161,"="&amp;BR23)</f>
        <v/>
      </c>
      <c r="CT23" s="80">
        <f>COUNTIFS($W$2:$W$161,"&gt;"&amp;$CR$17,$B$2:$B$161,"="&amp;BS23)+COUNTIFS($W$2:$W$161,"&gt;"&amp;$CR$17,$C$2:$C$161,"="&amp;BS23)</f>
        <v/>
      </c>
      <c r="CU23" s="38">
        <f>COUNTIFS($W$2:$W$161,"&lt;"&amp;$CR$17,$B$2:$B$161,"="&amp;BS23)+COUNTIFS($W$2:$W$161,"&lt;"&amp;$CR$17,$C$2:$C$161,"="&amp;BS23)</f>
        <v/>
      </c>
      <c r="CV23" s="12">
        <f>COUNTIFS($R$2:$R$161,"&gt;"&amp;$CV$17,$B$2:$B$161,"="&amp;BR23)+COUNTIFS($S$2:$S$161,"&gt;"&amp;$CV$17,$C$2:$C$161,"="&amp;BR23)</f>
        <v/>
      </c>
      <c r="CW23" s="80">
        <f>COUNTIFS($R$2:$R$161,"&lt;"&amp;$CV$17,$B$2:$B$161,"="&amp;BR23)+COUNTIFS($S$2:$S$161,"&lt;"&amp;$CV$17,$C$2:$C$161,"="&amp;BR23)</f>
        <v/>
      </c>
      <c r="CX23" s="80">
        <f>COUNTIFS($R$2:$R$161,"&gt;"&amp;$CV$17,$B$2:$B$161,"="&amp;BS23)+COUNTIFS($S$2:$S$161,"&gt;"&amp;$CV$17,$C$2:$C$161,"="&amp;BS23)</f>
        <v/>
      </c>
      <c r="CY23" s="80">
        <f>COUNTIFS($R$2:$R$161,"&lt;"&amp;$CV$17,$B$2:$B$161,"="&amp;BS23)+COUNTIFS($S$2:$S$161,"&lt;"&amp;$CV$17,$C$2:$C$161,"="&amp;BS23)</f>
        <v/>
      </c>
      <c r="CZ23" s="80">
        <f>COUNTIFS($R$2:$R$161,"&gt;"&amp;$CZ$17,$B$2:$B$161,"="&amp;BR23)+COUNTIFS($S$2:$S$161,"&gt;"&amp;$CZ$17,$C$2:$C$161,"="&amp;BR23)</f>
        <v/>
      </c>
      <c r="DA23" s="80">
        <f>COUNTIFS($R$2:$R$161,"&lt;"&amp;$CZ$17,$B$2:$B$161,"="&amp;BR23)+COUNTIFS($S$2:$S$161,"&lt;"&amp;$CZ$17,$C$2:$C$161,"="&amp;BR23)</f>
        <v/>
      </c>
      <c r="DB23" s="80">
        <f>COUNTIFS($R$2:$R$161,"&gt;"&amp;$CZ$17,$B$2:$B$161,"="&amp;BS23)+COUNTIFS($S$2:$S$161,"&gt;"&amp;$CZ$17,$C$2:$C$161,"="&amp;BS23)</f>
        <v/>
      </c>
      <c r="DC23" s="80">
        <f>COUNTIFS($R$2:$R$161,"&lt;"&amp;$CZ$17,$B$2:$B$161,"="&amp;BS23)+COUNTIFS($S$2:$S$161,"&lt;"&amp;$CZ$17,$C$2:$C$161,"="&amp;BS23)</f>
        <v/>
      </c>
      <c r="DD23" s="80">
        <f>COUNTIFS($R$2:$R$161,"&gt;"&amp;$DD$17,$B$2:$B$161,"="&amp;BR23)+COUNTIFS($S$2:$S$161,"&gt;"&amp;$DD$17,$C$2:$C$161,"="&amp;BR23)</f>
        <v/>
      </c>
      <c r="DE23" s="80">
        <f>COUNTIFS($R$2:$R$161,"&lt;"&amp;$DD$17,$B$2:$B$161,"="&amp;BR23)+COUNTIFS($S$2:$S$161,"&lt;"&amp;$DD$17,$C$2:$C$161,"="&amp;BR23)</f>
        <v/>
      </c>
      <c r="DF23" s="80">
        <f>COUNTIFS($R$2:$R$161,"&gt;"&amp;$DD$17,$B$2:$B$161,"="&amp;BS23)+COUNTIFS($S$2:$S$161,"&gt;"&amp;$DD$17,$C$2:$C$161,"="&amp;BS23)</f>
        <v/>
      </c>
      <c r="DG23" s="80">
        <f>COUNTIFS($R$2:$R$161,"&lt;"&amp;$DD$17,$B$2:$B$161,"="&amp;BS23)+COUNTIFS($S$2:$S$161,"&lt;"&amp;$DD$17,$C$2:$C$161,"="&amp;BS23)</f>
        <v/>
      </c>
      <c r="DH23" s="25">
        <f>COUNTIFS($U$2:$U$161,"&gt;"&amp;$DH$17,$B$2:$B$161,"="&amp;BR23)+COUNTIFS($V$2:$V$161,"&gt;"&amp;$DH$17,$C$2:$C$161,"="&amp;BR23)</f>
        <v/>
      </c>
      <c r="DI23" s="80">
        <f>COUNTIFS($U$2:$U$161,"&lt;"&amp;$DH$17,$B$2:$B$161,"="&amp;BR23)+COUNTIFS($V$2:$V$161,"&lt;"&amp;$DH$17,$C$2:$C$161,"="&amp;BR23)</f>
        <v/>
      </c>
      <c r="DJ23" s="80">
        <f>COUNTIFS($U$2:$U$161,"&gt;"&amp;$DH$17,$B$2:$B$161,"="&amp;BS23)+COUNTIFS($V$2:$V$161,"&gt;"&amp;$DH$17,$C$2:$C$161,"="&amp;BS23)</f>
        <v/>
      </c>
      <c r="DK23" s="80">
        <f>COUNTIFS($U$2:$U$161,"&lt;"&amp;$DH$17,$B$2:$B$161,"="&amp;BS23)+COUNTIFS($V$2:$V$161,"&lt;"&amp;$DH$17,$C$2:$C$161,"="&amp;BS23)</f>
        <v/>
      </c>
      <c r="DL23" s="80">
        <f>COUNTIFS($U$2:$U$161,"&gt;"&amp;$DL$17,$B$2:$B$161,"="&amp;BR23)+COUNTIFS($V$2:$V$161,"&gt;"&amp;$DL$17,$C$2:$C$161,"="&amp;BR23)</f>
        <v/>
      </c>
      <c r="DM23" s="80">
        <f>COUNTIFS($U$2:$U$161,"&lt;"&amp;$DL$17,$B$2:$B$161,"="&amp;BR23)+COUNTIFS($V$2:$V$161,"&lt;"&amp;$DL$17,$C$2:$C$161,"="&amp;BR23)</f>
        <v/>
      </c>
      <c r="DN23" s="80">
        <f>COUNTIFS($U$2:$U$161,"&gt;"&amp;$DL$17,$B$2:$B$161,"="&amp;BS23)+COUNTIFS($V$2:$V$161,"&gt;"&amp;$DL$17,$C$2:$C$161,"="&amp;BS23)</f>
        <v/>
      </c>
      <c r="DO23" s="80">
        <f>COUNTIFS($U$2:$U$161,"&lt;"&amp;$DL$17,$B$2:$B$161,"="&amp;BS23)+COUNTIFS($V$2:$V$161,"&lt;"&amp;$DL$17,$C$2:$C$161,"="&amp;BS23)</f>
        <v/>
      </c>
      <c r="DP23" s="80">
        <f>COUNTIFS($U$2:$U$161,"&gt;"&amp;$DP$17,$B$2:$B$161,"="&amp;BR23)+COUNTIFS($V$2:$V$161,"&gt;"&amp;$DP$17,$C$2:$C$161,"="&amp;BR23)</f>
        <v/>
      </c>
      <c r="DQ23" s="80">
        <f>COUNTIFS($U$2:$U$161,"&lt;"&amp;$DP$17,$B$2:$B$161,"="&amp;BR23)+COUNTIFS($V$2:$V$161,"&lt;"&amp;$DP$17,$C$2:$C$161,"="&amp;BR23)</f>
        <v/>
      </c>
      <c r="DR23" s="80">
        <f>COUNTIFS($U$2:$U$161,"&gt;"&amp;$DP$17,$B$2:$B$161,"="&amp;BS23)+COUNTIFS($V$2:$V$161,"&gt;"&amp;$DP$17,$C$2:$C$161,"="&amp;BS23)</f>
        <v/>
      </c>
      <c r="DS23" s="80">
        <f>COUNTIFS($U$2:$U$161,"&lt;"&amp;$DP$17,$B$2:$B$161,"="&amp;BS23)+COUNTIFS($V$2:$V$161,"&lt;"&amp;$DP$17,$C$2:$C$161,"="&amp;BS23)</f>
        <v/>
      </c>
      <c r="DT23" s="12">
        <f>COUNTIFS($S$2:$S$161,"&gt;"&amp;$DT$17,$B$2:$B$161,"="&amp;BR23)+COUNTIFS($R$2:$R$161,"&gt;"&amp;$DT$17,$C$2:$C$161,"="&amp;BR23)</f>
        <v/>
      </c>
      <c r="DU23" s="80">
        <f>COUNTIFS($S$2:$S$161,"&lt;"&amp;$DT$17,$B$2:$B$161,"="&amp;BR23)+COUNTIFS($R$2:$R$161,"&lt;"&amp;$DT$17,$C$2:$C$161,"="&amp;BR23)</f>
        <v/>
      </c>
      <c r="DV23" s="80">
        <f>COUNTIFS($S$2:$S$161,"&gt;"&amp;$DT$17,$B$2:$B$161,"="&amp;BS23)+COUNTIFS($R$2:$R$161,"&gt;"&amp;$DT$17,$C$2:$C$161,"="&amp;BS23)</f>
        <v/>
      </c>
      <c r="DW23" s="80">
        <f>COUNTIFS($S$2:$S$161,"&lt;"&amp;$DT$17,$B$2:$B$161,"="&amp;BS23)+COUNTIFS($R$2:$R$161,"&lt;"&amp;$DT$17,$C$2:$C$161,"="&amp;BS23)</f>
        <v/>
      </c>
      <c r="DX23" s="80">
        <f>COUNTIFS($S$2:$S$161,"&gt;"&amp;$DX$17,$B$2:$B$161,"="&amp;BR23)+COUNTIFS($R$2:$R$161,"&gt;"&amp;$DX$17,$C$2:$C$161,"="&amp;BR23)</f>
        <v/>
      </c>
      <c r="DY23" s="80">
        <f>COUNTIFS($S$2:$S$161,"&lt;"&amp;$DX$17,$B$2:$B$161,"="&amp;BR23)+COUNTIFS($R$2:$R$161,"&lt;"&amp;$DX$17,$C$2:$C$161,"="&amp;BR23)</f>
        <v/>
      </c>
      <c r="DZ23" s="80">
        <f>COUNTIFS($S$2:$S$161,"&gt;"&amp;$DX$17,$B$2:$B$161,"="&amp;BS23)+COUNTIFS($R$2:$R$161,"&gt;"&amp;$DX$17,$C$2:$C$161,"="&amp;BS23)</f>
        <v/>
      </c>
      <c r="EA23" s="80">
        <f>COUNTIFS($S$2:$S$161,"&lt;"&amp;$DX$17,$B$2:$B$161,"="&amp;BS23)+COUNTIFS($R$2:$R$161,"&lt;"&amp;$DX$17,$C$2:$C$161,"="&amp;BS23)</f>
        <v/>
      </c>
      <c r="EB23" s="80">
        <f>COUNTIFS($S$2:$S$161,"&gt;"&amp;$EB$17,$B$2:$B$161,"="&amp;BR23)+COUNTIFS($R$2:$R$161,"&gt;"&amp;$EB$17,$C$2:$C$161,"="&amp;BR23)</f>
        <v/>
      </c>
      <c r="EC23" s="80">
        <f>COUNTIFS($S$2:$S$161,"&lt;"&amp;$EB$17,$B$2:$B$161,"="&amp;BR23)+COUNTIFS($R$2:$R$161,"&lt;"&amp;$EB$17,$C$2:$C$161,"="&amp;BR23)</f>
        <v/>
      </c>
      <c r="ED23" s="80">
        <f>COUNTIFS($S$2:$S$161,"&gt;"&amp;$EB$17,$B$2:$B$161,"="&amp;BS23)+COUNTIFS($R$2:$R$161,"&gt;"&amp;$EB$17,$C$2:$C$161,"="&amp;BS23)</f>
        <v/>
      </c>
      <c r="EE23" s="80">
        <f>COUNTIFS($S$2:$S$161,"&lt;"&amp;$EB$17,$B$2:$B$161,"="&amp;BS23)+COUNTIFS($R$2:$R$161,"&lt;"&amp;$EB$17,$C$2:$C$161,"="&amp;BS23)</f>
        <v/>
      </c>
      <c r="EF23" s="25">
        <f>COUNTIFS($V$2:$V$161,"&gt;"&amp;$EF$17,$B$2:$B$161,"="&amp;BR23)+COUNTIFS($U$2:$U$161,"&gt;"&amp;$EF$17,$C$2:$C$161,"="&amp;BR23)</f>
        <v/>
      </c>
      <c r="EG23" s="80">
        <f>COUNTIFS($V$2:$V$161,"&lt;"&amp;$EF$17,$B$2:$B$161,"="&amp;BR23)+COUNTIFS($U$2:$U$161,"&lt;"&amp;$EF$17,$C$2:$C$161,"="&amp;BR23)</f>
        <v/>
      </c>
      <c r="EH23" s="80">
        <f>COUNTIFS($V$2:$V$161,"&gt;"&amp;$EF$17,$B$2:$B$161,"="&amp;BS23)+COUNTIFS($U$2:$U$161,"&gt;"&amp;$EF$17,$C$2:$C$161,"="&amp;BS23)</f>
        <v/>
      </c>
      <c r="EI23" s="80">
        <f>COUNTIFS($V$2:$V$161,"&lt;"&amp;$EF$17,$B$2:$B$161,"="&amp;BS23)+COUNTIFS($U$2:$U$161,"&lt;"&amp;$EF$17,$C$2:$C$161,"="&amp;BS23)</f>
        <v/>
      </c>
      <c r="EJ23" s="80">
        <f>COUNTIFS($V$2:$V$161,"&gt;"&amp;$EJ$17,$B$2:$B$161,"="&amp;BR23)+COUNTIFS($U$2:$U$161,"&gt;"&amp;$EJ$17,$C$2:$C$161,"="&amp;BR23)</f>
        <v/>
      </c>
      <c r="EK23" s="80">
        <f>COUNTIFS($V$2:$V$161,"&lt;"&amp;$EJ$17,$B$2:$B$161,"="&amp;BR23)+COUNTIFS($U$2:$U$161,"&lt;"&amp;$EJ$17,$C$2:$C$161,"="&amp;BR23)</f>
        <v/>
      </c>
      <c r="EL23" s="80">
        <f>COUNTIFS($V$2:$V$161,"&gt;"&amp;$EJ$17,$B$2:$B$161,"="&amp;BS23)+COUNTIFS($U$2:$U$161,"&gt;"&amp;$EJ$17,$C$2:$C$161,"="&amp;BS23)</f>
        <v/>
      </c>
      <c r="EM23" s="80">
        <f>COUNTIFS($V$2:$V$161,"&lt;"&amp;$EJ$17,$B$2:$B$161,"="&amp;BS23)+COUNTIFS($U$2:$U$161,"&lt;"&amp;$EJ$17,$C$2:$C$161,"="&amp;BS23)</f>
        <v/>
      </c>
      <c r="EN23" s="80">
        <f>COUNTIFS($V$2:$V$161,"&gt;"&amp;$EN$17,$B$2:$B$161,"="&amp;BR23)+COUNTIFS($U$2:$U$161,"&gt;"&amp;$EN$17,$C$2:$C$161,"="&amp;BR23)</f>
        <v/>
      </c>
      <c r="EO23" s="80">
        <f>COUNTIFS($V$2:$V$161,"&lt;"&amp;$EN$17,$B$2:$B$161,"="&amp;BR23)+COUNTIFS($U$2:$U$161,"&lt;"&amp;$EN$17,$C$2:$C$161,"="&amp;BR23)</f>
        <v/>
      </c>
      <c r="EP23" s="80">
        <f>COUNTIFS($V$2:$V$161,"&gt;"&amp;$EN$17,$B$2:$B$161,"="&amp;BS23)+COUNTIFS($U$2:$U$161,"&gt;"&amp;$EN$17,$C$2:$C$161,"="&amp;BS23)</f>
        <v/>
      </c>
      <c r="EQ23" s="80">
        <f>COUNTIFS($V$2:$V$161,"&lt;"&amp;$EN$17,$B$2:$B$161,"="&amp;BS23)+COUNTIFS($U$2:$U$161,"&lt;"&amp;$EN$17,$C$2:$C$161,"="&amp;BS23)</f>
        <v/>
      </c>
      <c r="ES23" s="89" t="n"/>
      <c r="EV23" s="89" t="n"/>
      <c r="EY23" s="89" t="n"/>
      <c r="FB23" s="89" t="n"/>
      <c r="FE23" s="89" t="n"/>
      <c r="FH23" s="89" t="n"/>
      <c r="FK23" s="89" t="n"/>
      <c r="FN23" s="81" t="n"/>
      <c r="FQ23" s="81" t="n"/>
      <c r="FT23" s="81" t="n"/>
      <c r="FW23" s="81" t="n"/>
      <c r="FZ23" s="81" t="n"/>
      <c r="GC23" s="81" t="n"/>
      <c r="GF23" s="81" t="n"/>
      <c r="GI23" s="81" t="n"/>
    </row>
    <row customHeight="1" ht="12" r="24" spans="1:201">
      <c r="A24" s="74" t="n">
        <v>43343</v>
      </c>
      <c r="B24" s="63" t="s">
        <v>199</v>
      </c>
      <c r="C24" s="63" t="s">
        <v>191</v>
      </c>
      <c r="D24" s="85" t="n">
        <v>6.45</v>
      </c>
      <c r="E24" s="57" t="n">
        <v>6.99</v>
      </c>
      <c r="F24" s="58" t="n">
        <v>546</v>
      </c>
      <c r="G24" s="59" t="n">
        <v>284</v>
      </c>
      <c r="H24" s="59" t="n">
        <v>468</v>
      </c>
      <c r="I24" s="59" t="n">
        <v>209</v>
      </c>
      <c r="J24" s="59" t="n">
        <v>11</v>
      </c>
      <c r="K24" s="59" t="n">
        <v>9</v>
      </c>
      <c r="L24" s="58" t="n">
        <v>1</v>
      </c>
      <c r="M24" s="59" t="n">
        <v>0</v>
      </c>
      <c r="N24" s="59" t="n">
        <v>1</v>
      </c>
      <c r="O24" s="59" t="n">
        <v>3</v>
      </c>
      <c r="P24" s="59" t="n">
        <v>1</v>
      </c>
      <c r="Q24" s="59" t="n">
        <v>3</v>
      </c>
      <c r="R24" s="60" t="n">
        <v>3</v>
      </c>
      <c r="S24" s="60" t="n">
        <v>6</v>
      </c>
      <c r="T24" s="60" t="n">
        <v>9</v>
      </c>
      <c r="U24" s="58" t="n">
        <v>0</v>
      </c>
      <c r="V24" s="59" t="n">
        <v>1</v>
      </c>
      <c r="W24" s="60" t="n">
        <v>1</v>
      </c>
      <c r="X24" s="58" t="n">
        <v>9</v>
      </c>
      <c r="Y24" s="59" t="n">
        <v>27</v>
      </c>
      <c r="Z24" s="61">
        <f>IF(U24="","",LOOKUP(U24-V24,{-9E+307,0,1},{2,"x",1}))</f>
        <v/>
      </c>
      <c r="AA24" s="62">
        <f>IF(U24="","",U24&amp;"-"&amp;V24)</f>
        <v/>
      </c>
      <c r="AB24" s="63" t="n"/>
      <c r="BR24" s="10">
        <f>BR37</f>
        <v/>
      </c>
      <c r="BS24" s="21">
        <f>BS37</f>
        <v/>
      </c>
      <c r="BT24" s="25">
        <f>COUNTIFS($T$2:$T$161,"&gt;"&amp;$BT$17,$B$2:$B$161,"="&amp;BR24)+COUNTIFS($T$2:$T$161,"&gt;"&amp;$BT$17,$C$2:$C$161,"="&amp;BR24)</f>
        <v/>
      </c>
      <c r="BU24" s="80">
        <f>COUNTIFS($T$2:$T$161,"&lt;"&amp;$BT$17,$B$2:$B$161,"="&amp;BR24)+COUNTIFS($T$2:$T$161,"&lt;"&amp;$BT$17,$C$2:$C$161,"="&amp;BR24)</f>
        <v/>
      </c>
      <c r="BV24" s="80">
        <f>COUNTIFS($T$2:$T$161,"&gt;"&amp;$BT$17,$B$2:$B$161,"="&amp;BS24)+COUNTIFS($T$2:$T$161,"&gt;"&amp;$BT$17,$C$2:$C$161,"="&amp;BS24)</f>
        <v/>
      </c>
      <c r="BW24" s="44">
        <f>COUNTIFS($T$2:$T$161,"&lt;"&amp;$BT$17,$B$2:$B$161,"="&amp;BS24)+COUNTIFS($T$2:$T$161,"&lt;"&amp;$BT$17,$C$2:$C$161,"="&amp;BS24)</f>
        <v/>
      </c>
      <c r="BX24" s="25">
        <f>COUNTIFS($T$2:$T$161,"&gt;"&amp;$BX$17,$B$2:$B$161,"="&amp;BR24)+COUNTIFS($T$2:$T$161,"&gt;"&amp;$BX$17,$C$2:$C$161,"="&amp;BR24)</f>
        <v/>
      </c>
      <c r="BY24" s="80">
        <f>COUNTIFS($T$2:$T$161,"&lt;"&amp;$BX$17,$B$2:$B$161,"="&amp;BR24)+COUNTIFS($T$2:$T$161,"&lt;"&amp;$BX$17,$C$2:$C$161,"="&amp;BR24)</f>
        <v/>
      </c>
      <c r="BZ24" s="80">
        <f>COUNTIFS($T$2:$T$161,"&gt;"&amp;$BX$17,$B$2:$B$161,"="&amp;BS24)+COUNTIFS($T$2:$T$161,"&gt;"&amp;$BX$17,$C$2:$C$161,"="&amp;BS24)</f>
        <v/>
      </c>
      <c r="CA24" s="44">
        <f>COUNTIFS($T$2:$T$161,"&lt;"&amp;$BX$17,$B$2:$B$161,"="&amp;BS24)+COUNTIFS($T$2:$T$161,"&lt;"&amp;$BX$17,$C$2:$C$161,"="&amp;BS24)</f>
        <v/>
      </c>
      <c r="CB24" s="80">
        <f>COUNTIFS($T$2:$T$161,"&gt;"&amp;$CB$17,$B$2:$B$161,"="&amp;BR24)+COUNTIFS($T$2:$T$161,"&gt;"&amp;$CB$17,$C$2:$C$161,"="&amp;BR24)</f>
        <v/>
      </c>
      <c r="CC24" s="80">
        <f>COUNTIFS($T$2:$T$161,"&lt;"&amp;$CB$17,$B$2:$B$161,"="&amp;BR24)+COUNTIFS($T$2:$T$161,"&lt;"&amp;$CB$17,$C$2:$C$161,"="&amp;BR24)</f>
        <v/>
      </c>
      <c r="CD24" s="80">
        <f>COUNTIFS($T$2:$T$161,"&gt;"&amp;$CB$17,$B$2:$B$161,"="&amp;BS24)+COUNTIFS($T$2:$T$161,"&gt;"&amp;$CB$17,$C$2:$C$161,"="&amp;BS24)</f>
        <v/>
      </c>
      <c r="CE24" s="80">
        <f>COUNTIFS($T$2:$T$161,"&lt;"&amp;$CB$17,$B$2:$B$161,"="&amp;BS24)+COUNTIFS($T$2:$T$161,"&lt;"&amp;$CB$17,$C$2:$C$161,"="&amp;BS24)</f>
        <v/>
      </c>
      <c r="CF24" s="25">
        <f>COUNTIFS($W$2:$W$161,"&gt;"&amp;$CF$17,$B$2:$B$161,"="&amp;BR24)+COUNTIFS($W$2:$W$161,"&gt;"&amp;$CF$17,$C$2:$C$161,"="&amp;BR24)</f>
        <v/>
      </c>
      <c r="CG24" s="80">
        <f>COUNTIFS($W$2:$W$161,"&lt;"&amp;$CF$17,$B$2:$B$161,"="&amp;BR24)+COUNTIFS($W$2:$W$161,"&lt;"&amp;$CF$17,$C$2:$C$161,"="&amp;BR24)</f>
        <v/>
      </c>
      <c r="CH24" s="80">
        <f>COUNTIFS($W$2:$W$161,"&gt;"&amp;$CF$17,$B$2:$B$161,"="&amp;BS24)+COUNTIFS($W$2:$W$161,"&gt;"&amp;$CF$17,$C$2:$C$161,"="&amp;BS24)</f>
        <v/>
      </c>
      <c r="CI24" s="80">
        <f>COUNTIFS($W$2:$W$161,"&lt;"&amp;$CF$17,$B$2:$B$161,"="&amp;BS24)+COUNTIFS($W$2:$W$161,"&lt;"&amp;$CF$17,$C$2:$C$161,"="&amp;BS24)</f>
        <v/>
      </c>
      <c r="CJ24" s="80">
        <f>COUNTIFS($W$2:$W$161,"&gt;"&amp;$CJ$17,$B$2:$B$161,"="&amp;BR24)+COUNTIFS($W$2:$W$161,"&gt;"&amp;$CJ$17,$C$2:$C$161,"="&amp;BR24)</f>
        <v/>
      </c>
      <c r="CK24" s="80">
        <f>COUNTIFS($W$2:$W$161,"&lt;"&amp;$CJ$17,$B$2:$B$161,"="&amp;BR24)+COUNTIFS($W$2:$W$161,"&lt;"&amp;$CJ$17,$C$2:$C$161,"="&amp;BR24)</f>
        <v/>
      </c>
      <c r="CL24" s="80">
        <f>COUNTIFS($W$2:$W$161,"&gt;"&amp;$CJ$17,$B$2:$B$161,"="&amp;BS24)+COUNTIFS($W$2:$W$161,"&gt;"&amp;$CJ$17,$C$2:$C$161,"="&amp;BS24)</f>
        <v/>
      </c>
      <c r="CM24" s="80">
        <f>COUNTIFS($W$2:$W$161,"&lt;"&amp;$CJ$17,$B$2:$B$161,"="&amp;BS24)+COUNTIFS($W$2:$W$161,"&lt;"&amp;$CJ$17,$C$2:$C$161,"="&amp;BS24)</f>
        <v/>
      </c>
      <c r="CN24" s="80">
        <f>COUNTIFS($W$2:$W$161,"&gt;"&amp;$CN$17,$B$2:$B$161,"="&amp;BR24)+COUNTIFS($W$2:$W$161,"&gt;"&amp;$CN$17,$C$2:$C$161,"="&amp;BR24)</f>
        <v/>
      </c>
      <c r="CO24" s="80">
        <f>COUNTIFS($W$2:$W$161,"&lt;"&amp;$CN$17,$B$2:$B$161,"="&amp;BR24)+COUNTIFS($W$2:$W$161,"&lt;"&amp;$CN$17,$C$2:$C$161,"="&amp;BR24)</f>
        <v/>
      </c>
      <c r="CP24" s="80">
        <f>COUNTIFS($W$2:$W$161,"&gt;"&amp;$CN$17,$B$2:$B$161,"="&amp;BS24)+COUNTIFS($W$2:$W$161,"&gt;"&amp;$CN$17,$C$2:$C$161,"="&amp;BS24)</f>
        <v/>
      </c>
      <c r="CQ24" s="80">
        <f>COUNTIFS($W$2:$W$161,"&lt;"&amp;$CN$17,$B$2:$B$161,"="&amp;BS24)+COUNTIFS($W$2:$W$161,"&lt;"&amp;$CN$17,$C$2:$C$161,"="&amp;BS24)</f>
        <v/>
      </c>
      <c r="CR24" s="80">
        <f>COUNTIFS($W$2:$W$161,"&gt;"&amp;$CR$17,$B$2:$B$161,"="&amp;BR24)+COUNTIFS($W$2:$W$161,"&gt;"&amp;$CR$17,$C$2:$C$161,"="&amp;BR24)</f>
        <v/>
      </c>
      <c r="CS24" s="80">
        <f>COUNTIFS($W$2:$W$161,"&lt;"&amp;$CR$17,$B$2:$B$161,"="&amp;BR24)+COUNTIFS($W$2:$W$161,"&lt;"&amp;$CR$17,$C$2:$C$161,"="&amp;BR24)</f>
        <v/>
      </c>
      <c r="CT24" s="80">
        <f>COUNTIFS($W$2:$W$161,"&gt;"&amp;$CR$17,$B$2:$B$161,"="&amp;BS24)+COUNTIFS($W$2:$W$161,"&gt;"&amp;$CR$17,$C$2:$C$161,"="&amp;BS24)</f>
        <v/>
      </c>
      <c r="CU24" s="38">
        <f>COUNTIFS($W$2:$W$161,"&lt;"&amp;$CR$17,$B$2:$B$161,"="&amp;BS24)+COUNTIFS($W$2:$W$161,"&lt;"&amp;$CR$17,$C$2:$C$161,"="&amp;BS24)</f>
        <v/>
      </c>
      <c r="CV24" s="12">
        <f>COUNTIFS($R$2:$R$161,"&gt;"&amp;$CV$17,$B$2:$B$161,"="&amp;BR24)+COUNTIFS($S$2:$S$161,"&gt;"&amp;$CV$17,$C$2:$C$161,"="&amp;BR24)</f>
        <v/>
      </c>
      <c r="CW24" s="80">
        <f>COUNTIFS($R$2:$R$161,"&lt;"&amp;$CV$17,$B$2:$B$161,"="&amp;BR24)+COUNTIFS($S$2:$S$161,"&lt;"&amp;$CV$17,$C$2:$C$161,"="&amp;BR24)</f>
        <v/>
      </c>
      <c r="CX24" s="80">
        <f>COUNTIFS($R$2:$R$161,"&gt;"&amp;$CV$17,$B$2:$B$161,"="&amp;BS24)+COUNTIFS($S$2:$S$161,"&gt;"&amp;$CV$17,$C$2:$C$161,"="&amp;BS24)</f>
        <v/>
      </c>
      <c r="CY24" s="80">
        <f>COUNTIFS($R$2:$R$161,"&lt;"&amp;$CV$17,$B$2:$B$161,"="&amp;BS24)+COUNTIFS($S$2:$S$161,"&lt;"&amp;$CV$17,$C$2:$C$161,"="&amp;BS24)</f>
        <v/>
      </c>
      <c r="CZ24" s="80">
        <f>COUNTIFS($R$2:$R$161,"&gt;"&amp;$CZ$17,$B$2:$B$161,"="&amp;BR24)+COUNTIFS($S$2:$S$161,"&gt;"&amp;$CZ$17,$C$2:$C$161,"="&amp;BR24)</f>
        <v/>
      </c>
      <c r="DA24" s="80">
        <f>COUNTIFS($R$2:$R$161,"&lt;"&amp;$CZ$17,$B$2:$B$161,"="&amp;BR24)+COUNTIFS($S$2:$S$161,"&lt;"&amp;$CZ$17,$C$2:$C$161,"="&amp;BR24)</f>
        <v/>
      </c>
      <c r="DB24" s="80">
        <f>COUNTIFS($R$2:$R$161,"&gt;"&amp;$CZ$17,$B$2:$B$161,"="&amp;BS24)+COUNTIFS($S$2:$S$161,"&gt;"&amp;$CZ$17,$C$2:$C$161,"="&amp;BS24)</f>
        <v/>
      </c>
      <c r="DC24" s="80">
        <f>COUNTIFS($R$2:$R$161,"&lt;"&amp;$CZ$17,$B$2:$B$161,"="&amp;BS24)+COUNTIFS($S$2:$S$161,"&lt;"&amp;$CZ$17,$C$2:$C$161,"="&amp;BS24)</f>
        <v/>
      </c>
      <c r="DD24" s="80">
        <f>COUNTIFS($R$2:$R$161,"&gt;"&amp;$DD$17,$B$2:$B$161,"="&amp;BR24)+COUNTIFS($S$2:$S$161,"&gt;"&amp;$DD$17,$C$2:$C$161,"="&amp;BR24)</f>
        <v/>
      </c>
      <c r="DE24" s="80">
        <f>COUNTIFS($R$2:$R$161,"&lt;"&amp;$DD$17,$B$2:$B$161,"="&amp;BR24)+COUNTIFS($S$2:$S$161,"&lt;"&amp;$DD$17,$C$2:$C$161,"="&amp;BR24)</f>
        <v/>
      </c>
      <c r="DF24" s="80">
        <f>COUNTIFS($R$2:$R$161,"&gt;"&amp;$DD$17,$B$2:$B$161,"="&amp;BS24)+COUNTIFS($S$2:$S$161,"&gt;"&amp;$DD$17,$C$2:$C$161,"="&amp;BS24)</f>
        <v/>
      </c>
      <c r="DG24" s="80">
        <f>COUNTIFS($R$2:$R$161,"&lt;"&amp;$DD$17,$B$2:$B$161,"="&amp;BS24)+COUNTIFS($S$2:$S$161,"&lt;"&amp;$DD$17,$C$2:$C$161,"="&amp;BS24)</f>
        <v/>
      </c>
      <c r="DH24" s="25">
        <f>COUNTIFS($U$2:$U$161,"&gt;"&amp;$DH$17,$B$2:$B$161,"="&amp;BR24)+COUNTIFS($V$2:$V$161,"&gt;"&amp;$DH$17,$C$2:$C$161,"="&amp;BR24)</f>
        <v/>
      </c>
      <c r="DI24" s="80">
        <f>COUNTIFS($U$2:$U$161,"&lt;"&amp;$DH$17,$B$2:$B$161,"="&amp;BR24)+COUNTIFS($V$2:$V$161,"&lt;"&amp;$DH$17,$C$2:$C$161,"="&amp;BR24)</f>
        <v/>
      </c>
      <c r="DJ24" s="80">
        <f>COUNTIFS($U$2:$U$161,"&gt;"&amp;$DH$17,$B$2:$B$161,"="&amp;BS24)+COUNTIFS($V$2:$V$161,"&gt;"&amp;$DH$17,$C$2:$C$161,"="&amp;BS24)</f>
        <v/>
      </c>
      <c r="DK24" s="80">
        <f>COUNTIFS($U$2:$U$161,"&lt;"&amp;$DH$17,$B$2:$B$161,"="&amp;BS24)+COUNTIFS($V$2:$V$161,"&lt;"&amp;$DH$17,$C$2:$C$161,"="&amp;BS24)</f>
        <v/>
      </c>
      <c r="DL24" s="80">
        <f>COUNTIFS($U$2:$U$161,"&gt;"&amp;$DL$17,$B$2:$B$161,"="&amp;BR24)+COUNTIFS($V$2:$V$161,"&gt;"&amp;$DL$17,$C$2:$C$161,"="&amp;BR24)</f>
        <v/>
      </c>
      <c r="DM24" s="80">
        <f>COUNTIFS($U$2:$U$161,"&lt;"&amp;$DL$17,$B$2:$B$161,"="&amp;BR24)+COUNTIFS($V$2:$V$161,"&lt;"&amp;$DL$17,$C$2:$C$161,"="&amp;BR24)</f>
        <v/>
      </c>
      <c r="DN24" s="80">
        <f>COUNTIFS($U$2:$U$161,"&gt;"&amp;$DL$17,$B$2:$B$161,"="&amp;BS24)+COUNTIFS($V$2:$V$161,"&gt;"&amp;$DL$17,$C$2:$C$161,"="&amp;BS24)</f>
        <v/>
      </c>
      <c r="DO24" s="80">
        <f>COUNTIFS($U$2:$U$161,"&lt;"&amp;$DL$17,$B$2:$B$161,"="&amp;BS24)+COUNTIFS($V$2:$V$161,"&lt;"&amp;$DL$17,$C$2:$C$161,"="&amp;BS24)</f>
        <v/>
      </c>
      <c r="DP24" s="80">
        <f>COUNTIFS($U$2:$U$161,"&gt;"&amp;$DP$17,$B$2:$B$161,"="&amp;BR24)+COUNTIFS($V$2:$V$161,"&gt;"&amp;$DP$17,$C$2:$C$161,"="&amp;BR24)</f>
        <v/>
      </c>
      <c r="DQ24" s="80">
        <f>COUNTIFS($U$2:$U$161,"&lt;"&amp;$DP$17,$B$2:$B$161,"="&amp;BR24)+COUNTIFS($V$2:$V$161,"&lt;"&amp;$DP$17,$C$2:$C$161,"="&amp;BR24)</f>
        <v/>
      </c>
      <c r="DR24" s="80">
        <f>COUNTIFS($U$2:$U$161,"&gt;"&amp;$DP$17,$B$2:$B$161,"="&amp;BS24)+COUNTIFS($V$2:$V$161,"&gt;"&amp;$DP$17,$C$2:$C$161,"="&amp;BS24)</f>
        <v/>
      </c>
      <c r="DS24" s="80">
        <f>COUNTIFS($U$2:$U$161,"&lt;"&amp;$DP$17,$B$2:$B$161,"="&amp;BS24)+COUNTIFS($V$2:$V$161,"&lt;"&amp;$DP$17,$C$2:$C$161,"="&amp;BS24)</f>
        <v/>
      </c>
      <c r="DT24" s="12">
        <f>COUNTIFS($S$2:$S$161,"&gt;"&amp;$DT$17,$B$2:$B$161,"="&amp;BR24)+COUNTIFS($R$2:$R$161,"&gt;"&amp;$DT$17,$C$2:$C$161,"="&amp;BR24)</f>
        <v/>
      </c>
      <c r="DU24" s="80">
        <f>COUNTIFS($S$2:$S$161,"&lt;"&amp;$DT$17,$B$2:$B$161,"="&amp;BR24)+COUNTIFS($R$2:$R$161,"&lt;"&amp;$DT$17,$C$2:$C$161,"="&amp;BR24)</f>
        <v/>
      </c>
      <c r="DV24" s="80">
        <f>COUNTIFS($S$2:$S$161,"&gt;"&amp;$DT$17,$B$2:$B$161,"="&amp;BS24)+COUNTIFS($R$2:$R$161,"&gt;"&amp;$DT$17,$C$2:$C$161,"="&amp;BS24)</f>
        <v/>
      </c>
      <c r="DW24" s="80">
        <f>COUNTIFS($S$2:$S$161,"&lt;"&amp;$DT$17,$B$2:$B$161,"="&amp;BS24)+COUNTIFS($R$2:$R$161,"&lt;"&amp;$DT$17,$C$2:$C$161,"="&amp;BS24)</f>
        <v/>
      </c>
      <c r="DX24" s="80">
        <f>COUNTIFS($S$2:$S$161,"&gt;"&amp;$DX$17,$B$2:$B$161,"="&amp;BR24)+COUNTIFS($R$2:$R$161,"&gt;"&amp;$DX$17,$C$2:$C$161,"="&amp;BR24)</f>
        <v/>
      </c>
      <c r="DY24" s="80">
        <f>COUNTIFS($S$2:$S$161,"&lt;"&amp;$DX$17,$B$2:$B$161,"="&amp;BR24)+COUNTIFS($R$2:$R$161,"&lt;"&amp;$DX$17,$C$2:$C$161,"="&amp;BR24)</f>
        <v/>
      </c>
      <c r="DZ24" s="80">
        <f>COUNTIFS($S$2:$S$161,"&gt;"&amp;$DX$17,$B$2:$B$161,"="&amp;BS24)+COUNTIFS($R$2:$R$161,"&gt;"&amp;$DX$17,$C$2:$C$161,"="&amp;BS24)</f>
        <v/>
      </c>
      <c r="EA24" s="80">
        <f>COUNTIFS($S$2:$S$161,"&lt;"&amp;$DX$17,$B$2:$B$161,"="&amp;BS24)+COUNTIFS($R$2:$R$161,"&lt;"&amp;$DX$17,$C$2:$C$161,"="&amp;BS24)</f>
        <v/>
      </c>
      <c r="EB24" s="80">
        <f>COUNTIFS($S$2:$S$161,"&gt;"&amp;$EB$17,$B$2:$B$161,"="&amp;BR24)+COUNTIFS($R$2:$R$161,"&gt;"&amp;$EB$17,$C$2:$C$161,"="&amp;BR24)</f>
        <v/>
      </c>
      <c r="EC24" s="80">
        <f>COUNTIFS($S$2:$S$161,"&lt;"&amp;$EB$17,$B$2:$B$161,"="&amp;BR24)+COUNTIFS($R$2:$R$161,"&lt;"&amp;$EB$17,$C$2:$C$161,"="&amp;BR24)</f>
        <v/>
      </c>
      <c r="ED24" s="80">
        <f>COUNTIFS($S$2:$S$161,"&gt;"&amp;$EB$17,$B$2:$B$161,"="&amp;BS24)+COUNTIFS($R$2:$R$161,"&gt;"&amp;$EB$17,$C$2:$C$161,"="&amp;BS24)</f>
        <v/>
      </c>
      <c r="EE24" s="80">
        <f>COUNTIFS($S$2:$S$161,"&lt;"&amp;$EB$17,$B$2:$B$161,"="&amp;BS24)+COUNTIFS($R$2:$R$161,"&lt;"&amp;$EB$17,$C$2:$C$161,"="&amp;BS24)</f>
        <v/>
      </c>
      <c r="EF24" s="25">
        <f>COUNTIFS($V$2:$V$161,"&gt;"&amp;$EF$17,$B$2:$B$161,"="&amp;BR24)+COUNTIFS($U$2:$U$161,"&gt;"&amp;$EF$17,$C$2:$C$161,"="&amp;BR24)</f>
        <v/>
      </c>
      <c r="EG24" s="80">
        <f>COUNTIFS($V$2:$V$161,"&lt;"&amp;$EF$17,$B$2:$B$161,"="&amp;BR24)+COUNTIFS($U$2:$U$161,"&lt;"&amp;$EF$17,$C$2:$C$161,"="&amp;BR24)</f>
        <v/>
      </c>
      <c r="EH24" s="80">
        <f>COUNTIFS($V$2:$V$161,"&gt;"&amp;$EF$17,$B$2:$B$161,"="&amp;BS24)+COUNTIFS($U$2:$U$161,"&gt;"&amp;$EF$17,$C$2:$C$161,"="&amp;BS24)</f>
        <v/>
      </c>
      <c r="EI24" s="80">
        <f>COUNTIFS($V$2:$V$161,"&lt;"&amp;$EF$17,$B$2:$B$161,"="&amp;BS24)+COUNTIFS($U$2:$U$161,"&lt;"&amp;$EF$17,$C$2:$C$161,"="&amp;BS24)</f>
        <v/>
      </c>
      <c r="EJ24" s="80">
        <f>COUNTIFS($V$2:$V$161,"&gt;"&amp;$EJ$17,$B$2:$B$161,"="&amp;BR24)+COUNTIFS($U$2:$U$161,"&gt;"&amp;$EJ$17,$C$2:$C$161,"="&amp;BR24)</f>
        <v/>
      </c>
      <c r="EK24" s="80">
        <f>COUNTIFS($V$2:$V$161,"&lt;"&amp;$EJ$17,$B$2:$B$161,"="&amp;BR24)+COUNTIFS($U$2:$U$161,"&lt;"&amp;$EJ$17,$C$2:$C$161,"="&amp;BR24)</f>
        <v/>
      </c>
      <c r="EL24" s="80">
        <f>COUNTIFS($V$2:$V$161,"&gt;"&amp;$EJ$17,$B$2:$B$161,"="&amp;BS24)+COUNTIFS($U$2:$U$161,"&gt;"&amp;$EJ$17,$C$2:$C$161,"="&amp;BS24)</f>
        <v/>
      </c>
      <c r="EM24" s="80">
        <f>COUNTIFS($V$2:$V$161,"&lt;"&amp;$EJ$17,$B$2:$B$161,"="&amp;BS24)+COUNTIFS($U$2:$U$161,"&lt;"&amp;$EJ$17,$C$2:$C$161,"="&amp;BS24)</f>
        <v/>
      </c>
      <c r="EN24" s="80">
        <f>COUNTIFS($V$2:$V$161,"&gt;"&amp;$EN$17,$B$2:$B$161,"="&amp;BR24)+COUNTIFS($U$2:$U$161,"&gt;"&amp;$EN$17,$C$2:$C$161,"="&amp;BR24)</f>
        <v/>
      </c>
      <c r="EO24" s="80">
        <f>COUNTIFS($V$2:$V$161,"&lt;"&amp;$EN$17,$B$2:$B$161,"="&amp;BR24)+COUNTIFS($U$2:$U$161,"&lt;"&amp;$EN$17,$C$2:$C$161,"="&amp;BR24)</f>
        <v/>
      </c>
      <c r="EP24" s="80">
        <f>COUNTIFS($V$2:$V$161,"&gt;"&amp;$EN$17,$B$2:$B$161,"="&amp;BS24)+COUNTIFS($U$2:$U$161,"&gt;"&amp;$EN$17,$C$2:$C$161,"="&amp;BS24)</f>
        <v/>
      </c>
      <c r="EQ24" s="80">
        <f>COUNTIFS($V$2:$V$161,"&lt;"&amp;$EN$17,$B$2:$B$161,"="&amp;BS24)+COUNTIFS($U$2:$U$161,"&lt;"&amp;$EN$17,$C$2:$C$161,"="&amp;BS24)</f>
        <v/>
      </c>
      <c r="ES24" s="89" t="n"/>
      <c r="EV24" s="89" t="n"/>
      <c r="EY24" s="89" t="n"/>
      <c r="FB24" s="89" t="n"/>
      <c r="FE24" s="89" t="n"/>
      <c r="FH24" s="89" t="n"/>
      <c r="FK24" s="89" t="n"/>
      <c r="FN24" s="81" t="n"/>
      <c r="FQ24" s="81" t="n"/>
      <c r="FT24" s="81" t="n"/>
      <c r="FW24" s="81" t="n"/>
      <c r="FZ24" s="81" t="n"/>
      <c r="GC24" s="81" t="n"/>
      <c r="GF24" s="81" t="n"/>
      <c r="GI24" s="81" t="n"/>
    </row>
    <row customHeight="1" ht="12" r="25" spans="1:201">
      <c r="A25" s="74" t="n">
        <v>43344</v>
      </c>
      <c r="B25" s="63" t="s">
        <v>196</v>
      </c>
      <c r="C25" s="63" t="s">
        <v>198</v>
      </c>
      <c r="D25" s="85" t="n">
        <v>7.06</v>
      </c>
      <c r="E25" s="57" t="n">
        <v>6.04</v>
      </c>
      <c r="F25" s="58" t="n">
        <v>448</v>
      </c>
      <c r="G25" s="59" t="n">
        <v>432</v>
      </c>
      <c r="H25" s="59" t="n">
        <v>376</v>
      </c>
      <c r="I25" s="59" t="n">
        <v>351</v>
      </c>
      <c r="J25" s="59" t="n">
        <v>9</v>
      </c>
      <c r="K25" s="59" t="n">
        <v>8</v>
      </c>
      <c r="L25" s="58" t="n">
        <v>0</v>
      </c>
      <c r="M25" s="59" t="n">
        <v>0</v>
      </c>
      <c r="N25" s="59" t="n">
        <v>4</v>
      </c>
      <c r="O25" s="59" t="n">
        <v>0</v>
      </c>
      <c r="P25" s="59" t="n">
        <v>0</v>
      </c>
      <c r="Q25" s="59" t="n">
        <v>0</v>
      </c>
      <c r="R25" s="60" t="n">
        <v>4</v>
      </c>
      <c r="S25" s="60" t="n">
        <v>0</v>
      </c>
      <c r="T25" s="60" t="n">
        <v>4</v>
      </c>
      <c r="U25" s="58" t="n">
        <v>2</v>
      </c>
      <c r="V25" s="59" t="n">
        <v>0</v>
      </c>
      <c r="W25" s="60" t="n">
        <v>2</v>
      </c>
      <c r="X25" s="58" t="n">
        <v>33</v>
      </c>
      <c r="Y25" s="59" t="n">
        <v>12</v>
      </c>
      <c r="Z25" s="61">
        <f>IF(U25="","",LOOKUP(U25-V25,{-9E+307,0,1},{2,"x",1}))</f>
        <v/>
      </c>
      <c r="AA25" s="62">
        <f>IF(U25="","",U25&amp;"-"&amp;V25)</f>
        <v/>
      </c>
      <c r="AB25" s="63" t="n"/>
      <c r="AW25" s="80" t="n"/>
      <c r="AX25" s="80" t="n"/>
      <c r="AY25" s="80" t="n"/>
      <c r="AZ25" s="80" t="n"/>
      <c r="BA25" s="80" t="n"/>
      <c r="BB25" s="80" t="n"/>
      <c r="BC25" s="80" t="n"/>
      <c r="BD25" s="80" t="n"/>
      <c r="BE25" s="80" t="n"/>
      <c r="BF25" s="80" t="n"/>
      <c r="BG25" s="80" t="n"/>
      <c r="BH25" s="80" t="n"/>
      <c r="BI25" s="80" t="n"/>
      <c r="BJ25" s="80" t="n"/>
      <c r="BK25" s="80" t="n"/>
      <c r="BL25" s="80" t="n"/>
      <c r="BM25" s="80" t="n"/>
      <c r="BN25" s="80" t="n"/>
      <c r="BO25" s="80" t="n"/>
      <c r="BR25" s="10">
        <f>BR38</f>
        <v/>
      </c>
      <c r="BS25" s="21">
        <f>BS38</f>
        <v/>
      </c>
      <c r="BT25" s="25">
        <f>COUNTIFS($T$2:$T$161,"&gt;"&amp;$BT$17,$B$2:$B$161,"="&amp;BR25)+COUNTIFS($T$2:$T$161,"&gt;"&amp;$BT$17,$C$2:$C$161,"="&amp;BR25)</f>
        <v/>
      </c>
      <c r="BU25" s="80">
        <f>COUNTIFS($T$2:$T$161,"&lt;"&amp;$BT$17,$B$2:$B$161,"="&amp;BR25)+COUNTIFS($T$2:$T$161,"&lt;"&amp;$BT$17,$C$2:$C$161,"="&amp;BR25)</f>
        <v/>
      </c>
      <c r="BV25" s="80">
        <f>COUNTIFS($T$2:$T$161,"&gt;"&amp;$BT$17,$B$2:$B$161,"="&amp;BS25)+COUNTIFS($T$2:$T$161,"&gt;"&amp;$BT$17,$C$2:$C$161,"="&amp;BS25)</f>
        <v/>
      </c>
      <c r="BW25" s="44">
        <f>COUNTIFS($T$2:$T$161,"&lt;"&amp;$BT$17,$B$2:$B$161,"="&amp;BS25)+COUNTIFS($T$2:$T$161,"&lt;"&amp;$BT$17,$C$2:$C$161,"="&amp;BS25)</f>
        <v/>
      </c>
      <c r="BX25" s="25">
        <f>COUNTIFS($T$2:$T$161,"&gt;"&amp;$BX$17,$B$2:$B$161,"="&amp;BR25)+COUNTIFS($T$2:$T$161,"&gt;"&amp;$BX$17,$C$2:$C$161,"="&amp;BR25)</f>
        <v/>
      </c>
      <c r="BY25" s="80">
        <f>COUNTIFS($T$2:$T$161,"&lt;"&amp;$BX$17,$B$2:$B$161,"="&amp;BR25)+COUNTIFS($T$2:$T$161,"&lt;"&amp;$BX$17,$C$2:$C$161,"="&amp;BR25)</f>
        <v/>
      </c>
      <c r="BZ25" s="80">
        <f>COUNTIFS($T$2:$T$161,"&gt;"&amp;$BX$17,$B$2:$B$161,"="&amp;BS25)+COUNTIFS($T$2:$T$161,"&gt;"&amp;$BX$17,$C$2:$C$161,"="&amp;BS25)</f>
        <v/>
      </c>
      <c r="CA25" s="44">
        <f>COUNTIFS($T$2:$T$161,"&lt;"&amp;$BX$17,$B$2:$B$161,"="&amp;BS25)+COUNTIFS($T$2:$T$161,"&lt;"&amp;$BX$17,$C$2:$C$161,"="&amp;BS25)</f>
        <v/>
      </c>
      <c r="CB25" s="80">
        <f>COUNTIFS($T$2:$T$161,"&gt;"&amp;$CB$17,$B$2:$B$161,"="&amp;BR25)+COUNTIFS($T$2:$T$161,"&gt;"&amp;$CB$17,$C$2:$C$161,"="&amp;BR25)</f>
        <v/>
      </c>
      <c r="CC25" s="80">
        <f>COUNTIFS($T$2:$T$161,"&lt;"&amp;$CB$17,$B$2:$B$161,"="&amp;BR25)+COUNTIFS($T$2:$T$161,"&lt;"&amp;$CB$17,$C$2:$C$161,"="&amp;BR25)</f>
        <v/>
      </c>
      <c r="CD25" s="80">
        <f>COUNTIFS($T$2:$T$161,"&gt;"&amp;$CB$17,$B$2:$B$161,"="&amp;BS25)+COUNTIFS($T$2:$T$161,"&gt;"&amp;$CB$17,$C$2:$C$161,"="&amp;BS25)</f>
        <v/>
      </c>
      <c r="CE25" s="80">
        <f>COUNTIFS($T$2:$T$161,"&lt;"&amp;$CB$17,$B$2:$B$161,"="&amp;BS25)+COUNTIFS($T$2:$T$161,"&lt;"&amp;$CB$17,$C$2:$C$161,"="&amp;BS25)</f>
        <v/>
      </c>
      <c r="CF25" s="25">
        <f>COUNTIFS($W$2:$W$161,"&gt;"&amp;$CF$17,$B$2:$B$161,"="&amp;BR25)+COUNTIFS($W$2:$W$161,"&gt;"&amp;$CF$17,$C$2:$C$161,"="&amp;BR25)</f>
        <v/>
      </c>
      <c r="CG25" s="80">
        <f>COUNTIFS($W$2:$W$161,"&lt;"&amp;$CF$17,$B$2:$B$161,"="&amp;BR25)+COUNTIFS($W$2:$W$161,"&lt;"&amp;$CF$17,$C$2:$C$161,"="&amp;BR25)</f>
        <v/>
      </c>
      <c r="CH25" s="80">
        <f>COUNTIFS($W$2:$W$161,"&gt;"&amp;$CF$17,$B$2:$B$161,"="&amp;BS25)+COUNTIFS($W$2:$W$161,"&gt;"&amp;$CF$17,$C$2:$C$161,"="&amp;BS25)</f>
        <v/>
      </c>
      <c r="CI25" s="80">
        <f>COUNTIFS($W$2:$W$161,"&lt;"&amp;$CF$17,$B$2:$B$161,"="&amp;BS25)+COUNTIFS($W$2:$W$161,"&lt;"&amp;$CF$17,$C$2:$C$161,"="&amp;BS25)</f>
        <v/>
      </c>
      <c r="CJ25" s="80">
        <f>COUNTIFS($W$2:$W$161,"&gt;"&amp;$CJ$17,$B$2:$B$161,"="&amp;BR25)+COUNTIFS($W$2:$W$161,"&gt;"&amp;$CJ$17,$C$2:$C$161,"="&amp;BR25)</f>
        <v/>
      </c>
      <c r="CK25" s="80">
        <f>COUNTIFS($W$2:$W$161,"&lt;"&amp;$CJ$17,$B$2:$B$161,"="&amp;BR25)+COUNTIFS($W$2:$W$161,"&lt;"&amp;$CJ$17,$C$2:$C$161,"="&amp;BR25)</f>
        <v/>
      </c>
      <c r="CL25" s="80">
        <f>COUNTIFS($W$2:$W$161,"&gt;"&amp;$CJ$17,$B$2:$B$161,"="&amp;BS25)+COUNTIFS($W$2:$W$161,"&gt;"&amp;$CJ$17,$C$2:$C$161,"="&amp;BS25)</f>
        <v/>
      </c>
      <c r="CM25" s="80">
        <f>COUNTIFS($W$2:$W$161,"&lt;"&amp;$CJ$17,$B$2:$B$161,"="&amp;BS25)+COUNTIFS($W$2:$W$161,"&lt;"&amp;$CJ$17,$C$2:$C$161,"="&amp;BS25)</f>
        <v/>
      </c>
      <c r="CN25" s="80">
        <f>COUNTIFS($W$2:$W$161,"&gt;"&amp;$CN$17,$B$2:$B$161,"="&amp;BR25)+COUNTIFS($W$2:$W$161,"&gt;"&amp;$CN$17,$C$2:$C$161,"="&amp;BR25)</f>
        <v/>
      </c>
      <c r="CO25" s="80">
        <f>COUNTIFS($W$2:$W$161,"&lt;"&amp;$CN$17,$B$2:$B$161,"="&amp;BR25)+COUNTIFS($W$2:$W$161,"&lt;"&amp;$CN$17,$C$2:$C$161,"="&amp;BR25)</f>
        <v/>
      </c>
      <c r="CP25" s="80">
        <f>COUNTIFS($W$2:$W$161,"&gt;"&amp;$CN$17,$B$2:$B$161,"="&amp;BS25)+COUNTIFS($W$2:$W$161,"&gt;"&amp;$CN$17,$C$2:$C$161,"="&amp;BS25)</f>
        <v/>
      </c>
      <c r="CQ25" s="80">
        <f>COUNTIFS($W$2:$W$161,"&lt;"&amp;$CN$17,$B$2:$B$161,"="&amp;BS25)+COUNTIFS($W$2:$W$161,"&lt;"&amp;$CN$17,$C$2:$C$161,"="&amp;BS25)</f>
        <v/>
      </c>
      <c r="CR25" s="80">
        <f>COUNTIFS($W$2:$W$161,"&gt;"&amp;$CR$17,$B$2:$B$161,"="&amp;BR25)+COUNTIFS($W$2:$W$161,"&gt;"&amp;$CR$17,$C$2:$C$161,"="&amp;BR25)</f>
        <v/>
      </c>
      <c r="CS25" s="80">
        <f>COUNTIFS($W$2:$W$161,"&lt;"&amp;$CR$17,$B$2:$B$161,"="&amp;BR25)+COUNTIFS($W$2:$W$161,"&lt;"&amp;$CR$17,$C$2:$C$161,"="&amp;BR25)</f>
        <v/>
      </c>
      <c r="CT25" s="80">
        <f>COUNTIFS($W$2:$W$161,"&gt;"&amp;$CR$17,$B$2:$B$161,"="&amp;BS25)+COUNTIFS($W$2:$W$161,"&gt;"&amp;$CR$17,$C$2:$C$161,"="&amp;BS25)</f>
        <v/>
      </c>
      <c r="CU25" s="38">
        <f>COUNTIFS($W$2:$W$161,"&lt;"&amp;$CR$17,$B$2:$B$161,"="&amp;BS25)+COUNTIFS($W$2:$W$161,"&lt;"&amp;$CR$17,$C$2:$C$161,"="&amp;BS25)</f>
        <v/>
      </c>
      <c r="CV25" s="12">
        <f>COUNTIFS($R$2:$R$161,"&gt;"&amp;$CV$17,$B$2:$B$161,"="&amp;BR25)+COUNTIFS($S$2:$S$161,"&gt;"&amp;$CV$17,$C$2:$C$161,"="&amp;BR25)</f>
        <v/>
      </c>
      <c r="CW25" s="80">
        <f>COUNTIFS($R$2:$R$161,"&lt;"&amp;$CV$17,$B$2:$B$161,"="&amp;BR25)+COUNTIFS($S$2:$S$161,"&lt;"&amp;$CV$17,$C$2:$C$161,"="&amp;BR25)</f>
        <v/>
      </c>
      <c r="CX25" s="80">
        <f>COUNTIFS($R$2:$R$161,"&gt;"&amp;$CV$17,$B$2:$B$161,"="&amp;BS25)+COUNTIFS($S$2:$S$161,"&gt;"&amp;$CV$17,$C$2:$C$161,"="&amp;BS25)</f>
        <v/>
      </c>
      <c r="CY25" s="80">
        <f>COUNTIFS($R$2:$R$161,"&lt;"&amp;$CV$17,$B$2:$B$161,"="&amp;BS25)+COUNTIFS($S$2:$S$161,"&lt;"&amp;$CV$17,$C$2:$C$161,"="&amp;BS25)</f>
        <v/>
      </c>
      <c r="CZ25" s="80">
        <f>COUNTIFS($R$2:$R$161,"&gt;"&amp;$CZ$17,$B$2:$B$161,"="&amp;BR25)+COUNTIFS($S$2:$S$161,"&gt;"&amp;$CZ$17,$C$2:$C$161,"="&amp;BR25)</f>
        <v/>
      </c>
      <c r="DA25" s="80">
        <f>COUNTIFS($R$2:$R$161,"&lt;"&amp;$CZ$17,$B$2:$B$161,"="&amp;BR25)+COUNTIFS($S$2:$S$161,"&lt;"&amp;$CZ$17,$C$2:$C$161,"="&amp;BR25)</f>
        <v/>
      </c>
      <c r="DB25" s="80">
        <f>COUNTIFS($R$2:$R$161,"&gt;"&amp;$CZ$17,$B$2:$B$161,"="&amp;BS25)+COUNTIFS($S$2:$S$161,"&gt;"&amp;$CZ$17,$C$2:$C$161,"="&amp;BS25)</f>
        <v/>
      </c>
      <c r="DC25" s="80">
        <f>COUNTIFS($R$2:$R$161,"&lt;"&amp;$CZ$17,$B$2:$B$161,"="&amp;BS25)+COUNTIFS($S$2:$S$161,"&lt;"&amp;$CZ$17,$C$2:$C$161,"="&amp;BS25)</f>
        <v/>
      </c>
      <c r="DD25" s="80">
        <f>COUNTIFS($R$2:$R$161,"&gt;"&amp;$DD$17,$B$2:$B$161,"="&amp;BR25)+COUNTIFS($S$2:$S$161,"&gt;"&amp;$DD$17,$C$2:$C$161,"="&amp;BR25)</f>
        <v/>
      </c>
      <c r="DE25" s="80">
        <f>COUNTIFS($R$2:$R$161,"&lt;"&amp;$DD$17,$B$2:$B$161,"="&amp;BR25)+COUNTIFS($S$2:$S$161,"&lt;"&amp;$DD$17,$C$2:$C$161,"="&amp;BR25)</f>
        <v/>
      </c>
      <c r="DF25" s="80">
        <f>COUNTIFS($R$2:$R$161,"&gt;"&amp;$DD$17,$B$2:$B$161,"="&amp;BS25)+COUNTIFS($S$2:$S$161,"&gt;"&amp;$DD$17,$C$2:$C$161,"="&amp;BS25)</f>
        <v/>
      </c>
      <c r="DG25" s="80">
        <f>COUNTIFS($R$2:$R$161,"&lt;"&amp;$DD$17,$B$2:$B$161,"="&amp;BS25)+COUNTIFS($S$2:$S$161,"&lt;"&amp;$DD$17,$C$2:$C$161,"="&amp;BS25)</f>
        <v/>
      </c>
      <c r="DH25" s="25">
        <f>COUNTIFS($U$2:$U$161,"&gt;"&amp;$DH$17,$B$2:$B$161,"="&amp;BR25)+COUNTIFS($V$2:$V$161,"&gt;"&amp;$DH$17,$C$2:$C$161,"="&amp;BR25)</f>
        <v/>
      </c>
      <c r="DI25" s="80">
        <f>COUNTIFS($U$2:$U$161,"&lt;"&amp;$DH$17,$B$2:$B$161,"="&amp;BR25)+COUNTIFS($V$2:$V$161,"&lt;"&amp;$DH$17,$C$2:$C$161,"="&amp;BR25)</f>
        <v/>
      </c>
      <c r="DJ25" s="80">
        <f>COUNTIFS($U$2:$U$161,"&gt;"&amp;$DH$17,$B$2:$B$161,"="&amp;BS25)+COUNTIFS($V$2:$V$161,"&gt;"&amp;$DH$17,$C$2:$C$161,"="&amp;BS25)</f>
        <v/>
      </c>
      <c r="DK25" s="80">
        <f>COUNTIFS($U$2:$U$161,"&lt;"&amp;$DH$17,$B$2:$B$161,"="&amp;BS25)+COUNTIFS($V$2:$V$161,"&lt;"&amp;$DH$17,$C$2:$C$161,"="&amp;BS25)</f>
        <v/>
      </c>
      <c r="DL25" s="80">
        <f>COUNTIFS($U$2:$U$161,"&gt;"&amp;$DL$17,$B$2:$B$161,"="&amp;BR25)+COUNTIFS($V$2:$V$161,"&gt;"&amp;$DL$17,$C$2:$C$161,"="&amp;BR25)</f>
        <v/>
      </c>
      <c r="DM25" s="80">
        <f>COUNTIFS($U$2:$U$161,"&lt;"&amp;$DL$17,$B$2:$B$161,"="&amp;BR25)+COUNTIFS($V$2:$V$161,"&lt;"&amp;$DL$17,$C$2:$C$161,"="&amp;BR25)</f>
        <v/>
      </c>
      <c r="DN25" s="80">
        <f>COUNTIFS($U$2:$U$161,"&gt;"&amp;$DL$17,$B$2:$B$161,"="&amp;BS25)+COUNTIFS($V$2:$V$161,"&gt;"&amp;$DL$17,$C$2:$C$161,"="&amp;BS25)</f>
        <v/>
      </c>
      <c r="DO25" s="80">
        <f>COUNTIFS($U$2:$U$161,"&lt;"&amp;$DL$17,$B$2:$B$161,"="&amp;BS25)+COUNTIFS($V$2:$V$161,"&lt;"&amp;$DL$17,$C$2:$C$161,"="&amp;BS25)</f>
        <v/>
      </c>
      <c r="DP25" s="80">
        <f>COUNTIFS($U$2:$U$161,"&gt;"&amp;$DP$17,$B$2:$B$161,"="&amp;BR25)+COUNTIFS($V$2:$V$161,"&gt;"&amp;$DP$17,$C$2:$C$161,"="&amp;BR25)</f>
        <v/>
      </c>
      <c r="DQ25" s="80">
        <f>COUNTIFS($U$2:$U$161,"&lt;"&amp;$DP$17,$B$2:$B$161,"="&amp;BR25)+COUNTIFS($V$2:$V$161,"&lt;"&amp;$DP$17,$C$2:$C$161,"="&amp;BR25)</f>
        <v/>
      </c>
      <c r="DR25" s="80">
        <f>COUNTIFS($U$2:$U$161,"&gt;"&amp;$DP$17,$B$2:$B$161,"="&amp;BS25)+COUNTIFS($V$2:$V$161,"&gt;"&amp;$DP$17,$C$2:$C$161,"="&amp;BS25)</f>
        <v/>
      </c>
      <c r="DS25" s="80">
        <f>COUNTIFS($U$2:$U$161,"&lt;"&amp;$DP$17,$B$2:$B$161,"="&amp;BS25)+COUNTIFS($V$2:$V$161,"&lt;"&amp;$DP$17,$C$2:$C$161,"="&amp;BS25)</f>
        <v/>
      </c>
      <c r="DT25" s="12">
        <f>COUNTIFS($S$2:$S$161,"&gt;"&amp;$DT$17,$B$2:$B$161,"="&amp;BR25)+COUNTIFS($R$2:$R$161,"&gt;"&amp;$DT$17,$C$2:$C$161,"="&amp;BR25)</f>
        <v/>
      </c>
      <c r="DU25" s="80">
        <f>COUNTIFS($S$2:$S$161,"&lt;"&amp;$DT$17,$B$2:$B$161,"="&amp;BR25)+COUNTIFS($R$2:$R$161,"&lt;"&amp;$DT$17,$C$2:$C$161,"="&amp;BR25)</f>
        <v/>
      </c>
      <c r="DV25" s="80">
        <f>COUNTIFS($S$2:$S$161,"&gt;"&amp;$DT$17,$B$2:$B$161,"="&amp;BS25)+COUNTIFS($R$2:$R$161,"&gt;"&amp;$DT$17,$C$2:$C$161,"="&amp;BS25)</f>
        <v/>
      </c>
      <c r="DW25" s="80">
        <f>COUNTIFS($S$2:$S$161,"&lt;"&amp;$DT$17,$B$2:$B$161,"="&amp;BS25)+COUNTIFS($R$2:$R$161,"&lt;"&amp;$DT$17,$C$2:$C$161,"="&amp;BS25)</f>
        <v/>
      </c>
      <c r="DX25" s="80">
        <f>COUNTIFS($S$2:$S$161,"&gt;"&amp;$DX$17,$B$2:$B$161,"="&amp;BR25)+COUNTIFS($R$2:$R$161,"&gt;"&amp;$DX$17,$C$2:$C$161,"="&amp;BR25)</f>
        <v/>
      </c>
      <c r="DY25" s="80">
        <f>COUNTIFS($S$2:$S$161,"&lt;"&amp;$DX$17,$B$2:$B$161,"="&amp;BR25)+COUNTIFS($R$2:$R$161,"&lt;"&amp;$DX$17,$C$2:$C$161,"="&amp;BR25)</f>
        <v/>
      </c>
      <c r="DZ25" s="80">
        <f>COUNTIFS($S$2:$S$161,"&gt;"&amp;$DX$17,$B$2:$B$161,"="&amp;BS25)+COUNTIFS($R$2:$R$161,"&gt;"&amp;$DX$17,$C$2:$C$161,"="&amp;BS25)</f>
        <v/>
      </c>
      <c r="EA25" s="80">
        <f>COUNTIFS($S$2:$S$161,"&lt;"&amp;$DX$17,$B$2:$B$161,"="&amp;BS25)+COUNTIFS($R$2:$R$161,"&lt;"&amp;$DX$17,$C$2:$C$161,"="&amp;BS25)</f>
        <v/>
      </c>
      <c r="EB25" s="80">
        <f>COUNTIFS($S$2:$S$161,"&gt;"&amp;$EB$17,$B$2:$B$161,"="&amp;BR25)+COUNTIFS($R$2:$R$161,"&gt;"&amp;$EB$17,$C$2:$C$161,"="&amp;BR25)</f>
        <v/>
      </c>
      <c r="EC25" s="80">
        <f>COUNTIFS($S$2:$S$161,"&lt;"&amp;$EB$17,$B$2:$B$161,"="&amp;BR25)+COUNTIFS($R$2:$R$161,"&lt;"&amp;$EB$17,$C$2:$C$161,"="&amp;BR25)</f>
        <v/>
      </c>
      <c r="ED25" s="80">
        <f>COUNTIFS($S$2:$S$161,"&gt;"&amp;$EB$17,$B$2:$B$161,"="&amp;BS25)+COUNTIFS($R$2:$R$161,"&gt;"&amp;$EB$17,$C$2:$C$161,"="&amp;BS25)</f>
        <v/>
      </c>
      <c r="EE25" s="80">
        <f>COUNTIFS($S$2:$S$161,"&lt;"&amp;$EB$17,$B$2:$B$161,"="&amp;BS25)+COUNTIFS($R$2:$R$161,"&lt;"&amp;$EB$17,$C$2:$C$161,"="&amp;BS25)</f>
        <v/>
      </c>
      <c r="EF25" s="25">
        <f>COUNTIFS($V$2:$V$161,"&gt;"&amp;$EF$17,$B$2:$B$161,"="&amp;BR25)+COUNTIFS($U$2:$U$161,"&gt;"&amp;$EF$17,$C$2:$C$161,"="&amp;BR25)</f>
        <v/>
      </c>
      <c r="EG25" s="80">
        <f>COUNTIFS($V$2:$V$161,"&lt;"&amp;$EF$17,$B$2:$B$161,"="&amp;BR25)+COUNTIFS($U$2:$U$161,"&lt;"&amp;$EF$17,$C$2:$C$161,"="&amp;BR25)</f>
        <v/>
      </c>
      <c r="EH25" s="80">
        <f>COUNTIFS($V$2:$V$161,"&gt;"&amp;$EF$17,$B$2:$B$161,"="&amp;BS25)+COUNTIFS($U$2:$U$161,"&gt;"&amp;$EF$17,$C$2:$C$161,"="&amp;BS25)</f>
        <v/>
      </c>
      <c r="EI25" s="80">
        <f>COUNTIFS($V$2:$V$161,"&lt;"&amp;$EF$17,$B$2:$B$161,"="&amp;BS25)+COUNTIFS($U$2:$U$161,"&lt;"&amp;$EF$17,$C$2:$C$161,"="&amp;BS25)</f>
        <v/>
      </c>
      <c r="EJ25" s="80">
        <f>COUNTIFS($V$2:$V$161,"&gt;"&amp;$EJ$17,$B$2:$B$161,"="&amp;BR25)+COUNTIFS($U$2:$U$161,"&gt;"&amp;$EJ$17,$C$2:$C$161,"="&amp;BR25)</f>
        <v/>
      </c>
      <c r="EK25" s="80">
        <f>COUNTIFS($V$2:$V$161,"&lt;"&amp;$EJ$17,$B$2:$B$161,"="&amp;BR25)+COUNTIFS($U$2:$U$161,"&lt;"&amp;$EJ$17,$C$2:$C$161,"="&amp;BR25)</f>
        <v/>
      </c>
      <c r="EL25" s="80">
        <f>COUNTIFS($V$2:$V$161,"&gt;"&amp;$EJ$17,$B$2:$B$161,"="&amp;BS25)+COUNTIFS($U$2:$U$161,"&gt;"&amp;$EJ$17,$C$2:$C$161,"="&amp;BS25)</f>
        <v/>
      </c>
      <c r="EM25" s="80">
        <f>COUNTIFS($V$2:$V$161,"&lt;"&amp;$EJ$17,$B$2:$B$161,"="&amp;BS25)+COUNTIFS($U$2:$U$161,"&lt;"&amp;$EJ$17,$C$2:$C$161,"="&amp;BS25)</f>
        <v/>
      </c>
      <c r="EN25" s="80">
        <f>COUNTIFS($V$2:$V$161,"&gt;"&amp;$EN$17,$B$2:$B$161,"="&amp;BR25)+COUNTIFS($U$2:$U$161,"&gt;"&amp;$EN$17,$C$2:$C$161,"="&amp;BR25)</f>
        <v/>
      </c>
      <c r="EO25" s="80">
        <f>COUNTIFS($V$2:$V$161,"&lt;"&amp;$EN$17,$B$2:$B$161,"="&amp;BR25)+COUNTIFS($U$2:$U$161,"&lt;"&amp;$EN$17,$C$2:$C$161,"="&amp;BR25)</f>
        <v/>
      </c>
      <c r="EP25" s="80">
        <f>COUNTIFS($V$2:$V$161,"&gt;"&amp;$EN$17,$B$2:$B$161,"="&amp;BS25)+COUNTIFS($U$2:$U$161,"&gt;"&amp;$EN$17,$C$2:$C$161,"="&amp;BS25)</f>
        <v/>
      </c>
      <c r="EQ25" s="80">
        <f>COUNTIFS($V$2:$V$161,"&lt;"&amp;$EN$17,$B$2:$B$161,"="&amp;BS25)+COUNTIFS($U$2:$U$161,"&lt;"&amp;$EN$17,$C$2:$C$161,"="&amp;BS25)</f>
        <v/>
      </c>
      <c r="ES25" s="89" t="n"/>
      <c r="EV25" s="89" t="n"/>
      <c r="EY25" s="89" t="n"/>
      <c r="FB25" s="89" t="n"/>
      <c r="FE25" s="89" t="n"/>
      <c r="FH25" s="89" t="n"/>
      <c r="FK25" s="89" t="n"/>
      <c r="FP25" s="81" t="n"/>
      <c r="FS25" s="81" t="n"/>
      <c r="FV25" s="81" t="n"/>
      <c r="FY25" s="81" t="n"/>
      <c r="GB25" s="81" t="n"/>
      <c r="GE25" s="81" t="n"/>
      <c r="GH25" s="81" t="n"/>
      <c r="GK25" s="81" t="n"/>
    </row>
    <row customHeight="1" ht="12" r="26" spans="1:201">
      <c r="A26" s="74" t="n">
        <v>43344</v>
      </c>
      <c r="B26" s="63" t="s">
        <v>205</v>
      </c>
      <c r="C26" s="63" t="s">
        <v>207</v>
      </c>
      <c r="D26" s="85" t="n">
        <v>7.31</v>
      </c>
      <c r="E26" s="57" t="n">
        <v>6.13</v>
      </c>
      <c r="F26" s="58" t="n">
        <v>870</v>
      </c>
      <c r="G26" s="59" t="n">
        <v>252</v>
      </c>
      <c r="H26" s="59" t="n">
        <v>799</v>
      </c>
      <c r="I26" s="59" t="n">
        <v>187</v>
      </c>
      <c r="J26" s="59" t="n">
        <v>14</v>
      </c>
      <c r="K26" s="59" t="n">
        <v>6</v>
      </c>
      <c r="L26" s="58" t="n">
        <v>0</v>
      </c>
      <c r="M26" s="59" t="n">
        <v>0</v>
      </c>
      <c r="N26" s="59" t="n">
        <v>8</v>
      </c>
      <c r="O26" s="59" t="n">
        <v>1</v>
      </c>
      <c r="P26" s="59" t="n">
        <v>0</v>
      </c>
      <c r="Q26" s="59" t="n">
        <v>2</v>
      </c>
      <c r="R26" s="60" t="n">
        <v>8</v>
      </c>
      <c r="S26" s="60" t="n">
        <v>3</v>
      </c>
      <c r="T26" s="60" t="n">
        <v>11</v>
      </c>
      <c r="U26" s="58" t="n">
        <v>4</v>
      </c>
      <c r="V26" s="59" t="n">
        <v>1</v>
      </c>
      <c r="W26" s="60" t="n">
        <v>5</v>
      </c>
      <c r="X26" s="58" t="n">
        <v>6</v>
      </c>
      <c r="Y26" s="59" t="n">
        <v>22</v>
      </c>
      <c r="Z26" s="61">
        <f>IF(U26="","",LOOKUP(U26-V26,{-9E+307,0,1},{2,"x",1}))</f>
        <v/>
      </c>
      <c r="AA26" s="62">
        <f>IF(U26="","",U26&amp;"-"&amp;V26)</f>
        <v/>
      </c>
      <c r="AB26" s="63" t="n"/>
      <c r="AW26" s="80" t="n"/>
      <c r="AX26" s="81" t="n"/>
      <c r="AY26" s="80" t="n"/>
      <c r="AZ26" s="80" t="n"/>
      <c r="BA26" s="80" t="n"/>
      <c r="BB26" s="80" t="n"/>
      <c r="BC26" s="80" t="n"/>
      <c r="BD26" s="80" t="n"/>
      <c r="BE26" s="80" t="n"/>
      <c r="BF26" s="80" t="n"/>
      <c r="BG26" s="81" t="n"/>
      <c r="BH26" s="80" t="n"/>
      <c r="BI26" s="80" t="n"/>
      <c r="BJ26" s="80" t="n"/>
      <c r="BK26" s="80" t="n"/>
      <c r="BL26" s="80" t="n"/>
      <c r="BM26" s="80" t="n"/>
      <c r="BN26" s="80" t="n"/>
      <c r="BO26" s="80" t="n"/>
      <c r="BR26" s="10">
        <f>BR39</f>
        <v/>
      </c>
      <c r="BS26" s="21">
        <f>BS39</f>
        <v/>
      </c>
      <c r="BT26" s="25">
        <f>COUNTIFS($T$2:$T$161,"&gt;"&amp;$BT$17,$B$2:$B$161,"="&amp;BR26)+COUNTIFS($T$2:$T$161,"&gt;"&amp;$BT$17,$C$2:$C$161,"="&amp;BR26)</f>
        <v/>
      </c>
      <c r="BU26" s="80">
        <f>COUNTIFS($T$2:$T$161,"&lt;"&amp;$BT$17,$B$2:$B$161,"="&amp;BR26)+COUNTIFS($T$2:$T$161,"&lt;"&amp;$BT$17,$C$2:$C$161,"="&amp;BR26)</f>
        <v/>
      </c>
      <c r="BV26" s="80">
        <f>COUNTIFS($T$2:$T$161,"&gt;"&amp;$BT$17,$B$2:$B$161,"="&amp;BS26)+COUNTIFS($T$2:$T$161,"&gt;"&amp;$BT$17,$C$2:$C$161,"="&amp;BS26)</f>
        <v/>
      </c>
      <c r="BW26" s="44">
        <f>COUNTIFS($T$2:$T$161,"&lt;"&amp;$BT$17,$B$2:$B$161,"="&amp;BS26)+COUNTIFS($T$2:$T$161,"&lt;"&amp;$BT$17,$C$2:$C$161,"="&amp;BS26)</f>
        <v/>
      </c>
      <c r="BX26" s="25">
        <f>COUNTIFS($T$2:$T$161,"&gt;"&amp;$BX$17,$B$2:$B$161,"="&amp;BR26)+COUNTIFS($T$2:$T$161,"&gt;"&amp;$BX$17,$C$2:$C$161,"="&amp;BR26)</f>
        <v/>
      </c>
      <c r="BY26" s="80">
        <f>COUNTIFS($T$2:$T$161,"&lt;"&amp;$BX$17,$B$2:$B$161,"="&amp;BR26)+COUNTIFS($T$2:$T$161,"&lt;"&amp;$BX$17,$C$2:$C$161,"="&amp;BR26)</f>
        <v/>
      </c>
      <c r="BZ26" s="80">
        <f>COUNTIFS($T$2:$T$161,"&gt;"&amp;$BX$17,$B$2:$B$161,"="&amp;BS26)+COUNTIFS($T$2:$T$161,"&gt;"&amp;$BX$17,$C$2:$C$161,"="&amp;BS26)</f>
        <v/>
      </c>
      <c r="CA26" s="44">
        <f>COUNTIFS($T$2:$T$161,"&lt;"&amp;$BX$17,$B$2:$B$161,"="&amp;BS26)+COUNTIFS($T$2:$T$161,"&lt;"&amp;$BX$17,$C$2:$C$161,"="&amp;BS26)</f>
        <v/>
      </c>
      <c r="CB26" s="80">
        <f>COUNTIFS($T$2:$T$161,"&gt;"&amp;$CB$17,$B$2:$B$161,"="&amp;BR26)+COUNTIFS($T$2:$T$161,"&gt;"&amp;$CB$17,$C$2:$C$161,"="&amp;BR26)</f>
        <v/>
      </c>
      <c r="CC26" s="80">
        <f>COUNTIFS($T$2:$T$161,"&lt;"&amp;$CB$17,$B$2:$B$161,"="&amp;BR26)+COUNTIFS($T$2:$T$161,"&lt;"&amp;$CB$17,$C$2:$C$161,"="&amp;BR26)</f>
        <v/>
      </c>
      <c r="CD26" s="80">
        <f>COUNTIFS($T$2:$T$161,"&gt;"&amp;$CB$17,$B$2:$B$161,"="&amp;BS26)+COUNTIFS($T$2:$T$161,"&gt;"&amp;$CB$17,$C$2:$C$161,"="&amp;BS26)</f>
        <v/>
      </c>
      <c r="CE26" s="80">
        <f>COUNTIFS($T$2:$T$161,"&lt;"&amp;$CB$17,$B$2:$B$161,"="&amp;BS26)+COUNTIFS($T$2:$T$161,"&lt;"&amp;$CB$17,$C$2:$C$161,"="&amp;BS26)</f>
        <v/>
      </c>
      <c r="CF26" s="25">
        <f>COUNTIFS($W$2:$W$161,"&gt;"&amp;$CF$17,$B$2:$B$161,"="&amp;BR26)+COUNTIFS($W$2:$W$161,"&gt;"&amp;$CF$17,$C$2:$C$161,"="&amp;BR26)</f>
        <v/>
      </c>
      <c r="CG26" s="80">
        <f>COUNTIFS($W$2:$W$161,"&lt;"&amp;$CF$17,$B$2:$B$161,"="&amp;BR26)+COUNTIFS($W$2:$W$161,"&lt;"&amp;$CF$17,$C$2:$C$161,"="&amp;BR26)</f>
        <v/>
      </c>
      <c r="CH26" s="80">
        <f>COUNTIFS($W$2:$W$161,"&gt;"&amp;$CF$17,$B$2:$B$161,"="&amp;BS26)+COUNTIFS($W$2:$W$161,"&gt;"&amp;$CF$17,$C$2:$C$161,"="&amp;BS26)</f>
        <v/>
      </c>
      <c r="CI26" s="80">
        <f>COUNTIFS($W$2:$W$161,"&lt;"&amp;$CF$17,$B$2:$B$161,"="&amp;BS26)+COUNTIFS($W$2:$W$161,"&lt;"&amp;$CF$17,$C$2:$C$161,"="&amp;BS26)</f>
        <v/>
      </c>
      <c r="CJ26" s="80">
        <f>COUNTIFS($W$2:$W$161,"&gt;"&amp;$CJ$17,$B$2:$B$161,"="&amp;BR26)+COUNTIFS($W$2:$W$161,"&gt;"&amp;$CJ$17,$C$2:$C$161,"="&amp;BR26)</f>
        <v/>
      </c>
      <c r="CK26" s="80">
        <f>COUNTIFS($W$2:$W$161,"&lt;"&amp;$CJ$17,$B$2:$B$161,"="&amp;BR26)+COUNTIFS($W$2:$W$161,"&lt;"&amp;$CJ$17,$C$2:$C$161,"="&amp;BR26)</f>
        <v/>
      </c>
      <c r="CL26" s="80">
        <f>COUNTIFS($W$2:$W$161,"&gt;"&amp;$CJ$17,$B$2:$B$161,"="&amp;BS26)+COUNTIFS($W$2:$W$161,"&gt;"&amp;$CJ$17,$C$2:$C$161,"="&amp;BS26)</f>
        <v/>
      </c>
      <c r="CM26" s="80">
        <f>COUNTIFS($W$2:$W$161,"&lt;"&amp;$CJ$17,$B$2:$B$161,"="&amp;BS26)+COUNTIFS($W$2:$W$161,"&lt;"&amp;$CJ$17,$C$2:$C$161,"="&amp;BS26)</f>
        <v/>
      </c>
      <c r="CN26" s="80">
        <f>COUNTIFS($W$2:$W$161,"&gt;"&amp;$CN$17,$B$2:$B$161,"="&amp;BR26)+COUNTIFS($W$2:$W$161,"&gt;"&amp;$CN$17,$C$2:$C$161,"="&amp;BR26)</f>
        <v/>
      </c>
      <c r="CO26" s="80">
        <f>COUNTIFS($W$2:$W$161,"&lt;"&amp;$CN$17,$B$2:$B$161,"="&amp;BR26)+COUNTIFS($W$2:$W$161,"&lt;"&amp;$CN$17,$C$2:$C$161,"="&amp;BR26)</f>
        <v/>
      </c>
      <c r="CP26" s="80">
        <f>COUNTIFS($W$2:$W$161,"&gt;"&amp;$CN$17,$B$2:$B$161,"="&amp;BS26)+COUNTIFS($W$2:$W$161,"&gt;"&amp;$CN$17,$C$2:$C$161,"="&amp;BS26)</f>
        <v/>
      </c>
      <c r="CQ26" s="80">
        <f>COUNTIFS($W$2:$W$161,"&lt;"&amp;$CN$17,$B$2:$B$161,"="&amp;BS26)+COUNTIFS($W$2:$W$161,"&lt;"&amp;$CN$17,$C$2:$C$161,"="&amp;BS26)</f>
        <v/>
      </c>
      <c r="CR26" s="80">
        <f>COUNTIFS($W$2:$W$161,"&gt;"&amp;$CR$17,$B$2:$B$161,"="&amp;BR26)+COUNTIFS($W$2:$W$161,"&gt;"&amp;$CR$17,$C$2:$C$161,"="&amp;BR26)</f>
        <v/>
      </c>
      <c r="CS26" s="80">
        <f>COUNTIFS($W$2:$W$161,"&lt;"&amp;$CR$17,$B$2:$B$161,"="&amp;BR26)+COUNTIFS($W$2:$W$161,"&lt;"&amp;$CR$17,$C$2:$C$161,"="&amp;BR26)</f>
        <v/>
      </c>
      <c r="CT26" s="80">
        <f>COUNTIFS($W$2:$W$161,"&gt;"&amp;$CR$17,$B$2:$B$161,"="&amp;BS26)+COUNTIFS($W$2:$W$161,"&gt;"&amp;$CR$17,$C$2:$C$161,"="&amp;BS26)</f>
        <v/>
      </c>
      <c r="CU26" s="38">
        <f>COUNTIFS($W$2:$W$161,"&lt;"&amp;$CR$17,$B$2:$B$161,"="&amp;BS26)+COUNTIFS($W$2:$W$161,"&lt;"&amp;$CR$17,$C$2:$C$161,"="&amp;BS26)</f>
        <v/>
      </c>
      <c r="CV26" s="12">
        <f>COUNTIFS($R$2:$R$161,"&gt;"&amp;$CV$17,$B$2:$B$161,"="&amp;BR26)+COUNTIFS($S$2:$S$161,"&gt;"&amp;$CV$17,$C$2:$C$161,"="&amp;BR26)</f>
        <v/>
      </c>
      <c r="CW26" s="80">
        <f>COUNTIFS($R$2:$R$161,"&lt;"&amp;$CV$17,$B$2:$B$161,"="&amp;BR26)+COUNTIFS($S$2:$S$161,"&lt;"&amp;$CV$17,$C$2:$C$161,"="&amp;BR26)</f>
        <v/>
      </c>
      <c r="CX26" s="80">
        <f>COUNTIFS($R$2:$R$161,"&gt;"&amp;$CV$17,$B$2:$B$161,"="&amp;BS26)+COUNTIFS($S$2:$S$161,"&gt;"&amp;$CV$17,$C$2:$C$161,"="&amp;BS26)</f>
        <v/>
      </c>
      <c r="CY26" s="80">
        <f>COUNTIFS($R$2:$R$161,"&lt;"&amp;$CV$17,$B$2:$B$161,"="&amp;BS26)+COUNTIFS($S$2:$S$161,"&lt;"&amp;$CV$17,$C$2:$C$161,"="&amp;BS26)</f>
        <v/>
      </c>
      <c r="CZ26" s="80">
        <f>COUNTIFS($R$2:$R$161,"&gt;"&amp;$CZ$17,$B$2:$B$161,"="&amp;BR26)+COUNTIFS($S$2:$S$161,"&gt;"&amp;$CZ$17,$C$2:$C$161,"="&amp;BR26)</f>
        <v/>
      </c>
      <c r="DA26" s="80">
        <f>COUNTIFS($R$2:$R$161,"&lt;"&amp;$CZ$17,$B$2:$B$161,"="&amp;BR26)+COUNTIFS($S$2:$S$161,"&lt;"&amp;$CZ$17,$C$2:$C$161,"="&amp;BR26)</f>
        <v/>
      </c>
      <c r="DB26" s="80">
        <f>COUNTIFS($R$2:$R$161,"&gt;"&amp;$CZ$17,$B$2:$B$161,"="&amp;BS26)+COUNTIFS($S$2:$S$161,"&gt;"&amp;$CZ$17,$C$2:$C$161,"="&amp;BS26)</f>
        <v/>
      </c>
      <c r="DC26" s="80">
        <f>COUNTIFS($R$2:$R$161,"&lt;"&amp;$CZ$17,$B$2:$B$161,"="&amp;BS26)+COUNTIFS($S$2:$S$161,"&lt;"&amp;$CZ$17,$C$2:$C$161,"="&amp;BS26)</f>
        <v/>
      </c>
      <c r="DD26" s="80">
        <f>COUNTIFS($R$2:$R$161,"&gt;"&amp;$DD$17,$B$2:$B$161,"="&amp;BR26)+COUNTIFS($S$2:$S$161,"&gt;"&amp;$DD$17,$C$2:$C$161,"="&amp;BR26)</f>
        <v/>
      </c>
      <c r="DE26" s="80">
        <f>COUNTIFS($R$2:$R$161,"&lt;"&amp;$DD$17,$B$2:$B$161,"="&amp;BR26)+COUNTIFS($S$2:$S$161,"&lt;"&amp;$DD$17,$C$2:$C$161,"="&amp;BR26)</f>
        <v/>
      </c>
      <c r="DF26" s="80">
        <f>COUNTIFS($R$2:$R$161,"&gt;"&amp;$DD$17,$B$2:$B$161,"="&amp;BS26)+COUNTIFS($S$2:$S$161,"&gt;"&amp;$DD$17,$C$2:$C$161,"="&amp;BS26)</f>
        <v/>
      </c>
      <c r="DG26" s="80">
        <f>COUNTIFS($R$2:$R$161,"&lt;"&amp;$DD$17,$B$2:$B$161,"="&amp;BS26)+COUNTIFS($S$2:$S$161,"&lt;"&amp;$DD$17,$C$2:$C$161,"="&amp;BS26)</f>
        <v/>
      </c>
      <c r="DH26" s="25">
        <f>COUNTIFS($U$2:$U$161,"&gt;"&amp;$DH$17,$B$2:$B$161,"="&amp;BR26)+COUNTIFS($V$2:$V$161,"&gt;"&amp;$DH$17,$C$2:$C$161,"="&amp;BR26)</f>
        <v/>
      </c>
      <c r="DI26" s="80">
        <f>COUNTIFS($U$2:$U$161,"&lt;"&amp;$DH$17,$B$2:$B$161,"="&amp;BR26)+COUNTIFS($V$2:$V$161,"&lt;"&amp;$DH$17,$C$2:$C$161,"="&amp;BR26)</f>
        <v/>
      </c>
      <c r="DJ26" s="80">
        <f>COUNTIFS($U$2:$U$161,"&gt;"&amp;$DH$17,$B$2:$B$161,"="&amp;BS26)+COUNTIFS($V$2:$V$161,"&gt;"&amp;$DH$17,$C$2:$C$161,"="&amp;BS26)</f>
        <v/>
      </c>
      <c r="DK26" s="80">
        <f>COUNTIFS($U$2:$U$161,"&lt;"&amp;$DH$17,$B$2:$B$161,"="&amp;BS26)+COUNTIFS($V$2:$V$161,"&lt;"&amp;$DH$17,$C$2:$C$161,"="&amp;BS26)</f>
        <v/>
      </c>
      <c r="DL26" s="80">
        <f>COUNTIFS($U$2:$U$161,"&gt;"&amp;$DL$17,$B$2:$B$161,"="&amp;BR26)+COUNTIFS($V$2:$V$161,"&gt;"&amp;$DL$17,$C$2:$C$161,"="&amp;BR26)</f>
        <v/>
      </c>
      <c r="DM26" s="80">
        <f>COUNTIFS($U$2:$U$161,"&lt;"&amp;$DL$17,$B$2:$B$161,"="&amp;BR26)+COUNTIFS($V$2:$V$161,"&lt;"&amp;$DL$17,$C$2:$C$161,"="&amp;BR26)</f>
        <v/>
      </c>
      <c r="DN26" s="80">
        <f>COUNTIFS($U$2:$U$161,"&gt;"&amp;$DL$17,$B$2:$B$161,"="&amp;BS26)+COUNTIFS($V$2:$V$161,"&gt;"&amp;$DL$17,$C$2:$C$161,"="&amp;BS26)</f>
        <v/>
      </c>
      <c r="DO26" s="80">
        <f>COUNTIFS($U$2:$U$161,"&lt;"&amp;$DL$17,$B$2:$B$161,"="&amp;BS26)+COUNTIFS($V$2:$V$161,"&lt;"&amp;$DL$17,$C$2:$C$161,"="&amp;BS26)</f>
        <v/>
      </c>
      <c r="DP26" s="80">
        <f>COUNTIFS($U$2:$U$161,"&gt;"&amp;$DP$17,$B$2:$B$161,"="&amp;BR26)+COUNTIFS($V$2:$V$161,"&gt;"&amp;$DP$17,$C$2:$C$161,"="&amp;BR26)</f>
        <v/>
      </c>
      <c r="DQ26" s="80">
        <f>COUNTIFS($U$2:$U$161,"&lt;"&amp;$DP$17,$B$2:$B$161,"="&amp;BR26)+COUNTIFS($V$2:$V$161,"&lt;"&amp;$DP$17,$C$2:$C$161,"="&amp;BR26)</f>
        <v/>
      </c>
      <c r="DR26" s="80">
        <f>COUNTIFS($U$2:$U$161,"&gt;"&amp;$DP$17,$B$2:$B$161,"="&amp;BS26)+COUNTIFS($V$2:$V$161,"&gt;"&amp;$DP$17,$C$2:$C$161,"="&amp;BS26)</f>
        <v/>
      </c>
      <c r="DS26" s="80">
        <f>COUNTIFS($U$2:$U$161,"&lt;"&amp;$DP$17,$B$2:$B$161,"="&amp;BS26)+COUNTIFS($V$2:$V$161,"&lt;"&amp;$DP$17,$C$2:$C$161,"="&amp;BS26)</f>
        <v/>
      </c>
      <c r="DT26" s="12">
        <f>COUNTIFS($S$2:$S$161,"&gt;"&amp;$DT$17,$B$2:$B$161,"="&amp;BR26)+COUNTIFS($R$2:$R$161,"&gt;"&amp;$DT$17,$C$2:$C$161,"="&amp;BR26)</f>
        <v/>
      </c>
      <c r="DU26" s="80">
        <f>COUNTIFS($S$2:$S$161,"&lt;"&amp;$DT$17,$B$2:$B$161,"="&amp;BR26)+COUNTIFS($R$2:$R$161,"&lt;"&amp;$DT$17,$C$2:$C$161,"="&amp;BR26)</f>
        <v/>
      </c>
      <c r="DV26" s="80">
        <f>COUNTIFS($S$2:$S$161,"&gt;"&amp;$DT$17,$B$2:$B$161,"="&amp;BS26)+COUNTIFS($R$2:$R$161,"&gt;"&amp;$DT$17,$C$2:$C$161,"="&amp;BS26)</f>
        <v/>
      </c>
      <c r="DW26" s="80">
        <f>COUNTIFS($S$2:$S$161,"&lt;"&amp;$DT$17,$B$2:$B$161,"="&amp;BS26)+COUNTIFS($R$2:$R$161,"&lt;"&amp;$DT$17,$C$2:$C$161,"="&amp;BS26)</f>
        <v/>
      </c>
      <c r="DX26" s="80">
        <f>COUNTIFS($S$2:$S$161,"&gt;"&amp;$DX$17,$B$2:$B$161,"="&amp;BR26)+COUNTIFS($R$2:$R$161,"&gt;"&amp;$DX$17,$C$2:$C$161,"="&amp;BR26)</f>
        <v/>
      </c>
      <c r="DY26" s="80">
        <f>COUNTIFS($S$2:$S$161,"&lt;"&amp;$DX$17,$B$2:$B$161,"="&amp;BR26)+COUNTIFS($R$2:$R$161,"&lt;"&amp;$DX$17,$C$2:$C$161,"="&amp;BR26)</f>
        <v/>
      </c>
      <c r="DZ26" s="80">
        <f>COUNTIFS($S$2:$S$161,"&gt;"&amp;$DX$17,$B$2:$B$161,"="&amp;BS26)+COUNTIFS($R$2:$R$161,"&gt;"&amp;$DX$17,$C$2:$C$161,"="&amp;BS26)</f>
        <v/>
      </c>
      <c r="EA26" s="80">
        <f>COUNTIFS($S$2:$S$161,"&lt;"&amp;$DX$17,$B$2:$B$161,"="&amp;BS26)+COUNTIFS($R$2:$R$161,"&lt;"&amp;$DX$17,$C$2:$C$161,"="&amp;BS26)</f>
        <v/>
      </c>
      <c r="EB26" s="80">
        <f>COUNTIFS($S$2:$S$161,"&gt;"&amp;$EB$17,$B$2:$B$161,"="&amp;BR26)+COUNTIFS($R$2:$R$161,"&gt;"&amp;$EB$17,$C$2:$C$161,"="&amp;BR26)</f>
        <v/>
      </c>
      <c r="EC26" s="80">
        <f>COUNTIFS($S$2:$S$161,"&lt;"&amp;$EB$17,$B$2:$B$161,"="&amp;BR26)+COUNTIFS($R$2:$R$161,"&lt;"&amp;$EB$17,$C$2:$C$161,"="&amp;BR26)</f>
        <v/>
      </c>
      <c r="ED26" s="80">
        <f>COUNTIFS($S$2:$S$161,"&gt;"&amp;$EB$17,$B$2:$B$161,"="&amp;BS26)+COUNTIFS($R$2:$R$161,"&gt;"&amp;$EB$17,$C$2:$C$161,"="&amp;BS26)</f>
        <v/>
      </c>
      <c r="EE26" s="80">
        <f>COUNTIFS($S$2:$S$161,"&lt;"&amp;$EB$17,$B$2:$B$161,"="&amp;BS26)+COUNTIFS($R$2:$R$161,"&lt;"&amp;$EB$17,$C$2:$C$161,"="&amp;BS26)</f>
        <v/>
      </c>
      <c r="EF26" s="25">
        <f>COUNTIFS($V$2:$V$161,"&gt;"&amp;$EF$17,$B$2:$B$161,"="&amp;BR26)+COUNTIFS($U$2:$U$161,"&gt;"&amp;$EF$17,$C$2:$C$161,"="&amp;BR26)</f>
        <v/>
      </c>
      <c r="EG26" s="80">
        <f>COUNTIFS($V$2:$V$161,"&lt;"&amp;$EF$17,$B$2:$B$161,"="&amp;BR26)+COUNTIFS($U$2:$U$161,"&lt;"&amp;$EF$17,$C$2:$C$161,"="&amp;BR26)</f>
        <v/>
      </c>
      <c r="EH26" s="80">
        <f>COUNTIFS($V$2:$V$161,"&gt;"&amp;$EF$17,$B$2:$B$161,"="&amp;BS26)+COUNTIFS($U$2:$U$161,"&gt;"&amp;$EF$17,$C$2:$C$161,"="&amp;BS26)</f>
        <v/>
      </c>
      <c r="EI26" s="80">
        <f>COUNTIFS($V$2:$V$161,"&lt;"&amp;$EF$17,$B$2:$B$161,"="&amp;BS26)+COUNTIFS($U$2:$U$161,"&lt;"&amp;$EF$17,$C$2:$C$161,"="&amp;BS26)</f>
        <v/>
      </c>
      <c r="EJ26" s="80">
        <f>COUNTIFS($V$2:$V$161,"&gt;"&amp;$EJ$17,$B$2:$B$161,"="&amp;BR26)+COUNTIFS($U$2:$U$161,"&gt;"&amp;$EJ$17,$C$2:$C$161,"="&amp;BR26)</f>
        <v/>
      </c>
      <c r="EK26" s="80">
        <f>COUNTIFS($V$2:$V$161,"&lt;"&amp;$EJ$17,$B$2:$B$161,"="&amp;BR26)+COUNTIFS($U$2:$U$161,"&lt;"&amp;$EJ$17,$C$2:$C$161,"="&amp;BR26)</f>
        <v/>
      </c>
      <c r="EL26" s="80">
        <f>COUNTIFS($V$2:$V$161,"&gt;"&amp;$EJ$17,$B$2:$B$161,"="&amp;BS26)+COUNTIFS($U$2:$U$161,"&gt;"&amp;$EJ$17,$C$2:$C$161,"="&amp;BS26)</f>
        <v/>
      </c>
      <c r="EM26" s="80">
        <f>COUNTIFS($V$2:$V$161,"&lt;"&amp;$EJ$17,$B$2:$B$161,"="&amp;BS26)+COUNTIFS($U$2:$U$161,"&lt;"&amp;$EJ$17,$C$2:$C$161,"="&amp;BS26)</f>
        <v/>
      </c>
      <c r="EN26" s="80">
        <f>COUNTIFS($V$2:$V$161,"&gt;"&amp;$EN$17,$B$2:$B$161,"="&amp;BR26)+COUNTIFS($U$2:$U$161,"&gt;"&amp;$EN$17,$C$2:$C$161,"="&amp;BR26)</f>
        <v/>
      </c>
      <c r="EO26" s="80">
        <f>COUNTIFS($V$2:$V$161,"&lt;"&amp;$EN$17,$B$2:$B$161,"="&amp;BR26)+COUNTIFS($U$2:$U$161,"&lt;"&amp;$EN$17,$C$2:$C$161,"="&amp;BR26)</f>
        <v/>
      </c>
      <c r="EP26" s="80">
        <f>COUNTIFS($V$2:$V$161,"&gt;"&amp;$EN$17,$B$2:$B$161,"="&amp;BS26)+COUNTIFS($U$2:$U$161,"&gt;"&amp;$EN$17,$C$2:$C$161,"="&amp;BS26)</f>
        <v/>
      </c>
      <c r="EQ26" s="80">
        <f>COUNTIFS($V$2:$V$161,"&lt;"&amp;$EN$17,$B$2:$B$161,"="&amp;BS26)+COUNTIFS($U$2:$U$161,"&lt;"&amp;$EN$17,$C$2:$C$161,"="&amp;BS26)</f>
        <v/>
      </c>
      <c r="ES26" s="89" t="n"/>
      <c r="EV26" s="89" t="n"/>
      <c r="EY26" s="89" t="n"/>
      <c r="FB26" s="89" t="n"/>
      <c r="FE26" s="89" t="n"/>
      <c r="FH26" s="89" t="n"/>
      <c r="FK26" s="89" t="n"/>
      <c r="FP26" s="81" t="n"/>
      <c r="FS26" s="81" t="n"/>
      <c r="FV26" s="81" t="n"/>
      <c r="FY26" s="81" t="n"/>
      <c r="GB26" s="81" t="n"/>
      <c r="GE26" s="81" t="n"/>
      <c r="GH26" s="81" t="n"/>
      <c r="GK26" s="81" t="n"/>
    </row>
    <row customHeight="1" ht="12" r="27" spans="1:201">
      <c r="A27" s="74" t="n">
        <v>43345</v>
      </c>
      <c r="B27" s="63" t="s">
        <v>193</v>
      </c>
      <c r="C27" s="63" t="s">
        <v>197</v>
      </c>
      <c r="D27" s="85" t="n">
        <v>6.75</v>
      </c>
      <c r="E27" s="57" t="n">
        <v>6.34</v>
      </c>
      <c r="F27" s="58" t="n">
        <v>274</v>
      </c>
      <c r="G27" s="59" t="n">
        <v>469</v>
      </c>
      <c r="H27" s="59" t="n">
        <v>200</v>
      </c>
      <c r="I27" s="59" t="n">
        <v>377</v>
      </c>
      <c r="J27" s="59" t="n">
        <v>5</v>
      </c>
      <c r="K27" s="59" t="n">
        <v>7</v>
      </c>
      <c r="L27" s="58" t="n">
        <v>1</v>
      </c>
      <c r="M27" s="59" t="n">
        <v>0</v>
      </c>
      <c r="N27" s="59" t="n">
        <v>2</v>
      </c>
      <c r="O27" s="59" t="n">
        <v>4</v>
      </c>
      <c r="P27" s="59" t="n">
        <v>2</v>
      </c>
      <c r="Q27" s="59" t="n">
        <v>3</v>
      </c>
      <c r="R27" s="60" t="n">
        <v>5</v>
      </c>
      <c r="S27" s="60" t="n">
        <v>7</v>
      </c>
      <c r="T27" s="60" t="n">
        <v>12</v>
      </c>
      <c r="U27" s="58" t="n">
        <v>2</v>
      </c>
      <c r="V27" s="59" t="n">
        <v>1</v>
      </c>
      <c r="W27" s="60" t="n">
        <v>3</v>
      </c>
      <c r="X27" s="58" t="n">
        <v>40</v>
      </c>
      <c r="Y27" s="59" t="n">
        <v>10</v>
      </c>
      <c r="Z27" s="61">
        <f>IF(U27="","",LOOKUP(U27-V27,{-9E+307,0,1},{2,"x",1}))</f>
        <v/>
      </c>
      <c r="AA27" s="62">
        <f>IF(U27="","",U27&amp;"-"&amp;V27)</f>
        <v/>
      </c>
      <c r="AB27" s="63" t="n"/>
      <c r="AW27" s="80" t="n"/>
      <c r="AX27" s="81" t="n"/>
      <c r="AY27" s="80" t="n"/>
      <c r="AZ27" s="80" t="n"/>
      <c r="BA27" s="80" t="n"/>
      <c r="BB27" s="80" t="n"/>
      <c r="BC27" s="80" t="n"/>
      <c r="BD27" s="80" t="n"/>
      <c r="BE27" s="80" t="n"/>
      <c r="BF27" s="80" t="n"/>
      <c r="BG27" s="81" t="n"/>
      <c r="BH27" s="80" t="n"/>
      <c r="BI27" s="80" t="n"/>
      <c r="BJ27" s="80" t="n"/>
      <c r="BK27" s="80" t="n"/>
      <c r="BL27" s="80" t="n"/>
      <c r="BM27" s="80" t="n"/>
      <c r="BN27" s="80" t="n"/>
      <c r="BO27" s="80" t="n"/>
      <c r="BR27" s="10">
        <f>BR40</f>
        <v/>
      </c>
      <c r="BS27" s="21">
        <f>BS40</f>
        <v/>
      </c>
      <c r="BT27" s="25">
        <f>COUNTIFS($T$2:$T$161,"&gt;"&amp;$BT$17,$B$2:$B$161,"="&amp;BR27)+COUNTIFS($T$2:$T$161,"&gt;"&amp;$BT$17,$C$2:$C$161,"="&amp;BR27)</f>
        <v/>
      </c>
      <c r="BU27" s="80">
        <f>COUNTIFS($T$2:$T$161,"&lt;"&amp;$BT$17,$B$2:$B$161,"="&amp;BR27)+COUNTIFS($T$2:$T$161,"&lt;"&amp;$BT$17,$C$2:$C$161,"="&amp;BR27)</f>
        <v/>
      </c>
      <c r="BV27" s="80">
        <f>COUNTIFS($T$2:$T$161,"&gt;"&amp;$BT$17,$B$2:$B$161,"="&amp;BS27)+COUNTIFS($T$2:$T$161,"&gt;"&amp;$BT$17,$C$2:$C$161,"="&amp;BS27)</f>
        <v/>
      </c>
      <c r="BW27" s="44">
        <f>COUNTIFS($T$2:$T$161,"&lt;"&amp;$BT$17,$B$2:$B$161,"="&amp;BS27)+COUNTIFS($T$2:$T$161,"&lt;"&amp;$BT$17,$C$2:$C$161,"="&amp;BS27)</f>
        <v/>
      </c>
      <c r="BX27" s="25">
        <f>COUNTIFS($T$2:$T$161,"&gt;"&amp;$BX$17,$B$2:$B$161,"="&amp;BR27)+COUNTIFS($T$2:$T$161,"&gt;"&amp;$BX$17,$C$2:$C$161,"="&amp;BR27)</f>
        <v/>
      </c>
      <c r="BY27" s="80">
        <f>COUNTIFS($T$2:$T$161,"&lt;"&amp;$BX$17,$B$2:$B$161,"="&amp;BR27)+COUNTIFS($T$2:$T$161,"&lt;"&amp;$BX$17,$C$2:$C$161,"="&amp;BR27)</f>
        <v/>
      </c>
      <c r="BZ27" s="80">
        <f>COUNTIFS($T$2:$T$161,"&gt;"&amp;$BX$17,$B$2:$B$161,"="&amp;BS27)+COUNTIFS($T$2:$T$161,"&gt;"&amp;$BX$17,$C$2:$C$161,"="&amp;BS27)</f>
        <v/>
      </c>
      <c r="CA27" s="44">
        <f>COUNTIFS($T$2:$T$161,"&lt;"&amp;$BX$17,$B$2:$B$161,"="&amp;BS27)+COUNTIFS($T$2:$T$161,"&lt;"&amp;$BX$17,$C$2:$C$161,"="&amp;BS27)</f>
        <v/>
      </c>
      <c r="CB27" s="80">
        <f>COUNTIFS($T$2:$T$161,"&gt;"&amp;$CB$17,$B$2:$B$161,"="&amp;BR27)+COUNTIFS($T$2:$T$161,"&gt;"&amp;$CB$17,$C$2:$C$161,"="&amp;BR27)</f>
        <v/>
      </c>
      <c r="CC27" s="80">
        <f>COUNTIFS($T$2:$T$161,"&lt;"&amp;$CB$17,$B$2:$B$161,"="&amp;BR27)+COUNTIFS($T$2:$T$161,"&lt;"&amp;$CB$17,$C$2:$C$161,"="&amp;BR27)</f>
        <v/>
      </c>
      <c r="CD27" s="80">
        <f>COUNTIFS($T$2:$T$161,"&gt;"&amp;$CB$17,$B$2:$B$161,"="&amp;BS27)+COUNTIFS($T$2:$T$161,"&gt;"&amp;$CB$17,$C$2:$C$161,"="&amp;BS27)</f>
        <v/>
      </c>
      <c r="CE27" s="80">
        <f>COUNTIFS($T$2:$T$161,"&lt;"&amp;$CB$17,$B$2:$B$161,"="&amp;BS27)+COUNTIFS($T$2:$T$161,"&lt;"&amp;$CB$17,$C$2:$C$161,"="&amp;BS27)</f>
        <v/>
      </c>
      <c r="CF27" s="25">
        <f>COUNTIFS($W$2:$W$161,"&gt;"&amp;$CF$17,$B$2:$B$161,"="&amp;BR27)+COUNTIFS($W$2:$W$161,"&gt;"&amp;$CF$17,$C$2:$C$161,"="&amp;BR27)</f>
        <v/>
      </c>
      <c r="CG27" s="80">
        <f>COUNTIFS($W$2:$W$161,"&lt;"&amp;$CF$17,$B$2:$B$161,"="&amp;BR27)+COUNTIFS($W$2:$W$161,"&lt;"&amp;$CF$17,$C$2:$C$161,"="&amp;BR27)</f>
        <v/>
      </c>
      <c r="CH27" s="80">
        <f>COUNTIFS($W$2:$W$161,"&gt;"&amp;$CF$17,$B$2:$B$161,"="&amp;BS27)+COUNTIFS($W$2:$W$161,"&gt;"&amp;$CF$17,$C$2:$C$161,"="&amp;BS27)</f>
        <v/>
      </c>
      <c r="CI27" s="80">
        <f>COUNTIFS($W$2:$W$161,"&lt;"&amp;$CF$17,$B$2:$B$161,"="&amp;BS27)+COUNTIFS($W$2:$W$161,"&lt;"&amp;$CF$17,$C$2:$C$161,"="&amp;BS27)</f>
        <v/>
      </c>
      <c r="CJ27" s="80">
        <f>COUNTIFS($W$2:$W$161,"&gt;"&amp;$CJ$17,$B$2:$B$161,"="&amp;BR27)+COUNTIFS($W$2:$W$161,"&gt;"&amp;$CJ$17,$C$2:$C$161,"="&amp;BR27)</f>
        <v/>
      </c>
      <c r="CK27" s="80">
        <f>COUNTIFS($W$2:$W$161,"&lt;"&amp;$CJ$17,$B$2:$B$161,"="&amp;BR27)+COUNTIFS($W$2:$W$161,"&lt;"&amp;$CJ$17,$C$2:$C$161,"="&amp;BR27)</f>
        <v/>
      </c>
      <c r="CL27" s="80">
        <f>COUNTIFS($W$2:$W$161,"&gt;"&amp;$CJ$17,$B$2:$B$161,"="&amp;BS27)+COUNTIFS($W$2:$W$161,"&gt;"&amp;$CJ$17,$C$2:$C$161,"="&amp;BS27)</f>
        <v/>
      </c>
      <c r="CM27" s="80">
        <f>COUNTIFS($W$2:$W$161,"&lt;"&amp;$CJ$17,$B$2:$B$161,"="&amp;BS27)+COUNTIFS($W$2:$W$161,"&lt;"&amp;$CJ$17,$C$2:$C$161,"="&amp;BS27)</f>
        <v/>
      </c>
      <c r="CN27" s="80">
        <f>COUNTIFS($W$2:$W$161,"&gt;"&amp;$CN$17,$B$2:$B$161,"="&amp;BR27)+COUNTIFS($W$2:$W$161,"&gt;"&amp;$CN$17,$C$2:$C$161,"="&amp;BR27)</f>
        <v/>
      </c>
      <c r="CO27" s="80">
        <f>COUNTIFS($W$2:$W$161,"&lt;"&amp;$CN$17,$B$2:$B$161,"="&amp;BR27)+COUNTIFS($W$2:$W$161,"&lt;"&amp;$CN$17,$C$2:$C$161,"="&amp;BR27)</f>
        <v/>
      </c>
      <c r="CP27" s="80">
        <f>COUNTIFS($W$2:$W$161,"&gt;"&amp;$CN$17,$B$2:$B$161,"="&amp;BS27)+COUNTIFS($W$2:$W$161,"&gt;"&amp;$CN$17,$C$2:$C$161,"="&amp;BS27)</f>
        <v/>
      </c>
      <c r="CQ27" s="80">
        <f>COUNTIFS($W$2:$W$161,"&lt;"&amp;$CN$17,$B$2:$B$161,"="&amp;BS27)+COUNTIFS($W$2:$W$161,"&lt;"&amp;$CN$17,$C$2:$C$161,"="&amp;BS27)</f>
        <v/>
      </c>
      <c r="CR27" s="80">
        <f>COUNTIFS($W$2:$W$161,"&gt;"&amp;$CR$17,$B$2:$B$161,"="&amp;BR27)+COUNTIFS($W$2:$W$161,"&gt;"&amp;$CR$17,$C$2:$C$161,"="&amp;BR27)</f>
        <v/>
      </c>
      <c r="CS27" s="80">
        <f>COUNTIFS($W$2:$W$161,"&lt;"&amp;$CR$17,$B$2:$B$161,"="&amp;BR27)+COUNTIFS($W$2:$W$161,"&lt;"&amp;$CR$17,$C$2:$C$161,"="&amp;BR27)</f>
        <v/>
      </c>
      <c r="CT27" s="80">
        <f>COUNTIFS($W$2:$W$161,"&gt;"&amp;$CR$17,$B$2:$B$161,"="&amp;BS27)+COUNTIFS($W$2:$W$161,"&gt;"&amp;$CR$17,$C$2:$C$161,"="&amp;BS27)</f>
        <v/>
      </c>
      <c r="CU27" s="38">
        <f>COUNTIFS($W$2:$W$161,"&lt;"&amp;$CR$17,$B$2:$B$161,"="&amp;BS27)+COUNTIFS($W$2:$W$161,"&lt;"&amp;$CR$17,$C$2:$C$161,"="&amp;BS27)</f>
        <v/>
      </c>
      <c r="CV27" s="12">
        <f>COUNTIFS($R$2:$R$161,"&gt;"&amp;$CV$17,$B$2:$B$161,"="&amp;BR27)+COUNTIFS($S$2:$S$161,"&gt;"&amp;$CV$17,$C$2:$C$161,"="&amp;BR27)</f>
        <v/>
      </c>
      <c r="CW27" s="80">
        <f>COUNTIFS($R$2:$R$161,"&lt;"&amp;$CV$17,$B$2:$B$161,"="&amp;BR27)+COUNTIFS($S$2:$S$161,"&lt;"&amp;$CV$17,$C$2:$C$161,"="&amp;BR27)</f>
        <v/>
      </c>
      <c r="CX27" s="80">
        <f>COUNTIFS($R$2:$R$161,"&gt;"&amp;$CV$17,$B$2:$B$161,"="&amp;BS27)+COUNTIFS($S$2:$S$161,"&gt;"&amp;$CV$17,$C$2:$C$161,"="&amp;BS27)</f>
        <v/>
      </c>
      <c r="CY27" s="80">
        <f>COUNTIFS($R$2:$R$161,"&lt;"&amp;$CV$17,$B$2:$B$161,"="&amp;BS27)+COUNTIFS($S$2:$S$161,"&lt;"&amp;$CV$17,$C$2:$C$161,"="&amp;BS27)</f>
        <v/>
      </c>
      <c r="CZ27" s="80">
        <f>COUNTIFS($R$2:$R$161,"&gt;"&amp;$CZ$17,$B$2:$B$161,"="&amp;BR27)+COUNTIFS($S$2:$S$161,"&gt;"&amp;$CZ$17,$C$2:$C$161,"="&amp;BR27)</f>
        <v/>
      </c>
      <c r="DA27" s="80">
        <f>COUNTIFS($R$2:$R$161,"&lt;"&amp;$CZ$17,$B$2:$B$161,"="&amp;BR27)+COUNTIFS($S$2:$S$161,"&lt;"&amp;$CZ$17,$C$2:$C$161,"="&amp;BR27)</f>
        <v/>
      </c>
      <c r="DB27" s="80">
        <f>COUNTIFS($R$2:$R$161,"&gt;"&amp;$CZ$17,$B$2:$B$161,"="&amp;BS27)+COUNTIFS($S$2:$S$161,"&gt;"&amp;$CZ$17,$C$2:$C$161,"="&amp;BS27)</f>
        <v/>
      </c>
      <c r="DC27" s="80">
        <f>COUNTIFS($R$2:$R$161,"&lt;"&amp;$CZ$17,$B$2:$B$161,"="&amp;BS27)+COUNTIFS($S$2:$S$161,"&lt;"&amp;$CZ$17,$C$2:$C$161,"="&amp;BS27)</f>
        <v/>
      </c>
      <c r="DD27" s="80">
        <f>COUNTIFS($R$2:$R$161,"&gt;"&amp;$DD$17,$B$2:$B$161,"="&amp;BR27)+COUNTIFS($S$2:$S$161,"&gt;"&amp;$DD$17,$C$2:$C$161,"="&amp;BR27)</f>
        <v/>
      </c>
      <c r="DE27" s="80">
        <f>COUNTIFS($R$2:$R$161,"&lt;"&amp;$DD$17,$B$2:$B$161,"="&amp;BR27)+COUNTIFS($S$2:$S$161,"&lt;"&amp;$DD$17,$C$2:$C$161,"="&amp;BR27)</f>
        <v/>
      </c>
      <c r="DF27" s="80">
        <f>COUNTIFS($R$2:$R$161,"&gt;"&amp;$DD$17,$B$2:$B$161,"="&amp;BS27)+COUNTIFS($S$2:$S$161,"&gt;"&amp;$DD$17,$C$2:$C$161,"="&amp;BS27)</f>
        <v/>
      </c>
      <c r="DG27" s="80">
        <f>COUNTIFS($R$2:$R$161,"&lt;"&amp;$DD$17,$B$2:$B$161,"="&amp;BS27)+COUNTIFS($S$2:$S$161,"&lt;"&amp;$DD$17,$C$2:$C$161,"="&amp;BS27)</f>
        <v/>
      </c>
      <c r="DH27" s="25">
        <f>COUNTIFS($U$2:$U$161,"&gt;"&amp;$DH$17,$B$2:$B$161,"="&amp;BR27)+COUNTIFS($V$2:$V$161,"&gt;"&amp;$DH$17,$C$2:$C$161,"="&amp;BR27)</f>
        <v/>
      </c>
      <c r="DI27" s="80">
        <f>COUNTIFS($U$2:$U$161,"&lt;"&amp;$DH$17,$B$2:$B$161,"="&amp;BR27)+COUNTIFS($V$2:$V$161,"&lt;"&amp;$DH$17,$C$2:$C$161,"="&amp;BR27)</f>
        <v/>
      </c>
      <c r="DJ27" s="80">
        <f>COUNTIFS($U$2:$U$161,"&gt;"&amp;$DH$17,$B$2:$B$161,"="&amp;BS27)+COUNTIFS($V$2:$V$161,"&gt;"&amp;$DH$17,$C$2:$C$161,"="&amp;BS27)</f>
        <v/>
      </c>
      <c r="DK27" s="80">
        <f>COUNTIFS($U$2:$U$161,"&lt;"&amp;$DH$17,$B$2:$B$161,"="&amp;BS27)+COUNTIFS($V$2:$V$161,"&lt;"&amp;$DH$17,$C$2:$C$161,"="&amp;BS27)</f>
        <v/>
      </c>
      <c r="DL27" s="80">
        <f>COUNTIFS($U$2:$U$161,"&gt;"&amp;$DL$17,$B$2:$B$161,"="&amp;BR27)+COUNTIFS($V$2:$V$161,"&gt;"&amp;$DL$17,$C$2:$C$161,"="&amp;BR27)</f>
        <v/>
      </c>
      <c r="DM27" s="80">
        <f>COUNTIFS($U$2:$U$161,"&lt;"&amp;$DL$17,$B$2:$B$161,"="&amp;BR27)+COUNTIFS($V$2:$V$161,"&lt;"&amp;$DL$17,$C$2:$C$161,"="&amp;BR27)</f>
        <v/>
      </c>
      <c r="DN27" s="80">
        <f>COUNTIFS($U$2:$U$161,"&gt;"&amp;$DL$17,$B$2:$B$161,"="&amp;BS27)+COUNTIFS($V$2:$V$161,"&gt;"&amp;$DL$17,$C$2:$C$161,"="&amp;BS27)</f>
        <v/>
      </c>
      <c r="DO27" s="80">
        <f>COUNTIFS($U$2:$U$161,"&lt;"&amp;$DL$17,$B$2:$B$161,"="&amp;BS27)+COUNTIFS($V$2:$V$161,"&lt;"&amp;$DL$17,$C$2:$C$161,"="&amp;BS27)</f>
        <v/>
      </c>
      <c r="DP27" s="80">
        <f>COUNTIFS($U$2:$U$161,"&gt;"&amp;$DP$17,$B$2:$B$161,"="&amp;BR27)+COUNTIFS($V$2:$V$161,"&gt;"&amp;$DP$17,$C$2:$C$161,"="&amp;BR27)</f>
        <v/>
      </c>
      <c r="DQ27" s="80">
        <f>COUNTIFS($U$2:$U$161,"&lt;"&amp;$DP$17,$B$2:$B$161,"="&amp;BR27)+COUNTIFS($V$2:$V$161,"&lt;"&amp;$DP$17,$C$2:$C$161,"="&amp;BR27)</f>
        <v/>
      </c>
      <c r="DR27" s="80">
        <f>COUNTIFS($U$2:$U$161,"&gt;"&amp;$DP$17,$B$2:$B$161,"="&amp;BS27)+COUNTIFS($V$2:$V$161,"&gt;"&amp;$DP$17,$C$2:$C$161,"="&amp;BS27)</f>
        <v/>
      </c>
      <c r="DS27" s="80">
        <f>COUNTIFS($U$2:$U$161,"&lt;"&amp;$DP$17,$B$2:$B$161,"="&amp;BS27)+COUNTIFS($V$2:$V$161,"&lt;"&amp;$DP$17,$C$2:$C$161,"="&amp;BS27)</f>
        <v/>
      </c>
      <c r="DT27" s="12">
        <f>COUNTIFS($S$2:$S$161,"&gt;"&amp;$DT$17,$B$2:$B$161,"="&amp;BR27)+COUNTIFS($R$2:$R$161,"&gt;"&amp;$DT$17,$C$2:$C$161,"="&amp;BR27)</f>
        <v/>
      </c>
      <c r="DU27" s="80">
        <f>COUNTIFS($S$2:$S$161,"&lt;"&amp;$DT$17,$B$2:$B$161,"="&amp;BR27)+COUNTIFS($R$2:$R$161,"&lt;"&amp;$DT$17,$C$2:$C$161,"="&amp;BR27)</f>
        <v/>
      </c>
      <c r="DV27" s="80">
        <f>COUNTIFS($S$2:$S$161,"&gt;"&amp;$DT$17,$B$2:$B$161,"="&amp;BS27)+COUNTIFS($R$2:$R$161,"&gt;"&amp;$DT$17,$C$2:$C$161,"="&amp;BS27)</f>
        <v/>
      </c>
      <c r="DW27" s="80">
        <f>COUNTIFS($S$2:$S$161,"&lt;"&amp;$DT$17,$B$2:$B$161,"="&amp;BS27)+COUNTIFS($R$2:$R$161,"&lt;"&amp;$DT$17,$C$2:$C$161,"="&amp;BS27)</f>
        <v/>
      </c>
      <c r="DX27" s="80">
        <f>COUNTIFS($S$2:$S$161,"&gt;"&amp;$DX$17,$B$2:$B$161,"="&amp;BR27)+COUNTIFS($R$2:$R$161,"&gt;"&amp;$DX$17,$C$2:$C$161,"="&amp;BR27)</f>
        <v/>
      </c>
      <c r="DY27" s="80">
        <f>COUNTIFS($S$2:$S$161,"&lt;"&amp;$DX$17,$B$2:$B$161,"="&amp;BR27)+COUNTIFS($R$2:$R$161,"&lt;"&amp;$DX$17,$C$2:$C$161,"="&amp;BR27)</f>
        <v/>
      </c>
      <c r="DZ27" s="80">
        <f>COUNTIFS($S$2:$S$161,"&gt;"&amp;$DX$17,$B$2:$B$161,"="&amp;BS27)+COUNTIFS($R$2:$R$161,"&gt;"&amp;$DX$17,$C$2:$C$161,"="&amp;BS27)</f>
        <v/>
      </c>
      <c r="EA27" s="80">
        <f>COUNTIFS($S$2:$S$161,"&lt;"&amp;$DX$17,$B$2:$B$161,"="&amp;BS27)+COUNTIFS($R$2:$R$161,"&lt;"&amp;$DX$17,$C$2:$C$161,"="&amp;BS27)</f>
        <v/>
      </c>
      <c r="EB27" s="80">
        <f>COUNTIFS($S$2:$S$161,"&gt;"&amp;$EB$17,$B$2:$B$161,"="&amp;BR27)+COUNTIFS($R$2:$R$161,"&gt;"&amp;$EB$17,$C$2:$C$161,"="&amp;BR27)</f>
        <v/>
      </c>
      <c r="EC27" s="80">
        <f>COUNTIFS($S$2:$S$161,"&lt;"&amp;$EB$17,$B$2:$B$161,"="&amp;BR27)+COUNTIFS($R$2:$R$161,"&lt;"&amp;$EB$17,$C$2:$C$161,"="&amp;BR27)</f>
        <v/>
      </c>
      <c r="ED27" s="80">
        <f>COUNTIFS($S$2:$S$161,"&gt;"&amp;$EB$17,$B$2:$B$161,"="&amp;BS27)+COUNTIFS($R$2:$R$161,"&gt;"&amp;$EB$17,$C$2:$C$161,"="&amp;BS27)</f>
        <v/>
      </c>
      <c r="EE27" s="80">
        <f>COUNTIFS($S$2:$S$161,"&lt;"&amp;$EB$17,$B$2:$B$161,"="&amp;BS27)+COUNTIFS($R$2:$R$161,"&lt;"&amp;$EB$17,$C$2:$C$161,"="&amp;BS27)</f>
        <v/>
      </c>
      <c r="EF27" s="25">
        <f>COUNTIFS($V$2:$V$161,"&gt;"&amp;$EF$17,$B$2:$B$161,"="&amp;BR27)+COUNTIFS($U$2:$U$161,"&gt;"&amp;$EF$17,$C$2:$C$161,"="&amp;BR27)</f>
        <v/>
      </c>
      <c r="EG27" s="80">
        <f>COUNTIFS($V$2:$V$161,"&lt;"&amp;$EF$17,$B$2:$B$161,"="&amp;BR27)+COUNTIFS($U$2:$U$161,"&lt;"&amp;$EF$17,$C$2:$C$161,"="&amp;BR27)</f>
        <v/>
      </c>
      <c r="EH27" s="80">
        <f>COUNTIFS($V$2:$V$161,"&gt;"&amp;$EF$17,$B$2:$B$161,"="&amp;BS27)+COUNTIFS($U$2:$U$161,"&gt;"&amp;$EF$17,$C$2:$C$161,"="&amp;BS27)</f>
        <v/>
      </c>
      <c r="EI27" s="80">
        <f>COUNTIFS($V$2:$V$161,"&lt;"&amp;$EF$17,$B$2:$B$161,"="&amp;BS27)+COUNTIFS($U$2:$U$161,"&lt;"&amp;$EF$17,$C$2:$C$161,"="&amp;BS27)</f>
        <v/>
      </c>
      <c r="EJ27" s="80">
        <f>COUNTIFS($V$2:$V$161,"&gt;"&amp;$EJ$17,$B$2:$B$161,"="&amp;BR27)+COUNTIFS($U$2:$U$161,"&gt;"&amp;$EJ$17,$C$2:$C$161,"="&amp;BR27)</f>
        <v/>
      </c>
      <c r="EK27" s="80">
        <f>COUNTIFS($V$2:$V$161,"&lt;"&amp;$EJ$17,$B$2:$B$161,"="&amp;BR27)+COUNTIFS($U$2:$U$161,"&lt;"&amp;$EJ$17,$C$2:$C$161,"="&amp;BR27)</f>
        <v/>
      </c>
      <c r="EL27" s="80">
        <f>COUNTIFS($V$2:$V$161,"&gt;"&amp;$EJ$17,$B$2:$B$161,"="&amp;BS27)+COUNTIFS($U$2:$U$161,"&gt;"&amp;$EJ$17,$C$2:$C$161,"="&amp;BS27)</f>
        <v/>
      </c>
      <c r="EM27" s="80">
        <f>COUNTIFS($V$2:$V$161,"&lt;"&amp;$EJ$17,$B$2:$B$161,"="&amp;BS27)+COUNTIFS($U$2:$U$161,"&lt;"&amp;$EJ$17,$C$2:$C$161,"="&amp;BS27)</f>
        <v/>
      </c>
      <c r="EN27" s="80">
        <f>COUNTIFS($V$2:$V$161,"&gt;"&amp;$EN$17,$B$2:$B$161,"="&amp;BR27)+COUNTIFS($U$2:$U$161,"&gt;"&amp;$EN$17,$C$2:$C$161,"="&amp;BR27)</f>
        <v/>
      </c>
      <c r="EO27" s="80">
        <f>COUNTIFS($V$2:$V$161,"&lt;"&amp;$EN$17,$B$2:$B$161,"="&amp;BR27)+COUNTIFS($U$2:$U$161,"&lt;"&amp;$EN$17,$C$2:$C$161,"="&amp;BR27)</f>
        <v/>
      </c>
      <c r="EP27" s="80">
        <f>COUNTIFS($V$2:$V$161,"&gt;"&amp;$EN$17,$B$2:$B$161,"="&amp;BS27)+COUNTIFS($U$2:$U$161,"&gt;"&amp;$EN$17,$C$2:$C$161,"="&amp;BS27)</f>
        <v/>
      </c>
      <c r="EQ27" s="80">
        <f>COUNTIFS($V$2:$V$161,"&lt;"&amp;$EN$17,$B$2:$B$161,"="&amp;BS27)+COUNTIFS($U$2:$U$161,"&lt;"&amp;$EN$17,$C$2:$C$161,"="&amp;BS27)</f>
        <v/>
      </c>
      <c r="ES27" s="89" t="n"/>
      <c r="EV27" s="89" t="n"/>
      <c r="EY27" s="89" t="n"/>
      <c r="FB27" s="89" t="n"/>
      <c r="FE27" s="89" t="n"/>
      <c r="FH27" s="89" t="n"/>
      <c r="FK27" s="89" t="n"/>
      <c r="FX27" s="81" t="n"/>
      <c r="GA27" s="81" t="n"/>
      <c r="GD27" s="81" t="n"/>
      <c r="GG27" s="81" t="n"/>
      <c r="GJ27" s="81" t="n"/>
      <c r="GM27" s="81" t="n"/>
      <c r="GP27" s="81" t="n"/>
      <c r="GS27" s="81" t="n"/>
    </row>
    <row customHeight="1" ht="12" r="28" spans="1:201">
      <c r="A28" s="74" t="n">
        <v>43345</v>
      </c>
      <c r="B28" s="63" t="s">
        <v>194</v>
      </c>
      <c r="C28" s="63" t="s">
        <v>202</v>
      </c>
      <c r="D28" s="85" t="n">
        <v>7.79</v>
      </c>
      <c r="E28" s="57" t="n">
        <v>5.89</v>
      </c>
      <c r="F28" s="58" t="n">
        <v>664</v>
      </c>
      <c r="G28" s="59" t="n">
        <v>309</v>
      </c>
      <c r="H28" s="59" t="n">
        <v>606</v>
      </c>
      <c r="I28" s="59" t="n">
        <v>248</v>
      </c>
      <c r="J28" s="59" t="n">
        <v>25</v>
      </c>
      <c r="K28" s="59" t="n">
        <v>5</v>
      </c>
      <c r="L28" s="58" t="n">
        <v>2</v>
      </c>
      <c r="M28" s="59" t="n">
        <v>2</v>
      </c>
      <c r="N28" s="59" t="n">
        <v>11</v>
      </c>
      <c r="O28" s="59" t="n">
        <v>1</v>
      </c>
      <c r="P28" s="59" t="n">
        <v>1</v>
      </c>
      <c r="Q28" s="59" t="n">
        <v>0</v>
      </c>
      <c r="R28" s="60" t="n">
        <v>14</v>
      </c>
      <c r="S28" s="60" t="n">
        <v>3</v>
      </c>
      <c r="T28" s="60" t="n">
        <v>17</v>
      </c>
      <c r="U28" s="58" t="n">
        <v>8</v>
      </c>
      <c r="V28" s="59" t="n">
        <v>2</v>
      </c>
      <c r="W28" s="60" t="n">
        <v>10</v>
      </c>
      <c r="X28" s="58" t="n">
        <v>9</v>
      </c>
      <c r="Y28" s="59" t="n">
        <v>23</v>
      </c>
      <c r="Z28" s="61">
        <f>IF(U28="","",LOOKUP(U28-V28,{-9E+307,0,1},{2,"x",1}))</f>
        <v/>
      </c>
      <c r="AA28" s="62">
        <f>IF(U28="","",U28&amp;"-"&amp;V28)</f>
        <v/>
      </c>
      <c r="AB28" s="63" t="n"/>
      <c r="AW28" s="80" t="n"/>
      <c r="AX28" s="81" t="n"/>
      <c r="AY28" s="80" t="n"/>
      <c r="AZ28" s="80" t="n"/>
      <c r="BA28" s="80" t="n"/>
      <c r="BB28" s="80" t="n"/>
      <c r="BC28" s="80" t="n"/>
      <c r="BD28" s="80" t="n"/>
      <c r="BE28" s="80" t="n"/>
      <c r="BF28" s="80" t="n"/>
      <c r="BG28" s="81" t="n"/>
      <c r="BH28" s="80" t="n"/>
      <c r="BI28" s="80" t="n"/>
      <c r="BJ28" s="80" t="n"/>
      <c r="BK28" s="80" t="n"/>
      <c r="BL28" s="80" t="n"/>
      <c r="BM28" s="80" t="n"/>
      <c r="BN28" s="80" t="n"/>
      <c r="BO28" s="80" t="n"/>
      <c r="BR28" s="42">
        <f>BR41</f>
        <v/>
      </c>
      <c r="BS28" s="22">
        <f>BS41</f>
        <v/>
      </c>
      <c r="BT28" s="39">
        <f>COUNTIFS($T$2:$T$161,"&gt;"&amp;$BT$17,$B$2:$B$161,"="&amp;BR28)+COUNTIFS($T$2:$T$161,"&gt;"&amp;$BT$17,$C$2:$C$161,"="&amp;BR28)</f>
        <v/>
      </c>
      <c r="BU28" s="9">
        <f>COUNTIFS($T$2:$T$161,"&lt;"&amp;$BT$17,$B$2:$B$161,"="&amp;BR28)+COUNTIFS($T$2:$T$161,"&lt;"&amp;$BT$17,$C$2:$C$161,"="&amp;BR28)</f>
        <v/>
      </c>
      <c r="BV28" s="9">
        <f>COUNTIFS($T$2:$T$161,"&gt;"&amp;$BT$17,$B$2:$B$161,"="&amp;BS28)+COUNTIFS($T$2:$T$161,"&gt;"&amp;$BT$17,$C$2:$C$161,"="&amp;BS28)</f>
        <v/>
      </c>
      <c r="BW28" s="45">
        <f>COUNTIFS($T$2:$T$161,"&lt;"&amp;$BT$17,$B$2:$B$161,"="&amp;BS28)+COUNTIFS($T$2:$T$161,"&lt;"&amp;$BT$17,$C$2:$C$161,"="&amp;BS28)</f>
        <v/>
      </c>
      <c r="BX28" s="39">
        <f>COUNTIFS($T$2:$T$161,"&gt;"&amp;$BX$17,$B$2:$B$161,"="&amp;BR28)+COUNTIFS($T$2:$T$161,"&gt;"&amp;$BX$17,$C$2:$C$161,"="&amp;BR28)</f>
        <v/>
      </c>
      <c r="BY28" s="9">
        <f>COUNTIFS($T$2:$T$161,"&lt;"&amp;$BX$17,$B$2:$B$161,"="&amp;BR28)+COUNTIFS($T$2:$T$161,"&lt;"&amp;$BX$17,$C$2:$C$161,"="&amp;BR28)</f>
        <v/>
      </c>
      <c r="BZ28" s="9">
        <f>COUNTIFS($T$2:$T$161,"&gt;"&amp;$BX$17,$B$2:$B$161,"="&amp;BS28)+COUNTIFS($T$2:$T$161,"&gt;"&amp;$BX$17,$C$2:$C$161,"="&amp;BS28)</f>
        <v/>
      </c>
      <c r="CA28" s="45">
        <f>COUNTIFS($T$2:$T$161,"&lt;"&amp;$BX$17,$B$2:$B$161,"="&amp;BS28)+COUNTIFS($T$2:$T$161,"&lt;"&amp;$BX$17,$C$2:$C$161,"="&amp;BS28)</f>
        <v/>
      </c>
      <c r="CB28" s="9">
        <f>COUNTIFS($T$2:$T$161,"&gt;"&amp;$CB$17,$B$2:$B$161,"="&amp;BR28)+COUNTIFS($T$2:$T$161,"&gt;"&amp;$CB$17,$C$2:$C$161,"="&amp;BR28)</f>
        <v/>
      </c>
      <c r="CC28" s="9">
        <f>COUNTIFS($T$2:$T$161,"&lt;"&amp;$CB$17,$B$2:$B$161,"="&amp;BR28)+COUNTIFS($T$2:$T$161,"&lt;"&amp;$CB$17,$C$2:$C$161,"="&amp;BR28)</f>
        <v/>
      </c>
      <c r="CD28" s="9">
        <f>COUNTIFS($T$2:$T$161,"&gt;"&amp;$CB$17,$B$2:$B$161,"="&amp;BS28)+COUNTIFS($T$2:$T$161,"&gt;"&amp;$CB$17,$C$2:$C$161,"="&amp;BS28)</f>
        <v/>
      </c>
      <c r="CE28" s="9">
        <f>COUNTIFS($T$2:$T$161,"&lt;"&amp;$CB$17,$B$2:$B$161,"="&amp;BS28)+COUNTIFS($T$2:$T$161,"&lt;"&amp;$CB$17,$C$2:$C$161,"="&amp;BS28)</f>
        <v/>
      </c>
      <c r="CF28" s="39">
        <f>COUNTIFS($W$2:$W$161,"&gt;"&amp;$CF$17,$B$2:$B$161,"="&amp;BR28)+COUNTIFS($W$2:$W$161,"&gt;"&amp;$CF$17,$C$2:$C$161,"="&amp;BR28)</f>
        <v/>
      </c>
      <c r="CG28" s="9">
        <f>COUNTIFS($W$2:$W$161,"&lt;"&amp;$CF$17,$B$2:$B$161,"="&amp;BR28)+COUNTIFS($W$2:$W$161,"&lt;"&amp;$CF$17,$C$2:$C$161,"="&amp;BR28)</f>
        <v/>
      </c>
      <c r="CH28" s="9">
        <f>COUNTIFS($W$2:$W$161,"&gt;"&amp;$CF$17,$B$2:$B$161,"="&amp;BS28)+COUNTIFS($W$2:$W$161,"&gt;"&amp;$CF$17,$C$2:$C$161,"="&amp;BS28)</f>
        <v/>
      </c>
      <c r="CI28" s="9">
        <f>COUNTIFS($W$2:$W$161,"&lt;"&amp;$CF$17,$B$2:$B$161,"="&amp;BS28)+COUNTIFS($W$2:$W$161,"&lt;"&amp;$CF$17,$C$2:$C$161,"="&amp;BS28)</f>
        <v/>
      </c>
      <c r="CJ28" s="9">
        <f>COUNTIFS($W$2:$W$161,"&gt;"&amp;$CJ$17,$B$2:$B$161,"="&amp;BR28)+COUNTIFS($W$2:$W$161,"&gt;"&amp;$CJ$17,$C$2:$C$161,"="&amp;BR28)</f>
        <v/>
      </c>
      <c r="CK28" s="9">
        <f>COUNTIFS($W$2:$W$161,"&lt;"&amp;$CJ$17,$B$2:$B$161,"="&amp;BR28)+COUNTIFS($W$2:$W$161,"&lt;"&amp;$CJ$17,$C$2:$C$161,"="&amp;BR28)</f>
        <v/>
      </c>
      <c r="CL28" s="9">
        <f>COUNTIFS($W$2:$W$161,"&gt;"&amp;$CJ$17,$B$2:$B$161,"="&amp;BS28)+COUNTIFS($W$2:$W$161,"&gt;"&amp;$CJ$17,$C$2:$C$161,"="&amp;BS28)</f>
        <v/>
      </c>
      <c r="CM28" s="9">
        <f>COUNTIFS($W$2:$W$161,"&lt;"&amp;$CJ$17,$B$2:$B$161,"="&amp;BS28)+COUNTIFS($W$2:$W$161,"&lt;"&amp;$CJ$17,$C$2:$C$161,"="&amp;BS28)</f>
        <v/>
      </c>
      <c r="CN28" s="9">
        <f>COUNTIFS($W$2:$W$161,"&gt;"&amp;$CN$17,$B$2:$B$161,"="&amp;BR28)+COUNTIFS($W$2:$W$161,"&gt;"&amp;$CN$17,$C$2:$C$161,"="&amp;BR28)</f>
        <v/>
      </c>
      <c r="CO28" s="9">
        <f>COUNTIFS($W$2:$W$161,"&lt;"&amp;$CN$17,$B$2:$B$161,"="&amp;BR28)+COUNTIFS($W$2:$W$161,"&lt;"&amp;$CN$17,$C$2:$C$161,"="&amp;BR28)</f>
        <v/>
      </c>
      <c r="CP28" s="9">
        <f>COUNTIFS($W$2:$W$161,"&gt;"&amp;$CN$17,$B$2:$B$161,"="&amp;BS28)+COUNTIFS($W$2:$W$161,"&gt;"&amp;$CN$17,$C$2:$C$161,"="&amp;BS28)</f>
        <v/>
      </c>
      <c r="CQ28" s="9">
        <f>COUNTIFS($W$2:$W$161,"&lt;"&amp;$CN$17,$B$2:$B$161,"="&amp;BS28)+COUNTIFS($W$2:$W$161,"&lt;"&amp;$CN$17,$C$2:$C$161,"="&amp;BS28)</f>
        <v/>
      </c>
      <c r="CR28" s="9">
        <f>COUNTIFS($W$2:$W$161,"&gt;"&amp;$CR$17,$B$2:$B$161,"="&amp;BR28)+COUNTIFS($W$2:$W$161,"&gt;"&amp;$CR$17,$C$2:$C$161,"="&amp;BR28)</f>
        <v/>
      </c>
      <c r="CS28" s="9">
        <f>COUNTIFS($W$2:$W$161,"&lt;"&amp;$CR$17,$B$2:$B$161,"="&amp;BR28)+COUNTIFS($W$2:$W$161,"&lt;"&amp;$CR$17,$C$2:$C$161,"="&amp;BR28)</f>
        <v/>
      </c>
      <c r="CT28" s="9">
        <f>COUNTIFS($W$2:$W$161,"&gt;"&amp;$CR$17,$B$2:$B$161,"="&amp;BS28)+COUNTIFS($W$2:$W$161,"&gt;"&amp;$CR$17,$C$2:$C$161,"="&amp;BS28)</f>
        <v/>
      </c>
      <c r="CU28" s="40">
        <f>COUNTIFS($W$2:$W$161,"&lt;"&amp;$CR$17,$B$2:$B$161,"="&amp;BS28)+COUNTIFS($W$2:$W$161,"&lt;"&amp;$CR$17,$C$2:$C$161,"="&amp;BS28)</f>
        <v/>
      </c>
      <c r="CV28" s="12">
        <f>COUNTIFS($R$2:$R$161,"&gt;"&amp;$CV$17,$B$2:$B$161,"="&amp;BR28)+COUNTIFS($S$2:$S$161,"&gt;"&amp;$CV$17,$C$2:$C$161,"="&amp;BR28)</f>
        <v/>
      </c>
      <c r="CW28" s="80">
        <f>COUNTIFS($R$2:$R$161,"&lt;"&amp;$CV$17,$B$2:$B$161,"="&amp;BR28)+COUNTIFS($S$2:$S$161,"&lt;"&amp;$CV$17,$C$2:$C$161,"="&amp;BR28)</f>
        <v/>
      </c>
      <c r="CX28" s="80">
        <f>COUNTIFS($R$2:$R$161,"&gt;"&amp;$CV$17,$B$2:$B$161,"="&amp;BS28)+COUNTIFS($S$2:$S$161,"&gt;"&amp;$CV$17,$C$2:$C$161,"="&amp;BS28)</f>
        <v/>
      </c>
      <c r="CY28" s="80">
        <f>COUNTIFS($R$2:$R$161,"&lt;"&amp;$CV$17,$B$2:$B$161,"="&amp;BS28)+COUNTIFS($S$2:$S$161,"&lt;"&amp;$CV$17,$C$2:$C$161,"="&amp;BS28)</f>
        <v/>
      </c>
      <c r="CZ28" s="80">
        <f>COUNTIFS($R$2:$R$161,"&gt;"&amp;$CZ$17,$B$2:$B$161,"="&amp;BR28)+COUNTIFS($S$2:$S$161,"&gt;"&amp;$CZ$17,$C$2:$C$161,"="&amp;BR28)</f>
        <v/>
      </c>
      <c r="DA28" s="80">
        <f>COUNTIFS($R$2:$R$161,"&lt;"&amp;$CZ$17,$B$2:$B$161,"="&amp;BR28)+COUNTIFS($S$2:$S$161,"&lt;"&amp;$CZ$17,$C$2:$C$161,"="&amp;BR28)</f>
        <v/>
      </c>
      <c r="DB28" s="80">
        <f>COUNTIFS($R$2:$R$161,"&gt;"&amp;$CZ$17,$B$2:$B$161,"="&amp;BS28)+COUNTIFS($S$2:$S$161,"&gt;"&amp;$CZ$17,$C$2:$C$161,"="&amp;BS28)</f>
        <v/>
      </c>
      <c r="DC28" s="80">
        <f>COUNTIFS($R$2:$R$161,"&lt;"&amp;$CZ$17,$B$2:$B$161,"="&amp;BS28)+COUNTIFS($S$2:$S$161,"&lt;"&amp;$CZ$17,$C$2:$C$161,"="&amp;BS28)</f>
        <v/>
      </c>
      <c r="DD28" s="80">
        <f>COUNTIFS($R$2:$R$161,"&gt;"&amp;$DD$17,$B$2:$B$161,"="&amp;BR28)+COUNTIFS($S$2:$S$161,"&gt;"&amp;$DD$17,$C$2:$C$161,"="&amp;BR28)</f>
        <v/>
      </c>
      <c r="DE28" s="80">
        <f>COUNTIFS($R$2:$R$161,"&lt;"&amp;$DD$17,$B$2:$B$161,"="&amp;BR28)+COUNTIFS($S$2:$S$161,"&lt;"&amp;$DD$17,$C$2:$C$161,"="&amp;BR28)</f>
        <v/>
      </c>
      <c r="DF28" s="80">
        <f>COUNTIFS($R$2:$R$161,"&gt;"&amp;$DD$17,$B$2:$B$161,"="&amp;BS28)+COUNTIFS($S$2:$S$161,"&gt;"&amp;$DD$17,$C$2:$C$161,"="&amp;BS28)</f>
        <v/>
      </c>
      <c r="DG28" s="80">
        <f>COUNTIFS($R$2:$R$161,"&lt;"&amp;$DD$17,$B$2:$B$161,"="&amp;BS28)+COUNTIFS($S$2:$S$161,"&lt;"&amp;$DD$17,$C$2:$C$161,"="&amp;BS28)</f>
        <v/>
      </c>
      <c r="DH28" s="25">
        <f>COUNTIFS($U$2:$U$161,"&gt;"&amp;$DH$17,$B$2:$B$161,"="&amp;BR28)+COUNTIFS($V$2:$V$161,"&gt;"&amp;$DH$17,$C$2:$C$161,"="&amp;BR28)</f>
        <v/>
      </c>
      <c r="DI28" s="80">
        <f>COUNTIFS($U$2:$U$161,"&lt;"&amp;$DH$17,$B$2:$B$161,"="&amp;BR28)+COUNTIFS($V$2:$V$161,"&lt;"&amp;$DH$17,$C$2:$C$161,"="&amp;BR28)</f>
        <v/>
      </c>
      <c r="DJ28" s="80">
        <f>COUNTIFS($U$2:$U$161,"&gt;"&amp;$DH$17,$B$2:$B$161,"="&amp;BS28)+COUNTIFS($V$2:$V$161,"&gt;"&amp;$DH$17,$C$2:$C$161,"="&amp;BS28)</f>
        <v/>
      </c>
      <c r="DK28" s="80">
        <f>COUNTIFS($U$2:$U$161,"&lt;"&amp;$DH$17,$B$2:$B$161,"="&amp;BS28)+COUNTIFS($V$2:$V$161,"&lt;"&amp;$DH$17,$C$2:$C$161,"="&amp;BS28)</f>
        <v/>
      </c>
      <c r="DL28" s="80">
        <f>COUNTIFS($U$2:$U$161,"&gt;"&amp;$DL$17,$B$2:$B$161,"="&amp;BR28)+COUNTIFS($V$2:$V$161,"&gt;"&amp;$DL$17,$C$2:$C$161,"="&amp;BR28)</f>
        <v/>
      </c>
      <c r="DM28" s="80">
        <f>COUNTIFS($U$2:$U$161,"&lt;"&amp;$DL$17,$B$2:$B$161,"="&amp;BR28)+COUNTIFS($V$2:$V$161,"&lt;"&amp;$DL$17,$C$2:$C$161,"="&amp;BR28)</f>
        <v/>
      </c>
      <c r="DN28" s="80">
        <f>COUNTIFS($U$2:$U$161,"&gt;"&amp;$DL$17,$B$2:$B$161,"="&amp;BS28)+COUNTIFS($V$2:$V$161,"&gt;"&amp;$DL$17,$C$2:$C$161,"="&amp;BS28)</f>
        <v/>
      </c>
      <c r="DO28" s="80">
        <f>COUNTIFS($U$2:$U$161,"&lt;"&amp;$DL$17,$B$2:$B$161,"="&amp;BS28)+COUNTIFS($V$2:$V$161,"&lt;"&amp;$DL$17,$C$2:$C$161,"="&amp;BS28)</f>
        <v/>
      </c>
      <c r="DP28" s="80">
        <f>COUNTIFS($U$2:$U$161,"&gt;"&amp;$DP$17,$B$2:$B$161,"="&amp;BR28)+COUNTIFS($V$2:$V$161,"&gt;"&amp;$DP$17,$C$2:$C$161,"="&amp;BR28)</f>
        <v/>
      </c>
      <c r="DQ28" s="80">
        <f>COUNTIFS($U$2:$U$161,"&lt;"&amp;$DP$17,$B$2:$B$161,"="&amp;BR28)+COUNTIFS($V$2:$V$161,"&lt;"&amp;$DP$17,$C$2:$C$161,"="&amp;BR28)</f>
        <v/>
      </c>
      <c r="DR28" s="80">
        <f>COUNTIFS($U$2:$U$161,"&gt;"&amp;$DP$17,$B$2:$B$161,"="&amp;BS28)+COUNTIFS($V$2:$V$161,"&gt;"&amp;$DP$17,$C$2:$C$161,"="&amp;BS28)</f>
        <v/>
      </c>
      <c r="DS28" s="80">
        <f>COUNTIFS($U$2:$U$161,"&lt;"&amp;$DP$17,$B$2:$B$161,"="&amp;BS28)+COUNTIFS($V$2:$V$161,"&lt;"&amp;$DP$17,$C$2:$C$161,"="&amp;BS28)</f>
        <v/>
      </c>
      <c r="DT28" s="12">
        <f>COUNTIFS($S$2:$S$161,"&gt;"&amp;$DT$17,$B$2:$B$161,"="&amp;BR28)+COUNTIFS($R$2:$R$161,"&gt;"&amp;$DT$17,$C$2:$C$161,"="&amp;BR28)</f>
        <v/>
      </c>
      <c r="DU28" s="80">
        <f>COUNTIFS($S$2:$S$161,"&lt;"&amp;$DT$17,$B$2:$B$161,"="&amp;BR28)+COUNTIFS($R$2:$R$161,"&lt;"&amp;$DT$17,$C$2:$C$161,"="&amp;BR28)</f>
        <v/>
      </c>
      <c r="DV28" s="80">
        <f>COUNTIFS($S$2:$S$161,"&gt;"&amp;$DT$17,$B$2:$B$161,"="&amp;BS28)+COUNTIFS($R$2:$R$161,"&gt;"&amp;$DT$17,$C$2:$C$161,"="&amp;BS28)</f>
        <v/>
      </c>
      <c r="DW28" s="80">
        <f>COUNTIFS($S$2:$S$161,"&lt;"&amp;$DT$17,$B$2:$B$161,"="&amp;BS28)+COUNTIFS($R$2:$R$161,"&lt;"&amp;$DT$17,$C$2:$C$161,"="&amp;BS28)</f>
        <v/>
      </c>
      <c r="DX28" s="80">
        <f>COUNTIFS($S$2:$S$161,"&gt;"&amp;$DX$17,$B$2:$B$161,"="&amp;BR28)+COUNTIFS($R$2:$R$161,"&gt;"&amp;$DX$17,$C$2:$C$161,"="&amp;BR28)</f>
        <v/>
      </c>
      <c r="DY28" s="80">
        <f>COUNTIFS($S$2:$S$161,"&lt;"&amp;$DX$17,$B$2:$B$161,"="&amp;BR28)+COUNTIFS($R$2:$R$161,"&lt;"&amp;$DX$17,$C$2:$C$161,"="&amp;BR28)</f>
        <v/>
      </c>
      <c r="DZ28" s="80">
        <f>COUNTIFS($S$2:$S$161,"&gt;"&amp;$DX$17,$B$2:$B$161,"="&amp;BS28)+COUNTIFS($R$2:$R$161,"&gt;"&amp;$DX$17,$C$2:$C$161,"="&amp;BS28)</f>
        <v/>
      </c>
      <c r="EA28" s="80">
        <f>COUNTIFS($S$2:$S$161,"&lt;"&amp;$DX$17,$B$2:$B$161,"="&amp;BS28)+COUNTIFS($R$2:$R$161,"&lt;"&amp;$DX$17,$C$2:$C$161,"="&amp;BS28)</f>
        <v/>
      </c>
      <c r="EB28" s="80">
        <f>COUNTIFS($S$2:$S$161,"&gt;"&amp;$EB$17,$B$2:$B$161,"="&amp;BR28)+COUNTIFS($R$2:$R$161,"&gt;"&amp;$EB$17,$C$2:$C$161,"="&amp;BR28)</f>
        <v/>
      </c>
      <c r="EC28" s="80">
        <f>COUNTIFS($S$2:$S$161,"&lt;"&amp;$EB$17,$B$2:$B$161,"="&amp;BR28)+COUNTIFS($R$2:$R$161,"&lt;"&amp;$EB$17,$C$2:$C$161,"="&amp;BR28)</f>
        <v/>
      </c>
      <c r="ED28" s="80">
        <f>COUNTIFS($S$2:$S$161,"&gt;"&amp;$EB$17,$B$2:$B$161,"="&amp;BS28)+COUNTIFS($R$2:$R$161,"&gt;"&amp;$EB$17,$C$2:$C$161,"="&amp;BS28)</f>
        <v/>
      </c>
      <c r="EE28" s="80">
        <f>COUNTIFS($S$2:$S$161,"&lt;"&amp;$EB$17,$B$2:$B$161,"="&amp;BS28)+COUNTIFS($R$2:$R$161,"&lt;"&amp;$EB$17,$C$2:$C$161,"="&amp;BS28)</f>
        <v/>
      </c>
      <c r="EF28" s="25">
        <f>COUNTIFS($V$2:$V$161,"&gt;"&amp;$EF$17,$B$2:$B$161,"="&amp;BR28)+COUNTIFS($U$2:$U$161,"&gt;"&amp;$EF$17,$C$2:$C$161,"="&amp;BR28)</f>
        <v/>
      </c>
      <c r="EG28" s="80">
        <f>COUNTIFS($V$2:$V$161,"&lt;"&amp;$EF$17,$B$2:$B$161,"="&amp;BR28)+COUNTIFS($U$2:$U$161,"&lt;"&amp;$EF$17,$C$2:$C$161,"="&amp;BR28)</f>
        <v/>
      </c>
      <c r="EH28" s="80">
        <f>COUNTIFS($V$2:$V$161,"&gt;"&amp;$EF$17,$B$2:$B$161,"="&amp;BS28)+COUNTIFS($U$2:$U$161,"&gt;"&amp;$EF$17,$C$2:$C$161,"="&amp;BS28)</f>
        <v/>
      </c>
      <c r="EI28" s="80">
        <f>COUNTIFS($V$2:$V$161,"&lt;"&amp;$EF$17,$B$2:$B$161,"="&amp;BS28)+COUNTIFS($U$2:$U$161,"&lt;"&amp;$EF$17,$C$2:$C$161,"="&amp;BS28)</f>
        <v/>
      </c>
      <c r="EJ28" s="80">
        <f>COUNTIFS($V$2:$V$161,"&gt;"&amp;$EJ$17,$B$2:$B$161,"="&amp;BR28)+COUNTIFS($U$2:$U$161,"&gt;"&amp;$EJ$17,$C$2:$C$161,"="&amp;BR28)</f>
        <v/>
      </c>
      <c r="EK28" s="80">
        <f>COUNTIFS($V$2:$V$161,"&lt;"&amp;$EJ$17,$B$2:$B$161,"="&amp;BR28)+COUNTIFS($U$2:$U$161,"&lt;"&amp;$EJ$17,$C$2:$C$161,"="&amp;BR28)</f>
        <v/>
      </c>
      <c r="EL28" s="80">
        <f>COUNTIFS($V$2:$V$161,"&gt;"&amp;$EJ$17,$B$2:$B$161,"="&amp;BS28)+COUNTIFS($U$2:$U$161,"&gt;"&amp;$EJ$17,$C$2:$C$161,"="&amp;BS28)</f>
        <v/>
      </c>
      <c r="EM28" s="80">
        <f>COUNTIFS($V$2:$V$161,"&lt;"&amp;$EJ$17,$B$2:$B$161,"="&amp;BS28)+COUNTIFS($U$2:$U$161,"&lt;"&amp;$EJ$17,$C$2:$C$161,"="&amp;BS28)</f>
        <v/>
      </c>
      <c r="EN28" s="80">
        <f>COUNTIFS($V$2:$V$161,"&gt;"&amp;$EN$17,$B$2:$B$161,"="&amp;BR28)+COUNTIFS($U$2:$U$161,"&gt;"&amp;$EN$17,$C$2:$C$161,"="&amp;BR28)</f>
        <v/>
      </c>
      <c r="EO28" s="80">
        <f>COUNTIFS($V$2:$V$161,"&lt;"&amp;$EN$17,$B$2:$B$161,"="&amp;BR28)+COUNTIFS($U$2:$U$161,"&lt;"&amp;$EN$17,$C$2:$C$161,"="&amp;BR28)</f>
        <v/>
      </c>
      <c r="EP28" s="80">
        <f>COUNTIFS($V$2:$V$161,"&gt;"&amp;$EN$17,$B$2:$B$161,"="&amp;BS28)+COUNTIFS($U$2:$U$161,"&gt;"&amp;$EN$17,$C$2:$C$161,"="&amp;BS28)</f>
        <v/>
      </c>
      <c r="EQ28" s="80">
        <f>COUNTIFS($V$2:$V$161,"&lt;"&amp;$EN$17,$B$2:$B$161,"="&amp;BS28)+COUNTIFS($U$2:$U$161,"&lt;"&amp;$EN$17,$C$2:$C$161,"="&amp;BS28)</f>
        <v/>
      </c>
      <c r="ER28" s="81" t="n"/>
      <c r="ES28" s="89" t="n"/>
      <c r="EU28" s="81" t="n"/>
      <c r="EV28" s="89" t="n"/>
      <c r="EX28" s="81" t="n"/>
      <c r="EY28" s="89" t="n"/>
      <c r="FA28" s="81" t="n"/>
      <c r="FB28" s="89" t="n"/>
      <c r="FD28" s="81" t="n"/>
      <c r="FE28" s="89" t="n"/>
      <c r="FG28" s="81" t="n"/>
      <c r="FH28" s="89" t="n"/>
      <c r="FJ28" s="81" t="n"/>
      <c r="FK28" s="89" t="n"/>
      <c r="FM28" s="81" t="n"/>
    </row>
    <row customHeight="1" ht="15" r="29" spans="1:201">
      <c r="A29" s="74" t="n">
        <v>43345</v>
      </c>
      <c r="B29" s="63" t="s">
        <v>189</v>
      </c>
      <c r="C29" s="63" t="s">
        <v>204</v>
      </c>
      <c r="D29" s="85" t="n">
        <v>6.83</v>
      </c>
      <c r="E29" s="57" t="n">
        <v>6.27</v>
      </c>
      <c r="F29" s="58" t="n">
        <v>518</v>
      </c>
      <c r="G29" s="59" t="n">
        <v>296</v>
      </c>
      <c r="H29" s="59" t="n">
        <v>436</v>
      </c>
      <c r="I29" s="59" t="n">
        <v>216</v>
      </c>
      <c r="J29" s="59" t="n">
        <v>8</v>
      </c>
      <c r="K29" s="59" t="n">
        <v>6</v>
      </c>
      <c r="L29" s="58" t="n">
        <v>1</v>
      </c>
      <c r="M29" s="59" t="n">
        <v>0</v>
      </c>
      <c r="N29" s="59" t="n">
        <v>1</v>
      </c>
      <c r="O29" s="59" t="n">
        <v>2</v>
      </c>
      <c r="P29" s="59" t="n">
        <v>1</v>
      </c>
      <c r="Q29" s="59" t="n">
        <v>0</v>
      </c>
      <c r="R29" s="60" t="n">
        <v>3</v>
      </c>
      <c r="S29" s="60" t="n">
        <v>2</v>
      </c>
      <c r="T29" s="60" t="n">
        <v>5</v>
      </c>
      <c r="U29" s="58" t="n">
        <v>1</v>
      </c>
      <c r="V29" s="59" t="n">
        <v>0</v>
      </c>
      <c r="W29" s="60" t="n">
        <v>1</v>
      </c>
      <c r="X29" s="58" t="n">
        <v>21</v>
      </c>
      <c r="Y29" s="59" t="n">
        <v>13</v>
      </c>
      <c r="Z29" s="61">
        <f>IF(U29="","",LOOKUP(U29-V29,{-9E+307,0,1},{2,"x",1}))</f>
        <v/>
      </c>
      <c r="AA29" s="62">
        <f>IF(U29="","",U29&amp;"-"&amp;V29)</f>
        <v/>
      </c>
      <c r="AB29" s="63" t="n"/>
      <c r="AW29" s="80" t="n"/>
      <c r="AX29" s="81" t="n"/>
      <c r="AY29" s="80" t="n"/>
      <c r="AZ29" s="80" t="n"/>
      <c r="BA29" s="80" t="n"/>
      <c r="BB29" s="80" t="n"/>
      <c r="BC29" s="80" t="n"/>
      <c r="BD29" s="80" t="n"/>
      <c r="BE29" s="80" t="n"/>
      <c r="BF29" s="80" t="n"/>
      <c r="BG29" s="81" t="n"/>
      <c r="BH29" s="80" t="n"/>
      <c r="BI29" s="80" t="n"/>
      <c r="BJ29" s="80" t="n"/>
      <c r="BK29" s="80" t="n"/>
      <c r="BL29" s="80" t="n"/>
      <c r="BM29" s="80" t="n"/>
      <c r="BN29" s="80" t="n"/>
      <c r="BO29" s="80" t="n"/>
      <c r="EP29" s="89" t="n"/>
      <c r="ES29" s="89" t="n"/>
      <c r="ET29" s="81" t="n"/>
      <c r="EV29" s="89" t="n"/>
      <c r="EW29" s="81" t="n"/>
      <c r="EY29" s="89" t="n"/>
      <c r="EZ29" s="81" t="n"/>
      <c r="FB29" s="89" t="n"/>
      <c r="FC29" s="81" t="n"/>
      <c r="FE29" s="89" t="n"/>
      <c r="FF29" s="81" t="n"/>
      <c r="FH29" s="89" t="n"/>
      <c r="FI29" s="81" t="n"/>
      <c r="FK29" s="89" t="n"/>
      <c r="FL29" s="81" t="n"/>
      <c r="FO29" s="81" t="n"/>
    </row>
    <row customHeight="1" ht="12" r="30" spans="1:201">
      <c r="A30" s="74" t="n">
        <v>43345</v>
      </c>
      <c r="B30" s="63" t="s">
        <v>190</v>
      </c>
      <c r="C30" s="63" t="s">
        <v>208</v>
      </c>
      <c r="D30" s="85" t="n">
        <v>6.62</v>
      </c>
      <c r="E30" s="57" t="n">
        <v>6.64</v>
      </c>
      <c r="F30" s="58" t="n">
        <v>366</v>
      </c>
      <c r="G30" s="59" t="n">
        <v>450</v>
      </c>
      <c r="H30" s="59" t="n">
        <v>288</v>
      </c>
      <c r="I30" s="59" t="n">
        <v>366</v>
      </c>
      <c r="J30" s="59" t="n">
        <v>10</v>
      </c>
      <c r="K30" s="59" t="n">
        <v>14</v>
      </c>
      <c r="L30" s="58" t="n">
        <v>0</v>
      </c>
      <c r="M30" s="59" t="n">
        <v>1</v>
      </c>
      <c r="N30" s="59" t="n">
        <v>3</v>
      </c>
      <c r="O30" s="59" t="n">
        <v>3</v>
      </c>
      <c r="P30" s="59" t="n">
        <v>1</v>
      </c>
      <c r="Q30" s="59" t="n">
        <v>1</v>
      </c>
      <c r="R30" s="60" t="n">
        <v>4</v>
      </c>
      <c r="S30" s="60" t="n">
        <v>5</v>
      </c>
      <c r="T30" s="60" t="n">
        <v>9</v>
      </c>
      <c r="U30" s="58" t="n">
        <v>2</v>
      </c>
      <c r="V30" s="59" t="n">
        <v>2</v>
      </c>
      <c r="W30" s="60" t="n">
        <v>4</v>
      </c>
      <c r="X30" s="58" t="n">
        <v>21</v>
      </c>
      <c r="Y30" s="59" t="n">
        <v>25</v>
      </c>
      <c r="Z30" s="61">
        <f>IF(U30="","",LOOKUP(U30-V30,{-9E+307,0,1},{2,"x",1}))</f>
        <v/>
      </c>
      <c r="AA30" s="62">
        <f>IF(U30="","",U30&amp;"-"&amp;V30)</f>
        <v/>
      </c>
      <c r="AB30" s="63" t="n"/>
      <c r="AW30" s="80" t="n"/>
      <c r="AX30" s="81" t="n"/>
      <c r="AY30" s="80" t="n"/>
      <c r="AZ30" s="80" t="n"/>
      <c r="BA30" s="80" t="n"/>
      <c r="BB30" s="80" t="n"/>
      <c r="BC30" s="80" t="n"/>
      <c r="BD30" s="80" t="n"/>
      <c r="BE30" s="80" t="n"/>
      <c r="BF30" s="80" t="n"/>
      <c r="BG30" s="81" t="n"/>
      <c r="BH30" s="80" t="n"/>
      <c r="BI30" s="80" t="n"/>
      <c r="BJ30" s="80" t="n"/>
      <c r="BK30" s="80" t="n"/>
      <c r="BL30" s="80" t="n"/>
      <c r="BM30" s="80" t="n"/>
      <c r="BN30" s="80" t="n"/>
      <c r="BO30" s="80" t="n"/>
      <c r="CP30" s="10" t="n"/>
      <c r="EP30" s="89" t="n"/>
      <c r="ES30" s="89" t="n"/>
      <c r="ET30" s="81" t="n"/>
      <c r="EV30" s="89" t="n"/>
      <c r="EW30" s="81" t="n"/>
      <c r="EY30" s="89" t="n"/>
      <c r="EZ30" s="81" t="n"/>
      <c r="FB30" s="89" t="n"/>
      <c r="FC30" s="81" t="n"/>
      <c r="FE30" s="89" t="n"/>
      <c r="FF30" s="81" t="n"/>
      <c r="FH30" s="89" t="n"/>
      <c r="FI30" s="81" t="n"/>
      <c r="FK30" s="89" t="n"/>
      <c r="FL30" s="81" t="n"/>
      <c r="FO30" s="81" t="n"/>
    </row>
    <row customHeight="1" ht="12" r="31" spans="1:201">
      <c r="A31" s="74" t="n">
        <v>43357</v>
      </c>
      <c r="B31" s="63" t="s">
        <v>202</v>
      </c>
      <c r="C31" s="63" t="s">
        <v>203</v>
      </c>
      <c r="D31" s="85" t="n">
        <v>6.51</v>
      </c>
      <c r="E31" s="57" t="n">
        <v>6.97</v>
      </c>
      <c r="F31" s="58" t="n">
        <v>414</v>
      </c>
      <c r="G31" s="59" t="n">
        <v>363</v>
      </c>
      <c r="H31" s="59" t="n">
        <v>329</v>
      </c>
      <c r="I31" s="59" t="n">
        <v>293</v>
      </c>
      <c r="J31" s="59" t="n">
        <v>10</v>
      </c>
      <c r="K31" s="59" t="n">
        <v>9</v>
      </c>
      <c r="L31" s="58" t="n">
        <v>0</v>
      </c>
      <c r="M31" s="59" t="n">
        <v>0</v>
      </c>
      <c r="N31" s="59" t="n">
        <v>3</v>
      </c>
      <c r="O31" s="59" t="n">
        <v>1</v>
      </c>
      <c r="P31" s="59" t="n">
        <v>1</v>
      </c>
      <c r="Q31" s="59" t="n">
        <v>1</v>
      </c>
      <c r="R31" s="60" t="n">
        <v>4</v>
      </c>
      <c r="S31" s="60" t="n">
        <v>2</v>
      </c>
      <c r="T31" s="60" t="n">
        <v>6</v>
      </c>
      <c r="U31" s="58" t="n">
        <v>0</v>
      </c>
      <c r="V31" s="59" t="n">
        <v>1</v>
      </c>
      <c r="W31" s="60" t="n">
        <v>1</v>
      </c>
      <c r="X31" s="58" t="n">
        <v>14</v>
      </c>
      <c r="Y31" s="59" t="n">
        <v>34</v>
      </c>
      <c r="Z31" s="61">
        <f>IF(U31="","",LOOKUP(U31-V31,{-9E+307,0,1},{2,"x",1}))</f>
        <v/>
      </c>
      <c r="AA31" s="62">
        <f>IF(U31="","",U31&amp;"-"&amp;V31)</f>
        <v/>
      </c>
      <c r="AB31" s="63" t="n"/>
      <c r="AW31" s="80" t="n"/>
      <c r="AX31" s="81" t="n"/>
      <c r="AY31" s="80" t="n"/>
      <c r="AZ31" s="80" t="n"/>
      <c r="BA31" s="80" t="n"/>
      <c r="BB31" s="80" t="n"/>
      <c r="BC31" s="80" t="n"/>
      <c r="BD31" s="80" t="n"/>
      <c r="BE31" s="80" t="n"/>
      <c r="BF31" s="80" t="n"/>
      <c r="BG31" s="81" t="n"/>
      <c r="BH31" s="80" t="n"/>
      <c r="BI31" s="80" t="n"/>
      <c r="BJ31" s="80" t="n"/>
      <c r="BK31" s="80" t="n"/>
      <c r="BL31" s="80" t="n"/>
      <c r="BM31" s="80" t="n"/>
      <c r="BN31" s="80" t="n"/>
      <c r="BO31" s="80" t="n"/>
      <c r="BR31" s="83" t="s">
        <v>65</v>
      </c>
      <c r="BS31" s="83" t="s">
        <v>66</v>
      </c>
      <c r="BT31" s="89" t="s">
        <v>35</v>
      </c>
      <c r="BV31" s="89" t="s">
        <v>36</v>
      </c>
      <c r="BX31" s="89" t="s">
        <v>37</v>
      </c>
      <c r="BZ31" s="89" t="s">
        <v>38</v>
      </c>
      <c r="CB31" s="89" t="s">
        <v>39</v>
      </c>
      <c r="CD31" s="89" t="s">
        <v>40</v>
      </c>
      <c r="CF31" s="89" t="s">
        <v>41</v>
      </c>
      <c r="CK31" s="89" t="s">
        <v>67</v>
      </c>
      <c r="CL31" s="89" t="s">
        <v>68</v>
      </c>
      <c r="CM31" s="5" t="n"/>
      <c r="CN31" s="5" t="s">
        <v>43</v>
      </c>
      <c r="CO31" s="5" t="n"/>
      <c r="CP31" s="10" t="n"/>
      <c r="EP31" s="89" t="n"/>
      <c r="ES31" s="89" t="n"/>
      <c r="ET31" s="81" t="n"/>
      <c r="EV31" s="89" t="n"/>
      <c r="EW31" s="81" t="n"/>
      <c r="EY31" s="89" t="n"/>
      <c r="EZ31" s="81" t="n"/>
      <c r="FB31" s="89" t="n"/>
      <c r="FC31" s="81" t="n"/>
      <c r="FE31" s="89" t="n"/>
      <c r="FF31" s="81" t="n"/>
      <c r="FH31" s="89" t="n"/>
      <c r="FI31" s="81" t="n"/>
      <c r="FK31" s="89" t="n"/>
      <c r="FL31" s="81" t="n"/>
      <c r="FO31" s="81" t="n"/>
    </row>
    <row customHeight="1" ht="12" r="32" spans="1:201">
      <c r="A32" s="74" t="n">
        <v>43358</v>
      </c>
      <c r="B32" s="63" t="s">
        <v>195</v>
      </c>
      <c r="C32" s="63" t="s">
        <v>205</v>
      </c>
      <c r="D32" s="85" t="n">
        <v>6.67</v>
      </c>
      <c r="E32" s="57" t="n">
        <v>6.57</v>
      </c>
      <c r="F32" s="58" t="n">
        <v>393</v>
      </c>
      <c r="G32" s="59" t="n">
        <v>590</v>
      </c>
      <c r="H32" s="59" t="n">
        <v>323</v>
      </c>
      <c r="I32" s="59" t="n">
        <v>520</v>
      </c>
      <c r="J32" s="59" t="n">
        <v>6</v>
      </c>
      <c r="K32" s="59" t="n">
        <v>9</v>
      </c>
      <c r="L32" s="58" t="n">
        <v>1</v>
      </c>
      <c r="M32" s="59" t="n">
        <v>1</v>
      </c>
      <c r="N32" s="59" t="n">
        <v>0</v>
      </c>
      <c r="O32" s="59" t="n">
        <v>3</v>
      </c>
      <c r="P32" s="59" t="n">
        <v>3</v>
      </c>
      <c r="Q32" s="59" t="n">
        <v>2</v>
      </c>
      <c r="R32" s="60" t="n">
        <v>4</v>
      </c>
      <c r="S32" s="60" t="n">
        <v>6</v>
      </c>
      <c r="T32" s="60" t="n">
        <v>10</v>
      </c>
      <c r="U32" s="58" t="n">
        <v>1</v>
      </c>
      <c r="V32" s="59" t="n">
        <v>1</v>
      </c>
      <c r="W32" s="60" t="n">
        <v>2</v>
      </c>
      <c r="X32" s="58" t="n">
        <v>22</v>
      </c>
      <c r="Y32" s="59" t="n">
        <v>9</v>
      </c>
      <c r="Z32" s="61">
        <f>IF(U32="","",LOOKUP(U32-V32,{-9E+307,0,1},{2,"x",1}))</f>
        <v/>
      </c>
      <c r="AA32" s="62">
        <f>IF(U32="","",U32&amp;"-"&amp;V32)</f>
        <v/>
      </c>
      <c r="AB32" s="63" t="n"/>
      <c r="AW32" s="80" t="n"/>
      <c r="AX32" s="81" t="n"/>
      <c r="AY32" s="80" t="n"/>
      <c r="AZ32" s="80" t="n"/>
      <c r="BA32" s="80" t="n"/>
      <c r="BB32" s="80" t="n"/>
      <c r="BC32" s="80" t="n"/>
      <c r="BD32" s="80" t="n"/>
      <c r="BE32" s="80" t="n"/>
      <c r="BF32" s="80" t="n"/>
      <c r="BG32" s="81" t="n"/>
      <c r="BH32" s="80" t="n"/>
      <c r="BI32" s="80" t="n"/>
      <c r="BJ32" s="80" t="n"/>
      <c r="BK32" s="80" t="n"/>
      <c r="BL32" s="80" t="n"/>
      <c r="BM32" s="80" t="n"/>
      <c r="BN32" s="80" t="n"/>
      <c r="BO32" s="80" t="n"/>
      <c r="BQ32" s="1" t="n">
        <v>43103</v>
      </c>
      <c r="BR32" s="2" t="s">
        <v>199</v>
      </c>
      <c r="BS32" s="2" t="s">
        <v>205</v>
      </c>
      <c r="BT32" s="6" t="n"/>
      <c r="BU32" s="6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 t="n"/>
      <c r="CE32" s="8" t="n"/>
      <c r="CF32" s="8" t="n"/>
      <c r="CG32" s="8" t="n"/>
      <c r="CH32" s="15">
        <f>CB32+CD32+CF32</f>
        <v/>
      </c>
      <c r="CI32" s="15">
        <f>CC32+CE32+CG32</f>
        <v/>
      </c>
      <c r="CJ32" s="15">
        <f>CH32+CI32</f>
        <v/>
      </c>
      <c r="CK32" s="2" t="n"/>
      <c r="CL32" s="2" t="n"/>
      <c r="CM32" s="19">
        <f>CK32+CL32</f>
        <v/>
      </c>
      <c r="CP32" s="10" t="n"/>
      <c r="EP32" s="89" t="n"/>
      <c r="ES32" s="89" t="n"/>
      <c r="ET32" s="81" t="n"/>
      <c r="EV32" s="89" t="n"/>
      <c r="EW32" s="81" t="n"/>
      <c r="EY32" s="89" t="n"/>
      <c r="EZ32" s="81" t="n"/>
      <c r="FB32" s="89" t="n"/>
      <c r="FC32" s="81" t="n"/>
      <c r="FE32" s="89" t="n"/>
      <c r="FF32" s="81" t="n"/>
      <c r="FH32" s="89" t="n"/>
      <c r="FI32" s="81" t="n"/>
      <c r="FK32" s="89" t="n"/>
      <c r="FL32" s="81" t="n"/>
      <c r="FO32" s="81" t="n"/>
    </row>
    <row customHeight="1" ht="12" r="33" spans="1:201">
      <c r="A33" s="74" t="n">
        <v>43358</v>
      </c>
      <c r="B33" s="63" t="s">
        <v>198</v>
      </c>
      <c r="C33" s="63" t="s">
        <v>201</v>
      </c>
      <c r="D33" s="85" t="n">
        <v>6.95</v>
      </c>
      <c r="E33" s="57" t="n">
        <v>6.83</v>
      </c>
      <c r="F33" s="58" t="n">
        <v>518</v>
      </c>
      <c r="G33" s="59" t="n">
        <v>408</v>
      </c>
      <c r="H33" s="59" t="n">
        <v>401</v>
      </c>
      <c r="I33" s="59" t="n">
        <v>284</v>
      </c>
      <c r="J33" s="59" t="n">
        <v>16</v>
      </c>
      <c r="K33" s="59" t="n">
        <v>6</v>
      </c>
      <c r="L33" s="58" t="n">
        <v>1</v>
      </c>
      <c r="M33" s="59" t="n">
        <v>1</v>
      </c>
      <c r="N33" s="59" t="n">
        <v>7</v>
      </c>
      <c r="O33" s="59" t="n">
        <v>2</v>
      </c>
      <c r="P33" s="59" t="n">
        <v>1</v>
      </c>
      <c r="Q33" s="59" t="n">
        <v>0</v>
      </c>
      <c r="R33" s="60" t="n">
        <v>9</v>
      </c>
      <c r="S33" s="60" t="n">
        <v>3</v>
      </c>
      <c r="T33" s="60" t="n">
        <v>12</v>
      </c>
      <c r="U33" s="58" t="n">
        <v>1</v>
      </c>
      <c r="V33" s="59" t="n">
        <v>1</v>
      </c>
      <c r="W33" s="60" t="n">
        <v>2</v>
      </c>
      <c r="X33" s="58" t="n">
        <v>18</v>
      </c>
      <c r="Y33" s="59" t="n">
        <v>50</v>
      </c>
      <c r="Z33" s="61">
        <f>IF(U33="","",LOOKUP(U33-V33,{-9E+307,0,1},{2,"x",1}))</f>
        <v/>
      </c>
      <c r="AA33" s="62">
        <f>IF(U33="","",U33&amp;"-"&amp;V33)</f>
        <v/>
      </c>
      <c r="AB33" s="63" t="n"/>
      <c r="AW33" s="80" t="n"/>
      <c r="AX33" s="81" t="n"/>
      <c r="AY33" s="80" t="n"/>
      <c r="AZ33" s="80" t="n"/>
      <c r="BA33" s="80" t="n"/>
      <c r="BB33" s="80" t="n"/>
      <c r="BC33" s="80" t="n"/>
      <c r="BD33" s="80" t="n"/>
      <c r="BE33" s="80" t="n"/>
      <c r="BF33" s="80" t="n"/>
      <c r="BG33" s="81" t="n"/>
      <c r="BH33" s="80" t="n"/>
      <c r="BI33" s="80" t="n"/>
      <c r="BJ33" s="80" t="n"/>
      <c r="BK33" s="80" t="n"/>
      <c r="BL33" s="80" t="n"/>
      <c r="BM33" s="80" t="n"/>
      <c r="BN33" s="80" t="n"/>
      <c r="BO33" s="80" t="n"/>
      <c r="BQ33" s="3" t="n">
        <v>43455</v>
      </c>
      <c r="BR33" s="89" t="s">
        <v>191</v>
      </c>
      <c r="BS33" s="89" t="s">
        <v>206</v>
      </c>
      <c r="BT33" s="81" t="n"/>
      <c r="BU33" s="81" t="n"/>
      <c r="BV33" s="80" t="n"/>
      <c r="BW33" s="80" t="n"/>
      <c r="BX33" s="80" t="n"/>
      <c r="BY33" s="80" t="n"/>
      <c r="BZ33" s="80" t="n"/>
      <c r="CA33" s="80" t="n"/>
      <c r="CB33" s="80" t="n"/>
      <c r="CC33" s="80" t="n"/>
      <c r="CD33" s="80" t="n"/>
      <c r="CE33" s="80" t="n"/>
      <c r="CF33" s="80" t="n"/>
      <c r="CG33" s="80" t="n"/>
      <c r="CH33" s="16">
        <f>CB33+CD33+CF33</f>
        <v/>
      </c>
      <c r="CI33" s="16">
        <f>CC33+CE33+CG33</f>
        <v/>
      </c>
      <c r="CJ33" s="19">
        <f>CH33+CI33</f>
        <v/>
      </c>
      <c r="CM33" s="19">
        <f>CK33+CL33</f>
        <v/>
      </c>
      <c r="CP33" s="10" t="n"/>
      <c r="EP33" s="89" t="n"/>
      <c r="ES33" s="89" t="n"/>
      <c r="ET33" s="81" t="n"/>
      <c r="EV33" s="89" t="n"/>
      <c r="EW33" s="81" t="n"/>
      <c r="EY33" s="89" t="n"/>
      <c r="EZ33" s="81" t="n"/>
      <c r="FB33" s="89" t="n"/>
      <c r="FC33" s="81" t="n"/>
      <c r="FE33" s="89" t="n"/>
      <c r="FF33" s="81" t="n"/>
      <c r="FH33" s="89" t="n"/>
      <c r="FI33" s="81" t="n"/>
      <c r="FK33" s="89" t="n"/>
      <c r="FL33" s="81" t="n"/>
      <c r="FO33" s="81" t="n"/>
    </row>
    <row customHeight="1" ht="12" r="34" spans="1:201">
      <c r="A34" s="74" t="n">
        <v>43358</v>
      </c>
      <c r="B34" s="63" t="s">
        <v>200</v>
      </c>
      <c r="C34" s="63" t="s">
        <v>194</v>
      </c>
      <c r="D34" s="85" t="n">
        <v>6.29</v>
      </c>
      <c r="E34" s="57" t="n">
        <v>6.95</v>
      </c>
      <c r="F34" s="58" t="n">
        <v>330</v>
      </c>
      <c r="G34" s="59" t="n">
        <v>757</v>
      </c>
      <c r="H34" s="59" t="n">
        <v>251</v>
      </c>
      <c r="I34" s="59" t="n">
        <v>666</v>
      </c>
      <c r="J34" s="59" t="n">
        <v>7</v>
      </c>
      <c r="K34" s="59" t="n">
        <v>9</v>
      </c>
      <c r="L34" s="58" t="n">
        <v>0</v>
      </c>
      <c r="M34" s="59" t="n">
        <v>2</v>
      </c>
      <c r="N34" s="59" t="n">
        <v>4</v>
      </c>
      <c r="O34" s="59" t="n">
        <v>2</v>
      </c>
      <c r="P34" s="59" t="n">
        <v>1</v>
      </c>
      <c r="Q34" s="59" t="n">
        <v>2</v>
      </c>
      <c r="R34" s="60" t="n">
        <v>5</v>
      </c>
      <c r="S34" s="60" t="n">
        <v>6</v>
      </c>
      <c r="T34" s="60" t="n">
        <v>11</v>
      </c>
      <c r="U34" s="58" t="n">
        <v>1</v>
      </c>
      <c r="V34" s="59" t="n">
        <v>2</v>
      </c>
      <c r="W34" s="60" t="n">
        <v>3</v>
      </c>
      <c r="X34" s="58" t="n">
        <v>17</v>
      </c>
      <c r="Y34" s="59" t="n">
        <v>5</v>
      </c>
      <c r="Z34" s="61">
        <f>IF(U34="","",LOOKUP(U34-V34,{-9E+307,0,1},{2,"x",1}))</f>
        <v/>
      </c>
      <c r="AA34" s="62">
        <f>IF(U34="","",U34&amp;"-"&amp;V34)</f>
        <v/>
      </c>
      <c r="AB34" s="63" t="n"/>
      <c r="AW34" s="80" t="n"/>
      <c r="AX34" s="81" t="n"/>
      <c r="AY34" s="80" t="n"/>
      <c r="AZ34" s="80" t="n"/>
      <c r="BA34" s="80" t="n"/>
      <c r="BB34" s="80" t="n"/>
      <c r="BC34" s="80" t="n"/>
      <c r="BD34" s="80" t="n"/>
      <c r="BE34" s="80" t="n"/>
      <c r="BF34" s="80" t="n"/>
      <c r="BG34" s="81" t="n"/>
      <c r="BH34" s="80" t="n"/>
      <c r="BI34" s="80" t="n"/>
      <c r="BJ34" s="80" t="n"/>
      <c r="BK34" s="80" t="n"/>
      <c r="BL34" s="80" t="n"/>
      <c r="BM34" s="80" t="n"/>
      <c r="BN34" s="80" t="n"/>
      <c r="BO34" s="80" t="n"/>
      <c r="BQ34" s="3" t="n">
        <v>43455</v>
      </c>
      <c r="BR34" s="89" t="s">
        <v>200</v>
      </c>
      <c r="BS34" s="89" t="s">
        <v>193</v>
      </c>
      <c r="BT34" s="81" t="n"/>
      <c r="BU34" s="81" t="n"/>
      <c r="BV34" s="80" t="n"/>
      <c r="BW34" s="80" t="n"/>
      <c r="BX34" s="80" t="n"/>
      <c r="BY34" s="80" t="n"/>
      <c r="BZ34" s="80" t="n"/>
      <c r="CA34" s="80" t="n"/>
      <c r="CB34" s="80" t="n"/>
      <c r="CC34" s="80" t="n"/>
      <c r="CD34" s="80" t="n"/>
      <c r="CE34" s="80" t="n"/>
      <c r="CF34" s="80" t="n"/>
      <c r="CG34" s="80" t="n"/>
      <c r="CH34" s="16">
        <f>CB34+CD34+CF34</f>
        <v/>
      </c>
      <c r="CI34" s="16">
        <f>CC34+CE34+CG34</f>
        <v/>
      </c>
      <c r="CJ34" s="19">
        <f>CH34+CI34</f>
        <v/>
      </c>
      <c r="CM34" s="19">
        <f>CK34+CL34</f>
        <v/>
      </c>
      <c r="CP34" s="10" t="n"/>
      <c r="EP34" s="89" t="n"/>
      <c r="ES34" s="89" t="n"/>
      <c r="ET34" s="81" t="n"/>
      <c r="EV34" s="89" t="n"/>
      <c r="EW34" s="81" t="n"/>
      <c r="EY34" s="89" t="n"/>
      <c r="EZ34" s="81" t="n"/>
      <c r="FB34" s="89" t="n"/>
      <c r="FC34" s="81" t="n"/>
      <c r="FE34" s="89" t="n"/>
      <c r="FF34" s="81" t="n"/>
      <c r="FH34" s="89" t="n"/>
      <c r="FI34" s="81" t="n"/>
      <c r="FK34" s="89" t="n"/>
      <c r="FL34" s="81" t="n"/>
      <c r="FO34" s="81" t="n"/>
    </row>
    <row customHeight="1" ht="12" r="35" spans="1:201">
      <c r="A35" s="74" t="n">
        <v>43358</v>
      </c>
      <c r="B35" s="63" t="s">
        <v>208</v>
      </c>
      <c r="C35" s="63" t="s">
        <v>189</v>
      </c>
      <c r="D35" s="85" t="n">
        <v>6.69</v>
      </c>
      <c r="E35" s="57" t="n">
        <v>6.82</v>
      </c>
      <c r="F35" s="58" t="n">
        <v>358</v>
      </c>
      <c r="G35" s="59" t="n">
        <v>581</v>
      </c>
      <c r="H35" s="59" t="n">
        <v>288</v>
      </c>
      <c r="I35" s="59" t="n">
        <v>520</v>
      </c>
      <c r="J35" s="59" t="n">
        <v>10</v>
      </c>
      <c r="K35" s="59" t="n">
        <v>9</v>
      </c>
      <c r="L35" s="58" t="n">
        <v>0</v>
      </c>
      <c r="M35" s="59" t="n">
        <v>0</v>
      </c>
      <c r="N35" s="59" t="n">
        <v>2</v>
      </c>
      <c r="O35" s="59" t="n">
        <v>3</v>
      </c>
      <c r="P35" s="59" t="n">
        <v>0</v>
      </c>
      <c r="Q35" s="59" t="n">
        <v>3</v>
      </c>
      <c r="R35" s="60" t="n">
        <v>2</v>
      </c>
      <c r="S35" s="60" t="n">
        <v>6</v>
      </c>
      <c r="T35" s="60" t="n">
        <v>8</v>
      </c>
      <c r="U35" s="58" t="n">
        <v>0</v>
      </c>
      <c r="V35" s="59" t="n">
        <v>0</v>
      </c>
      <c r="W35" s="60" t="n">
        <v>0</v>
      </c>
      <c r="X35" s="58" t="n">
        <v>7</v>
      </c>
      <c r="Y35" s="59" t="n">
        <v>27</v>
      </c>
      <c r="Z35" s="61">
        <f>IF(U35="","",LOOKUP(U35-V35,{-9E+307,0,1},{2,"x",1}))</f>
        <v/>
      </c>
      <c r="AA35" s="62">
        <f>IF(U35="","",U35&amp;"-"&amp;V35)</f>
        <v/>
      </c>
      <c r="AB35" s="63" t="n"/>
      <c r="AW35" s="80" t="n"/>
      <c r="AX35" s="81" t="n"/>
      <c r="AY35" s="80" t="n"/>
      <c r="AZ35" s="80" t="n"/>
      <c r="BA35" s="80" t="n"/>
      <c r="BB35" s="80" t="n"/>
      <c r="BC35" s="80" t="n"/>
      <c r="BD35" s="80" t="n"/>
      <c r="BE35" s="80" t="n"/>
      <c r="BF35" s="80" t="n"/>
      <c r="BG35" s="81" t="n"/>
      <c r="BH35" s="80" t="n"/>
      <c r="BI35" s="80" t="n"/>
      <c r="BJ35" s="80" t="n"/>
      <c r="BK35" s="80" t="n"/>
      <c r="BL35" s="80" t="n"/>
      <c r="BM35" s="80" t="n"/>
      <c r="BN35" s="80" t="n"/>
      <c r="BO35" s="80" t="n"/>
      <c r="BQ35" s="3" t="n">
        <v>43456</v>
      </c>
      <c r="BR35" s="89" t="s">
        <v>195</v>
      </c>
      <c r="BS35" s="89" t="s">
        <v>192</v>
      </c>
      <c r="BT35" s="81" t="n"/>
      <c r="BU35" s="81" t="n"/>
      <c r="BV35" s="80" t="n"/>
      <c r="BW35" s="80" t="n"/>
      <c r="BX35" s="80" t="n"/>
      <c r="BY35" s="80" t="n"/>
      <c r="BZ35" s="80" t="n"/>
      <c r="CA35" s="80" t="n"/>
      <c r="CB35" s="80" t="n"/>
      <c r="CC35" s="80" t="n"/>
      <c r="CD35" s="80" t="n"/>
      <c r="CE35" s="80" t="n"/>
      <c r="CF35" s="80" t="n"/>
      <c r="CG35" s="80" t="n"/>
      <c r="CH35" s="16">
        <f>CB35+CD35+CF35</f>
        <v/>
      </c>
      <c r="CI35" s="16">
        <f>CC35+CE35+CG35</f>
        <v/>
      </c>
      <c r="CJ35" s="19">
        <f>CH35+CI35</f>
        <v/>
      </c>
      <c r="CM35" s="19">
        <f>CK35+CL35</f>
        <v/>
      </c>
      <c r="CP35" s="10" t="n"/>
      <c r="EP35" s="89" t="n"/>
      <c r="ES35" s="89" t="n"/>
      <c r="ET35" s="81" t="n"/>
      <c r="EV35" s="89" t="n"/>
      <c r="EW35" s="81" t="n"/>
      <c r="EY35" s="89" t="n"/>
      <c r="EZ35" s="81" t="n"/>
      <c r="FB35" s="89" t="n"/>
      <c r="FC35" s="81" t="n"/>
      <c r="FE35" s="89" t="n"/>
      <c r="FF35" s="81" t="n"/>
      <c r="FH35" s="89" t="n"/>
      <c r="FI35" s="81" t="n"/>
      <c r="FK35" s="89" t="n"/>
      <c r="FL35" s="81" t="n"/>
      <c r="FO35" s="81" t="n"/>
    </row>
    <row customHeight="1" ht="12" r="36" spans="1:201">
      <c r="A36" s="74" t="n">
        <v>43359</v>
      </c>
      <c r="B36" s="63" t="s">
        <v>197</v>
      </c>
      <c r="C36" s="63" t="s">
        <v>190</v>
      </c>
      <c r="D36" s="85" t="n">
        <v>6.99</v>
      </c>
      <c r="E36" s="57" t="n">
        <v>6.47</v>
      </c>
      <c r="F36" s="58" t="n">
        <v>436</v>
      </c>
      <c r="G36" s="59" t="n">
        <v>322</v>
      </c>
      <c r="H36" s="59" t="n">
        <v>361</v>
      </c>
      <c r="I36" s="59" t="n">
        <v>249</v>
      </c>
      <c r="J36" s="59" t="n">
        <v>14</v>
      </c>
      <c r="K36" s="59" t="n">
        <v>13</v>
      </c>
      <c r="L36" s="58" t="n">
        <v>0</v>
      </c>
      <c r="M36" s="59" t="n">
        <v>0</v>
      </c>
      <c r="N36" s="59" t="n">
        <v>4</v>
      </c>
      <c r="O36" s="59" t="n">
        <v>3</v>
      </c>
      <c r="P36" s="59" t="n">
        <v>5</v>
      </c>
      <c r="Q36" s="59" t="n">
        <v>1</v>
      </c>
      <c r="R36" s="60" t="n">
        <v>9</v>
      </c>
      <c r="S36" s="60" t="n">
        <v>4</v>
      </c>
      <c r="T36" s="60" t="n">
        <v>13</v>
      </c>
      <c r="U36" s="58" t="n">
        <v>1</v>
      </c>
      <c r="V36" s="59" t="n">
        <v>0</v>
      </c>
      <c r="W36" s="60" t="n">
        <v>1</v>
      </c>
      <c r="X36" s="58" t="n">
        <v>11</v>
      </c>
      <c r="Y36" s="59" t="n">
        <v>14</v>
      </c>
      <c r="Z36" s="61">
        <f>IF(U36="","",LOOKUP(U36-V36,{-9E+307,0,1},{2,"x",1}))</f>
        <v/>
      </c>
      <c r="AA36" s="62">
        <f>IF(U36="","",U36&amp;"-"&amp;V36)</f>
        <v/>
      </c>
      <c r="AB36" s="63" t="n"/>
      <c r="AW36" s="80" t="n"/>
      <c r="AX36" s="81" t="n"/>
      <c r="AY36" s="80" t="n"/>
      <c r="AZ36" s="80" t="n"/>
      <c r="BA36" s="80" t="n"/>
      <c r="BB36" s="80" t="n"/>
      <c r="BC36" s="80" t="n"/>
      <c r="BD36" s="80" t="n"/>
      <c r="BE36" s="80" t="n"/>
      <c r="BF36" s="80" t="n"/>
      <c r="BG36" s="81" t="n"/>
      <c r="BH36" s="80" t="n"/>
      <c r="BI36" s="80" t="n"/>
      <c r="BJ36" s="80" t="n"/>
      <c r="BK36" s="80" t="n"/>
      <c r="BL36" s="80" t="n"/>
      <c r="BM36" s="80" t="n"/>
      <c r="BN36" s="80" t="n"/>
      <c r="BO36" s="80" t="n"/>
      <c r="BQ36" s="3" t="n">
        <v>43456</v>
      </c>
      <c r="BR36" s="89" t="s">
        <v>198</v>
      </c>
      <c r="BS36" s="89" t="s">
        <v>197</v>
      </c>
      <c r="BT36" s="81" t="n"/>
      <c r="BU36" s="81" t="n"/>
      <c r="BV36" s="80" t="n"/>
      <c r="BW36" s="80" t="n"/>
      <c r="BY36" s="80" t="n"/>
      <c r="BZ36" s="80" t="n"/>
      <c r="CA36" s="80" t="n"/>
      <c r="CB36" s="80" t="n"/>
      <c r="CC36" s="80" t="n"/>
      <c r="CD36" s="80" t="n"/>
      <c r="CE36" s="80" t="n"/>
      <c r="CF36" s="80" t="n"/>
      <c r="CG36" s="80" t="n"/>
      <c r="CH36" s="16">
        <f>CB36+CD36+CF36</f>
        <v/>
      </c>
      <c r="CI36" s="16">
        <f>CC36+CE36+CG36</f>
        <v/>
      </c>
      <c r="CJ36" s="19">
        <f>CH36+CI36</f>
        <v/>
      </c>
      <c r="CM36" s="19">
        <f>CK36+CL36</f>
        <v/>
      </c>
      <c r="CP36" s="10" t="n"/>
      <c r="EP36" s="89" t="n"/>
      <c r="ES36" s="89" t="n"/>
      <c r="ET36" s="81" t="n"/>
      <c r="EV36" s="89" t="n"/>
      <c r="EW36" s="81" t="n"/>
      <c r="EY36" s="89" t="n"/>
      <c r="EZ36" s="81" t="n"/>
      <c r="FB36" s="89" t="n"/>
      <c r="FC36" s="81" t="n"/>
      <c r="FE36" s="89" t="n"/>
      <c r="FF36" s="81" t="n"/>
      <c r="FH36" s="89" t="n"/>
      <c r="FI36" s="81" t="n"/>
      <c r="FK36" s="89" t="n"/>
      <c r="FL36" s="81" t="n"/>
      <c r="FO36" s="81" t="n"/>
    </row>
    <row customHeight="1" ht="12" r="37" spans="1:201">
      <c r="A37" s="74" t="n">
        <v>43359</v>
      </c>
      <c r="B37" s="63" t="s">
        <v>207</v>
      </c>
      <c r="C37" s="63" t="s">
        <v>199</v>
      </c>
      <c r="D37" s="85" t="n">
        <v>6.43</v>
      </c>
      <c r="E37" s="57" t="n">
        <v>6.8</v>
      </c>
      <c r="F37" s="58" t="n">
        <v>349</v>
      </c>
      <c r="G37" s="59" t="n">
        <v>431</v>
      </c>
      <c r="H37" s="59" t="n">
        <v>279</v>
      </c>
      <c r="I37" s="59" t="n">
        <v>356</v>
      </c>
      <c r="J37" s="59" t="n">
        <v>9</v>
      </c>
      <c r="K37" s="59" t="n">
        <v>6</v>
      </c>
      <c r="L37" s="58" t="n">
        <v>0</v>
      </c>
      <c r="M37" s="59" t="n">
        <v>0</v>
      </c>
      <c r="N37" s="59" t="n">
        <v>2</v>
      </c>
      <c r="O37" s="59" t="n">
        <v>3</v>
      </c>
      <c r="P37" s="59" t="n">
        <v>1</v>
      </c>
      <c r="Q37" s="59" t="n">
        <v>0</v>
      </c>
      <c r="R37" s="60" t="n">
        <v>3</v>
      </c>
      <c r="S37" s="60" t="n">
        <v>3</v>
      </c>
      <c r="T37" s="60" t="n">
        <v>6</v>
      </c>
      <c r="U37" s="58" t="n">
        <v>0</v>
      </c>
      <c r="V37" s="59" t="n">
        <v>1</v>
      </c>
      <c r="W37" s="60" t="n">
        <v>1</v>
      </c>
      <c r="X37" s="58" t="n">
        <v>9</v>
      </c>
      <c r="Y37" s="59" t="n">
        <v>26</v>
      </c>
      <c r="Z37" s="61">
        <f>IF(U37="","",LOOKUP(U37-V37,{-9E+307,0,1},{2,"x",1}))</f>
        <v/>
      </c>
      <c r="AA37" s="62">
        <f>IF(U37="","",U37&amp;"-"&amp;V37)</f>
        <v/>
      </c>
      <c r="AB37" s="63" t="n"/>
      <c r="AW37" s="80" t="n"/>
      <c r="AX37" s="81" t="n"/>
      <c r="AY37" s="80" t="n"/>
      <c r="AZ37" s="80" t="n"/>
      <c r="BA37" s="80" t="n"/>
      <c r="BB37" s="80" t="n"/>
      <c r="BC37" s="80" t="n"/>
      <c r="BD37" s="80" t="n"/>
      <c r="BE37" s="80" t="n"/>
      <c r="BF37" s="80" t="n"/>
      <c r="BG37" s="81" t="n"/>
      <c r="BH37" s="80" t="n"/>
      <c r="BI37" s="80" t="n"/>
      <c r="BJ37" s="80" t="n"/>
      <c r="BK37" s="80" t="n"/>
      <c r="BL37" s="80" t="n"/>
      <c r="BM37" s="80" t="n"/>
      <c r="BN37" s="80" t="n"/>
      <c r="BO37" s="80" t="n"/>
      <c r="BQ37" s="3" t="n">
        <v>43456</v>
      </c>
      <c r="BR37" s="89" t="s">
        <v>194</v>
      </c>
      <c r="BS37" s="89" t="s">
        <v>196</v>
      </c>
      <c r="BT37" s="81" t="n"/>
      <c r="BU37" s="81" t="n"/>
      <c r="BV37" s="80" t="n"/>
      <c r="BW37" s="80" t="n"/>
      <c r="BX37" s="80" t="n"/>
      <c r="BY37" s="80" t="n"/>
      <c r="BZ37" s="80" t="n"/>
      <c r="CA37" s="80" t="n"/>
      <c r="CB37" s="80" t="n"/>
      <c r="CC37" s="80" t="n"/>
      <c r="CD37" s="80" t="n"/>
      <c r="CE37" s="80" t="n"/>
      <c r="CF37" s="80" t="n"/>
      <c r="CG37" s="80" t="n"/>
      <c r="CH37" s="16">
        <f>CB37+CD37+CF37</f>
        <v/>
      </c>
      <c r="CI37" s="16">
        <f>CC37+CE37+CG37</f>
        <v/>
      </c>
      <c r="CJ37" s="19">
        <f>CH37+CI37</f>
        <v/>
      </c>
      <c r="CM37" s="19">
        <f>CK37+CL37</f>
        <v/>
      </c>
      <c r="CP37" s="10" t="n"/>
      <c r="EP37" s="89" t="n"/>
      <c r="ES37" s="89" t="n"/>
      <c r="ET37" s="81" t="n"/>
      <c r="EV37" s="89" t="n"/>
      <c r="EW37" s="81" t="n"/>
      <c r="EY37" s="89" t="n"/>
      <c r="EZ37" s="81" t="n"/>
      <c r="FB37" s="89" t="n"/>
      <c r="FC37" s="81" t="n"/>
      <c r="FE37" s="89" t="n"/>
      <c r="FF37" s="81" t="n"/>
      <c r="FH37" s="89" t="n"/>
      <c r="FI37" s="81" t="n"/>
      <c r="FK37" s="89" t="n"/>
      <c r="FL37" s="81" t="n"/>
      <c r="FO37" s="81" t="n"/>
    </row>
    <row customHeight="1" ht="12" r="38" spans="1:201">
      <c r="A38" s="74" t="n">
        <v>43359</v>
      </c>
      <c r="B38" s="63" t="s">
        <v>204</v>
      </c>
      <c r="C38" s="63" t="s">
        <v>206</v>
      </c>
      <c r="D38" s="85" t="n">
        <v>6.36</v>
      </c>
      <c r="E38" s="57" t="n">
        <v>7.1</v>
      </c>
      <c r="F38" s="58" t="n">
        <v>591</v>
      </c>
      <c r="G38" s="59" t="n">
        <v>258</v>
      </c>
      <c r="H38" s="59" t="n">
        <v>486</v>
      </c>
      <c r="I38" s="59" t="n">
        <v>168</v>
      </c>
      <c r="J38" s="59" t="n">
        <v>10</v>
      </c>
      <c r="K38" s="59" t="n">
        <v>8</v>
      </c>
      <c r="L38" s="58" t="n">
        <v>1</v>
      </c>
      <c r="M38" s="59" t="n">
        <v>1</v>
      </c>
      <c r="N38" s="59" t="n">
        <v>0</v>
      </c>
      <c r="O38" s="59" t="n">
        <v>4</v>
      </c>
      <c r="P38" s="59" t="n">
        <v>0</v>
      </c>
      <c r="Q38" s="59" t="n">
        <v>0</v>
      </c>
      <c r="R38" s="60" t="n">
        <v>1</v>
      </c>
      <c r="S38" s="60" t="n">
        <v>5</v>
      </c>
      <c r="T38" s="60" t="n">
        <v>6</v>
      </c>
      <c r="U38" s="58" t="n">
        <v>0</v>
      </c>
      <c r="V38" s="59" t="n">
        <v>2</v>
      </c>
      <c r="W38" s="60" t="n">
        <v>2</v>
      </c>
      <c r="X38" s="58" t="n">
        <v>8</v>
      </c>
      <c r="Y38" s="59" t="n">
        <v>48</v>
      </c>
      <c r="Z38" s="61">
        <f>IF(U38="","",LOOKUP(U38-V38,{-9E+307,0,1},{2,"x",1}))</f>
        <v/>
      </c>
      <c r="AA38" s="62">
        <f>IF(U38="","",U38&amp;"-"&amp;V38)</f>
        <v/>
      </c>
      <c r="AB38" s="63" t="n"/>
      <c r="AW38" s="80" t="n"/>
      <c r="AX38" s="81" t="n"/>
      <c r="AY38" s="80" t="n"/>
      <c r="AZ38" s="80" t="n"/>
      <c r="BA38" s="80" t="n"/>
      <c r="BB38" s="80" t="n"/>
      <c r="BC38" s="80" t="n"/>
      <c r="BD38" s="80" t="n"/>
      <c r="BE38" s="80" t="n"/>
      <c r="BF38" s="80" t="n"/>
      <c r="BG38" s="81" t="n"/>
      <c r="BH38" s="80" t="n"/>
      <c r="BI38" s="80" t="n"/>
      <c r="BJ38" s="80" t="n"/>
      <c r="BK38" s="80" t="n"/>
      <c r="BL38" s="80" t="n"/>
      <c r="BM38" s="80" t="n"/>
      <c r="BN38" s="80" t="n"/>
      <c r="BO38" s="80" t="n"/>
      <c r="BQ38" s="3" t="n">
        <v>43456</v>
      </c>
      <c r="BR38" s="89" t="s">
        <v>189</v>
      </c>
      <c r="BS38" s="89" t="s">
        <v>201</v>
      </c>
      <c r="BT38" s="81" t="n"/>
      <c r="BU38" s="81" t="n"/>
      <c r="BV38" s="80" t="n"/>
      <c r="BW38" s="80" t="n"/>
      <c r="BX38" s="80" t="n"/>
      <c r="BY38" s="80" t="n"/>
      <c r="BZ38" s="80" t="n"/>
      <c r="CA38" s="80" t="n"/>
      <c r="CB38" s="80" t="n"/>
      <c r="CC38" s="80" t="n"/>
      <c r="CD38" s="80" t="n"/>
      <c r="CE38" s="80" t="n"/>
      <c r="CF38" s="80" t="n"/>
      <c r="CG38" s="80" t="n"/>
      <c r="CH38" s="16">
        <f>CB38+CD38+CF38</f>
        <v/>
      </c>
      <c r="CI38" s="16">
        <f>CC38+CE38+CG38</f>
        <v/>
      </c>
      <c r="CJ38" s="19">
        <f>CH38+CI38</f>
        <v/>
      </c>
      <c r="CM38" s="19">
        <f>CK38+CL38</f>
        <v/>
      </c>
      <c r="CP38" s="10" t="n"/>
      <c r="EP38" s="89" t="n"/>
      <c r="ES38" s="89" t="n"/>
      <c r="ET38" s="81" t="n"/>
      <c r="EV38" s="89" t="n"/>
      <c r="EW38" s="81" t="n"/>
      <c r="EY38" s="89" t="n"/>
      <c r="EZ38" s="81" t="n"/>
      <c r="FB38" s="89" t="n"/>
      <c r="FC38" s="81" t="n"/>
      <c r="FE38" s="89" t="n"/>
      <c r="FF38" s="81" t="n"/>
      <c r="FH38" s="89" t="n"/>
      <c r="FI38" s="81" t="n"/>
      <c r="FK38" s="89" t="n"/>
      <c r="FL38" s="81" t="n"/>
      <c r="FO38" s="81" t="n"/>
    </row>
    <row customHeight="1" ht="12" r="39" spans="1:201">
      <c r="A39" s="74" t="n">
        <v>43359</v>
      </c>
      <c r="B39" s="63" t="s">
        <v>192</v>
      </c>
      <c r="C39" s="63" t="s">
        <v>193</v>
      </c>
      <c r="D39" s="85" t="n">
        <v>6.53</v>
      </c>
      <c r="E39" s="57" t="n">
        <v>6.93</v>
      </c>
      <c r="F39" s="58" t="n">
        <v>463</v>
      </c>
      <c r="G39" s="59" t="n">
        <v>335</v>
      </c>
      <c r="H39" s="59" t="n">
        <v>390</v>
      </c>
      <c r="I39" s="59" t="n">
        <v>257</v>
      </c>
      <c r="J39" s="59" t="n">
        <v>11</v>
      </c>
      <c r="K39" s="59" t="n">
        <v>9</v>
      </c>
      <c r="L39" s="58" t="n">
        <v>0</v>
      </c>
      <c r="M39" s="59" t="n">
        <v>0</v>
      </c>
      <c r="N39" s="59" t="n">
        <v>2</v>
      </c>
      <c r="O39" s="59" t="n">
        <v>1</v>
      </c>
      <c r="P39" s="59" t="n">
        <v>3</v>
      </c>
      <c r="Q39" s="59" t="n">
        <v>1</v>
      </c>
      <c r="R39" s="60" t="n">
        <v>5</v>
      </c>
      <c r="S39" s="60" t="n">
        <v>2</v>
      </c>
      <c r="T39" s="60" t="n">
        <v>7</v>
      </c>
      <c r="U39" s="58" t="n">
        <v>0</v>
      </c>
      <c r="V39" s="59" t="n">
        <v>1</v>
      </c>
      <c r="W39" s="60" t="n">
        <v>1</v>
      </c>
      <c r="X39" s="58" t="n">
        <v>18</v>
      </c>
      <c r="Y39" s="59" t="n">
        <v>30</v>
      </c>
      <c r="Z39" s="61">
        <f>IF(U39="","",LOOKUP(U39-V39,{-9E+307,0,1},{2,"x",1}))</f>
        <v/>
      </c>
      <c r="AA39" s="62">
        <f>IF(U39="","",U39&amp;"-"&amp;V39)</f>
        <v/>
      </c>
      <c r="AB39" s="63" t="n"/>
      <c r="AW39" s="80" t="n"/>
      <c r="AX39" s="81" t="n"/>
      <c r="AY39" s="80" t="n"/>
      <c r="AZ39" s="80" t="n"/>
      <c r="BA39" s="80" t="n"/>
      <c r="BB39" s="80" t="n"/>
      <c r="BC39" s="80" t="n"/>
      <c r="BD39" s="80" t="n"/>
      <c r="BE39" s="80" t="n"/>
      <c r="BF39" s="80" t="n"/>
      <c r="BG39" s="81" t="n"/>
      <c r="BH39" s="80" t="n"/>
      <c r="BI39" s="80" t="n"/>
      <c r="BJ39" s="80" t="n"/>
      <c r="BK39" s="80" t="n"/>
      <c r="BL39" s="80" t="n"/>
      <c r="BM39" s="80" t="n"/>
      <c r="BN39" s="80" t="n"/>
      <c r="BO39" s="80" t="n"/>
      <c r="BQ39" s="3" t="n">
        <v>43457</v>
      </c>
      <c r="BR39" s="89" t="s">
        <v>207</v>
      </c>
      <c r="BS39" s="89" t="s">
        <v>204</v>
      </c>
      <c r="BT39" s="81" t="n"/>
      <c r="BU39" s="81" t="n"/>
      <c r="BV39" s="80" t="n"/>
      <c r="BW39" s="80" t="n"/>
      <c r="BX39" s="80" t="n"/>
      <c r="BY39" s="80" t="n"/>
      <c r="BZ39" s="80" t="n"/>
      <c r="CA39" s="80" t="n"/>
      <c r="CB39" s="80" t="n"/>
      <c r="CC39" s="80" t="n"/>
      <c r="CD39" s="80" t="n"/>
      <c r="CE39" s="80" t="n"/>
      <c r="CF39" s="80" t="n"/>
      <c r="CG39" s="80" t="n"/>
      <c r="CH39" s="16">
        <f>CB39+CD39+CF39</f>
        <v/>
      </c>
      <c r="CI39" s="16">
        <f>CC39+CE39+CG39</f>
        <v/>
      </c>
      <c r="CJ39" s="19">
        <f>CH39+CI39</f>
        <v/>
      </c>
      <c r="CM39" s="19">
        <f>CK39+CL39</f>
        <v/>
      </c>
      <c r="CP39" s="10" t="n"/>
      <c r="EP39" s="89" t="n"/>
      <c r="ES39" s="89" t="n"/>
      <c r="ET39" s="81" t="n"/>
      <c r="EV39" s="89" t="n"/>
      <c r="EW39" s="81" t="n"/>
      <c r="EY39" s="89" t="n"/>
      <c r="EZ39" s="81" t="n"/>
      <c r="FB39" s="89" t="n"/>
      <c r="FC39" s="81" t="n"/>
      <c r="FE39" s="89" t="n"/>
      <c r="FF39" s="81" t="n"/>
      <c r="FH39" s="89" t="n"/>
      <c r="FI39" s="81" t="n"/>
      <c r="FK39" s="89" t="n"/>
      <c r="FL39" s="81" t="n"/>
      <c r="FO39" s="81" t="n"/>
    </row>
    <row customHeight="1" ht="12" r="40" spans="1:201">
      <c r="A40" s="74" t="n">
        <v>43360</v>
      </c>
      <c r="B40" s="63" t="s">
        <v>191</v>
      </c>
      <c r="C40" s="63" t="s">
        <v>196</v>
      </c>
      <c r="D40" s="85" t="n">
        <v>6.88</v>
      </c>
      <c r="E40" s="57" t="n">
        <v>6.54</v>
      </c>
      <c r="F40" s="58" t="n">
        <v>304</v>
      </c>
      <c r="G40" s="59" t="n">
        <v>606</v>
      </c>
      <c r="H40" s="59" t="n">
        <v>223</v>
      </c>
      <c r="I40" s="59" t="n">
        <v>537</v>
      </c>
      <c r="J40" s="59" t="n">
        <v>7</v>
      </c>
      <c r="K40" s="59" t="n">
        <v>13</v>
      </c>
      <c r="L40" s="58" t="n">
        <v>1</v>
      </c>
      <c r="M40" s="59" t="n">
        <v>0</v>
      </c>
      <c r="N40" s="59" t="n">
        <v>4</v>
      </c>
      <c r="O40" s="59" t="n">
        <v>4</v>
      </c>
      <c r="P40" s="59" t="n">
        <v>1</v>
      </c>
      <c r="Q40" s="59" t="n">
        <v>3</v>
      </c>
      <c r="R40" s="60" t="n">
        <v>6</v>
      </c>
      <c r="S40" s="60" t="n">
        <v>7</v>
      </c>
      <c r="T40" s="60" t="n">
        <v>13</v>
      </c>
      <c r="U40" s="58" t="n">
        <v>3</v>
      </c>
      <c r="V40" s="59" t="n">
        <v>2</v>
      </c>
      <c r="W40" s="60" t="n">
        <v>5</v>
      </c>
      <c r="X40" s="58" t="n">
        <v>23</v>
      </c>
      <c r="Y40" s="59" t="n">
        <v>12</v>
      </c>
      <c r="Z40" s="61">
        <f>IF(U40="","",LOOKUP(U40-V40,{-9E+307,0,1},{2,"x",1}))</f>
        <v/>
      </c>
      <c r="AA40" s="62">
        <f>IF(U40="","",U40&amp;"-"&amp;V40)</f>
        <v/>
      </c>
      <c r="AB40" s="63" t="n"/>
      <c r="AW40" s="80" t="n"/>
      <c r="AX40" s="81" t="n"/>
      <c r="AY40" s="80" t="n"/>
      <c r="AZ40" s="80" t="n"/>
      <c r="BA40" s="80" t="n"/>
      <c r="BB40" s="80" t="n"/>
      <c r="BC40" s="80" t="n"/>
      <c r="BD40" s="80" t="n"/>
      <c r="BE40" s="80" t="n"/>
      <c r="BF40" s="80" t="n"/>
      <c r="BG40" s="81" t="n"/>
      <c r="BH40" s="80" t="n"/>
      <c r="BI40" s="80" t="n"/>
      <c r="BJ40" s="80" t="n"/>
      <c r="BK40" s="80" t="n"/>
      <c r="BL40" s="80" t="n"/>
      <c r="BM40" s="80" t="n"/>
      <c r="BN40" s="80" t="n"/>
      <c r="BO40" s="80" t="n"/>
      <c r="BQ40" s="3" t="n">
        <v>43457</v>
      </c>
      <c r="BR40" s="89" t="s">
        <v>203</v>
      </c>
      <c r="BS40" s="89" t="s">
        <v>190</v>
      </c>
      <c r="BT40" s="81" t="n"/>
      <c r="BU40" s="81" t="n"/>
      <c r="BV40" s="80" t="n"/>
      <c r="BW40" s="80" t="n"/>
      <c r="BX40" s="80" t="n"/>
      <c r="BY40" s="80" t="n"/>
      <c r="BZ40" s="80" t="n"/>
      <c r="CA40" s="80" t="n"/>
      <c r="CB40" s="80" t="n"/>
      <c r="CC40" s="80" t="n"/>
      <c r="CD40" s="80" t="n"/>
      <c r="CE40" s="80" t="n"/>
      <c r="CF40" s="80" t="n"/>
      <c r="CG40" s="80" t="n"/>
      <c r="CH40" s="16">
        <f>CB40+CD40+CF40</f>
        <v/>
      </c>
      <c r="CI40" s="16">
        <f>CC40+CE40+CG40</f>
        <v/>
      </c>
      <c r="CJ40" s="19">
        <f>CH40+CI40</f>
        <v/>
      </c>
      <c r="CM40" s="19">
        <f>CK40+CL40</f>
        <v/>
      </c>
      <c r="EP40" s="89" t="n"/>
      <c r="ER40" s="81" t="n"/>
      <c r="ES40" s="89" t="n"/>
      <c r="EU40" s="81" t="n"/>
      <c r="EV40" s="89" t="n"/>
      <c r="EX40" s="81" t="n"/>
      <c r="EY40" s="89" t="n"/>
      <c r="FA40" s="81" t="n"/>
      <c r="FB40" s="89" t="n"/>
      <c r="FD40" s="81" t="n"/>
      <c r="FE40" s="89" t="n"/>
      <c r="FG40" s="81" t="n"/>
      <c r="FH40" s="89" t="n"/>
      <c r="FJ40" s="81" t="n"/>
      <c r="FK40" s="89" t="n"/>
      <c r="FM40" s="81" t="n"/>
    </row>
    <row customHeight="1" ht="12" r="41" spans="1:201">
      <c r="A41" s="74" t="n">
        <v>43364</v>
      </c>
      <c r="B41" s="63" t="s">
        <v>202</v>
      </c>
      <c r="C41" s="63" t="s">
        <v>200</v>
      </c>
      <c r="D41" s="85" t="n">
        <v>6.34</v>
      </c>
      <c r="E41" s="57" t="n">
        <v>6.8</v>
      </c>
      <c r="F41" s="58" t="n">
        <v>362</v>
      </c>
      <c r="G41" s="59" t="n">
        <v>414</v>
      </c>
      <c r="H41" s="59" t="n">
        <v>282</v>
      </c>
      <c r="I41" s="59" t="n">
        <v>327</v>
      </c>
      <c r="J41" s="59" t="n">
        <v>11</v>
      </c>
      <c r="K41" s="59" t="n">
        <v>5</v>
      </c>
      <c r="L41" s="58" t="n">
        <v>0</v>
      </c>
      <c r="M41" s="59" t="n">
        <v>0</v>
      </c>
      <c r="N41" s="59" t="n">
        <v>2</v>
      </c>
      <c r="O41" s="59" t="n">
        <v>0</v>
      </c>
      <c r="P41" s="59" t="n">
        <v>1</v>
      </c>
      <c r="Q41" s="59" t="n">
        <v>1</v>
      </c>
      <c r="R41" s="60" t="n">
        <v>3</v>
      </c>
      <c r="S41" s="60" t="n">
        <v>1</v>
      </c>
      <c r="T41" s="60" t="n">
        <v>4</v>
      </c>
      <c r="U41" s="58" t="n">
        <v>0</v>
      </c>
      <c r="V41" s="59" t="n">
        <v>1</v>
      </c>
      <c r="W41" s="60" t="n">
        <v>1</v>
      </c>
      <c r="X41" s="58" t="n">
        <v>19</v>
      </c>
      <c r="Y41" s="59" t="n">
        <v>26</v>
      </c>
      <c r="Z41" s="61">
        <f>IF(U41="","",LOOKUP(U41-V41,{-9E+307,0,1},{2,"x",1}))</f>
        <v/>
      </c>
      <c r="AA41" s="62">
        <f>IF(U41="","",U41&amp;"-"&amp;V41)</f>
        <v/>
      </c>
      <c r="AB41" s="63" t="n"/>
      <c r="AW41" s="80" t="n"/>
      <c r="AX41" s="81" t="n"/>
      <c r="AY41" s="80" t="n"/>
      <c r="AZ41" s="80" t="n"/>
      <c r="BA41" s="80" t="n"/>
      <c r="BB41" s="80" t="n"/>
      <c r="BC41" s="80" t="n"/>
      <c r="BD41" s="80" t="n"/>
      <c r="BE41" s="80" t="n"/>
      <c r="BF41" s="80" t="n"/>
      <c r="BG41" s="81" t="n"/>
      <c r="BH41" s="80" t="n"/>
      <c r="BI41" s="80" t="n"/>
      <c r="BJ41" s="80" t="n"/>
      <c r="BK41" s="80" t="n"/>
      <c r="BL41" s="80" t="n"/>
      <c r="BM41" s="80" t="n"/>
      <c r="BN41" s="80" t="n"/>
      <c r="BO41" s="80" t="n"/>
      <c r="BQ41" s="4" t="n">
        <v>43457</v>
      </c>
      <c r="BR41" s="5" t="s">
        <v>208</v>
      </c>
      <c r="BS41" s="5" t="s">
        <v>202</v>
      </c>
      <c r="BT41" s="7" t="n"/>
      <c r="BU41" s="7" t="n"/>
      <c r="BV41" s="9" t="n"/>
      <c r="BW41" s="9" t="n"/>
      <c r="BX41" s="9" t="n"/>
      <c r="BY41" s="9" t="n"/>
      <c r="BZ41" s="9" t="n"/>
      <c r="CA41" s="9" t="n"/>
      <c r="CB41" s="9" t="n"/>
      <c r="CC41" s="9" t="n"/>
      <c r="CD41" s="9" t="n"/>
      <c r="CE41" s="9" t="n"/>
      <c r="CF41" s="9" t="n"/>
      <c r="CG41" s="9" t="n"/>
      <c r="CH41" s="17">
        <f>CB41+CD41+CF41</f>
        <v/>
      </c>
      <c r="CI41" s="17">
        <f>CC41+CE41+CG41</f>
        <v/>
      </c>
      <c r="CJ41" s="18">
        <f>CH41+CI41</f>
        <v/>
      </c>
      <c r="CK41" s="5" t="n"/>
      <c r="CL41" s="5" t="n"/>
      <c r="CM41" s="18">
        <f>CK41+CL41</f>
        <v/>
      </c>
      <c r="CN41" s="5" t="n"/>
      <c r="CO41" s="5" t="n"/>
      <c r="EP41" s="89" t="n"/>
      <c r="ER41" s="81" t="n"/>
      <c r="ES41" s="89" t="n"/>
      <c r="EU41" s="81" t="n"/>
      <c r="EV41" s="89" t="n"/>
      <c r="EX41" s="81" t="n"/>
      <c r="EY41" s="89" t="n"/>
      <c r="FA41" s="81" t="n"/>
      <c r="FB41" s="89" t="n"/>
      <c r="FD41" s="81" t="n"/>
      <c r="FE41" s="89" t="n"/>
      <c r="FG41" s="81" t="n"/>
      <c r="FH41" s="89" t="n"/>
      <c r="FJ41" s="81" t="n"/>
      <c r="FK41" s="89" t="n"/>
      <c r="FM41" s="81" t="n"/>
    </row>
    <row customHeight="1" ht="12" r="42" spans="1:201">
      <c r="A42" s="74" t="n">
        <v>43365</v>
      </c>
      <c r="B42" s="63" t="s">
        <v>196</v>
      </c>
      <c r="C42" s="63" t="s">
        <v>192</v>
      </c>
      <c r="D42" s="85" t="n">
        <v>6.78</v>
      </c>
      <c r="E42" s="57" t="n">
        <v>6.78</v>
      </c>
      <c r="F42" s="58" t="n">
        <v>418</v>
      </c>
      <c r="G42" s="59" t="n">
        <v>464</v>
      </c>
      <c r="H42" s="59" t="n">
        <v>337</v>
      </c>
      <c r="I42" s="59" t="n">
        <v>376</v>
      </c>
      <c r="J42" s="59" t="n">
        <v>10</v>
      </c>
      <c r="K42" s="59" t="n">
        <v>14</v>
      </c>
      <c r="L42" s="58" t="n">
        <v>0</v>
      </c>
      <c r="M42" s="59" t="n">
        <v>1</v>
      </c>
      <c r="N42" s="59" t="n">
        <v>3</v>
      </c>
      <c r="O42" s="59" t="n">
        <v>3</v>
      </c>
      <c r="P42" s="59" t="n">
        <v>2</v>
      </c>
      <c r="Q42" s="59" t="n">
        <v>0</v>
      </c>
      <c r="R42" s="60" t="n">
        <v>5</v>
      </c>
      <c r="S42" s="60" t="n">
        <v>4</v>
      </c>
      <c r="T42" s="60" t="n">
        <v>9</v>
      </c>
      <c r="U42" s="58" t="n">
        <v>3</v>
      </c>
      <c r="V42" s="59" t="n">
        <v>3</v>
      </c>
      <c r="W42" s="60" t="n">
        <v>6</v>
      </c>
      <c r="X42" s="58" t="n">
        <v>23</v>
      </c>
      <c r="Y42" s="59" t="n">
        <v>13</v>
      </c>
      <c r="Z42" s="61">
        <f>IF(U42="","",LOOKUP(U42-V42,{-9E+307,0,1},{2,"x",1}))</f>
        <v/>
      </c>
      <c r="AA42" s="62">
        <f>IF(U42="","",U42&amp;"-"&amp;V42)</f>
        <v/>
      </c>
      <c r="AB42" s="63" t="n"/>
      <c r="AW42" s="80" t="n"/>
      <c r="AX42" s="81" t="n"/>
      <c r="AY42" s="80" t="n"/>
      <c r="AZ42" s="80" t="n"/>
      <c r="BA42" s="80" t="n"/>
      <c r="BB42" s="80" t="n"/>
      <c r="BC42" s="80" t="n"/>
      <c r="BD42" s="80" t="n"/>
      <c r="BE42" s="80" t="n"/>
      <c r="BF42" s="80" t="n"/>
      <c r="BG42" s="81" t="n"/>
      <c r="BH42" s="80" t="n"/>
      <c r="BI42" s="80" t="n"/>
      <c r="BJ42" s="80" t="n"/>
      <c r="BK42" s="80" t="n"/>
      <c r="BL42" s="80" t="n"/>
      <c r="BM42" s="80" t="n"/>
      <c r="BN42" s="80" t="n"/>
      <c r="BO42" s="80" t="n"/>
      <c r="BQ42" s="89" t="n"/>
      <c r="BV42" s="81" t="n"/>
      <c r="BW42" s="81" t="n"/>
      <c r="BX42" s="81" t="n"/>
      <c r="BY42" s="81" t="n"/>
      <c r="BZ42" s="81" t="n"/>
      <c r="CA42" s="81" t="n"/>
      <c r="CB42" s="81" t="n"/>
      <c r="CC42" s="81" t="n"/>
      <c r="CD42" s="81" t="n"/>
      <c r="CE42" s="81" t="n"/>
      <c r="CF42" s="80" t="n"/>
      <c r="CG42" s="80" t="n"/>
      <c r="CH42" s="80" t="n"/>
      <c r="CI42" s="80" t="n"/>
      <c r="CJ42" s="80" t="n"/>
      <c r="CK42" s="80" t="n"/>
      <c r="CL42" s="80" t="n"/>
      <c r="CM42" s="80" t="n"/>
      <c r="CN42" s="80" t="n"/>
      <c r="CO42" s="80" t="n"/>
      <c r="CP42" s="80" t="n"/>
      <c r="CQ42" s="80" t="n"/>
      <c r="CS42" s="80" t="n"/>
      <c r="CT42" s="80" t="n"/>
      <c r="CU42" s="80" t="n"/>
      <c r="CV42" s="80" t="n"/>
      <c r="CW42" s="80" t="n"/>
      <c r="CX42" s="80" t="n"/>
      <c r="CY42" s="80" t="n"/>
      <c r="CZ42" s="80" t="n"/>
      <c r="DA42" s="80" t="n"/>
      <c r="DB42" s="80" t="n"/>
      <c r="DC42" s="80" t="n"/>
      <c r="DD42" s="80" t="n"/>
      <c r="DE42" s="80" t="n"/>
      <c r="DF42" s="80" t="n"/>
      <c r="DG42" s="80" t="n"/>
      <c r="DH42" s="80" t="n"/>
      <c r="DI42" s="80" t="n"/>
      <c r="DJ42" s="81" t="n"/>
      <c r="DK42" s="81" t="n"/>
      <c r="DL42" s="80" t="n"/>
      <c r="DM42" s="80" t="n"/>
      <c r="DN42" s="80" t="n"/>
      <c r="DO42" s="80" t="n"/>
      <c r="DP42" s="80" t="n"/>
      <c r="DQ42" s="80" t="n"/>
      <c r="DR42" s="80" t="n"/>
      <c r="DS42" s="80" t="n"/>
      <c r="DT42" s="80" t="n"/>
      <c r="DU42" s="80" t="n"/>
      <c r="DV42" s="80" t="n"/>
      <c r="DW42" s="80" t="n"/>
      <c r="DX42" s="80" t="n"/>
      <c r="DY42" s="80" t="n"/>
      <c r="DZ42" s="80" t="n"/>
      <c r="EA42" s="80" t="n"/>
      <c r="EB42" s="80" t="n"/>
      <c r="EC42" s="80" t="n"/>
      <c r="ED42" s="80" t="n"/>
      <c r="EE42" s="80" t="n"/>
      <c r="EF42" s="80" t="n"/>
      <c r="EG42" s="80" t="n"/>
      <c r="EH42" s="80" t="n"/>
      <c r="EI42" s="80" t="n"/>
      <c r="EJ42" s="81" t="n"/>
      <c r="EK42" s="81" t="n"/>
      <c r="EL42" s="80" t="n"/>
      <c r="EM42" s="80" t="n"/>
      <c r="EN42" s="80" t="n"/>
      <c r="EO42" s="80" t="n"/>
      <c r="EP42" s="80" t="n"/>
      <c r="ER42" s="81" t="n"/>
      <c r="ES42" s="89" t="n"/>
      <c r="EU42" s="81" t="n"/>
      <c r="EV42" s="89" t="n"/>
      <c r="EX42" s="81" t="n"/>
      <c r="EY42" s="89" t="n"/>
      <c r="FA42" s="81" t="n"/>
      <c r="FB42" s="89" t="n"/>
      <c r="FD42" s="81" t="n"/>
      <c r="FE42" s="89" t="n"/>
      <c r="FG42" s="81" t="n"/>
      <c r="FH42" s="89" t="n"/>
      <c r="FJ42" s="81" t="n"/>
      <c r="FK42" s="89" t="n"/>
      <c r="FM42" s="81" t="n"/>
    </row>
    <row customHeight="1" ht="12" r="43" spans="1:201">
      <c r="A43" s="74" t="n">
        <v>43365</v>
      </c>
      <c r="B43" s="63" t="s">
        <v>201</v>
      </c>
      <c r="C43" s="63" t="s">
        <v>207</v>
      </c>
      <c r="D43" s="85" t="n">
        <v>6.89</v>
      </c>
      <c r="E43" s="57" t="n">
        <v>6.52</v>
      </c>
      <c r="F43" s="58" t="n">
        <v>425</v>
      </c>
      <c r="G43" s="59" t="n">
        <v>333</v>
      </c>
      <c r="H43" s="59" t="n">
        <v>287</v>
      </c>
      <c r="I43" s="59" t="n">
        <v>193</v>
      </c>
      <c r="J43" s="59" t="n">
        <v>10</v>
      </c>
      <c r="K43" s="59" t="n">
        <v>3</v>
      </c>
      <c r="L43" s="58" t="n">
        <v>0</v>
      </c>
      <c r="M43" s="59" t="n">
        <v>0</v>
      </c>
      <c r="N43" s="59" t="n">
        <v>2</v>
      </c>
      <c r="O43" s="59" t="n">
        <v>2</v>
      </c>
      <c r="P43" s="59" t="n">
        <v>1</v>
      </c>
      <c r="Q43" s="59" t="n">
        <v>0</v>
      </c>
      <c r="R43" s="60" t="n">
        <v>3</v>
      </c>
      <c r="S43" s="60" t="n">
        <v>2</v>
      </c>
      <c r="T43" s="60" t="n">
        <v>5</v>
      </c>
      <c r="U43" s="58" t="n">
        <v>1</v>
      </c>
      <c r="V43" s="59" t="n">
        <v>0</v>
      </c>
      <c r="W43" s="60" t="n">
        <v>1</v>
      </c>
      <c r="X43" s="58" t="n">
        <v>15</v>
      </c>
      <c r="Y43" s="59" t="n">
        <v>27</v>
      </c>
      <c r="Z43" s="61">
        <f>IF(U43="","",LOOKUP(U43-V43,{-9E+307,0,1},{2,"x",1}))</f>
        <v/>
      </c>
      <c r="AA43" s="62">
        <f>IF(U43="","",U43&amp;"-"&amp;V43)</f>
        <v/>
      </c>
      <c r="AB43" s="63" t="n"/>
      <c r="AW43" s="80" t="n"/>
      <c r="AX43" s="81" t="n"/>
      <c r="AY43" s="80" t="n"/>
      <c r="AZ43" s="80" t="n"/>
      <c r="BA43" s="80" t="n"/>
      <c r="BB43" s="80" t="n"/>
      <c r="BC43" s="80" t="n"/>
      <c r="BD43" s="80" t="n"/>
      <c r="BE43" s="80" t="n"/>
      <c r="BF43" s="80" t="n"/>
      <c r="BG43" s="81" t="n"/>
      <c r="BH43" s="80" t="n"/>
      <c r="BI43" s="80" t="n"/>
      <c r="BJ43" s="80" t="n"/>
      <c r="BK43" s="80" t="n"/>
      <c r="BL43" s="80" t="n"/>
      <c r="BM43" s="80" t="n"/>
      <c r="BN43" s="80" t="n"/>
      <c r="BO43" s="80" t="n"/>
      <c r="BQ43" s="89" t="n"/>
      <c r="BT43" s="78" t="n"/>
      <c r="BU43" s="78" t="n"/>
      <c r="BV43" s="78" t="n"/>
      <c r="BW43" s="78" t="n"/>
      <c r="BX43" s="78" t="n"/>
      <c r="BY43" s="78" t="n"/>
      <c r="BZ43" s="78" t="n"/>
      <c r="CA43" s="78" t="n"/>
      <c r="CB43" s="78" t="n"/>
      <c r="CC43" s="78" t="n"/>
      <c r="CD43" s="78" t="n"/>
      <c r="CE43" s="78" t="n"/>
      <c r="CF43" s="78" t="n"/>
      <c r="CG43" s="78" t="n"/>
      <c r="CH43" s="78" t="n"/>
      <c r="CI43" s="78" t="n"/>
      <c r="CJ43" s="78" t="n"/>
      <c r="CK43" s="78" t="n"/>
      <c r="CL43" s="78" t="n"/>
      <c r="CM43" s="78" t="n"/>
      <c r="CN43" s="78" t="n"/>
      <c r="CO43" s="78" t="n"/>
      <c r="CP43" s="78" t="n"/>
      <c r="CQ43" s="78" t="n"/>
      <c r="CR43" s="78" t="n"/>
      <c r="CS43" s="78" t="n"/>
      <c r="CT43" s="78" t="n"/>
      <c r="CU43" s="78" t="n"/>
      <c r="CV43" s="78" t="n"/>
      <c r="CW43" s="78" t="n"/>
      <c r="CX43" s="78" t="n"/>
      <c r="CY43" s="78" t="n"/>
      <c r="CZ43" s="78" t="n"/>
      <c r="DA43" s="78" t="n"/>
      <c r="DB43" s="78" t="n"/>
      <c r="DC43" s="78" t="n"/>
      <c r="DD43" s="78" t="n"/>
      <c r="DE43" s="78" t="n"/>
      <c r="DF43" s="78" t="n"/>
      <c r="DG43" s="78" t="n"/>
      <c r="DR43" s="80" t="n"/>
      <c r="DS43" s="80" t="n"/>
      <c r="DT43" s="80" t="n"/>
      <c r="DU43" s="80" t="n"/>
      <c r="DV43" s="80" t="n"/>
      <c r="DW43" s="80" t="n"/>
      <c r="DX43" s="80" t="n"/>
      <c r="DY43" s="80" t="n"/>
      <c r="DZ43" s="80" t="n"/>
      <c r="EA43" s="80" t="n"/>
      <c r="EB43" s="80" t="n"/>
      <c r="EC43" s="80" t="n"/>
      <c r="ED43" s="80" t="n"/>
      <c r="EE43" s="80" t="n"/>
      <c r="EF43" s="80" t="n"/>
      <c r="EG43" s="80" t="n"/>
      <c r="EH43" s="80" t="n"/>
      <c r="EI43" s="80" t="n"/>
      <c r="EJ43" s="80" t="n"/>
      <c r="EK43" s="81" t="n"/>
      <c r="EL43" s="81" t="n"/>
      <c r="EM43" s="81" t="n"/>
      <c r="EN43" s="81" t="n"/>
      <c r="EO43" s="81" t="n"/>
      <c r="ER43" s="81" t="n"/>
      <c r="ES43" s="89" t="n"/>
      <c r="EU43" s="81" t="n"/>
      <c r="EV43" s="89" t="n"/>
      <c r="EX43" s="81" t="n"/>
      <c r="EY43" s="89" t="n"/>
      <c r="FA43" s="81" t="n"/>
      <c r="FB43" s="89" t="n"/>
      <c r="FD43" s="81" t="n"/>
      <c r="FE43" s="89" t="n"/>
      <c r="FG43" s="81" t="n"/>
      <c r="FH43" s="89" t="n"/>
      <c r="FJ43" s="81" t="n"/>
      <c r="FK43" s="89" t="n"/>
      <c r="FM43" s="81" t="n"/>
    </row>
    <row customHeight="1" ht="12" r="44" spans="1:201">
      <c r="A44" s="74" t="n">
        <v>43365</v>
      </c>
      <c r="B44" s="63" t="s">
        <v>206</v>
      </c>
      <c r="C44" s="63" t="s">
        <v>198</v>
      </c>
      <c r="D44" s="85" t="n">
        <v>6.28</v>
      </c>
      <c r="E44" s="57" t="n">
        <v>6.97</v>
      </c>
      <c r="F44" s="58" t="n">
        <v>393</v>
      </c>
      <c r="G44" s="59" t="n">
        <v>569</v>
      </c>
      <c r="H44" s="59" t="n">
        <v>291</v>
      </c>
      <c r="I44" s="59" t="n">
        <v>462</v>
      </c>
      <c r="J44" s="59" t="n">
        <v>7</v>
      </c>
      <c r="K44" s="59" t="n">
        <v>6</v>
      </c>
      <c r="L44" s="58" t="n">
        <v>0</v>
      </c>
      <c r="M44" s="59" t="n">
        <v>1</v>
      </c>
      <c r="N44" s="59" t="n">
        <v>1</v>
      </c>
      <c r="O44" s="59" t="n">
        <v>2</v>
      </c>
      <c r="P44" s="59" t="n">
        <v>1</v>
      </c>
      <c r="Q44" s="59" t="n">
        <v>1</v>
      </c>
      <c r="R44" s="60" t="n">
        <v>2</v>
      </c>
      <c r="S44" s="60" t="n">
        <v>4</v>
      </c>
      <c r="T44" s="60" t="n">
        <v>6</v>
      </c>
      <c r="U44" s="58" t="n">
        <v>0</v>
      </c>
      <c r="V44" s="59" t="n">
        <v>2</v>
      </c>
      <c r="W44" s="60" t="n">
        <v>2</v>
      </c>
      <c r="X44" s="58" t="n">
        <v>20</v>
      </c>
      <c r="Y44" s="59" t="n">
        <v>23</v>
      </c>
      <c r="Z44" s="61">
        <f>IF(U44="","",LOOKUP(U44-V44,{-9E+307,0,1},{2,"x",1}))</f>
        <v/>
      </c>
      <c r="AA44" s="62">
        <f>IF(U44="","",U44&amp;"-"&amp;V44)</f>
        <v/>
      </c>
      <c r="AB44" s="63" t="n"/>
      <c r="AW44" s="80" t="n"/>
      <c r="AX44" s="81" t="n"/>
      <c r="AY44" s="80" t="n"/>
      <c r="AZ44" s="80" t="n"/>
      <c r="BA44" s="80" t="n"/>
      <c r="BB44" s="80" t="n"/>
      <c r="BC44" s="80" t="n"/>
      <c r="BD44" s="80" t="n"/>
      <c r="BE44" s="80" t="n"/>
      <c r="BF44" s="80" t="n"/>
      <c r="BG44" s="81" t="n"/>
      <c r="BH44" s="80" t="n"/>
      <c r="BI44" s="80" t="n"/>
      <c r="BJ44" s="80" t="n"/>
      <c r="BK44" s="80" t="n"/>
      <c r="BL44" s="80" t="n"/>
      <c r="BM44" s="80" t="n"/>
      <c r="BN44" s="80" t="n"/>
      <c r="BO44" s="80" t="n"/>
      <c r="BQ44" s="89" t="n"/>
      <c r="BT44" s="79" t="n"/>
      <c r="BU44" s="78" t="n"/>
      <c r="BV44" s="78" t="n"/>
      <c r="BW44" s="78" t="n"/>
      <c r="BX44" s="79" t="n"/>
      <c r="BY44" s="78" t="n"/>
      <c r="BZ44" s="78" t="n"/>
      <c r="CA44" s="78" t="n"/>
      <c r="CB44" s="79" t="n"/>
      <c r="CC44" s="78" t="n"/>
      <c r="CD44" s="78" t="n"/>
      <c r="CE44" s="78" t="n"/>
      <c r="CF44" s="79" t="n"/>
      <c r="CG44" s="78" t="n"/>
      <c r="CH44" s="78" t="n"/>
      <c r="CI44" s="78" t="n"/>
      <c r="CJ44" s="79" t="n"/>
      <c r="CK44" s="78" t="n"/>
      <c r="CL44" s="78" t="n"/>
      <c r="CM44" s="78" t="n"/>
      <c r="CN44" s="79" t="n"/>
      <c r="CO44" s="78" t="n"/>
      <c r="CP44" s="78" t="n"/>
      <c r="CQ44" s="78" t="n"/>
      <c r="CR44" s="79" t="n"/>
      <c r="CS44" s="78" t="n"/>
      <c r="CT44" s="78" t="n"/>
      <c r="CU44" s="78" t="n"/>
      <c r="CV44" s="79" t="n"/>
      <c r="CW44" s="78" t="n"/>
      <c r="CX44" s="78" t="n"/>
      <c r="CY44" s="78" t="n"/>
      <c r="CZ44" s="79" t="n"/>
      <c r="DA44" s="78" t="n"/>
      <c r="DB44" s="78" t="n"/>
      <c r="DC44" s="78" t="n"/>
      <c r="DD44" s="79" t="n"/>
      <c r="DE44" s="78" t="n"/>
      <c r="DF44" s="78" t="n"/>
      <c r="DG44" s="78" t="n"/>
      <c r="DH44" s="76" t="n"/>
      <c r="DI44" s="76" t="n"/>
      <c r="DJ44" s="76" t="n"/>
      <c r="DK44" s="76" t="n"/>
      <c r="DL44" s="76" t="n"/>
      <c r="DM44" s="76" t="n"/>
      <c r="DN44" s="76" t="n"/>
      <c r="DO44" s="76" t="n"/>
      <c r="DP44" s="76" t="n"/>
      <c r="DQ44" s="76" t="n"/>
      <c r="DR44" s="76" t="n"/>
      <c r="DS44" s="76" t="n"/>
      <c r="DT44" s="76" t="n"/>
      <c r="DU44" s="76" t="n"/>
      <c r="DV44" s="76" t="n"/>
      <c r="DW44" s="76" t="n"/>
      <c r="DX44" s="76" t="n"/>
      <c r="DY44" s="76" t="n"/>
      <c r="DZ44" s="76" t="n"/>
      <c r="EA44" s="76" t="n"/>
      <c r="EB44" s="76" t="n"/>
      <c r="EC44" s="76" t="n"/>
      <c r="ED44" s="76" t="n"/>
      <c r="EE44" s="76" t="n"/>
      <c r="EF44" s="76" t="n"/>
      <c r="EG44" s="76" t="n"/>
      <c r="EH44" s="76" t="n"/>
      <c r="EI44" s="76" t="n"/>
      <c r="EJ44" s="76" t="n"/>
      <c r="EN44" s="76" t="n"/>
      <c r="EP44" s="89" t="n"/>
      <c r="ER44" s="81" t="n"/>
      <c r="ES44" s="89" t="n"/>
      <c r="EU44" s="81" t="n"/>
      <c r="EV44" s="89" t="n"/>
      <c r="EX44" s="81" t="n"/>
      <c r="EY44" s="89" t="n"/>
      <c r="FA44" s="81" t="n"/>
      <c r="FB44" s="89" t="n"/>
      <c r="FD44" s="81" t="n"/>
      <c r="FE44" s="89" t="n"/>
      <c r="FG44" s="81" t="n"/>
      <c r="FH44" s="89" t="n"/>
      <c r="FJ44" s="81" t="n"/>
      <c r="FK44" s="89" t="n"/>
      <c r="FM44" s="81" t="n"/>
    </row>
    <row customHeight="1" ht="12" r="45" spans="1:201">
      <c r="A45" s="74" t="n">
        <v>43365</v>
      </c>
      <c r="B45" s="63" t="s">
        <v>203</v>
      </c>
      <c r="C45" s="63" t="s">
        <v>193</v>
      </c>
      <c r="D45" s="85" t="n">
        <v>6.08</v>
      </c>
      <c r="E45" s="57" t="n">
        <v>7.33</v>
      </c>
      <c r="F45" s="58" t="n">
        <v>383</v>
      </c>
      <c r="G45" s="59" t="n">
        <v>368</v>
      </c>
      <c r="H45" s="59" t="n">
        <v>317</v>
      </c>
      <c r="I45" s="59" t="n">
        <v>291</v>
      </c>
      <c r="J45" s="59" t="n">
        <v>11</v>
      </c>
      <c r="K45" s="59" t="n">
        <v>9</v>
      </c>
      <c r="L45" s="58" t="n">
        <v>0</v>
      </c>
      <c r="M45" s="59" t="n">
        <v>0</v>
      </c>
      <c r="N45" s="59" t="n">
        <v>4</v>
      </c>
      <c r="O45" s="59" t="n">
        <v>4</v>
      </c>
      <c r="P45" s="59" t="n">
        <v>0</v>
      </c>
      <c r="Q45" s="59" t="n">
        <v>3</v>
      </c>
      <c r="R45" s="60" t="n">
        <v>4</v>
      </c>
      <c r="S45" s="60" t="n">
        <v>7</v>
      </c>
      <c r="T45" s="60" t="n">
        <v>11</v>
      </c>
      <c r="U45" s="58" t="n">
        <v>1</v>
      </c>
      <c r="V45" s="59" t="n">
        <v>5</v>
      </c>
      <c r="W45" s="60" t="n">
        <v>6</v>
      </c>
      <c r="X45" s="58" t="n">
        <v>16</v>
      </c>
      <c r="Y45" s="59" t="n">
        <v>19</v>
      </c>
      <c r="Z45" s="61">
        <f>IF(U45="","",LOOKUP(U45-V45,{-9E+307,0,1},{2,"x",1}))</f>
        <v/>
      </c>
      <c r="AA45" s="62">
        <f>IF(U45="","",U45&amp;"-"&amp;V45)</f>
        <v/>
      </c>
      <c r="AB45" s="63" t="n"/>
      <c r="AW45" s="80" t="n"/>
      <c r="AX45" s="81" t="n"/>
      <c r="AY45" s="80" t="n"/>
      <c r="AZ45" s="80" t="n"/>
      <c r="BA45" s="80" t="n"/>
      <c r="BB45" s="80" t="n"/>
      <c r="BC45" s="80" t="n"/>
      <c r="BD45" s="80" t="n"/>
      <c r="BE45" s="80" t="n"/>
      <c r="BF45" s="80" t="n"/>
      <c r="BG45" s="81" t="n"/>
      <c r="BH45" s="80" t="n"/>
      <c r="BI45" s="80" t="n"/>
      <c r="BJ45" s="80" t="n"/>
      <c r="BK45" s="80" t="n"/>
      <c r="BL45" s="80" t="n"/>
      <c r="BM45" s="80" t="n"/>
      <c r="BN45" s="80" t="n"/>
      <c r="BO45" s="80" t="n"/>
      <c r="BQ45" s="89" t="n"/>
      <c r="BT45" s="77" t="n"/>
      <c r="BU45" s="77" t="n"/>
      <c r="BV45" s="77" t="n"/>
      <c r="BW45" s="77" t="n"/>
      <c r="BX45" s="77" t="n"/>
      <c r="BY45" s="77" t="n"/>
      <c r="BZ45" s="77" t="n"/>
      <c r="CA45" s="77" t="n"/>
      <c r="CB45" s="77" t="n"/>
      <c r="CC45" s="77" t="n"/>
      <c r="CD45" s="77" t="n"/>
      <c r="CE45" s="77" t="n"/>
      <c r="CF45" s="77" t="n"/>
      <c r="CG45" s="77" t="n"/>
      <c r="CH45" s="77" t="n"/>
      <c r="CI45" s="77" t="n"/>
      <c r="CJ45" s="77" t="n"/>
      <c r="CK45" s="77" t="n"/>
      <c r="CL45" s="77" t="n"/>
      <c r="CM45" s="77" t="n"/>
      <c r="CN45" s="77" t="n"/>
      <c r="CO45" s="77" t="n"/>
      <c r="CP45" s="77" t="n"/>
      <c r="CQ45" s="77" t="n"/>
      <c r="CR45" s="77" t="n"/>
      <c r="CS45" s="77" t="n"/>
      <c r="CT45" s="77" t="n"/>
      <c r="CU45" s="77" t="n"/>
      <c r="CV45" s="77" t="n"/>
      <c r="CW45" s="77" t="n"/>
      <c r="CX45" s="77" t="n"/>
      <c r="CY45" s="77" t="n"/>
      <c r="CZ45" s="77" t="n"/>
      <c r="DA45" s="77" t="n"/>
      <c r="DB45" s="77" t="n"/>
      <c r="DC45" s="77" t="n"/>
      <c r="DD45" s="77" t="n"/>
      <c r="DE45" s="77" t="n"/>
      <c r="DF45" s="77" t="n"/>
      <c r="DG45" s="77" t="n"/>
      <c r="ER45" s="81" t="n"/>
      <c r="ES45" s="89" t="n"/>
      <c r="EU45" s="81" t="n"/>
      <c r="EV45" s="89" t="n"/>
      <c r="EX45" s="81" t="n"/>
      <c r="EY45" s="89" t="n"/>
      <c r="FA45" s="81" t="n"/>
      <c r="FB45" s="89" t="n"/>
      <c r="FD45" s="81" t="n"/>
      <c r="FE45" s="89" t="n"/>
      <c r="FG45" s="81" t="n"/>
      <c r="FH45" s="89" t="n"/>
      <c r="FJ45" s="81" t="n"/>
      <c r="FK45" s="89" t="n"/>
      <c r="FM45" s="81" t="n"/>
    </row>
    <row customHeight="1" ht="12" r="46" spans="1:201">
      <c r="A46" s="74" t="n">
        <v>43365</v>
      </c>
      <c r="B46" s="63" t="s">
        <v>205</v>
      </c>
      <c r="C46" s="63" t="s">
        <v>197</v>
      </c>
      <c r="D46" s="85" t="n">
        <v>7</v>
      </c>
      <c r="E46" s="57" t="n">
        <v>6.47</v>
      </c>
      <c r="F46" s="58" t="n">
        <v>682</v>
      </c>
      <c r="G46" s="59" t="n">
        <v>376</v>
      </c>
      <c r="H46" s="59" t="n">
        <v>614</v>
      </c>
      <c r="I46" s="59" t="n">
        <v>309</v>
      </c>
      <c r="J46" s="59" t="n">
        <v>16</v>
      </c>
      <c r="K46" s="59" t="n">
        <v>7</v>
      </c>
      <c r="L46" s="58" t="n">
        <v>0</v>
      </c>
      <c r="M46" s="59" t="n">
        <v>0</v>
      </c>
      <c r="N46" s="59" t="n">
        <v>5</v>
      </c>
      <c r="O46" s="59" t="n">
        <v>1</v>
      </c>
      <c r="P46" s="59" t="n">
        <v>0</v>
      </c>
      <c r="Q46" s="59" t="n">
        <v>2</v>
      </c>
      <c r="R46" s="60" t="n">
        <v>5</v>
      </c>
      <c r="S46" s="60" t="n">
        <v>3</v>
      </c>
      <c r="T46" s="60" t="n">
        <v>8</v>
      </c>
      <c r="U46" s="58" t="n">
        <v>1</v>
      </c>
      <c r="V46" s="59" t="n">
        <v>0</v>
      </c>
      <c r="W46" s="60" t="n">
        <v>1</v>
      </c>
      <c r="X46" s="58" t="n">
        <v>7</v>
      </c>
      <c r="Y46" s="59" t="n">
        <v>30</v>
      </c>
      <c r="Z46" s="61">
        <f>IF(U46="","",LOOKUP(U46-V46,{-9E+307,0,1},{2,"x",1}))</f>
        <v/>
      </c>
      <c r="AA46" s="62">
        <f>IF(U46="","",U46&amp;"-"&amp;V46)</f>
        <v/>
      </c>
      <c r="AB46" s="63" t="n"/>
      <c r="AW46" s="80" t="n"/>
      <c r="AX46" s="81" t="n"/>
      <c r="AY46" s="80" t="n"/>
      <c r="AZ46" s="80" t="n"/>
      <c r="BA46" s="80" t="n"/>
      <c r="BB46" s="80" t="n"/>
      <c r="BC46" s="80" t="n"/>
      <c r="BD46" s="80" t="n"/>
      <c r="BE46" s="80" t="n"/>
      <c r="BF46" s="80" t="n"/>
      <c r="BG46" s="81" t="n"/>
      <c r="BH46" s="80" t="n"/>
      <c r="BI46" s="80" t="n"/>
      <c r="BJ46" s="80" t="n"/>
      <c r="BK46" s="80" t="n"/>
      <c r="BL46" s="80" t="n"/>
      <c r="BM46" s="80" t="n"/>
      <c r="BN46" s="80" t="n"/>
      <c r="BO46" s="80" t="n"/>
      <c r="BQ46" s="89" t="n"/>
      <c r="BT46" s="80" t="n"/>
      <c r="BU46" s="80" t="n"/>
      <c r="BV46" s="80" t="n"/>
      <c r="BW46" s="80" t="n"/>
      <c r="BX46" s="80" t="n"/>
      <c r="BY46" s="80" t="n"/>
      <c r="BZ46" s="80" t="n"/>
      <c r="CA46" s="80" t="n"/>
      <c r="CB46" s="80" t="n"/>
      <c r="CC46" s="80" t="n"/>
      <c r="CD46" s="80" t="n"/>
      <c r="CE46" s="80" t="n"/>
      <c r="CF46" s="80" t="n"/>
      <c r="CG46" s="80" t="n"/>
      <c r="CH46" s="80" t="n"/>
      <c r="CI46" s="80" t="n"/>
      <c r="CJ46" s="80" t="n"/>
      <c r="CK46" s="80" t="n"/>
      <c r="CL46" s="80" t="n"/>
      <c r="CM46" s="80" t="n"/>
      <c r="CN46" s="80" t="n"/>
      <c r="CO46" s="80" t="n"/>
      <c r="CP46" s="80" t="n"/>
      <c r="CQ46" s="80" t="n"/>
      <c r="CR46" s="80" t="n"/>
      <c r="CS46" s="80" t="n"/>
      <c r="CT46" s="80" t="n"/>
      <c r="CU46" s="80" t="n"/>
      <c r="CV46" s="80" t="n"/>
      <c r="CW46" s="80" t="n"/>
      <c r="CX46" s="80" t="n"/>
      <c r="CY46" s="80" t="n"/>
      <c r="CZ46" s="80" t="n"/>
      <c r="DA46" s="80" t="n"/>
      <c r="DB46" s="80" t="n"/>
      <c r="DC46" s="80" t="n"/>
      <c r="DD46" s="80" t="n"/>
      <c r="DE46" s="80" t="n"/>
      <c r="DF46" s="80" t="n"/>
      <c r="DG46" s="80" t="n"/>
      <c r="DH46" s="80" t="n"/>
      <c r="DI46" s="80" t="n"/>
      <c r="DJ46" s="80" t="n"/>
      <c r="DK46" s="80" t="n"/>
      <c r="DL46" s="80" t="n"/>
      <c r="DM46" s="80" t="n"/>
      <c r="DN46" s="80" t="n"/>
      <c r="DO46" s="80" t="n"/>
      <c r="DP46" s="80" t="n"/>
      <c r="DQ46" s="80" t="n"/>
      <c r="DR46" s="80" t="n"/>
      <c r="DS46" s="80" t="n"/>
      <c r="DT46" s="80" t="n"/>
      <c r="DU46" s="80" t="n"/>
      <c r="DV46" s="80" t="n"/>
      <c r="DW46" s="80" t="n"/>
      <c r="DX46" s="80" t="n"/>
      <c r="DY46" s="80" t="n"/>
      <c r="DZ46" s="80" t="n"/>
      <c r="EA46" s="80" t="n"/>
      <c r="EB46" s="80" t="n"/>
      <c r="EC46" s="80" t="n"/>
      <c r="ED46" s="80" t="n"/>
      <c r="EE46" s="80" t="n"/>
      <c r="EF46" s="80" t="n"/>
      <c r="EG46" s="80" t="n"/>
      <c r="EH46" s="80" t="n"/>
      <c r="EI46" s="80" t="n"/>
      <c r="EJ46" s="80" t="n"/>
      <c r="EK46" s="80" t="n"/>
      <c r="EL46" s="80" t="n"/>
      <c r="EM46" s="80" t="n"/>
      <c r="EN46" s="80" t="n"/>
      <c r="EO46" s="80" t="n"/>
      <c r="EP46" s="80" t="n"/>
      <c r="EQ46" s="80" t="n"/>
      <c r="ER46" s="81" t="n"/>
      <c r="ES46" s="89" t="n"/>
      <c r="EU46" s="81" t="n"/>
      <c r="EV46" s="89" t="n"/>
      <c r="EX46" s="81" t="n"/>
      <c r="EY46" s="89" t="n"/>
      <c r="FA46" s="81" t="n"/>
      <c r="FB46" s="89" t="n"/>
      <c r="FD46" s="81" t="n"/>
      <c r="FE46" s="89" t="n"/>
      <c r="FG46" s="81" t="n"/>
      <c r="FH46" s="89" t="n"/>
      <c r="FJ46" s="81" t="n"/>
      <c r="FK46" s="89" t="n"/>
      <c r="FM46" s="81" t="n"/>
    </row>
    <row customHeight="1" ht="12" r="47" spans="1:201">
      <c r="A47" s="74" t="n">
        <v>43366</v>
      </c>
      <c r="B47" s="63" t="s">
        <v>194</v>
      </c>
      <c r="C47" s="63" t="s">
        <v>191</v>
      </c>
      <c r="D47" s="85" t="n">
        <v>6.59</v>
      </c>
      <c r="E47" s="57" t="n">
        <v>6.75</v>
      </c>
      <c r="F47" s="58" t="n">
        <v>734</v>
      </c>
      <c r="G47" s="59" t="n">
        <v>345</v>
      </c>
      <c r="H47" s="59" t="n">
        <v>671</v>
      </c>
      <c r="I47" s="59" t="n">
        <v>271</v>
      </c>
      <c r="J47" s="59" t="n">
        <v>16</v>
      </c>
      <c r="K47" s="59" t="n">
        <v>4</v>
      </c>
      <c r="L47" s="58" t="n">
        <v>1</v>
      </c>
      <c r="M47" s="59" t="n">
        <v>1</v>
      </c>
      <c r="N47" s="59" t="n">
        <v>5</v>
      </c>
      <c r="O47" s="59" t="n">
        <v>4</v>
      </c>
      <c r="P47" s="59" t="n">
        <v>5</v>
      </c>
      <c r="Q47" s="59" t="n">
        <v>1</v>
      </c>
      <c r="R47" s="60" t="n">
        <v>11</v>
      </c>
      <c r="S47" s="60" t="n">
        <v>6</v>
      </c>
      <c r="T47" s="60" t="n">
        <v>17</v>
      </c>
      <c r="U47" s="58" t="n">
        <v>2</v>
      </c>
      <c r="V47" s="59" t="n">
        <v>2</v>
      </c>
      <c r="W47" s="60" t="n">
        <v>4</v>
      </c>
      <c r="X47" s="58" t="n">
        <v>4</v>
      </c>
      <c r="Y47" s="59" t="n">
        <v>17</v>
      </c>
      <c r="Z47" s="61">
        <f>IF(U47="","",LOOKUP(U47-V47,{-9E+307,0,1},{2,"x",1}))</f>
        <v/>
      </c>
      <c r="AA47" s="62">
        <f>IF(U47="","",U47&amp;"-"&amp;V47)</f>
        <v/>
      </c>
      <c r="AB47" s="63" t="n"/>
      <c r="AW47" s="80" t="n"/>
      <c r="AX47" s="80" t="n"/>
      <c r="AY47" s="80" t="n"/>
      <c r="AZ47" s="80" t="n"/>
      <c r="BA47" s="80" t="n"/>
      <c r="BB47" s="80" t="n"/>
      <c r="BC47" s="80" t="n"/>
      <c r="BD47" s="80" t="n"/>
      <c r="BE47" s="80" t="n"/>
      <c r="BF47" s="80" t="n"/>
      <c r="BG47" s="80" t="n"/>
      <c r="BH47" s="80" t="n"/>
      <c r="BI47" s="80" t="n"/>
      <c r="BJ47" s="80" t="n"/>
      <c r="BK47" s="80" t="n"/>
      <c r="BL47" s="80" t="n"/>
      <c r="BM47" s="80" t="n"/>
      <c r="BN47" s="80" t="n"/>
      <c r="BO47" s="80" t="n"/>
      <c r="BQ47" s="89" t="n"/>
      <c r="BT47" s="80" t="n"/>
      <c r="BU47" s="80" t="n"/>
      <c r="BV47" s="80" t="n"/>
      <c r="BW47" s="80" t="n"/>
      <c r="BX47" s="80" t="n"/>
      <c r="BY47" s="80" t="n"/>
      <c r="BZ47" s="80" t="n"/>
      <c r="CA47" s="80" t="n"/>
      <c r="CB47" s="80" t="n"/>
      <c r="CC47" s="80" t="n"/>
      <c r="CD47" s="80" t="n"/>
      <c r="CE47" s="80" t="n"/>
      <c r="CF47" s="80" t="n"/>
      <c r="CG47" s="80" t="n"/>
      <c r="CH47" s="80" t="n"/>
      <c r="CI47" s="80" t="n"/>
      <c r="CJ47" s="80" t="n"/>
      <c r="CK47" s="80" t="n"/>
      <c r="CL47" s="80" t="n"/>
      <c r="CM47" s="80" t="n"/>
      <c r="CN47" s="80" t="n"/>
      <c r="CO47" s="80" t="n"/>
      <c r="CP47" s="80" t="n"/>
      <c r="CQ47" s="80" t="n"/>
      <c r="CR47" s="80" t="n"/>
      <c r="CS47" s="80" t="n"/>
      <c r="CT47" s="80" t="n"/>
      <c r="CU47" s="80" t="n"/>
      <c r="CV47" s="80" t="n"/>
      <c r="CW47" s="80" t="n"/>
      <c r="CX47" s="80" t="n"/>
      <c r="CY47" s="80" t="n"/>
      <c r="CZ47" s="80" t="n"/>
      <c r="DA47" s="80" t="n"/>
      <c r="DB47" s="80" t="n"/>
      <c r="DC47" s="80" t="n"/>
      <c r="DD47" s="80" t="n"/>
      <c r="DE47" s="80" t="n"/>
      <c r="DF47" s="80" t="n"/>
      <c r="DG47" s="80" t="n"/>
      <c r="DH47" s="80" t="n"/>
      <c r="DI47" s="80" t="n"/>
      <c r="DJ47" s="80" t="n"/>
      <c r="DK47" s="80" t="n"/>
      <c r="DL47" s="80" t="n"/>
      <c r="DM47" s="80" t="n"/>
      <c r="DN47" s="80" t="n"/>
      <c r="DO47" s="80" t="n"/>
      <c r="DP47" s="80" t="n"/>
      <c r="DQ47" s="80" t="n"/>
      <c r="DR47" s="80" t="n"/>
      <c r="DS47" s="80" t="n"/>
      <c r="DT47" s="80" t="n"/>
      <c r="DU47" s="80" t="n"/>
      <c r="DV47" s="80" t="n"/>
      <c r="DW47" s="80" t="n"/>
      <c r="DX47" s="80" t="n"/>
      <c r="DY47" s="80" t="n"/>
      <c r="DZ47" s="80" t="n"/>
      <c r="EA47" s="80" t="n"/>
      <c r="EB47" s="80" t="n"/>
      <c r="EC47" s="80" t="n"/>
      <c r="ED47" s="80" t="n"/>
      <c r="EE47" s="80" t="n"/>
      <c r="EF47" s="80" t="n"/>
      <c r="EG47" s="80" t="n"/>
      <c r="EH47" s="80" t="n"/>
      <c r="EI47" s="80" t="n"/>
      <c r="EJ47" s="80" t="n"/>
      <c r="EK47" s="80" t="n"/>
      <c r="EL47" s="80" t="n"/>
      <c r="EM47" s="80" t="n"/>
      <c r="EN47" s="80" t="n"/>
      <c r="EO47" s="80" t="n"/>
      <c r="EP47" s="80" t="n"/>
      <c r="EQ47" s="80" t="n"/>
      <c r="ER47" s="81" t="n"/>
      <c r="ES47" s="89" t="n"/>
      <c r="EU47" s="81" t="n"/>
      <c r="EV47" s="89" t="n"/>
      <c r="EX47" s="81" t="n"/>
      <c r="EY47" s="89" t="n"/>
      <c r="FA47" s="81" t="n"/>
      <c r="FB47" s="89" t="n"/>
      <c r="FD47" s="81" t="n"/>
      <c r="FE47" s="89" t="n"/>
      <c r="FG47" s="81" t="n"/>
      <c r="FH47" s="89" t="n"/>
      <c r="FJ47" s="81" t="n"/>
      <c r="FK47" s="89" t="n"/>
      <c r="FM47" s="81" t="n"/>
    </row>
    <row customHeight="1" ht="12" r="48" spans="1:201">
      <c r="A48" s="74" t="n">
        <v>43366</v>
      </c>
      <c r="B48" s="63" t="s">
        <v>189</v>
      </c>
      <c r="C48" s="63" t="s">
        <v>195</v>
      </c>
      <c r="D48" s="85" t="n">
        <v>6.64</v>
      </c>
      <c r="E48" s="57" t="n">
        <v>6.44</v>
      </c>
      <c r="F48" s="58" t="n">
        <v>597</v>
      </c>
      <c r="G48" s="59" t="n">
        <v>256</v>
      </c>
      <c r="H48" s="59" t="n">
        <v>531</v>
      </c>
      <c r="I48" s="59" t="n">
        <v>185</v>
      </c>
      <c r="J48" s="59" t="n">
        <v>11</v>
      </c>
      <c r="K48" s="59" t="n">
        <v>5</v>
      </c>
      <c r="L48" s="58" t="n">
        <v>0</v>
      </c>
      <c r="M48" s="59" t="n">
        <v>1</v>
      </c>
      <c r="N48" s="59" t="n">
        <v>3</v>
      </c>
      <c r="O48" s="59" t="n">
        <v>1</v>
      </c>
      <c r="P48" s="59" t="n">
        <v>1</v>
      </c>
      <c r="Q48" s="59" t="n">
        <v>2</v>
      </c>
      <c r="R48" s="60" t="n">
        <v>4</v>
      </c>
      <c r="S48" s="60" t="n">
        <v>4</v>
      </c>
      <c r="T48" s="60" t="n">
        <v>8</v>
      </c>
      <c r="U48" s="58" t="n">
        <v>2</v>
      </c>
      <c r="V48" s="59" t="n">
        <v>2</v>
      </c>
      <c r="W48" s="60" t="n">
        <v>4</v>
      </c>
      <c r="X48" s="58" t="n">
        <v>7</v>
      </c>
      <c r="Y48" s="59" t="n">
        <v>29</v>
      </c>
      <c r="Z48" s="61">
        <f>IF(U48="","",LOOKUP(U48-V48,{-9E+307,0,1},{2,"x",1}))</f>
        <v/>
      </c>
      <c r="AA48" s="62">
        <f>IF(U48="","",U48&amp;"-"&amp;V48)</f>
        <v/>
      </c>
      <c r="AB48" s="63" t="n"/>
      <c r="AW48" s="80" t="n"/>
      <c r="AX48" s="80" t="n"/>
      <c r="AY48" s="80" t="n"/>
      <c r="AZ48" s="80" t="n"/>
      <c r="BA48" s="80" t="n"/>
      <c r="BB48" s="80" t="n"/>
      <c r="BC48" s="80" t="n"/>
      <c r="BD48" s="80" t="n"/>
      <c r="BE48" s="80" t="n"/>
      <c r="BF48" s="80" t="n"/>
      <c r="BG48" s="80" t="n"/>
      <c r="BH48" s="80" t="n"/>
      <c r="BI48" s="80" t="n"/>
      <c r="BJ48" s="80" t="n"/>
      <c r="BK48" s="80" t="n"/>
      <c r="BL48" s="80" t="n"/>
      <c r="BM48" s="80" t="n"/>
      <c r="BN48" s="80" t="n"/>
      <c r="BO48" s="80" t="n"/>
      <c r="BQ48" s="89" t="n"/>
      <c r="BT48" s="80" t="n"/>
      <c r="BU48" s="80" t="n"/>
      <c r="BV48" s="80" t="n"/>
      <c r="BW48" s="80" t="n"/>
      <c r="BX48" s="80" t="n"/>
      <c r="BY48" s="80" t="n"/>
      <c r="BZ48" s="80" t="n"/>
      <c r="CA48" s="80" t="n"/>
      <c r="CB48" s="80" t="n"/>
      <c r="CC48" s="80" t="n"/>
      <c r="CD48" s="80" t="n"/>
      <c r="CE48" s="80" t="n"/>
      <c r="CF48" s="80" t="n"/>
      <c r="CG48" s="80" t="n"/>
      <c r="CH48" s="80" t="n"/>
      <c r="CI48" s="80" t="n"/>
      <c r="CJ48" s="80" t="n"/>
      <c r="CK48" s="80" t="n"/>
      <c r="CL48" s="80" t="n"/>
      <c r="CM48" s="80" t="n"/>
      <c r="CN48" s="80" t="n"/>
      <c r="CO48" s="80" t="n"/>
      <c r="CP48" s="80" t="n"/>
      <c r="CQ48" s="80" t="n"/>
      <c r="CR48" s="80" t="n"/>
      <c r="CS48" s="80" t="n"/>
      <c r="CT48" s="80" t="n"/>
      <c r="CU48" s="80" t="n"/>
      <c r="CV48" s="80" t="n"/>
      <c r="CW48" s="80" t="n"/>
      <c r="CX48" s="80" t="n"/>
      <c r="CY48" s="80" t="n"/>
      <c r="CZ48" s="80" t="n"/>
      <c r="DA48" s="80" t="n"/>
      <c r="DB48" s="80" t="n"/>
      <c r="DC48" s="80" t="n"/>
      <c r="DD48" s="80" t="n"/>
      <c r="DE48" s="80" t="n"/>
      <c r="DF48" s="80" t="n"/>
      <c r="DG48" s="80" t="n"/>
      <c r="DH48" s="80" t="n"/>
      <c r="DI48" s="80" t="n"/>
      <c r="DJ48" s="80" t="n"/>
      <c r="DK48" s="80" t="n"/>
      <c r="DL48" s="80" t="n"/>
      <c r="DM48" s="80" t="n"/>
      <c r="DN48" s="80" t="n"/>
      <c r="DO48" s="80" t="n"/>
      <c r="DP48" s="80" t="n"/>
      <c r="DQ48" s="80" t="n"/>
      <c r="DR48" s="80" t="n"/>
      <c r="DS48" s="80" t="n"/>
      <c r="DT48" s="80" t="n"/>
      <c r="DU48" s="80" t="n"/>
      <c r="DV48" s="80" t="n"/>
      <c r="DW48" s="80" t="n"/>
      <c r="DX48" s="80" t="n"/>
      <c r="DY48" s="80" t="n"/>
      <c r="DZ48" s="80" t="n"/>
      <c r="EA48" s="80" t="n"/>
      <c r="EB48" s="80" t="n"/>
      <c r="EC48" s="80" t="n"/>
      <c r="ED48" s="80" t="n"/>
      <c r="EE48" s="80" t="n"/>
      <c r="EF48" s="80" t="n"/>
      <c r="EG48" s="80" t="n"/>
      <c r="EH48" s="80" t="n"/>
      <c r="EI48" s="80" t="n"/>
      <c r="EJ48" s="80" t="n"/>
      <c r="EK48" s="80" t="n"/>
      <c r="EL48" s="80" t="n"/>
      <c r="EM48" s="80" t="n"/>
      <c r="EN48" s="80" t="n"/>
      <c r="EO48" s="80" t="n"/>
      <c r="EP48" s="80" t="n"/>
      <c r="EQ48" s="80" t="n"/>
      <c r="ER48" s="81" t="n"/>
      <c r="ES48" s="89" t="n"/>
      <c r="EU48" s="81" t="n"/>
      <c r="EV48" s="89" t="n"/>
      <c r="EX48" s="81" t="n"/>
      <c r="EY48" s="89" t="n"/>
      <c r="FA48" s="81" t="n"/>
      <c r="FB48" s="89" t="n"/>
      <c r="FD48" s="81" t="n"/>
      <c r="FE48" s="89" t="n"/>
      <c r="FG48" s="81" t="n"/>
      <c r="FH48" s="89" t="n"/>
      <c r="FJ48" s="81" t="n"/>
      <c r="FK48" s="89" t="n"/>
      <c r="FM48" s="81" t="n"/>
    </row>
    <row customHeight="1" ht="12" r="49" spans="1:201">
      <c r="A49" s="74" t="n">
        <v>43366</v>
      </c>
      <c r="B49" s="63" t="s">
        <v>190</v>
      </c>
      <c r="C49" s="63" t="s">
        <v>204</v>
      </c>
      <c r="D49" s="85" t="n">
        <v>6.18</v>
      </c>
      <c r="E49" s="57" t="n">
        <v>7.58</v>
      </c>
      <c r="F49" s="58" t="n">
        <v>391</v>
      </c>
      <c r="G49" s="59" t="n">
        <v>425</v>
      </c>
      <c r="H49" s="59" t="n">
        <v>336</v>
      </c>
      <c r="I49" s="59" t="n">
        <v>362</v>
      </c>
      <c r="J49" s="59" t="n">
        <v>12</v>
      </c>
      <c r="K49" s="59" t="n">
        <v>17</v>
      </c>
      <c r="L49" s="58" t="n">
        <v>1</v>
      </c>
      <c r="M49" s="59" t="n">
        <v>2</v>
      </c>
      <c r="N49" s="59" t="n">
        <v>6</v>
      </c>
      <c r="O49" s="59" t="n">
        <v>7</v>
      </c>
      <c r="P49" s="59" t="n">
        <v>4</v>
      </c>
      <c r="Q49" s="59" t="n">
        <v>0</v>
      </c>
      <c r="R49" s="60" t="n">
        <v>11</v>
      </c>
      <c r="S49" s="60" t="n">
        <v>9</v>
      </c>
      <c r="T49" s="60" t="n">
        <v>20</v>
      </c>
      <c r="U49" s="58" t="n">
        <v>2</v>
      </c>
      <c r="V49" s="59" t="n">
        <v>6</v>
      </c>
      <c r="W49" s="60" t="n">
        <v>8</v>
      </c>
      <c r="X49" s="58" t="n">
        <v>7</v>
      </c>
      <c r="Y49" s="59" t="n">
        <v>25</v>
      </c>
      <c r="Z49" s="61">
        <f>IF(U49="","",LOOKUP(U49-V49,{-9E+307,0,1},{2,"x",1}))</f>
        <v/>
      </c>
      <c r="AA49" s="62">
        <f>IF(U49="","",U49&amp;"-"&amp;V49)</f>
        <v/>
      </c>
      <c r="AB49" s="63" t="n"/>
      <c r="AW49" s="80" t="n"/>
      <c r="AX49" s="80" t="n"/>
      <c r="AY49" s="80" t="n"/>
      <c r="AZ49" s="80" t="n"/>
      <c r="BA49" s="80" t="n"/>
      <c r="BB49" s="80" t="n"/>
      <c r="BC49" s="80" t="n"/>
      <c r="BD49" s="80" t="n"/>
      <c r="BE49" s="80" t="n"/>
      <c r="BF49" s="80" t="n"/>
      <c r="BG49" s="80" t="n"/>
      <c r="BH49" s="80" t="n"/>
      <c r="BI49" s="80" t="n"/>
      <c r="BJ49" s="80" t="n"/>
      <c r="BK49" s="80" t="n"/>
      <c r="BL49" s="80" t="n"/>
      <c r="BM49" s="80" t="n"/>
      <c r="BN49" s="80" t="n"/>
      <c r="BO49" s="80" t="n"/>
      <c r="BQ49" s="89" t="n"/>
      <c r="BT49" s="80" t="n"/>
      <c r="BU49" s="80" t="n"/>
      <c r="BV49" s="80" t="n"/>
      <c r="BW49" s="80" t="n"/>
      <c r="BX49" s="80" t="n"/>
      <c r="BY49" s="80" t="n"/>
      <c r="BZ49" s="80" t="n"/>
      <c r="CA49" s="80" t="n"/>
      <c r="CB49" s="80" t="n"/>
      <c r="CC49" s="80" t="n"/>
      <c r="CD49" s="80" t="n"/>
      <c r="CE49" s="80" t="n"/>
      <c r="CF49" s="80" t="n"/>
      <c r="CG49" s="80" t="n"/>
      <c r="CH49" s="80" t="n"/>
      <c r="CI49" s="80" t="n"/>
      <c r="CJ49" s="80" t="n"/>
      <c r="CK49" s="80" t="n"/>
      <c r="CL49" s="80" t="n"/>
      <c r="CM49" s="80" t="n"/>
      <c r="CN49" s="80" t="n"/>
      <c r="CO49" s="80" t="n"/>
      <c r="CP49" s="80" t="n"/>
      <c r="CQ49" s="80" t="n"/>
      <c r="CR49" s="80" t="n"/>
      <c r="CS49" s="80" t="n"/>
      <c r="CT49" s="80" t="n"/>
      <c r="CU49" s="80" t="n"/>
      <c r="CV49" s="80" t="n"/>
      <c r="CW49" s="80" t="n"/>
      <c r="CX49" s="80" t="n"/>
      <c r="CY49" s="80" t="n"/>
      <c r="CZ49" s="80" t="n"/>
      <c r="DA49" s="80" t="n"/>
      <c r="DB49" s="80" t="n"/>
      <c r="DC49" s="80" t="n"/>
      <c r="DD49" s="80" t="n"/>
      <c r="DE49" s="80" t="n"/>
      <c r="DF49" s="80" t="n"/>
      <c r="DG49" s="80" t="n"/>
      <c r="DH49" s="80" t="n"/>
      <c r="DI49" s="80" t="n"/>
      <c r="DJ49" s="80" t="n"/>
      <c r="DK49" s="80" t="n"/>
      <c r="DL49" s="80" t="n"/>
      <c r="DM49" s="80" t="n"/>
      <c r="DN49" s="80" t="n"/>
      <c r="DO49" s="80" t="n"/>
      <c r="DP49" s="80" t="n"/>
      <c r="DQ49" s="80" t="n"/>
      <c r="DR49" s="80" t="n"/>
      <c r="DS49" s="80" t="n"/>
      <c r="DT49" s="80" t="n"/>
      <c r="DU49" s="80" t="n"/>
      <c r="DV49" s="80" t="n"/>
      <c r="DW49" s="80" t="n"/>
      <c r="DX49" s="80" t="n"/>
      <c r="DY49" s="80" t="n"/>
      <c r="DZ49" s="80" t="n"/>
      <c r="EA49" s="80" t="n"/>
      <c r="EB49" s="80" t="n"/>
      <c r="EC49" s="80" t="n"/>
      <c r="ED49" s="80" t="n"/>
      <c r="EE49" s="80" t="n"/>
      <c r="EF49" s="80" t="n"/>
      <c r="EG49" s="80" t="n"/>
      <c r="EH49" s="80" t="n"/>
      <c r="EI49" s="80" t="n"/>
      <c r="EJ49" s="80" t="n"/>
      <c r="EK49" s="80" t="n"/>
      <c r="EL49" s="80" t="n"/>
      <c r="EM49" s="80" t="n"/>
      <c r="EN49" s="80" t="n"/>
      <c r="EO49" s="80" t="n"/>
      <c r="EP49" s="80" t="n"/>
      <c r="EQ49" s="80" t="n"/>
      <c r="ER49" s="81" t="n"/>
      <c r="ES49" s="89" t="n"/>
      <c r="EU49" s="81" t="n"/>
      <c r="EV49" s="89" t="n"/>
      <c r="EX49" s="81" t="n"/>
      <c r="EY49" s="89" t="n"/>
      <c r="FA49" s="81" t="n"/>
      <c r="FB49" s="89" t="n"/>
      <c r="FD49" s="81" t="n"/>
      <c r="FE49" s="89" t="n"/>
      <c r="FG49" s="81" t="n"/>
      <c r="FH49" s="89" t="n"/>
      <c r="FJ49" s="81" t="n"/>
      <c r="FK49" s="89" t="n"/>
      <c r="FM49" s="81" t="n"/>
    </row>
    <row customHeight="1" ht="15" r="50" spans="1:201">
      <c r="A50" s="74" t="n">
        <v>43366</v>
      </c>
      <c r="B50" s="63" t="s">
        <v>199</v>
      </c>
      <c r="C50" s="63" t="s">
        <v>208</v>
      </c>
      <c r="D50" s="85" t="n">
        <v>6.63</v>
      </c>
      <c r="E50" s="57" t="n">
        <v>6.63</v>
      </c>
      <c r="F50" s="58" t="n">
        <v>515</v>
      </c>
      <c r="G50" s="59" t="n">
        <v>418</v>
      </c>
      <c r="H50" s="59" t="n">
        <v>452</v>
      </c>
      <c r="I50" s="59" t="n">
        <v>352</v>
      </c>
      <c r="J50" s="59" t="n">
        <v>8</v>
      </c>
      <c r="K50" s="59" t="n">
        <v>10</v>
      </c>
      <c r="L50" s="58" t="n">
        <v>1</v>
      </c>
      <c r="M50" s="59" t="n">
        <v>0</v>
      </c>
      <c r="N50" s="59" t="n">
        <v>0</v>
      </c>
      <c r="O50" s="59" t="n">
        <v>0</v>
      </c>
      <c r="P50" s="59" t="n">
        <v>0</v>
      </c>
      <c r="Q50" s="59" t="n">
        <v>2</v>
      </c>
      <c r="R50" s="60" t="n">
        <v>1</v>
      </c>
      <c r="S50" s="60" t="n">
        <v>2</v>
      </c>
      <c r="T50" s="60" t="n">
        <v>3</v>
      </c>
      <c r="U50" s="58" t="n">
        <v>0</v>
      </c>
      <c r="V50" s="59" t="n">
        <v>0</v>
      </c>
      <c r="W50" s="60" t="n">
        <v>0</v>
      </c>
      <c r="X50" s="58" t="n">
        <v>21</v>
      </c>
      <c r="Y50" s="59" t="n">
        <v>31</v>
      </c>
      <c r="Z50" s="61">
        <f>IF(U50="","",LOOKUP(U50-V50,{-9E+307,0,1},{2,"x",1}))</f>
        <v/>
      </c>
      <c r="AA50" s="62">
        <f>IF(U50="","",U50&amp;"-"&amp;V50)</f>
        <v/>
      </c>
      <c r="AB50" s="63" t="n"/>
      <c r="AW50" s="80" t="n"/>
      <c r="AX50" s="80" t="n"/>
      <c r="AY50" s="80" t="n"/>
      <c r="AZ50" s="80" t="n"/>
      <c r="BA50" s="80" t="n"/>
      <c r="BB50" s="80" t="n"/>
      <c r="BC50" s="80" t="n"/>
      <c r="BD50" s="80" t="n"/>
      <c r="BE50" s="80" t="n"/>
      <c r="BF50" s="80" t="n"/>
      <c r="BG50" s="80" t="n"/>
      <c r="BH50" s="80" t="n"/>
      <c r="BI50" s="80" t="n"/>
      <c r="BJ50" s="80" t="n"/>
      <c r="BK50" s="80" t="n"/>
      <c r="BL50" s="80" t="n"/>
      <c r="BM50" s="80" t="n"/>
      <c r="BN50" s="80" t="n"/>
      <c r="BO50" s="80" t="n"/>
      <c r="BQ50" s="89" t="n"/>
      <c r="BR50" t="s">
        <v>199</v>
      </c>
      <c r="BS50" t="s">
        <v>205</v>
      </c>
      <c r="BT50" s="80" t="n">
        <v>13</v>
      </c>
      <c r="BU50" s="80" t="n">
        <v>3</v>
      </c>
      <c r="BV50" s="80" t="n">
        <v>14</v>
      </c>
      <c r="BW50" s="80" t="n">
        <v>2</v>
      </c>
      <c r="BX50" s="80" t="n">
        <v>8</v>
      </c>
      <c r="BY50" s="80" t="n">
        <v>8</v>
      </c>
      <c r="BZ50" s="80" t="n">
        <v>9</v>
      </c>
      <c r="CA50" s="80" t="n">
        <v>7</v>
      </c>
      <c r="CB50" s="80" t="n">
        <v>3</v>
      </c>
      <c r="CC50" s="80" t="n">
        <v>13</v>
      </c>
      <c r="CD50" s="80" t="n">
        <v>2</v>
      </c>
      <c r="CE50" s="80" t="n">
        <v>14</v>
      </c>
      <c r="CF50" s="80" t="n">
        <v>11</v>
      </c>
      <c r="CG50" s="80" t="n">
        <v>5</v>
      </c>
      <c r="CH50" s="80" t="n">
        <v>11</v>
      </c>
      <c r="CI50" s="80" t="n">
        <v>5</v>
      </c>
      <c r="CJ50" s="80" t="n">
        <v>8</v>
      </c>
      <c r="CK50" s="80" t="n">
        <v>8</v>
      </c>
      <c r="CL50" s="80" t="n">
        <v>7</v>
      </c>
      <c r="CM50" s="80" t="n">
        <v>9</v>
      </c>
      <c r="CN50" s="80" t="n">
        <v>4</v>
      </c>
      <c r="CO50" s="80" t="n">
        <v>12</v>
      </c>
      <c r="CP50" s="80" t="n">
        <v>4</v>
      </c>
      <c r="CQ50" s="80" t="n">
        <v>12</v>
      </c>
      <c r="CR50" s="80" t="n">
        <v>1</v>
      </c>
      <c r="CS50" s="80" t="n">
        <v>15</v>
      </c>
      <c r="CT50" s="80" t="n">
        <v>4</v>
      </c>
      <c r="CU50" s="80" t="n">
        <v>12</v>
      </c>
      <c r="CV50" s="80" t="n">
        <v>10</v>
      </c>
      <c r="CW50" s="80" t="n">
        <v>6</v>
      </c>
      <c r="CX50" s="80" t="n">
        <v>13</v>
      </c>
      <c r="CY50" s="80" t="n">
        <v>3</v>
      </c>
      <c r="CZ50" s="80" t="n">
        <v>3</v>
      </c>
      <c r="DA50" s="80" t="n">
        <v>13</v>
      </c>
      <c r="DB50" s="80" t="n">
        <v>4</v>
      </c>
      <c r="DC50" s="80" t="n">
        <v>12</v>
      </c>
      <c r="DD50" s="80" t="n">
        <v>0</v>
      </c>
      <c r="DE50" s="80" t="n">
        <v>16</v>
      </c>
      <c r="DF50" s="80" t="n">
        <v>1</v>
      </c>
      <c r="DG50" s="80" t="n">
        <v>15</v>
      </c>
      <c r="DH50" s="80" t="n">
        <v>11</v>
      </c>
      <c r="DI50" s="80" t="n">
        <v>5</v>
      </c>
      <c r="DJ50" s="80" t="n">
        <v>12</v>
      </c>
      <c r="DK50" s="80" t="n">
        <v>4</v>
      </c>
      <c r="DL50" s="80" t="n">
        <v>5</v>
      </c>
      <c r="DM50" s="80" t="n">
        <v>11</v>
      </c>
      <c r="DN50" s="80" t="n">
        <v>6</v>
      </c>
      <c r="DO50" s="80" t="n">
        <v>10</v>
      </c>
      <c r="DP50" s="80" t="n">
        <v>1</v>
      </c>
      <c r="DQ50" s="80" t="n">
        <v>15</v>
      </c>
      <c r="DR50" s="80" t="n">
        <v>3</v>
      </c>
      <c r="DS50" s="80" t="n">
        <v>13</v>
      </c>
      <c r="DT50" s="80" t="n">
        <v>10</v>
      </c>
      <c r="DU50" s="80" t="n">
        <v>6</v>
      </c>
      <c r="DV50" s="80" t="n">
        <v>8</v>
      </c>
      <c r="DW50" s="80" t="n">
        <v>8</v>
      </c>
      <c r="DX50" s="80" t="n">
        <v>5</v>
      </c>
      <c r="DY50" s="80" t="n">
        <v>11</v>
      </c>
      <c r="DZ50" s="80" t="n">
        <v>3</v>
      </c>
      <c r="EA50" s="80" t="n">
        <v>13</v>
      </c>
      <c r="EB50" s="80" t="n">
        <v>2</v>
      </c>
      <c r="EC50" s="80" t="n">
        <v>14</v>
      </c>
      <c r="ED50" s="80" t="n">
        <v>0</v>
      </c>
      <c r="EE50" s="80" t="n">
        <v>16</v>
      </c>
      <c r="EF50" s="80" t="n">
        <v>12</v>
      </c>
      <c r="EG50" s="80" t="n">
        <v>4</v>
      </c>
      <c r="EH50" s="80" t="n">
        <v>9</v>
      </c>
      <c r="EI50" s="80" t="n">
        <v>7</v>
      </c>
      <c r="EJ50" s="80" t="n">
        <v>7</v>
      </c>
      <c r="EK50" s="80" t="n">
        <v>9</v>
      </c>
      <c r="EL50" s="80" t="n">
        <v>5</v>
      </c>
      <c r="EM50" s="80" t="n">
        <v>11</v>
      </c>
      <c r="EN50" s="80" t="n">
        <v>2</v>
      </c>
      <c r="EO50" s="80" t="n">
        <v>14</v>
      </c>
      <c r="EP50" s="80" t="n">
        <v>3</v>
      </c>
      <c r="EQ50" s="80" t="n">
        <v>13</v>
      </c>
      <c r="ER50" s="81" t="n"/>
      <c r="ES50" s="89" t="n"/>
      <c r="EU50" s="81" t="n"/>
      <c r="EV50" s="89" t="n"/>
      <c r="EX50" s="81" t="n"/>
      <c r="EY50" s="89" t="n"/>
      <c r="FA50" s="81" t="n"/>
      <c r="FB50" s="89" t="n"/>
      <c r="FD50" s="81" t="n"/>
      <c r="FE50" s="89" t="n"/>
      <c r="FG50" s="81" t="n"/>
      <c r="FH50" s="89" t="n"/>
      <c r="FJ50" s="81" t="n"/>
      <c r="FK50" s="89" t="n"/>
      <c r="FM50" s="81" t="n"/>
    </row>
    <row customHeight="1" ht="12" r="51" spans="1:201">
      <c r="A51" s="74" t="n">
        <v>43368</v>
      </c>
      <c r="B51" s="63" t="s">
        <v>198</v>
      </c>
      <c r="C51" s="63" t="s">
        <v>202</v>
      </c>
      <c r="D51" s="85" t="n">
        <v>7.44</v>
      </c>
      <c r="E51" s="57" t="n">
        <v>6.12</v>
      </c>
      <c r="F51" s="58" t="n">
        <v>657</v>
      </c>
      <c r="G51" s="59" t="n">
        <v>452</v>
      </c>
      <c r="H51" s="59" t="n">
        <v>600</v>
      </c>
      <c r="I51" s="59" t="n">
        <v>386</v>
      </c>
      <c r="J51" s="59" t="n">
        <v>14</v>
      </c>
      <c r="K51" s="59" t="n">
        <v>6</v>
      </c>
      <c r="L51" s="58" t="n">
        <v>0</v>
      </c>
      <c r="M51" s="59" t="n">
        <v>0</v>
      </c>
      <c r="N51" s="59" t="n">
        <v>2</v>
      </c>
      <c r="O51" s="59" t="n">
        <v>1</v>
      </c>
      <c r="P51" s="59" t="n">
        <v>3</v>
      </c>
      <c r="Q51" s="59" t="n">
        <v>0</v>
      </c>
      <c r="R51" s="60" t="n">
        <v>5</v>
      </c>
      <c r="S51" s="60" t="n">
        <v>1</v>
      </c>
      <c r="T51" s="60" t="n">
        <v>6</v>
      </c>
      <c r="U51" s="58" t="n">
        <v>3</v>
      </c>
      <c r="V51" s="59" t="n">
        <v>0</v>
      </c>
      <c r="W51" s="60" t="n">
        <v>3</v>
      </c>
      <c r="X51" s="58" t="n">
        <v>10</v>
      </c>
      <c r="Y51" s="59" t="n">
        <v>14</v>
      </c>
      <c r="Z51" s="61">
        <f>IF(U51="","",LOOKUP(U51-V51,{-9E+307,0,1},{2,"x",1}))</f>
        <v/>
      </c>
      <c r="AA51" s="62">
        <f>IF(U51="","",U51&amp;"-"&amp;V51)</f>
        <v/>
      </c>
      <c r="AB51" s="63" t="n"/>
      <c r="AW51" s="80" t="n"/>
      <c r="AX51" s="80" t="n"/>
      <c r="AY51" s="80" t="n"/>
      <c r="AZ51" s="80" t="n"/>
      <c r="BA51" s="80" t="n"/>
      <c r="BB51" s="80" t="n"/>
      <c r="BC51" s="80" t="n"/>
      <c r="BD51" s="80" t="n"/>
      <c r="BE51" s="80" t="n"/>
      <c r="BF51" s="80" t="n"/>
      <c r="BG51" s="80" t="n"/>
      <c r="BH51" s="80" t="n"/>
      <c r="BI51" s="80" t="n"/>
      <c r="BJ51" s="80" t="n"/>
      <c r="BK51" s="80" t="n"/>
      <c r="BL51" s="80" t="n"/>
      <c r="BM51" s="80" t="n"/>
      <c r="BN51" s="80" t="n"/>
      <c r="BO51" s="80" t="n"/>
      <c r="BQ51" s="89" t="n"/>
      <c r="BR51" t="s">
        <v>191</v>
      </c>
      <c r="BS51" t="s">
        <v>206</v>
      </c>
      <c r="BT51" s="80" t="n">
        <v>13</v>
      </c>
      <c r="BU51" s="80" t="n">
        <v>3</v>
      </c>
      <c r="BV51" s="80" t="n">
        <v>7</v>
      </c>
      <c r="BW51" s="80" t="n">
        <v>9</v>
      </c>
      <c r="BX51" s="80" t="n">
        <v>9</v>
      </c>
      <c r="BY51" s="80" t="n">
        <v>7</v>
      </c>
      <c r="BZ51" s="80" t="n">
        <v>0</v>
      </c>
      <c r="CA51" s="80" t="n">
        <v>16</v>
      </c>
      <c r="CB51" s="80" t="n">
        <v>4</v>
      </c>
      <c r="CC51" s="80" t="n">
        <v>12</v>
      </c>
      <c r="CD51" s="80" t="n">
        <v>0</v>
      </c>
      <c r="CE51" s="80" t="n">
        <v>16</v>
      </c>
      <c r="CF51" s="80" t="n">
        <v>9</v>
      </c>
      <c r="CG51" s="80" t="n">
        <v>7</v>
      </c>
      <c r="CH51" s="80" t="n">
        <v>12</v>
      </c>
      <c r="CI51" s="80" t="n">
        <v>4</v>
      </c>
      <c r="CJ51" s="80" t="n">
        <v>6</v>
      </c>
      <c r="CK51" s="80" t="n">
        <v>10</v>
      </c>
      <c r="CL51" s="80" t="n">
        <v>2</v>
      </c>
      <c r="CM51" s="80" t="n">
        <v>14</v>
      </c>
      <c r="CN51" s="80" t="n">
        <v>5</v>
      </c>
      <c r="CO51" s="80" t="n">
        <v>11</v>
      </c>
      <c r="CP51" s="80" t="n">
        <v>0</v>
      </c>
      <c r="CQ51" s="80" t="n">
        <v>16</v>
      </c>
      <c r="CR51" s="80" t="n">
        <v>3</v>
      </c>
      <c r="CS51" s="80" t="n">
        <v>13</v>
      </c>
      <c r="CT51" s="80" t="n">
        <v>0</v>
      </c>
      <c r="CU51" s="80" t="n">
        <v>16</v>
      </c>
      <c r="CV51" s="80" t="n">
        <v>7</v>
      </c>
      <c r="CW51" s="80" t="n">
        <v>9</v>
      </c>
      <c r="CX51" s="80" t="n">
        <v>7</v>
      </c>
      <c r="CY51" s="80" t="n">
        <v>9</v>
      </c>
      <c r="CZ51" s="80" t="n">
        <v>1</v>
      </c>
      <c r="DA51" s="80" t="n">
        <v>15</v>
      </c>
      <c r="DB51" s="80" t="n">
        <v>0</v>
      </c>
      <c r="DC51" s="80" t="n">
        <v>16</v>
      </c>
      <c r="DD51" s="80" t="n">
        <v>1</v>
      </c>
      <c r="DE51" s="80" t="n">
        <v>15</v>
      </c>
      <c r="DF51" s="80" t="n">
        <v>0</v>
      </c>
      <c r="DG51" s="80" t="n">
        <v>16</v>
      </c>
      <c r="DH51" s="80" t="n">
        <v>10</v>
      </c>
      <c r="DI51" s="80" t="n">
        <v>6</v>
      </c>
      <c r="DJ51" s="80" t="n">
        <v>11</v>
      </c>
      <c r="DK51" s="80" t="n">
        <v>5</v>
      </c>
      <c r="DL51" s="80" t="n">
        <v>5</v>
      </c>
      <c r="DM51" s="80" t="n">
        <v>11</v>
      </c>
      <c r="DN51" s="80" t="n">
        <v>5</v>
      </c>
      <c r="DO51" s="80" t="n">
        <v>11</v>
      </c>
      <c r="DP51" s="80" t="n">
        <v>2</v>
      </c>
      <c r="DQ51" s="80" t="n">
        <v>14</v>
      </c>
      <c r="DR51" s="80" t="n">
        <v>1</v>
      </c>
      <c r="DS51" s="80" t="n">
        <v>15</v>
      </c>
      <c r="DT51" s="80" t="n">
        <v>12</v>
      </c>
      <c r="DU51" s="80" t="n">
        <v>4</v>
      </c>
      <c r="DV51" s="80" t="n">
        <v>6</v>
      </c>
      <c r="DW51" s="80" t="n">
        <v>10</v>
      </c>
      <c r="DX51" s="80" t="n">
        <v>7</v>
      </c>
      <c r="DY51" s="80" t="n">
        <v>9</v>
      </c>
      <c r="DZ51" s="80" t="n">
        <v>1</v>
      </c>
      <c r="EA51" s="80" t="n">
        <v>15</v>
      </c>
      <c r="EB51" s="80" t="n">
        <v>3</v>
      </c>
      <c r="EC51" s="80" t="n">
        <v>13</v>
      </c>
      <c r="ED51" s="80" t="n">
        <v>0</v>
      </c>
      <c r="EE51" s="80" t="n">
        <v>16</v>
      </c>
      <c r="EF51" s="80" t="n">
        <v>11</v>
      </c>
      <c r="EG51" s="80" t="n">
        <v>5</v>
      </c>
      <c r="EH51" s="80" t="n">
        <v>10</v>
      </c>
      <c r="EI51" s="80" t="n">
        <v>6</v>
      </c>
      <c r="EJ51" s="80" t="n">
        <v>5</v>
      </c>
      <c r="EK51" s="80" t="n">
        <v>11</v>
      </c>
      <c r="EL51" s="80" t="n">
        <v>2</v>
      </c>
      <c r="EM51" s="80" t="n">
        <v>14</v>
      </c>
      <c r="EN51" s="80" t="n">
        <v>2</v>
      </c>
      <c r="EO51" s="80" t="n">
        <v>14</v>
      </c>
      <c r="EP51" s="80" t="n">
        <v>0</v>
      </c>
      <c r="EQ51" s="80" t="n">
        <v>16</v>
      </c>
      <c r="ER51" s="81" t="n"/>
      <c r="ES51" s="89" t="n"/>
      <c r="EU51" s="81" t="n"/>
      <c r="EV51" s="89" t="n"/>
      <c r="EX51" s="81" t="n"/>
      <c r="EY51" s="89" t="n"/>
      <c r="FA51" s="81" t="n"/>
      <c r="FB51" s="89" t="n"/>
      <c r="FD51" s="81" t="n"/>
      <c r="FE51" s="89" t="n"/>
      <c r="FG51" s="81" t="n"/>
      <c r="FH51" s="89" t="n"/>
      <c r="FJ51" s="81" t="n"/>
      <c r="FK51" s="89" t="n"/>
      <c r="FM51" s="81" t="n"/>
    </row>
    <row customHeight="1" ht="12" r="52" spans="1:201">
      <c r="A52" s="74" t="n">
        <v>43368</v>
      </c>
      <c r="B52" s="63" t="s">
        <v>197</v>
      </c>
      <c r="C52" s="63" t="s">
        <v>201</v>
      </c>
      <c r="D52" s="85" t="n">
        <v>7.05</v>
      </c>
      <c r="E52" s="57" t="n">
        <v>6.38</v>
      </c>
      <c r="F52" s="58" t="n">
        <v>429</v>
      </c>
      <c r="G52" s="59" t="n">
        <v>502</v>
      </c>
      <c r="H52" s="59" t="n">
        <v>323</v>
      </c>
      <c r="I52" s="59" t="n">
        <v>377</v>
      </c>
      <c r="J52" s="59" t="n">
        <v>8</v>
      </c>
      <c r="K52" s="59" t="n">
        <v>6</v>
      </c>
      <c r="L52" s="58" t="n">
        <v>0</v>
      </c>
      <c r="M52" s="59" t="n">
        <v>0</v>
      </c>
      <c r="N52" s="59" t="n">
        <v>3</v>
      </c>
      <c r="O52" s="59" t="n">
        <v>1</v>
      </c>
      <c r="P52" s="59" t="n">
        <v>2</v>
      </c>
      <c r="Q52" s="59" t="n">
        <v>0</v>
      </c>
      <c r="R52" s="60" t="n">
        <v>5</v>
      </c>
      <c r="S52" s="60" t="n">
        <v>1</v>
      </c>
      <c r="T52" s="60" t="n">
        <v>6</v>
      </c>
      <c r="U52" s="58" t="n">
        <v>1</v>
      </c>
      <c r="V52" s="59" t="n">
        <v>0</v>
      </c>
      <c r="W52" s="60" t="n">
        <v>1</v>
      </c>
      <c r="X52" s="58" t="n">
        <v>26</v>
      </c>
      <c r="Y52" s="59" t="n">
        <v>13</v>
      </c>
      <c r="Z52" s="61">
        <f>IF(U52="","",LOOKUP(U52-V52,{-9E+307,0,1},{2,"x",1}))</f>
        <v/>
      </c>
      <c r="AA52" s="62">
        <f>IF(U52="","",U52&amp;"-"&amp;V52)</f>
        <v/>
      </c>
      <c r="AB52" s="63" t="n"/>
      <c r="AW52" s="80" t="n"/>
      <c r="AX52" s="80" t="n"/>
      <c r="AY52" s="80" t="n"/>
      <c r="AZ52" s="80" t="n"/>
      <c r="BA52" s="80" t="n"/>
      <c r="BB52" s="80" t="n"/>
      <c r="BC52" s="80" t="n"/>
      <c r="BD52" s="80" t="n"/>
      <c r="BE52" s="80" t="n"/>
      <c r="BF52" s="80" t="n"/>
      <c r="BG52" s="80" t="n"/>
      <c r="BH52" s="80" t="n"/>
      <c r="BI52" s="80" t="n"/>
      <c r="BJ52" s="80" t="n"/>
      <c r="BK52" s="80" t="n"/>
      <c r="BL52" s="80" t="n"/>
      <c r="BM52" s="80" t="n"/>
      <c r="BN52" s="80" t="n"/>
      <c r="BO52" s="80" t="n"/>
      <c r="BQ52" s="89" t="n"/>
      <c r="BR52" t="s">
        <v>200</v>
      </c>
      <c r="BS52" t="s">
        <v>193</v>
      </c>
      <c r="BT52" s="80" t="n">
        <v>10</v>
      </c>
      <c r="BU52" s="80" t="n">
        <v>6</v>
      </c>
      <c r="BV52" s="80" t="n">
        <v>13</v>
      </c>
      <c r="BW52" s="80" t="n">
        <v>3</v>
      </c>
      <c r="BX52" s="80" t="n">
        <v>7</v>
      </c>
      <c r="BY52" s="80" t="n">
        <v>9</v>
      </c>
      <c r="BZ52" s="80" t="n">
        <v>5</v>
      </c>
      <c r="CA52" s="80" t="n">
        <v>11</v>
      </c>
      <c r="CB52" s="80" t="n">
        <v>0</v>
      </c>
      <c r="CC52" s="80" t="n">
        <v>16</v>
      </c>
      <c r="CD52" s="80" t="n">
        <v>0</v>
      </c>
      <c r="CE52" s="80" t="n">
        <v>16</v>
      </c>
      <c r="CF52" s="80" t="n">
        <v>10</v>
      </c>
      <c r="CG52" s="80" t="n">
        <v>6</v>
      </c>
      <c r="CH52" s="80" t="n">
        <v>10</v>
      </c>
      <c r="CI52" s="80" t="n">
        <v>6</v>
      </c>
      <c r="CJ52" s="80" t="n">
        <v>9</v>
      </c>
      <c r="CK52" s="80" t="n">
        <v>7</v>
      </c>
      <c r="CL52" s="80" t="n">
        <v>8</v>
      </c>
      <c r="CM52" s="80" t="n">
        <v>8</v>
      </c>
      <c r="CN52" s="80" t="n">
        <v>4</v>
      </c>
      <c r="CO52" s="80" t="n">
        <v>12</v>
      </c>
      <c r="CP52" s="80" t="n">
        <v>1</v>
      </c>
      <c r="CQ52" s="80" t="n">
        <v>15</v>
      </c>
      <c r="CR52" s="80" t="n">
        <v>0</v>
      </c>
      <c r="CS52" s="80" t="n">
        <v>16</v>
      </c>
      <c r="CT52" s="80" t="n">
        <v>1</v>
      </c>
      <c r="CU52" s="80" t="n">
        <v>15</v>
      </c>
      <c r="CV52" s="80" t="n">
        <v>11</v>
      </c>
      <c r="CW52" s="80" t="n">
        <v>5</v>
      </c>
      <c r="CX52" s="80" t="n">
        <v>6</v>
      </c>
      <c r="CY52" s="80" t="n">
        <v>10</v>
      </c>
      <c r="CZ52" s="80" t="n">
        <v>2</v>
      </c>
      <c r="DA52" s="80" t="n">
        <v>14</v>
      </c>
      <c r="DB52" s="80" t="n">
        <v>1</v>
      </c>
      <c r="DC52" s="80" t="n">
        <v>15</v>
      </c>
      <c r="DD52" s="80" t="n">
        <v>0</v>
      </c>
      <c r="DE52" s="80" t="n">
        <v>16</v>
      </c>
      <c r="DF52" s="80" t="n">
        <v>0</v>
      </c>
      <c r="DG52" s="80" t="n">
        <v>16</v>
      </c>
      <c r="DH52" s="80" t="n">
        <v>10</v>
      </c>
      <c r="DI52" s="80" t="n">
        <v>6</v>
      </c>
      <c r="DJ52" s="80" t="n">
        <v>11</v>
      </c>
      <c r="DK52" s="80" t="n">
        <v>5</v>
      </c>
      <c r="DL52" s="80" t="n">
        <v>6</v>
      </c>
      <c r="DM52" s="80" t="n">
        <v>10</v>
      </c>
      <c r="DN52" s="80" t="n">
        <v>4</v>
      </c>
      <c r="DO52" s="80" t="n">
        <v>12</v>
      </c>
      <c r="DP52" s="80" t="n">
        <v>2</v>
      </c>
      <c r="DQ52" s="80" t="n">
        <v>14</v>
      </c>
      <c r="DR52" s="80" t="n">
        <v>1</v>
      </c>
      <c r="DS52" s="80" t="n">
        <v>15</v>
      </c>
      <c r="DT52" s="80" t="n">
        <v>8</v>
      </c>
      <c r="DU52" s="80" t="n">
        <v>8</v>
      </c>
      <c r="DV52" s="80" t="n">
        <v>12</v>
      </c>
      <c r="DW52" s="80" t="n">
        <v>4</v>
      </c>
      <c r="DX52" s="80" t="n">
        <v>1</v>
      </c>
      <c r="DY52" s="80" t="n">
        <v>15</v>
      </c>
      <c r="DZ52" s="80" t="n">
        <v>4</v>
      </c>
      <c r="EA52" s="80" t="n">
        <v>12</v>
      </c>
      <c r="EB52" s="80" t="n">
        <v>0</v>
      </c>
      <c r="EC52" s="80" t="n">
        <v>16</v>
      </c>
      <c r="ED52" s="80" t="n">
        <v>0</v>
      </c>
      <c r="EE52" s="80" t="n">
        <v>16</v>
      </c>
      <c r="EF52" s="80" t="n">
        <v>13</v>
      </c>
      <c r="EG52" s="80" t="n">
        <v>3</v>
      </c>
      <c r="EH52" s="80" t="n">
        <v>11</v>
      </c>
      <c r="EI52" s="80" t="n">
        <v>5</v>
      </c>
      <c r="EJ52" s="80" t="n">
        <v>6</v>
      </c>
      <c r="EK52" s="80" t="n">
        <v>10</v>
      </c>
      <c r="EL52" s="80" t="n">
        <v>4</v>
      </c>
      <c r="EM52" s="80" t="n">
        <v>12</v>
      </c>
      <c r="EN52" s="80" t="n">
        <v>0</v>
      </c>
      <c r="EO52" s="80" t="n">
        <v>16</v>
      </c>
      <c r="EP52" s="80" t="n">
        <v>2</v>
      </c>
      <c r="EQ52" s="80" t="n">
        <v>14</v>
      </c>
      <c r="ER52" s="81" t="n"/>
      <c r="ES52" s="89" t="n"/>
      <c r="EU52" s="81" t="n"/>
      <c r="EV52" s="89" t="n"/>
      <c r="EX52" s="81" t="n"/>
      <c r="EY52" s="89" t="n"/>
      <c r="FA52" s="81" t="n"/>
      <c r="FB52" s="89" t="n"/>
      <c r="FD52" s="81" t="n"/>
      <c r="FE52" s="89" t="n"/>
      <c r="FG52" s="81" t="n"/>
      <c r="FH52" s="89" t="n"/>
      <c r="FJ52" s="81" t="n"/>
      <c r="FK52" s="89" t="n"/>
      <c r="FM52" s="81" t="n"/>
    </row>
    <row customHeight="1" ht="12" r="53" spans="1:201">
      <c r="A53" s="74" t="n">
        <v>43368</v>
      </c>
      <c r="B53" s="63" t="s">
        <v>200</v>
      </c>
      <c r="C53" s="63" t="s">
        <v>203</v>
      </c>
      <c r="D53" s="85" t="n">
        <v>6.81</v>
      </c>
      <c r="E53" s="57" t="n">
        <v>6.59</v>
      </c>
      <c r="F53" s="58" t="n">
        <v>449</v>
      </c>
      <c r="G53" s="59" t="n">
        <v>352</v>
      </c>
      <c r="H53" s="59" t="n">
        <v>375</v>
      </c>
      <c r="I53" s="59" t="n">
        <v>282</v>
      </c>
      <c r="J53" s="59" t="n">
        <v>14</v>
      </c>
      <c r="K53" s="59" t="n">
        <v>6</v>
      </c>
      <c r="L53" s="58" t="n">
        <v>1</v>
      </c>
      <c r="M53" s="59" t="n">
        <v>4</v>
      </c>
      <c r="N53" s="59" t="n">
        <v>4</v>
      </c>
      <c r="O53" s="59" t="n">
        <v>2</v>
      </c>
      <c r="P53" s="59" t="n">
        <v>1</v>
      </c>
      <c r="Q53" s="59" t="n">
        <v>0</v>
      </c>
      <c r="R53" s="60" t="n">
        <v>6</v>
      </c>
      <c r="S53" s="60" t="n">
        <v>6</v>
      </c>
      <c r="T53" s="60" t="n">
        <v>12</v>
      </c>
      <c r="U53" s="58" t="n">
        <v>2</v>
      </c>
      <c r="V53" s="59" t="n">
        <v>2</v>
      </c>
      <c r="W53" s="60" t="n">
        <v>4</v>
      </c>
      <c r="X53" s="58" t="n">
        <v>11</v>
      </c>
      <c r="Y53" s="59" t="n">
        <v>21</v>
      </c>
      <c r="Z53" s="61">
        <f>IF(U53="","",LOOKUP(U53-V53,{-9E+307,0,1},{2,"x",1}))</f>
        <v/>
      </c>
      <c r="AA53" s="62">
        <f>IF(U53="","",U53&amp;"-"&amp;V53)</f>
        <v/>
      </c>
      <c r="AB53" s="63" t="n"/>
      <c r="AW53" s="80" t="n"/>
      <c r="AX53" s="80" t="n"/>
      <c r="AY53" s="80" t="n"/>
      <c r="AZ53" s="80" t="n"/>
      <c r="BA53" s="80" t="n"/>
      <c r="BB53" s="80" t="n"/>
      <c r="BC53" s="80" t="n"/>
      <c r="BD53" s="80" t="n"/>
      <c r="BE53" s="80" t="n"/>
      <c r="BF53" s="80" t="n"/>
      <c r="BG53" s="80" t="n"/>
      <c r="BH53" s="80" t="n"/>
      <c r="BI53" s="80" t="n"/>
      <c r="BJ53" s="80" t="n"/>
      <c r="BK53" s="80" t="n"/>
      <c r="BL53" s="80" t="n"/>
      <c r="BM53" s="80" t="n"/>
      <c r="BN53" s="80" t="n"/>
      <c r="BO53" s="80" t="n"/>
      <c r="BQ53" s="89" t="n"/>
      <c r="BR53" t="s">
        <v>195</v>
      </c>
      <c r="BS53" t="s">
        <v>192</v>
      </c>
      <c r="BT53" s="80" t="n">
        <v>12</v>
      </c>
      <c r="BU53" s="80" t="n">
        <v>4</v>
      </c>
      <c r="BV53" s="80" t="n">
        <v>12</v>
      </c>
      <c r="BW53" s="80" t="n">
        <v>4</v>
      </c>
      <c r="BX53" s="80" t="n">
        <v>4</v>
      </c>
      <c r="BY53" s="80" t="n">
        <v>12</v>
      </c>
      <c r="BZ53" s="80" t="n">
        <v>6</v>
      </c>
      <c r="CA53" s="80" t="n">
        <v>10</v>
      </c>
      <c r="CB53" s="80" t="n">
        <v>0</v>
      </c>
      <c r="CC53" s="80" t="n">
        <v>16</v>
      </c>
      <c r="CD53" s="80" t="n">
        <v>1</v>
      </c>
      <c r="CE53" s="80" t="n">
        <v>15</v>
      </c>
      <c r="CF53" s="80" t="n">
        <v>12</v>
      </c>
      <c r="CG53" s="80" t="n">
        <v>4</v>
      </c>
      <c r="CH53" s="80" t="n">
        <v>7</v>
      </c>
      <c r="CI53" s="80" t="n">
        <v>9</v>
      </c>
      <c r="CJ53" s="80" t="n">
        <v>7</v>
      </c>
      <c r="CK53" s="80" t="n">
        <v>9</v>
      </c>
      <c r="CL53" s="80" t="n">
        <v>5</v>
      </c>
      <c r="CM53" s="80" t="n">
        <v>11</v>
      </c>
      <c r="CN53" s="80" t="n">
        <v>4</v>
      </c>
      <c r="CO53" s="80" t="n">
        <v>12</v>
      </c>
      <c r="CP53" s="80" t="n">
        <v>3</v>
      </c>
      <c r="CQ53" s="80" t="n">
        <v>13</v>
      </c>
      <c r="CR53" s="80" t="n">
        <v>1</v>
      </c>
      <c r="CS53" s="80" t="n">
        <v>15</v>
      </c>
      <c r="CT53" s="80" t="n">
        <v>3</v>
      </c>
      <c r="CU53" s="80" t="n">
        <v>13</v>
      </c>
      <c r="CV53" s="80" t="n">
        <v>9</v>
      </c>
      <c r="CW53" s="80" t="n">
        <v>7</v>
      </c>
      <c r="CX53" s="80" t="n">
        <v>8</v>
      </c>
      <c r="CY53" s="80" t="n">
        <v>8</v>
      </c>
      <c r="CZ53" s="80" t="n">
        <v>1</v>
      </c>
      <c r="DA53" s="80" t="n">
        <v>15</v>
      </c>
      <c r="DB53" s="80" t="n">
        <v>0</v>
      </c>
      <c r="DC53" s="80" t="n">
        <v>16</v>
      </c>
      <c r="DD53" s="80" t="n">
        <v>1</v>
      </c>
      <c r="DE53" s="80" t="n">
        <v>15</v>
      </c>
      <c r="DF53" s="80" t="n">
        <v>0</v>
      </c>
      <c r="DG53" s="80" t="n">
        <v>16</v>
      </c>
      <c r="DH53" s="80" t="n">
        <v>11</v>
      </c>
      <c r="DI53" s="80" t="n">
        <v>5</v>
      </c>
      <c r="DJ53" s="80" t="n">
        <v>9</v>
      </c>
      <c r="DK53" s="80" t="n">
        <v>7</v>
      </c>
      <c r="DL53" s="80" t="n">
        <v>4</v>
      </c>
      <c r="DM53" s="80" t="n">
        <v>12</v>
      </c>
      <c r="DN53" s="80" t="n">
        <v>5</v>
      </c>
      <c r="DO53" s="80" t="n">
        <v>11</v>
      </c>
      <c r="DP53" s="80" t="n">
        <v>0</v>
      </c>
      <c r="DQ53" s="80" t="n">
        <v>16</v>
      </c>
      <c r="DR53" s="80" t="n">
        <v>1</v>
      </c>
      <c r="DS53" s="80" t="n">
        <v>15</v>
      </c>
      <c r="DT53" s="80" t="n">
        <v>7</v>
      </c>
      <c r="DU53" s="80" t="n">
        <v>9</v>
      </c>
      <c r="DV53" s="80" t="n">
        <v>11</v>
      </c>
      <c r="DW53" s="80" t="n">
        <v>5</v>
      </c>
      <c r="DX53" s="80" t="n">
        <v>2</v>
      </c>
      <c r="DY53" s="80" t="n">
        <v>14</v>
      </c>
      <c r="DZ53" s="80" t="n">
        <v>3</v>
      </c>
      <c r="EA53" s="80" t="n">
        <v>13</v>
      </c>
      <c r="EB53" s="80" t="n">
        <v>0</v>
      </c>
      <c r="EC53" s="80" t="n">
        <v>16</v>
      </c>
      <c r="ED53" s="80" t="n">
        <v>0</v>
      </c>
      <c r="EE53" s="80" t="n">
        <v>16</v>
      </c>
      <c r="EF53" s="80" t="n">
        <v>13</v>
      </c>
      <c r="EG53" s="80" t="n">
        <v>3</v>
      </c>
      <c r="EH53" s="80" t="n">
        <v>10</v>
      </c>
      <c r="EI53" s="80" t="n">
        <v>6</v>
      </c>
      <c r="EJ53" s="80" t="n">
        <v>6</v>
      </c>
      <c r="EK53" s="80" t="n">
        <v>10</v>
      </c>
      <c r="EL53" s="80" t="n">
        <v>4</v>
      </c>
      <c r="EM53" s="80" t="n">
        <v>12</v>
      </c>
      <c r="EN53" s="80" t="n">
        <v>4</v>
      </c>
      <c r="EO53" s="80" t="n">
        <v>12</v>
      </c>
      <c r="EP53" s="80" t="n">
        <v>3</v>
      </c>
      <c r="EQ53" s="80" t="n">
        <v>13</v>
      </c>
      <c r="ER53" s="81" t="n"/>
      <c r="ES53" s="89" t="n"/>
      <c r="EU53" s="81" t="n"/>
      <c r="EV53" s="89" t="n"/>
      <c r="EX53" s="81" t="n"/>
      <c r="EY53" s="89" t="n"/>
      <c r="FA53" s="81" t="n"/>
      <c r="FB53" s="89" t="n"/>
      <c r="FD53" s="81" t="n"/>
      <c r="FE53" s="89" t="n"/>
      <c r="FG53" s="81" t="n"/>
      <c r="FH53" s="89" t="n"/>
      <c r="FJ53" s="81" t="n"/>
      <c r="FK53" s="89" t="n"/>
      <c r="FM53" s="81" t="n"/>
    </row>
    <row customHeight="1" ht="12" r="54" spans="1:201">
      <c r="A54" s="74" t="n">
        <v>43369</v>
      </c>
      <c r="B54" s="63" t="s">
        <v>195</v>
      </c>
      <c r="C54" s="63" t="s">
        <v>199</v>
      </c>
      <c r="D54" s="85" t="n">
        <v>6.25</v>
      </c>
      <c r="E54" s="57" t="n">
        <v>7.24</v>
      </c>
      <c r="F54" s="58" t="n">
        <v>662</v>
      </c>
      <c r="G54" s="59" t="n">
        <v>334</v>
      </c>
      <c r="H54" s="59" t="n">
        <v>581</v>
      </c>
      <c r="I54" s="59" t="n">
        <v>253</v>
      </c>
      <c r="J54" s="59" t="n">
        <v>10</v>
      </c>
      <c r="K54" s="59" t="n">
        <v>13</v>
      </c>
      <c r="L54" s="58" t="n">
        <v>1</v>
      </c>
      <c r="M54" s="59" t="n">
        <v>0</v>
      </c>
      <c r="N54" s="59" t="n">
        <v>1</v>
      </c>
      <c r="O54" s="59" t="n">
        <v>5</v>
      </c>
      <c r="P54" s="59" t="n">
        <v>0</v>
      </c>
      <c r="Q54" s="59" t="n">
        <v>1</v>
      </c>
      <c r="R54" s="60" t="n">
        <v>2</v>
      </c>
      <c r="S54" s="60" t="n">
        <v>6</v>
      </c>
      <c r="T54" s="60" t="n">
        <v>8</v>
      </c>
      <c r="U54" s="58" t="n">
        <v>0</v>
      </c>
      <c r="V54" s="59" t="n">
        <v>3</v>
      </c>
      <c r="W54" s="60" t="n">
        <v>3</v>
      </c>
      <c r="X54" s="58" t="n">
        <v>10</v>
      </c>
      <c r="Y54" s="59" t="n">
        <v>26</v>
      </c>
      <c r="Z54" s="61">
        <f>IF(U54="","",LOOKUP(U54-V54,{-9E+307,0,1},{2,"x",1}))</f>
        <v/>
      </c>
      <c r="AA54" s="62">
        <f>IF(U54="","",U54&amp;"-"&amp;V54)</f>
        <v/>
      </c>
      <c r="AB54" s="63" t="n"/>
      <c r="AW54" s="80" t="n"/>
      <c r="AX54" s="80" t="n"/>
      <c r="AY54" s="80" t="n"/>
      <c r="AZ54" s="80" t="n"/>
      <c r="BA54" s="80" t="n"/>
      <c r="BB54" s="80" t="n"/>
      <c r="BC54" s="80" t="n"/>
      <c r="BD54" s="80" t="n"/>
      <c r="BE54" s="80" t="n"/>
      <c r="BF54" s="80" t="n"/>
      <c r="BG54" s="80" t="n"/>
      <c r="BH54" s="80" t="n"/>
      <c r="BI54" s="80" t="n"/>
      <c r="BJ54" s="80" t="n"/>
      <c r="BK54" s="80" t="n"/>
      <c r="BL54" s="80" t="n"/>
      <c r="BM54" s="80" t="n"/>
      <c r="BN54" s="80" t="n"/>
      <c r="BO54" s="80" t="n"/>
      <c r="BQ54" s="89" t="n"/>
      <c r="BR54" t="s">
        <v>198</v>
      </c>
      <c r="BS54" t="s">
        <v>197</v>
      </c>
      <c r="BT54" s="80" t="n">
        <v>8</v>
      </c>
      <c r="BU54" s="80" t="n">
        <v>8</v>
      </c>
      <c r="BV54" s="80" t="n">
        <v>12</v>
      </c>
      <c r="BW54" s="80" t="n">
        <v>4</v>
      </c>
      <c r="BX54" s="80" t="n">
        <v>2</v>
      </c>
      <c r="BY54" s="80" t="n">
        <v>14</v>
      </c>
      <c r="BZ54" s="80" t="n">
        <v>8</v>
      </c>
      <c r="CA54" s="80" t="n">
        <v>8</v>
      </c>
      <c r="CB54" s="80" t="n">
        <v>0</v>
      </c>
      <c r="CC54" s="80" t="n">
        <v>16</v>
      </c>
      <c r="CD54" s="80" t="n">
        <v>5</v>
      </c>
      <c r="CE54" s="80" t="n">
        <v>11</v>
      </c>
      <c r="CF54" s="80" t="n">
        <v>13</v>
      </c>
      <c r="CG54" s="80" t="n">
        <v>3</v>
      </c>
      <c r="CH54" s="80" t="n">
        <v>12</v>
      </c>
      <c r="CI54" s="80" t="n">
        <v>4</v>
      </c>
      <c r="CJ54" s="80" t="n">
        <v>4</v>
      </c>
      <c r="CK54" s="80" t="n">
        <v>12</v>
      </c>
      <c r="CL54" s="80" t="n">
        <v>8</v>
      </c>
      <c r="CM54" s="80" t="n">
        <v>8</v>
      </c>
      <c r="CN54" s="80" t="n">
        <v>2</v>
      </c>
      <c r="CO54" s="80" t="n">
        <v>14</v>
      </c>
      <c r="CP54" s="80" t="n">
        <v>5</v>
      </c>
      <c r="CQ54" s="80" t="n">
        <v>11</v>
      </c>
      <c r="CR54" s="80" t="n">
        <v>2</v>
      </c>
      <c r="CS54" s="80" t="n">
        <v>14</v>
      </c>
      <c r="CT54" s="80" t="n">
        <v>0</v>
      </c>
      <c r="CU54" s="80" t="n">
        <v>16</v>
      </c>
      <c r="CV54" s="80" t="n">
        <v>9</v>
      </c>
      <c r="CW54" s="80" t="n">
        <v>7</v>
      </c>
      <c r="CX54" s="80" t="n">
        <v>9</v>
      </c>
      <c r="CY54" s="80" t="n">
        <v>7</v>
      </c>
      <c r="CZ54" s="80" t="n">
        <v>1</v>
      </c>
      <c r="DA54" s="80" t="n">
        <v>15</v>
      </c>
      <c r="DB54" s="80" t="n">
        <v>6</v>
      </c>
      <c r="DC54" s="80" t="n">
        <v>10</v>
      </c>
      <c r="DD54" s="80" t="n">
        <v>0</v>
      </c>
      <c r="DE54" s="80" t="n">
        <v>16</v>
      </c>
      <c r="DF54" s="80" t="n">
        <v>2</v>
      </c>
      <c r="DG54" s="80" t="n">
        <v>14</v>
      </c>
      <c r="DH54" s="80" t="n">
        <v>14</v>
      </c>
      <c r="DI54" s="80" t="n">
        <v>2</v>
      </c>
      <c r="DJ54" s="80" t="n">
        <v>13</v>
      </c>
      <c r="DK54" s="80" t="n">
        <v>3</v>
      </c>
      <c r="DL54" s="80" t="n">
        <v>6</v>
      </c>
      <c r="DM54" s="80" t="n">
        <v>10</v>
      </c>
      <c r="DN54" s="80" t="n">
        <v>4</v>
      </c>
      <c r="DO54" s="80" t="n">
        <v>12</v>
      </c>
      <c r="DP54" s="80" t="n">
        <v>4</v>
      </c>
      <c r="DQ54" s="80" t="n">
        <v>12</v>
      </c>
      <c r="DR54" s="80" t="n">
        <v>1</v>
      </c>
      <c r="DS54" s="80" t="n">
        <v>15</v>
      </c>
      <c r="DT54" s="80" t="n">
        <v>5</v>
      </c>
      <c r="DU54" s="80" t="n">
        <v>11</v>
      </c>
      <c r="DV54" s="80" t="n">
        <v>11</v>
      </c>
      <c r="DW54" s="80" t="n">
        <v>5</v>
      </c>
      <c r="DX54" s="80" t="n">
        <v>0</v>
      </c>
      <c r="DY54" s="80" t="n">
        <v>16</v>
      </c>
      <c r="DZ54" s="80" t="n">
        <v>3</v>
      </c>
      <c r="EA54" s="80" t="n">
        <v>13</v>
      </c>
      <c r="EB54" s="80" t="n">
        <v>0</v>
      </c>
      <c r="EC54" s="80" t="n">
        <v>16</v>
      </c>
      <c r="ED54" s="80" t="n">
        <v>2</v>
      </c>
      <c r="EE54" s="80" t="n">
        <v>14</v>
      </c>
      <c r="EF54" s="80" t="n">
        <v>9</v>
      </c>
      <c r="EG54" s="80" t="n">
        <v>7</v>
      </c>
      <c r="EH54" s="80" t="n">
        <v>11</v>
      </c>
      <c r="EI54" s="80" t="n">
        <v>5</v>
      </c>
      <c r="EJ54" s="80" t="n">
        <v>3</v>
      </c>
      <c r="EK54" s="80" t="n">
        <v>13</v>
      </c>
      <c r="EL54" s="80" t="n">
        <v>7</v>
      </c>
      <c r="EM54" s="80" t="n">
        <v>9</v>
      </c>
      <c r="EN54" s="80" t="n">
        <v>0</v>
      </c>
      <c r="EO54" s="80" t="n">
        <v>16</v>
      </c>
      <c r="EP54" s="80" t="n">
        <v>4</v>
      </c>
      <c r="EQ54" s="80" t="n">
        <v>12</v>
      </c>
      <c r="ER54" s="81" t="n"/>
      <c r="ES54" s="89" t="n"/>
      <c r="EU54" s="81" t="n"/>
      <c r="EV54" s="89" t="n"/>
      <c r="EX54" s="81" t="n"/>
      <c r="EY54" s="89" t="n"/>
      <c r="FA54" s="81" t="n"/>
      <c r="FB54" s="89" t="n"/>
      <c r="FD54" s="81" t="n"/>
      <c r="FE54" s="89" t="n"/>
      <c r="FG54" s="81" t="n"/>
      <c r="FH54" s="89" t="n"/>
      <c r="FJ54" s="81" t="n"/>
      <c r="FK54" s="89" t="n"/>
      <c r="FM54" s="81" t="n"/>
    </row>
    <row customHeight="1" ht="12" r="55" spans="1:201">
      <c r="A55" s="74" t="n">
        <v>43369</v>
      </c>
      <c r="B55" s="63" t="s">
        <v>207</v>
      </c>
      <c r="C55" s="63" t="s">
        <v>194</v>
      </c>
      <c r="D55" s="85" t="n">
        <v>6.83</v>
      </c>
      <c r="E55" s="57" t="n">
        <v>6.47</v>
      </c>
      <c r="F55" s="58" t="n">
        <v>218</v>
      </c>
      <c r="G55" s="59" t="n">
        <v>789</v>
      </c>
      <c r="H55" s="59" t="n">
        <v>148</v>
      </c>
      <c r="I55" s="59" t="n">
        <v>712</v>
      </c>
      <c r="J55" s="59" t="n">
        <v>6</v>
      </c>
      <c r="K55" s="59" t="n">
        <v>6</v>
      </c>
      <c r="L55" s="58" t="n">
        <v>1</v>
      </c>
      <c r="M55" s="59" t="n">
        <v>0</v>
      </c>
      <c r="N55" s="59" t="n">
        <v>3</v>
      </c>
      <c r="O55" s="59" t="n">
        <v>2</v>
      </c>
      <c r="P55" s="59" t="n">
        <v>2</v>
      </c>
      <c r="Q55" s="59" t="n">
        <v>3</v>
      </c>
      <c r="R55" s="60" t="n">
        <v>6</v>
      </c>
      <c r="S55" s="60" t="n">
        <v>5</v>
      </c>
      <c r="T55" s="60" t="n">
        <v>11</v>
      </c>
      <c r="U55" s="58" t="n">
        <v>2</v>
      </c>
      <c r="V55" s="59" t="n">
        <v>1</v>
      </c>
      <c r="W55" s="60" t="n">
        <v>3</v>
      </c>
      <c r="X55" s="58" t="n">
        <v>19</v>
      </c>
      <c r="Y55" s="59" t="n">
        <v>17</v>
      </c>
      <c r="Z55" s="61">
        <f>IF(U55="","",LOOKUP(U55-V55,{-9E+307,0,1},{2,"x",1}))</f>
        <v/>
      </c>
      <c r="AA55" s="62">
        <f>IF(U55="","",U55&amp;"-"&amp;V55)</f>
        <v/>
      </c>
      <c r="AB55" s="63" t="n"/>
      <c r="AW55" s="80" t="n"/>
      <c r="AX55" s="80" t="n"/>
      <c r="AY55" s="80" t="n"/>
      <c r="AZ55" s="80" t="n"/>
      <c r="BA55" s="80" t="n"/>
      <c r="BB55" s="80" t="n"/>
      <c r="BC55" s="80" t="n"/>
      <c r="BD55" s="80" t="n"/>
      <c r="BE55" s="80" t="n"/>
      <c r="BF55" s="80" t="n"/>
      <c r="BG55" s="80" t="n"/>
      <c r="BH55" s="80" t="n"/>
      <c r="BI55" s="80" t="n"/>
      <c r="BJ55" s="80" t="n"/>
      <c r="BK55" s="80" t="n"/>
      <c r="BL55" s="80" t="n"/>
      <c r="BM55" s="80" t="n"/>
      <c r="BN55" s="80" t="n"/>
      <c r="BO55" s="80" t="n"/>
      <c r="BQ55" s="89" t="n"/>
      <c r="BR55" t="s">
        <v>194</v>
      </c>
      <c r="BS55" t="s">
        <v>196</v>
      </c>
      <c r="BT55" s="80" t="n">
        <v>15</v>
      </c>
      <c r="BU55" s="80" t="n">
        <v>1</v>
      </c>
      <c r="BV55" s="80" t="n">
        <v>13</v>
      </c>
      <c r="BW55" s="80" t="n">
        <v>3</v>
      </c>
      <c r="BX55" s="80" t="n">
        <v>11</v>
      </c>
      <c r="BY55" s="80" t="n">
        <v>5</v>
      </c>
      <c r="BZ55" s="80" t="n">
        <v>7</v>
      </c>
      <c r="CA55" s="80" t="n">
        <v>9</v>
      </c>
      <c r="CB55" s="80" t="n">
        <v>5</v>
      </c>
      <c r="CC55" s="80" t="n">
        <v>11</v>
      </c>
      <c r="CD55" s="80" t="n">
        <v>3</v>
      </c>
      <c r="CE55" s="80" t="n">
        <v>13</v>
      </c>
      <c r="CF55" s="80" t="n">
        <v>15</v>
      </c>
      <c r="CG55" s="80" t="n">
        <v>1</v>
      </c>
      <c r="CH55" s="80" t="n">
        <v>14</v>
      </c>
      <c r="CI55" s="80" t="n">
        <v>2</v>
      </c>
      <c r="CJ55" s="80" t="n">
        <v>11</v>
      </c>
      <c r="CK55" s="80" t="n">
        <v>5</v>
      </c>
      <c r="CL55" s="80" t="n">
        <v>9</v>
      </c>
      <c r="CM55" s="80" t="n">
        <v>7</v>
      </c>
      <c r="CN55" s="80" t="n">
        <v>8</v>
      </c>
      <c r="CO55" s="80" t="n">
        <v>8</v>
      </c>
      <c r="CP55" s="80" t="n">
        <v>6</v>
      </c>
      <c r="CQ55" s="80" t="n">
        <v>10</v>
      </c>
      <c r="CR55" s="80" t="n">
        <v>6</v>
      </c>
      <c r="CS55" s="80" t="n">
        <v>10</v>
      </c>
      <c r="CT55" s="80" t="n">
        <v>5</v>
      </c>
      <c r="CU55" s="80" t="n">
        <v>11</v>
      </c>
      <c r="CV55" s="80" t="n">
        <v>15</v>
      </c>
      <c r="CW55" s="80" t="n">
        <v>1</v>
      </c>
      <c r="CX55" s="80" t="n">
        <v>11</v>
      </c>
      <c r="CY55" s="80" t="n">
        <v>5</v>
      </c>
      <c r="CZ55" s="80" t="n">
        <v>9</v>
      </c>
      <c r="DA55" s="80" t="n">
        <v>7</v>
      </c>
      <c r="DB55" s="80" t="n">
        <v>5</v>
      </c>
      <c r="DC55" s="80" t="n">
        <v>11</v>
      </c>
      <c r="DD55" s="80" t="n">
        <v>2</v>
      </c>
      <c r="DE55" s="80" t="n">
        <v>14</v>
      </c>
      <c r="DF55" s="80" t="n">
        <v>0</v>
      </c>
      <c r="DG55" s="80" t="n">
        <v>16</v>
      </c>
      <c r="DH55" s="80" t="n">
        <v>16</v>
      </c>
      <c r="DI55" s="80" t="n">
        <v>0</v>
      </c>
      <c r="DJ55" s="80" t="n">
        <v>14</v>
      </c>
      <c r="DK55" s="80" t="n">
        <v>2</v>
      </c>
      <c r="DL55" s="80" t="n">
        <v>11</v>
      </c>
      <c r="DM55" s="80" t="n">
        <v>5</v>
      </c>
      <c r="DN55" s="80" t="n">
        <v>9</v>
      </c>
      <c r="DO55" s="80" t="n">
        <v>7</v>
      </c>
      <c r="DP55" s="80" t="n">
        <v>8</v>
      </c>
      <c r="DQ55" s="80" t="n">
        <v>8</v>
      </c>
      <c r="DR55" s="80" t="n">
        <v>4</v>
      </c>
      <c r="DS55" s="80" t="n">
        <v>12</v>
      </c>
      <c r="DT55" s="80" t="n">
        <v>9</v>
      </c>
      <c r="DU55" s="80" t="n">
        <v>7</v>
      </c>
      <c r="DV55" s="80" t="n">
        <v>10</v>
      </c>
      <c r="DW55" s="80" t="n">
        <v>6</v>
      </c>
      <c r="DX55" s="80" t="n">
        <v>1</v>
      </c>
      <c r="DY55" s="80" t="n">
        <v>15</v>
      </c>
      <c r="DZ55" s="80" t="n">
        <v>1</v>
      </c>
      <c r="EA55" s="80" t="n">
        <v>15</v>
      </c>
      <c r="EB55" s="80" t="n">
        <v>0</v>
      </c>
      <c r="EC55" s="80" t="n">
        <v>16</v>
      </c>
      <c r="ED55" s="80" t="n">
        <v>0</v>
      </c>
      <c r="EE55" s="80" t="n">
        <v>16</v>
      </c>
      <c r="EF55" s="80" t="n">
        <v>11</v>
      </c>
      <c r="EG55" s="80" t="n">
        <v>5</v>
      </c>
      <c r="EH55" s="80" t="n">
        <v>12</v>
      </c>
      <c r="EI55" s="80" t="n">
        <v>4</v>
      </c>
      <c r="EJ55" s="80" t="n">
        <v>6</v>
      </c>
      <c r="EK55" s="80" t="n">
        <v>10</v>
      </c>
      <c r="EL55" s="80" t="n">
        <v>7</v>
      </c>
      <c r="EM55" s="80" t="n">
        <v>9</v>
      </c>
      <c r="EN55" s="80" t="n">
        <v>1</v>
      </c>
      <c r="EO55" s="80" t="n">
        <v>15</v>
      </c>
      <c r="EP55" s="80" t="n">
        <v>4</v>
      </c>
      <c r="EQ55" s="80" t="n">
        <v>12</v>
      </c>
      <c r="ER55" s="81" t="n"/>
      <c r="ES55" s="89" t="n"/>
      <c r="EU55" s="81" t="n"/>
      <c r="EV55" s="89" t="n"/>
      <c r="EX55" s="81" t="n"/>
      <c r="EY55" s="89" t="n"/>
      <c r="FA55" s="81" t="n"/>
      <c r="FB55" s="89" t="n"/>
      <c r="FD55" s="81" t="n"/>
      <c r="FE55" s="89" t="n"/>
      <c r="FG55" s="81" t="n"/>
      <c r="FH55" s="89" t="n"/>
      <c r="FJ55" s="81" t="n"/>
      <c r="FK55" s="89" t="n"/>
      <c r="FM55" s="81" t="n"/>
    </row>
    <row customHeight="1" ht="12" r="56" spans="1:201">
      <c r="A56" s="74" t="n">
        <v>43369</v>
      </c>
      <c r="B56" s="63" t="s">
        <v>204</v>
      </c>
      <c r="C56" s="63" t="s">
        <v>205</v>
      </c>
      <c r="D56" s="85" t="n">
        <v>7.22</v>
      </c>
      <c r="E56" s="57" t="n">
        <v>6.44</v>
      </c>
      <c r="F56" s="58" t="n">
        <v>357</v>
      </c>
      <c r="G56" s="59" t="n">
        <v>535</v>
      </c>
      <c r="H56" s="59" t="n">
        <v>293</v>
      </c>
      <c r="I56" s="59" t="n">
        <v>477</v>
      </c>
      <c r="J56" s="59" t="n">
        <v>10</v>
      </c>
      <c r="K56" s="59" t="n">
        <v>16</v>
      </c>
      <c r="L56" s="58" t="n">
        <v>0</v>
      </c>
      <c r="M56" s="59" t="n">
        <v>0</v>
      </c>
      <c r="N56" s="59" t="n">
        <v>6</v>
      </c>
      <c r="O56" s="59" t="n">
        <v>2</v>
      </c>
      <c r="P56" s="59" t="n">
        <v>1</v>
      </c>
      <c r="Q56" s="59" t="n">
        <v>1</v>
      </c>
      <c r="R56" s="60" t="n">
        <v>7</v>
      </c>
      <c r="S56" s="60" t="n">
        <v>3</v>
      </c>
      <c r="T56" s="60" t="n">
        <v>10</v>
      </c>
      <c r="U56" s="58" t="n">
        <v>3</v>
      </c>
      <c r="V56" s="59" t="n">
        <v>0</v>
      </c>
      <c r="W56" s="60" t="n">
        <v>3</v>
      </c>
      <c r="X56" s="58" t="n">
        <v>26</v>
      </c>
      <c r="Y56" s="59" t="n">
        <v>13</v>
      </c>
      <c r="Z56" s="61">
        <f>IF(U56="","",LOOKUP(U56-V56,{-9E+307,0,1},{2,"x",1}))</f>
        <v/>
      </c>
      <c r="AA56" s="62">
        <f>IF(U56="","",U56&amp;"-"&amp;V56)</f>
        <v/>
      </c>
      <c r="AB56" s="63" t="n"/>
      <c r="AW56" s="80" t="n"/>
      <c r="AX56" s="80" t="n"/>
      <c r="AY56" s="80" t="n"/>
      <c r="AZ56" s="80" t="n"/>
      <c r="BA56" s="80" t="n"/>
      <c r="BB56" s="80" t="n"/>
      <c r="BC56" s="80" t="n"/>
      <c r="BD56" s="80" t="n"/>
      <c r="BE56" s="80" t="n"/>
      <c r="BF56" s="80" t="n"/>
      <c r="BG56" s="80" t="n"/>
      <c r="BH56" s="80" t="n"/>
      <c r="BI56" s="80" t="n"/>
      <c r="BJ56" s="80" t="n"/>
      <c r="BK56" s="80" t="n"/>
      <c r="BL56" s="80" t="n"/>
      <c r="BM56" s="80" t="n"/>
      <c r="BN56" s="80" t="n"/>
      <c r="BO56" s="80" t="n"/>
      <c r="BQ56" s="89" t="n"/>
      <c r="BR56" t="s">
        <v>189</v>
      </c>
      <c r="BS56" t="s">
        <v>201</v>
      </c>
      <c r="BT56" s="80" t="n">
        <v>13</v>
      </c>
      <c r="BU56" s="80" t="n">
        <v>3</v>
      </c>
      <c r="BV56" s="80" t="n">
        <v>12</v>
      </c>
      <c r="BW56" s="80" t="n">
        <v>4</v>
      </c>
      <c r="BX56" s="80" t="n">
        <v>4</v>
      </c>
      <c r="BY56" s="80" t="n">
        <v>12</v>
      </c>
      <c r="BZ56" s="80" t="n">
        <v>7</v>
      </c>
      <c r="CA56" s="80" t="n">
        <v>9</v>
      </c>
      <c r="CB56" s="80" t="n">
        <v>3</v>
      </c>
      <c r="CC56" s="80" t="n">
        <v>13</v>
      </c>
      <c r="CD56" s="80" t="n">
        <v>0</v>
      </c>
      <c r="CE56" s="80" t="n">
        <v>16</v>
      </c>
      <c r="CF56" s="80" t="n">
        <v>8</v>
      </c>
      <c r="CG56" s="80" t="n">
        <v>8</v>
      </c>
      <c r="CH56" s="80" t="n">
        <v>12</v>
      </c>
      <c r="CI56" s="80" t="n">
        <v>4</v>
      </c>
      <c r="CJ56" s="80" t="n">
        <v>6</v>
      </c>
      <c r="CK56" s="80" t="n">
        <v>10</v>
      </c>
      <c r="CL56" s="80" t="n">
        <v>8</v>
      </c>
      <c r="CM56" s="80" t="n">
        <v>8</v>
      </c>
      <c r="CN56" s="80" t="n">
        <v>4</v>
      </c>
      <c r="CO56" s="80" t="n">
        <v>12</v>
      </c>
      <c r="CP56" s="80" t="n">
        <v>4</v>
      </c>
      <c r="CQ56" s="80" t="n">
        <v>12</v>
      </c>
      <c r="CR56" s="80" t="n">
        <v>2</v>
      </c>
      <c r="CS56" s="80" t="n">
        <v>14</v>
      </c>
      <c r="CT56" s="80" t="n">
        <v>2</v>
      </c>
      <c r="CU56" s="80" t="n">
        <v>14</v>
      </c>
      <c r="CV56" s="80" t="n">
        <v>12</v>
      </c>
      <c r="CW56" s="80" t="n">
        <v>4</v>
      </c>
      <c r="CX56" s="80" t="n">
        <v>10</v>
      </c>
      <c r="CY56" s="80" t="n">
        <v>6</v>
      </c>
      <c r="CZ56" s="80" t="n">
        <v>2</v>
      </c>
      <c r="DA56" s="80" t="n">
        <v>14</v>
      </c>
      <c r="DB56" s="80" t="n">
        <v>3</v>
      </c>
      <c r="DC56" s="80" t="n">
        <v>13</v>
      </c>
      <c r="DD56" s="80" t="n">
        <v>0</v>
      </c>
      <c r="DE56" s="80" t="n">
        <v>16</v>
      </c>
      <c r="DF56" s="80" t="n">
        <v>0</v>
      </c>
      <c r="DG56" s="80" t="n">
        <v>16</v>
      </c>
      <c r="DH56" s="80" t="n">
        <v>10</v>
      </c>
      <c r="DI56" s="80" t="n">
        <v>6</v>
      </c>
      <c r="DJ56" s="80" t="n">
        <v>11</v>
      </c>
      <c r="DK56" s="80" t="n">
        <v>5</v>
      </c>
      <c r="DL56" s="80" t="n">
        <v>5</v>
      </c>
      <c r="DM56" s="80" t="n">
        <v>11</v>
      </c>
      <c r="DN56" s="80" t="n">
        <v>5</v>
      </c>
      <c r="DO56" s="80" t="n">
        <v>11</v>
      </c>
      <c r="DP56" s="80" t="n">
        <v>3</v>
      </c>
      <c r="DQ56" s="80" t="n">
        <v>13</v>
      </c>
      <c r="DR56" s="80" t="n">
        <v>3</v>
      </c>
      <c r="DS56" s="80" t="n">
        <v>13</v>
      </c>
      <c r="DT56" s="80" t="n">
        <v>11</v>
      </c>
      <c r="DU56" s="80" t="n">
        <v>5</v>
      </c>
      <c r="DV56" s="80" t="n">
        <v>8</v>
      </c>
      <c r="DW56" s="80" t="n">
        <v>8</v>
      </c>
      <c r="DX56" s="80" t="n">
        <v>2</v>
      </c>
      <c r="DY56" s="80" t="n">
        <v>14</v>
      </c>
      <c r="DZ56" s="80" t="n">
        <v>1</v>
      </c>
      <c r="EA56" s="80" t="n">
        <v>15</v>
      </c>
      <c r="EB56" s="80" t="n">
        <v>0</v>
      </c>
      <c r="EC56" s="80" t="n">
        <v>16</v>
      </c>
      <c r="ED56" s="80" t="n">
        <v>0</v>
      </c>
      <c r="EE56" s="80" t="n">
        <v>16</v>
      </c>
      <c r="EF56" s="80" t="n">
        <v>9</v>
      </c>
      <c r="EG56" s="80" t="n">
        <v>7</v>
      </c>
      <c r="EH56" s="80" t="n">
        <v>13</v>
      </c>
      <c r="EI56" s="80" t="n">
        <v>3</v>
      </c>
      <c r="EJ56" s="80" t="n">
        <v>6</v>
      </c>
      <c r="EK56" s="80" t="n">
        <v>10</v>
      </c>
      <c r="EL56" s="80" t="n">
        <v>6</v>
      </c>
      <c r="EM56" s="80" t="n">
        <v>10</v>
      </c>
      <c r="EN56" s="80" t="n">
        <v>3</v>
      </c>
      <c r="EO56" s="80" t="n">
        <v>13</v>
      </c>
      <c r="EP56" s="80" t="n">
        <v>3</v>
      </c>
      <c r="EQ56" s="80" t="n">
        <v>13</v>
      </c>
      <c r="ER56" s="81" t="n"/>
      <c r="ES56" s="89" t="n"/>
      <c r="EU56" s="81" t="n"/>
      <c r="EV56" s="89" t="n"/>
      <c r="EX56" s="81" t="n"/>
      <c r="EY56" s="89" t="n"/>
      <c r="FA56" s="81" t="n"/>
      <c r="FB56" s="89" t="n"/>
      <c r="FD56" s="81" t="n"/>
      <c r="FE56" s="89" t="n"/>
      <c r="FG56" s="81" t="n"/>
      <c r="FH56" s="89" t="n"/>
      <c r="FJ56" s="81" t="n"/>
      <c r="FK56" s="89" t="n"/>
      <c r="FM56" s="81" t="n"/>
    </row>
    <row customHeight="1" ht="12" r="57" spans="1:201">
      <c r="A57" s="74" t="n">
        <v>43369</v>
      </c>
      <c r="B57" s="63" t="s">
        <v>208</v>
      </c>
      <c r="C57" s="63" t="s">
        <v>196</v>
      </c>
      <c r="D57" s="85" t="n">
        <v>6.59</v>
      </c>
      <c r="E57" s="57" t="n">
        <v>6.52</v>
      </c>
      <c r="F57" s="58" t="n">
        <v>354</v>
      </c>
      <c r="G57" s="59" t="n">
        <v>621</v>
      </c>
      <c r="H57" s="59" t="n">
        <v>281</v>
      </c>
      <c r="I57" s="59" t="n">
        <v>546</v>
      </c>
      <c r="J57" s="59" t="n">
        <v>13</v>
      </c>
      <c r="K57" s="59" t="n">
        <v>5</v>
      </c>
      <c r="L57" s="58" t="n">
        <v>0</v>
      </c>
      <c r="M57" s="59" t="n">
        <v>0</v>
      </c>
      <c r="N57" s="59" t="n">
        <v>3</v>
      </c>
      <c r="O57" s="59" t="n">
        <v>1</v>
      </c>
      <c r="P57" s="59" t="n">
        <v>2</v>
      </c>
      <c r="Q57" s="59" t="n">
        <v>2</v>
      </c>
      <c r="R57" s="60" t="n">
        <v>5</v>
      </c>
      <c r="S57" s="60" t="n">
        <v>3</v>
      </c>
      <c r="T57" s="60" t="n">
        <v>8</v>
      </c>
      <c r="U57" s="58" t="n">
        <v>1</v>
      </c>
      <c r="V57" s="59" t="n">
        <v>1</v>
      </c>
      <c r="W57" s="60" t="n">
        <v>2</v>
      </c>
      <c r="X57" s="58" t="n">
        <v>17</v>
      </c>
      <c r="Y57" s="59" t="n">
        <v>12</v>
      </c>
      <c r="Z57" s="61">
        <f>IF(U57="","",LOOKUP(U57-V57,{-9E+307,0,1},{2,"x",1}))</f>
        <v/>
      </c>
      <c r="AA57" s="62">
        <f>IF(U57="","",U57&amp;"-"&amp;V57)</f>
        <v/>
      </c>
      <c r="AB57" s="63" t="n"/>
      <c r="AW57" s="80" t="n"/>
      <c r="AX57" s="80" t="n"/>
      <c r="AY57" s="80" t="n"/>
      <c r="AZ57" s="80" t="n"/>
      <c r="BA57" s="80" t="n"/>
      <c r="BB57" s="80" t="n"/>
      <c r="BC57" s="80" t="n"/>
      <c r="BD57" s="80" t="n"/>
      <c r="BE57" s="80" t="n"/>
      <c r="BF57" s="80" t="n"/>
      <c r="BG57" s="80" t="n"/>
      <c r="BH57" s="80" t="n"/>
      <c r="BI57" s="80" t="n"/>
      <c r="BJ57" s="80" t="n"/>
      <c r="BK57" s="80" t="n"/>
      <c r="BL57" s="80" t="n"/>
      <c r="BM57" s="80" t="n"/>
      <c r="BN57" s="80" t="n"/>
      <c r="BO57" s="80" t="n"/>
      <c r="BQ57" s="89" t="n"/>
      <c r="BR57" t="s">
        <v>207</v>
      </c>
      <c r="BS57" t="s">
        <v>204</v>
      </c>
      <c r="BT57" s="80" t="n">
        <v>11</v>
      </c>
      <c r="BU57" s="80" t="n">
        <v>5</v>
      </c>
      <c r="BV57" s="80" t="n">
        <v>11</v>
      </c>
      <c r="BW57" s="80" t="n">
        <v>5</v>
      </c>
      <c r="BX57" s="80" t="n">
        <v>5</v>
      </c>
      <c r="BY57" s="80" t="n">
        <v>11</v>
      </c>
      <c r="BZ57" s="80" t="n">
        <v>6</v>
      </c>
      <c r="CA57" s="80" t="n">
        <v>10</v>
      </c>
      <c r="CB57" s="80" t="n">
        <v>0</v>
      </c>
      <c r="CC57" s="80" t="n">
        <v>16</v>
      </c>
      <c r="CD57" s="80" t="n">
        <v>4</v>
      </c>
      <c r="CE57" s="80" t="n">
        <v>12</v>
      </c>
      <c r="CF57" s="80" t="n">
        <v>9</v>
      </c>
      <c r="CG57" s="80" t="n">
        <v>7</v>
      </c>
      <c r="CH57" s="80" t="n">
        <v>12</v>
      </c>
      <c r="CI57" s="80" t="n">
        <v>4</v>
      </c>
      <c r="CJ57" s="80" t="n">
        <v>5</v>
      </c>
      <c r="CK57" s="80" t="n">
        <v>11</v>
      </c>
      <c r="CL57" s="80" t="n">
        <v>8</v>
      </c>
      <c r="CM57" s="80" t="n">
        <v>8</v>
      </c>
      <c r="CN57" s="80" t="n">
        <v>3</v>
      </c>
      <c r="CO57" s="80" t="n">
        <v>13</v>
      </c>
      <c r="CP57" s="80" t="n">
        <v>4</v>
      </c>
      <c r="CQ57" s="80" t="n">
        <v>12</v>
      </c>
      <c r="CR57" s="80" t="n">
        <v>2</v>
      </c>
      <c r="CS57" s="80" t="n">
        <v>14</v>
      </c>
      <c r="CT57" s="80" t="n">
        <v>3</v>
      </c>
      <c r="CU57" s="80" t="n">
        <v>13</v>
      </c>
      <c r="CV57" s="80" t="n">
        <v>9</v>
      </c>
      <c r="CW57" s="80" t="n">
        <v>7</v>
      </c>
      <c r="CX57" s="80" t="n">
        <v>9</v>
      </c>
      <c r="CY57" s="80" t="n">
        <v>7</v>
      </c>
      <c r="CZ57" s="80" t="n">
        <v>0</v>
      </c>
      <c r="DA57" s="80" t="n">
        <v>16</v>
      </c>
      <c r="DB57" s="80" t="n">
        <v>5</v>
      </c>
      <c r="DC57" s="80" t="n">
        <v>11</v>
      </c>
      <c r="DD57" s="80" t="n">
        <v>0</v>
      </c>
      <c r="DE57" s="80" t="n">
        <v>16</v>
      </c>
      <c r="DF57" s="80" t="n">
        <v>1</v>
      </c>
      <c r="DG57" s="80" t="n">
        <v>15</v>
      </c>
      <c r="DH57" s="80" t="n">
        <v>10</v>
      </c>
      <c r="DI57" s="80" t="n">
        <v>6</v>
      </c>
      <c r="DJ57" s="80" t="n">
        <v>12</v>
      </c>
      <c r="DK57" s="80" t="n">
        <v>4</v>
      </c>
      <c r="DL57" s="80" t="n">
        <v>3</v>
      </c>
      <c r="DM57" s="80" t="n">
        <v>13</v>
      </c>
      <c r="DN57" s="80" t="n">
        <v>9</v>
      </c>
      <c r="DO57" s="80" t="n">
        <v>7</v>
      </c>
      <c r="DP57" s="80" t="n">
        <v>1</v>
      </c>
      <c r="DQ57" s="80" t="n">
        <v>15</v>
      </c>
      <c r="DR57" s="80" t="n">
        <v>4</v>
      </c>
      <c r="DS57" s="80" t="n">
        <v>12</v>
      </c>
      <c r="DT57" s="80" t="n">
        <v>9</v>
      </c>
      <c r="DU57" s="80" t="n">
        <v>7</v>
      </c>
      <c r="DV57" s="80" t="n">
        <v>8</v>
      </c>
      <c r="DW57" s="80" t="n">
        <v>8</v>
      </c>
      <c r="DX57" s="80" t="n">
        <v>1</v>
      </c>
      <c r="DY57" s="80" t="n">
        <v>15</v>
      </c>
      <c r="DZ57" s="80" t="n">
        <v>3</v>
      </c>
      <c r="EA57" s="80" t="n">
        <v>13</v>
      </c>
      <c r="EB57" s="80" t="n">
        <v>0</v>
      </c>
      <c r="EC57" s="80" t="n">
        <v>16</v>
      </c>
      <c r="ED57" s="80" t="n">
        <v>1</v>
      </c>
      <c r="EE57" s="80" t="n">
        <v>15</v>
      </c>
      <c r="EF57" s="80" t="n">
        <v>12</v>
      </c>
      <c r="EG57" s="80" t="n">
        <v>4</v>
      </c>
      <c r="EH57" s="80" t="n">
        <v>11</v>
      </c>
      <c r="EI57" s="80" t="n">
        <v>5</v>
      </c>
      <c r="EJ57" s="80" t="n">
        <v>5</v>
      </c>
      <c r="EK57" s="80" t="n">
        <v>11</v>
      </c>
      <c r="EL57" s="80" t="n">
        <v>3</v>
      </c>
      <c r="EM57" s="80" t="n">
        <v>13</v>
      </c>
      <c r="EN57" s="80" t="n">
        <v>1</v>
      </c>
      <c r="EO57" s="80" t="n">
        <v>15</v>
      </c>
      <c r="EP57" s="80" t="n">
        <v>1</v>
      </c>
      <c r="EQ57" s="80" t="n">
        <v>15</v>
      </c>
      <c r="ER57" s="81" t="n"/>
      <c r="ES57" s="89" t="n"/>
      <c r="EU57" s="81" t="n"/>
      <c r="EV57" s="89" t="n"/>
      <c r="EX57" s="81" t="n"/>
      <c r="EY57" s="89" t="n"/>
      <c r="FA57" s="81" t="n"/>
      <c r="FB57" s="89" t="n"/>
      <c r="FD57" s="81" t="n"/>
      <c r="FE57" s="89" t="n"/>
      <c r="FG57" s="81" t="n"/>
      <c r="FH57" s="89" t="n"/>
      <c r="FJ57" s="81" t="n"/>
      <c r="FK57" s="89" t="n"/>
      <c r="FM57" s="81" t="n"/>
    </row>
    <row customHeight="1" ht="12" r="58" spans="1:201">
      <c r="A58" s="74" t="n">
        <v>43370</v>
      </c>
      <c r="B58" s="63" t="s">
        <v>193</v>
      </c>
      <c r="C58" s="63" t="s">
        <v>206</v>
      </c>
      <c r="D58" s="85" t="n">
        <v>6.88</v>
      </c>
      <c r="E58" s="57" t="n">
        <v>6.65</v>
      </c>
      <c r="F58" s="58" t="n">
        <v>279</v>
      </c>
      <c r="G58" s="59" t="n">
        <v>295</v>
      </c>
      <c r="H58" s="59" t="n">
        <v>171</v>
      </c>
      <c r="I58" s="59" t="n">
        <v>175</v>
      </c>
      <c r="J58" s="59" t="n">
        <v>10</v>
      </c>
      <c r="K58" s="59" t="n">
        <v>9</v>
      </c>
      <c r="L58" s="58" t="n">
        <v>0</v>
      </c>
      <c r="M58" s="59" t="n">
        <v>0</v>
      </c>
      <c r="N58" s="59" t="n">
        <v>2</v>
      </c>
      <c r="O58" s="59" t="n">
        <v>4</v>
      </c>
      <c r="P58" s="59" t="n">
        <v>0</v>
      </c>
      <c r="Q58" s="59" t="n">
        <v>1</v>
      </c>
      <c r="R58" s="60" t="n">
        <v>2</v>
      </c>
      <c r="S58" s="60" t="n">
        <v>5</v>
      </c>
      <c r="T58" s="60" t="n">
        <v>7</v>
      </c>
      <c r="U58" s="58" t="n">
        <v>1</v>
      </c>
      <c r="V58" s="59" t="n">
        <v>1</v>
      </c>
      <c r="W58" s="60" t="n">
        <v>2</v>
      </c>
      <c r="X58" s="58" t="n">
        <v>30</v>
      </c>
      <c r="Y58" s="59" t="n">
        <v>28</v>
      </c>
      <c r="Z58" s="61">
        <f>IF(U58="","",LOOKUP(U58-V58,{-9E+307,0,1},{2,"x",1}))</f>
        <v/>
      </c>
      <c r="AA58" s="62">
        <f>IF(U58="","",U58&amp;"-"&amp;V58)</f>
        <v/>
      </c>
      <c r="AB58" s="63" t="n"/>
      <c r="AW58" s="80" t="n"/>
      <c r="AX58" s="80" t="n"/>
      <c r="AY58" s="80" t="n"/>
      <c r="AZ58" s="80" t="n"/>
      <c r="BA58" s="80" t="n"/>
      <c r="BB58" s="80" t="n"/>
      <c r="BC58" s="80" t="n"/>
      <c r="BD58" s="80" t="n"/>
      <c r="BE58" s="80" t="n"/>
      <c r="BF58" s="80" t="n"/>
      <c r="BG58" s="80" t="n"/>
      <c r="BH58" s="80" t="n"/>
      <c r="BI58" s="80" t="n"/>
      <c r="BJ58" s="80" t="n"/>
      <c r="BK58" s="80" t="n"/>
      <c r="BL58" s="80" t="n"/>
      <c r="BM58" s="80" t="n"/>
      <c r="BN58" s="80" t="n"/>
      <c r="BO58" s="80" t="n"/>
      <c r="BQ58" s="89" t="n"/>
      <c r="BR58" t="s">
        <v>203</v>
      </c>
      <c r="BS58" t="s">
        <v>190</v>
      </c>
      <c r="BT58" s="80" t="n">
        <v>12</v>
      </c>
      <c r="BU58" s="80" t="n">
        <v>4</v>
      </c>
      <c r="BV58" s="80" t="n">
        <v>13</v>
      </c>
      <c r="BW58" s="80" t="n">
        <v>3</v>
      </c>
      <c r="BX58" s="80" t="n">
        <v>8</v>
      </c>
      <c r="BY58" s="80" t="n">
        <v>8</v>
      </c>
      <c r="BZ58" s="80" t="n">
        <v>11</v>
      </c>
      <c r="CA58" s="80" t="n">
        <v>5</v>
      </c>
      <c r="CB58" s="80" t="n">
        <v>1</v>
      </c>
      <c r="CC58" s="80" t="n">
        <v>15</v>
      </c>
      <c r="CD58" s="80" t="n">
        <v>6</v>
      </c>
      <c r="CE58" s="80" t="n">
        <v>10</v>
      </c>
      <c r="CF58" s="80" t="n">
        <v>11</v>
      </c>
      <c r="CG58" s="80" t="n">
        <v>5</v>
      </c>
      <c r="CH58" s="80" t="n">
        <v>14</v>
      </c>
      <c r="CI58" s="80" t="n">
        <v>2</v>
      </c>
      <c r="CJ58" s="80" t="n">
        <v>9</v>
      </c>
      <c r="CK58" s="80" t="n">
        <v>7</v>
      </c>
      <c r="CL58" s="80" t="n">
        <v>12</v>
      </c>
      <c r="CM58" s="80" t="n">
        <v>4</v>
      </c>
      <c r="CN58" s="80" t="n">
        <v>6</v>
      </c>
      <c r="CO58" s="80" t="n">
        <v>10</v>
      </c>
      <c r="CP58" s="80" t="n">
        <v>6</v>
      </c>
      <c r="CQ58" s="80" t="n">
        <v>10</v>
      </c>
      <c r="CR58" s="80" t="n">
        <v>3</v>
      </c>
      <c r="CS58" s="80" t="n">
        <v>13</v>
      </c>
      <c r="CT58" s="80" t="n">
        <v>3</v>
      </c>
      <c r="CU58" s="80" t="n">
        <v>13</v>
      </c>
      <c r="CV58" s="80" t="n">
        <v>7</v>
      </c>
      <c r="CW58" s="80" t="n">
        <v>9</v>
      </c>
      <c r="CX58" s="80" t="n">
        <v>11</v>
      </c>
      <c r="CY58" s="80" t="n">
        <v>5</v>
      </c>
      <c r="CZ58" s="80" t="n">
        <v>1</v>
      </c>
      <c r="DA58" s="80" t="n">
        <v>15</v>
      </c>
      <c r="DB58" s="80" t="n">
        <v>2</v>
      </c>
      <c r="DC58" s="80" t="n">
        <v>14</v>
      </c>
      <c r="DD58" s="80" t="n">
        <v>0</v>
      </c>
      <c r="DE58" s="80" t="n">
        <v>16</v>
      </c>
      <c r="DF58" s="80" t="n">
        <v>1</v>
      </c>
      <c r="DG58" s="80" t="n">
        <v>15</v>
      </c>
      <c r="DH58" s="80" t="n">
        <v>11</v>
      </c>
      <c r="DI58" s="80" t="n">
        <v>5</v>
      </c>
      <c r="DJ58" s="80" t="n">
        <v>14</v>
      </c>
      <c r="DK58" s="80" t="n">
        <v>2</v>
      </c>
      <c r="DL58" s="80" t="n">
        <v>4</v>
      </c>
      <c r="DM58" s="80" t="n">
        <v>12</v>
      </c>
      <c r="DN58" s="80" t="n">
        <v>9</v>
      </c>
      <c r="DO58" s="80" t="n">
        <v>7</v>
      </c>
      <c r="DP58" s="80" t="n">
        <v>0</v>
      </c>
      <c r="DQ58" s="80" t="n">
        <v>16</v>
      </c>
      <c r="DR58" s="80" t="n">
        <v>3</v>
      </c>
      <c r="DS58" s="80" t="n">
        <v>13</v>
      </c>
      <c r="DT58" s="80" t="n">
        <v>13</v>
      </c>
      <c r="DU58" s="80" t="n">
        <v>3</v>
      </c>
      <c r="DV58" s="80" t="n">
        <v>14</v>
      </c>
      <c r="DW58" s="80" t="n">
        <v>2</v>
      </c>
      <c r="DX58" s="80" t="n">
        <v>3</v>
      </c>
      <c r="DY58" s="80" t="n">
        <v>13</v>
      </c>
      <c r="DZ58" s="80" t="n">
        <v>8</v>
      </c>
      <c r="EA58" s="80" t="n">
        <v>8</v>
      </c>
      <c r="EB58" s="80" t="n">
        <v>1</v>
      </c>
      <c r="EC58" s="80" t="n">
        <v>15</v>
      </c>
      <c r="ED58" s="80" t="n">
        <v>2</v>
      </c>
      <c r="EE58" s="80" t="n">
        <v>14</v>
      </c>
      <c r="EF58" s="80" t="n">
        <v>14</v>
      </c>
      <c r="EG58" s="80" t="n">
        <v>2</v>
      </c>
      <c r="EH58" s="80" t="n">
        <v>12</v>
      </c>
      <c r="EI58" s="80" t="n">
        <v>4</v>
      </c>
      <c r="EJ58" s="80" t="n">
        <v>10</v>
      </c>
      <c r="EK58" s="80" t="n">
        <v>6</v>
      </c>
      <c r="EL58" s="80" t="n">
        <v>8</v>
      </c>
      <c r="EM58" s="80" t="n">
        <v>8</v>
      </c>
      <c r="EN58" s="80" t="n">
        <v>4</v>
      </c>
      <c r="EO58" s="80" t="n">
        <v>12</v>
      </c>
      <c r="EP58" s="80" t="n">
        <v>4</v>
      </c>
      <c r="EQ58" s="80" t="n">
        <v>12</v>
      </c>
      <c r="ER58" s="81" t="n"/>
      <c r="ES58" s="89" t="n"/>
      <c r="EU58" s="81" t="n"/>
      <c r="EV58" s="89" t="n"/>
      <c r="EX58" s="81" t="n"/>
      <c r="EY58" s="89" t="n"/>
      <c r="FA58" s="81" t="n"/>
      <c r="FB58" s="89" t="n"/>
      <c r="FD58" s="81" t="n"/>
      <c r="FE58" s="89" t="n"/>
      <c r="FG58" s="81" t="n"/>
      <c r="FH58" s="89" t="n"/>
      <c r="FJ58" s="81" t="n"/>
      <c r="FK58" s="89" t="n"/>
      <c r="FM58" s="81" t="n"/>
    </row>
    <row customHeight="1" ht="12" r="59" spans="1:201">
      <c r="A59" s="74" t="n">
        <v>43370</v>
      </c>
      <c r="B59" s="63" t="s">
        <v>191</v>
      </c>
      <c r="C59" s="63" t="s">
        <v>189</v>
      </c>
      <c r="D59" s="85" t="n">
        <v>6.36</v>
      </c>
      <c r="E59" s="57" t="n">
        <v>6.9</v>
      </c>
      <c r="F59" s="58" t="n">
        <v>312</v>
      </c>
      <c r="G59" s="59" t="n">
        <v>597</v>
      </c>
      <c r="H59" s="59" t="n">
        <v>242</v>
      </c>
      <c r="I59" s="59" t="n">
        <v>522</v>
      </c>
      <c r="J59" s="59" t="n">
        <v>5</v>
      </c>
      <c r="K59" s="59" t="n">
        <v>10</v>
      </c>
      <c r="L59" s="58" t="n">
        <v>0</v>
      </c>
      <c r="M59" s="59" t="n">
        <v>1</v>
      </c>
      <c r="N59" s="59" t="n">
        <v>1</v>
      </c>
      <c r="O59" s="59" t="n">
        <v>4</v>
      </c>
      <c r="P59" s="59" t="n">
        <v>1</v>
      </c>
      <c r="Q59" s="59" t="n">
        <v>1</v>
      </c>
      <c r="R59" s="60" t="n">
        <v>2</v>
      </c>
      <c r="S59" s="60" t="n">
        <v>6</v>
      </c>
      <c r="T59" s="60" t="n">
        <v>8</v>
      </c>
      <c r="U59" s="58" t="n">
        <v>0</v>
      </c>
      <c r="V59" s="59" t="n">
        <v>1</v>
      </c>
      <c r="W59" s="60" t="n">
        <v>1</v>
      </c>
      <c r="X59" s="58" t="n">
        <v>18</v>
      </c>
      <c r="Y59" s="59" t="n">
        <v>17</v>
      </c>
      <c r="Z59" s="61">
        <f>IF(U59="","",LOOKUP(U59-V59,{-9E+307,0,1},{2,"x",1}))</f>
        <v/>
      </c>
      <c r="AA59" s="62">
        <f>IF(U59="","",U59&amp;"-"&amp;V59)</f>
        <v/>
      </c>
      <c r="AB59" s="63" t="n"/>
      <c r="AW59" s="80" t="n"/>
      <c r="AX59" s="80" t="n"/>
      <c r="AY59" s="80" t="n"/>
      <c r="AZ59" s="80" t="n"/>
      <c r="BA59" s="80" t="n"/>
      <c r="BB59" s="80" t="n"/>
      <c r="BC59" s="80" t="n"/>
      <c r="BD59" s="80" t="n"/>
      <c r="BE59" s="80" t="n"/>
      <c r="BF59" s="80" t="n"/>
      <c r="BG59" s="80" t="n"/>
      <c r="BH59" s="80" t="n"/>
      <c r="BI59" s="80" t="n"/>
      <c r="BJ59" s="80" t="n"/>
      <c r="BK59" s="80" t="n"/>
      <c r="BL59" s="80" t="n"/>
      <c r="BM59" s="80" t="n"/>
      <c r="BN59" s="80" t="n"/>
      <c r="BO59" s="80" t="n"/>
      <c r="BQ59" s="89" t="n"/>
      <c r="BR59" t="s">
        <v>208</v>
      </c>
      <c r="BS59" t="s">
        <v>202</v>
      </c>
      <c r="BT59" s="80" t="n">
        <v>12</v>
      </c>
      <c r="BU59" s="80" t="n">
        <v>4</v>
      </c>
      <c r="BV59" s="80" t="n">
        <v>10</v>
      </c>
      <c r="BW59" s="80" t="n">
        <v>6</v>
      </c>
      <c r="BX59" s="80" t="n">
        <v>4</v>
      </c>
      <c r="BY59" s="80" t="n">
        <v>12</v>
      </c>
      <c r="BZ59" s="80" t="n">
        <v>5</v>
      </c>
      <c r="CA59" s="80" t="n">
        <v>11</v>
      </c>
      <c r="CB59" s="80" t="n">
        <v>2</v>
      </c>
      <c r="CC59" s="80" t="n">
        <v>14</v>
      </c>
      <c r="CD59" s="80" t="n">
        <v>3</v>
      </c>
      <c r="CE59" s="80" t="n">
        <v>13</v>
      </c>
      <c r="CF59" s="80" t="n">
        <v>10</v>
      </c>
      <c r="CG59" s="80" t="n">
        <v>6</v>
      </c>
      <c r="CH59" s="80" t="n">
        <v>12</v>
      </c>
      <c r="CI59" s="80" t="n">
        <v>4</v>
      </c>
      <c r="CJ59" s="80" t="n">
        <v>2</v>
      </c>
      <c r="CK59" s="80" t="n">
        <v>14</v>
      </c>
      <c r="CL59" s="80" t="n">
        <v>8</v>
      </c>
      <c r="CM59" s="80" t="n">
        <v>8</v>
      </c>
      <c r="CN59" s="80" t="n">
        <v>1</v>
      </c>
      <c r="CO59" s="80" t="n">
        <v>15</v>
      </c>
      <c r="CP59" s="80" t="n">
        <v>4</v>
      </c>
      <c r="CQ59" s="80" t="n">
        <v>12</v>
      </c>
      <c r="CR59" s="80" t="n">
        <v>0</v>
      </c>
      <c r="CS59" s="80" t="n">
        <v>16</v>
      </c>
      <c r="CT59" s="80" t="n">
        <v>1</v>
      </c>
      <c r="CU59" s="80" t="n">
        <v>15</v>
      </c>
      <c r="CV59" s="80" t="n">
        <v>9</v>
      </c>
      <c r="CW59" s="80" t="n">
        <v>7</v>
      </c>
      <c r="CX59" s="80" t="n">
        <v>8</v>
      </c>
      <c r="CY59" s="80" t="n">
        <v>8</v>
      </c>
      <c r="CZ59" s="80" t="n">
        <v>2</v>
      </c>
      <c r="DA59" s="80" t="n">
        <v>14</v>
      </c>
      <c r="DB59" s="80" t="n">
        <v>3</v>
      </c>
      <c r="DC59" s="80" t="n">
        <v>13</v>
      </c>
      <c r="DD59" s="80" t="n">
        <v>1</v>
      </c>
      <c r="DE59" s="80" t="n">
        <v>15</v>
      </c>
      <c r="DF59" s="80" t="n">
        <v>2</v>
      </c>
      <c r="DG59" s="80" t="n">
        <v>14</v>
      </c>
      <c r="DH59" s="80" t="n">
        <v>10</v>
      </c>
      <c r="DI59" s="80" t="n">
        <v>6</v>
      </c>
      <c r="DJ59" s="80" t="n">
        <v>9</v>
      </c>
      <c r="DK59" s="80" t="n">
        <v>7</v>
      </c>
      <c r="DL59" s="80" t="n">
        <v>2</v>
      </c>
      <c r="DM59" s="80" t="n">
        <v>14</v>
      </c>
      <c r="DN59" s="80" t="n">
        <v>5</v>
      </c>
      <c r="DO59" s="80" t="n">
        <v>11</v>
      </c>
      <c r="DP59" s="80" t="n">
        <v>1</v>
      </c>
      <c r="DQ59" s="80" t="n">
        <v>15</v>
      </c>
      <c r="DR59" s="80" t="n">
        <v>0</v>
      </c>
      <c r="DS59" s="80" t="n">
        <v>16</v>
      </c>
      <c r="DT59" s="80" t="n">
        <v>8</v>
      </c>
      <c r="DU59" s="80" t="n">
        <v>8</v>
      </c>
      <c r="DV59" s="80" t="n">
        <v>10</v>
      </c>
      <c r="DW59" s="80" t="n">
        <v>6</v>
      </c>
      <c r="DX59" s="80" t="n">
        <v>1</v>
      </c>
      <c r="DY59" s="80" t="n">
        <v>15</v>
      </c>
      <c r="DZ59" s="80" t="n">
        <v>1</v>
      </c>
      <c r="EA59" s="80" t="n">
        <v>15</v>
      </c>
      <c r="EB59" s="80" t="n">
        <v>0</v>
      </c>
      <c r="EC59" s="80" t="n">
        <v>16</v>
      </c>
      <c r="ED59" s="80" t="n">
        <v>1</v>
      </c>
      <c r="EE59" s="80" t="n">
        <v>15</v>
      </c>
      <c r="EF59" s="80" t="n">
        <v>10</v>
      </c>
      <c r="EG59" s="80" t="n">
        <v>6</v>
      </c>
      <c r="EH59" s="80" t="n">
        <v>16</v>
      </c>
      <c r="EI59" s="80" t="n">
        <v>0</v>
      </c>
      <c r="EJ59" s="80" t="n">
        <v>3</v>
      </c>
      <c r="EK59" s="80" t="n">
        <v>13</v>
      </c>
      <c r="EL59" s="80" t="n">
        <v>9</v>
      </c>
      <c r="EM59" s="80" t="n">
        <v>7</v>
      </c>
      <c r="EN59" s="80" t="n">
        <v>0</v>
      </c>
      <c r="EO59" s="80" t="n">
        <v>16</v>
      </c>
      <c r="EP59" s="80" t="n">
        <v>2</v>
      </c>
      <c r="EQ59" s="80" t="n">
        <v>14</v>
      </c>
      <c r="ER59" s="81" t="n"/>
      <c r="ES59" s="89" t="n"/>
      <c r="EU59" s="81" t="n"/>
      <c r="EV59" s="89" t="n"/>
      <c r="EX59" s="81" t="n"/>
      <c r="EY59" s="89" t="n"/>
      <c r="FA59" s="81" t="n"/>
      <c r="FB59" s="89" t="n"/>
      <c r="FD59" s="81" t="n"/>
      <c r="FE59" s="89" t="n"/>
      <c r="FG59" s="81" t="n"/>
      <c r="FH59" s="89" t="n"/>
      <c r="FJ59" s="81" t="n"/>
      <c r="FK59" s="89" t="n"/>
      <c r="FM59" s="81" t="n"/>
    </row>
    <row customHeight="1" ht="12" r="60" spans="1:201">
      <c r="A60" s="74" t="n">
        <v>43370</v>
      </c>
      <c r="B60" s="63" t="s">
        <v>192</v>
      </c>
      <c r="C60" s="63" t="s">
        <v>190</v>
      </c>
      <c r="D60" s="85" t="n">
        <v>7.01</v>
      </c>
      <c r="E60" s="57" t="n">
        <v>6.47</v>
      </c>
      <c r="F60" s="58" t="n">
        <v>479</v>
      </c>
      <c r="G60" s="59" t="n">
        <v>257</v>
      </c>
      <c r="H60" s="59" t="n">
        <v>420</v>
      </c>
      <c r="I60" s="59" t="n">
        <v>189</v>
      </c>
      <c r="J60" s="59" t="n">
        <v>19</v>
      </c>
      <c r="K60" s="59" t="n">
        <v>7</v>
      </c>
      <c r="L60" s="58" t="n">
        <v>1</v>
      </c>
      <c r="M60" s="59" t="n">
        <v>1</v>
      </c>
      <c r="N60" s="59" t="n">
        <v>2</v>
      </c>
      <c r="O60" s="59" t="n">
        <v>3</v>
      </c>
      <c r="P60" s="59" t="n">
        <v>3</v>
      </c>
      <c r="Q60" s="59" t="n">
        <v>0</v>
      </c>
      <c r="R60" s="60" t="n">
        <v>6</v>
      </c>
      <c r="S60" s="60" t="n">
        <v>4</v>
      </c>
      <c r="T60" s="60" t="n">
        <v>10</v>
      </c>
      <c r="U60" s="58" t="n">
        <v>2</v>
      </c>
      <c r="V60" s="59" t="n">
        <v>1</v>
      </c>
      <c r="W60" s="60" t="n">
        <v>3</v>
      </c>
      <c r="X60" s="58" t="n">
        <v>16</v>
      </c>
      <c r="Y60" s="59" t="n">
        <v>27</v>
      </c>
      <c r="Z60" s="61">
        <f>IF(U60="","",LOOKUP(U60-V60,{-9E+307,0,1},{2,"x",1}))</f>
        <v/>
      </c>
      <c r="AA60" s="62">
        <f>IF(U60="","",U60&amp;"-"&amp;V60)</f>
        <v/>
      </c>
      <c r="AB60" s="63" t="n"/>
      <c r="AW60" s="80" t="n"/>
      <c r="AX60" s="80" t="n"/>
      <c r="AY60" s="80" t="n"/>
      <c r="AZ60" s="80" t="n"/>
      <c r="BA60" s="80" t="n"/>
      <c r="BB60" s="80" t="n"/>
      <c r="BC60" s="80" t="n"/>
      <c r="BD60" s="80" t="n"/>
      <c r="BE60" s="80" t="n"/>
      <c r="BF60" s="80" t="n"/>
      <c r="BG60" s="80" t="n"/>
      <c r="BH60" s="80" t="n"/>
      <c r="BI60" s="80" t="n"/>
      <c r="BJ60" s="80" t="n"/>
      <c r="BK60" s="80" t="n"/>
      <c r="BL60" s="80" t="n"/>
      <c r="BM60" s="80" t="n"/>
      <c r="BN60" s="80" t="n"/>
      <c r="BO60" s="80" t="n"/>
      <c r="BQ60" s="89" t="n"/>
      <c r="BT60" s="80" t="n"/>
      <c r="BU60" s="80" t="n"/>
      <c r="BV60" s="80" t="n"/>
      <c r="BW60" s="80" t="n"/>
      <c r="BX60" s="80" t="n"/>
      <c r="BY60" s="80" t="n"/>
      <c r="BZ60" s="80" t="n"/>
      <c r="CA60" s="80" t="n"/>
      <c r="CB60" s="80" t="n"/>
      <c r="CC60" s="80" t="n"/>
      <c r="CD60" s="80" t="n"/>
      <c r="CE60" s="80" t="n"/>
      <c r="CF60" s="80" t="n"/>
      <c r="CG60" s="80" t="n"/>
      <c r="CH60" s="80" t="n"/>
      <c r="CI60" s="80" t="n"/>
      <c r="CJ60" s="80" t="n"/>
      <c r="CK60" s="80" t="n"/>
      <c r="CL60" s="80" t="n"/>
      <c r="CM60" s="80" t="n"/>
      <c r="CN60" s="80" t="n"/>
      <c r="CO60" s="80" t="n"/>
      <c r="CP60" s="80" t="n"/>
      <c r="CQ60" s="80" t="n"/>
      <c r="CR60" s="80" t="n"/>
      <c r="CS60" s="80" t="n"/>
      <c r="CT60" s="80" t="n"/>
      <c r="CU60" s="80" t="n"/>
      <c r="CV60" s="80" t="n"/>
      <c r="CW60" s="80" t="n"/>
      <c r="CX60" s="80" t="n"/>
      <c r="CY60" s="80" t="n"/>
      <c r="CZ60" s="80" t="n"/>
      <c r="DA60" s="80" t="n"/>
      <c r="DB60" s="80" t="n"/>
      <c r="DC60" s="80" t="n"/>
      <c r="DD60" s="80" t="n"/>
      <c r="DE60" s="80" t="n"/>
      <c r="DF60" s="80" t="n"/>
      <c r="DG60" s="80" t="n"/>
      <c r="DH60" s="80" t="n"/>
      <c r="DI60" s="80" t="n"/>
      <c r="DJ60" s="80" t="n"/>
      <c r="DK60" s="80" t="n"/>
      <c r="DL60" s="80" t="n"/>
      <c r="DM60" s="80" t="n"/>
      <c r="DN60" s="80" t="n"/>
      <c r="DO60" s="80" t="n"/>
      <c r="DP60" s="80" t="n"/>
      <c r="DQ60" s="80" t="n"/>
      <c r="DR60" s="80" t="n"/>
      <c r="DS60" s="80" t="n"/>
      <c r="DT60" s="80" t="n"/>
      <c r="DU60" s="80" t="n"/>
      <c r="DV60" s="80" t="n"/>
      <c r="DW60" s="80" t="n"/>
      <c r="DX60" s="80" t="n"/>
      <c r="DY60" s="80" t="n"/>
      <c r="DZ60" s="80" t="n"/>
      <c r="EA60" s="80" t="n"/>
      <c r="EB60" s="80" t="n"/>
      <c r="EC60" s="80" t="n"/>
      <c r="ED60" s="80" t="n"/>
      <c r="EE60" s="80" t="n"/>
      <c r="EF60" s="80" t="n"/>
      <c r="EG60" s="80" t="n"/>
      <c r="EH60" s="80" t="n"/>
      <c r="EI60" s="80" t="n"/>
      <c r="EJ60" s="80" t="n"/>
      <c r="EK60" s="80" t="n"/>
      <c r="EL60" s="80" t="n"/>
      <c r="EM60" s="80" t="n"/>
      <c r="EN60" s="80" t="n"/>
      <c r="EO60" s="80" t="n"/>
      <c r="EP60" s="80" t="n"/>
      <c r="EQ60" s="80" t="n"/>
      <c r="ER60" s="81" t="n"/>
      <c r="ES60" s="89" t="n"/>
      <c r="EU60" s="81" t="n"/>
      <c r="EV60" s="89" t="n"/>
      <c r="EX60" s="81" t="n"/>
      <c r="EY60" s="89" t="n"/>
      <c r="FA60" s="81" t="n"/>
      <c r="FB60" s="89" t="n"/>
      <c r="FD60" s="81" t="n"/>
      <c r="FE60" s="89" t="n"/>
      <c r="FG60" s="81" t="n"/>
      <c r="FH60" s="89" t="n"/>
      <c r="FJ60" s="81" t="n"/>
      <c r="FK60" s="89" t="n"/>
      <c r="FM60" s="81" t="n"/>
    </row>
    <row customHeight="1" ht="12" r="61" spans="1:201">
      <c r="A61" s="74" t="n">
        <v>43371</v>
      </c>
      <c r="B61" s="63" t="s">
        <v>203</v>
      </c>
      <c r="C61" s="63" t="s">
        <v>197</v>
      </c>
      <c r="D61" s="85" t="n">
        <v>6.66</v>
      </c>
      <c r="E61" s="57" t="n">
        <v>6.51</v>
      </c>
      <c r="F61" s="58" t="n">
        <v>432</v>
      </c>
      <c r="G61" s="59" t="n">
        <v>396</v>
      </c>
      <c r="H61" s="59" t="n">
        <v>364</v>
      </c>
      <c r="I61" s="59" t="n">
        <v>312</v>
      </c>
      <c r="J61" s="59" t="n">
        <v>5</v>
      </c>
      <c r="K61" s="59" t="n">
        <v>6</v>
      </c>
      <c r="L61" s="58" t="n">
        <v>1</v>
      </c>
      <c r="M61" s="59" t="n">
        <v>1</v>
      </c>
      <c r="N61" s="59" t="n">
        <v>2</v>
      </c>
      <c r="O61" s="59" t="n">
        <v>3</v>
      </c>
      <c r="P61" s="59" t="n">
        <v>2</v>
      </c>
      <c r="Q61" s="59" t="n">
        <v>1</v>
      </c>
      <c r="R61" s="60" t="n">
        <v>5</v>
      </c>
      <c r="S61" s="60" t="n">
        <v>5</v>
      </c>
      <c r="T61" s="60" t="n">
        <v>10</v>
      </c>
      <c r="U61" s="58" t="n">
        <v>2</v>
      </c>
      <c r="V61" s="59" t="n">
        <v>2</v>
      </c>
      <c r="W61" s="60" t="n">
        <v>4</v>
      </c>
      <c r="X61" s="58" t="n">
        <v>25</v>
      </c>
      <c r="Y61" s="59" t="n">
        <v>19</v>
      </c>
      <c r="Z61" s="61">
        <f>IF(U61="","",LOOKUP(U61-V61,{-9E+307,0,1},{2,"x",1}))</f>
        <v/>
      </c>
      <c r="AA61" s="62">
        <f>IF(U61="","",U61&amp;"-"&amp;V61)</f>
        <v/>
      </c>
      <c r="AB61" s="63" t="n"/>
      <c r="AW61" s="80" t="n"/>
      <c r="AX61" s="80" t="n"/>
      <c r="AY61" s="80" t="n"/>
      <c r="AZ61" s="80" t="n"/>
      <c r="BA61" s="80" t="n"/>
      <c r="BB61" s="80" t="n"/>
      <c r="BC61" s="80" t="n"/>
      <c r="BD61" s="80" t="n"/>
      <c r="BE61" s="80" t="n"/>
      <c r="BF61" s="80" t="n"/>
      <c r="BG61" s="80" t="n"/>
      <c r="BH61" s="80" t="n"/>
      <c r="BI61" s="80" t="n"/>
      <c r="BJ61" s="80" t="n"/>
      <c r="BK61" s="80" t="n"/>
      <c r="BL61" s="80" t="n"/>
      <c r="BM61" s="80" t="n"/>
      <c r="BN61" s="80" t="n"/>
      <c r="BO61" s="80" t="n"/>
      <c r="BQ61" s="89" t="n"/>
      <c r="BT61" s="80" t="n"/>
      <c r="BU61" s="80" t="n"/>
      <c r="BV61" s="80" t="n"/>
      <c r="BW61" s="80" t="n"/>
      <c r="BX61" s="80" t="n"/>
      <c r="BY61" s="80" t="n"/>
      <c r="BZ61" s="80" t="n"/>
      <c r="CA61" s="80" t="n"/>
      <c r="CB61" s="80" t="n"/>
      <c r="CC61" s="80" t="n"/>
      <c r="CD61" s="80" t="n"/>
      <c r="CE61" s="80" t="n"/>
      <c r="CF61" s="80" t="n"/>
      <c r="CG61" s="80" t="n"/>
      <c r="CH61" s="80" t="n"/>
      <c r="CI61" s="80" t="n"/>
      <c r="CJ61" s="80" t="n"/>
      <c r="CK61" s="80" t="n"/>
      <c r="CL61" s="80" t="n"/>
      <c r="CM61" s="80" t="n"/>
      <c r="CN61" s="80" t="n"/>
      <c r="CO61" s="80" t="n"/>
      <c r="CP61" s="80" t="n"/>
      <c r="CQ61" s="80" t="n"/>
      <c r="CR61" s="80" t="n"/>
      <c r="CS61" s="80" t="n"/>
      <c r="CT61" s="80" t="n"/>
      <c r="CU61" s="80" t="n"/>
      <c r="CV61" s="80" t="n"/>
      <c r="CW61" s="80" t="n"/>
      <c r="CX61" s="80" t="n"/>
      <c r="CY61" s="80" t="n"/>
      <c r="CZ61" s="80" t="n"/>
      <c r="DA61" s="80" t="n"/>
      <c r="DB61" s="80" t="n"/>
      <c r="DC61" s="80" t="n"/>
      <c r="DD61" s="80" t="n"/>
      <c r="DE61" s="80" t="n"/>
      <c r="DF61" s="80" t="n"/>
      <c r="DG61" s="80" t="n"/>
      <c r="DH61" s="80" t="n"/>
      <c r="DI61" s="80" t="n"/>
      <c r="DJ61" s="80" t="n"/>
      <c r="DK61" s="80" t="n"/>
      <c r="DL61" s="80" t="n"/>
      <c r="DM61" s="80" t="n"/>
      <c r="DN61" s="80" t="n"/>
      <c r="DO61" s="80" t="n"/>
      <c r="DP61" s="80" t="n"/>
      <c r="DQ61" s="80" t="n"/>
      <c r="DR61" s="80" t="n"/>
      <c r="DS61" s="80" t="n"/>
      <c r="DT61" s="80" t="n"/>
      <c r="DU61" s="80" t="n"/>
      <c r="DV61" s="80" t="n"/>
      <c r="DW61" s="80" t="n"/>
      <c r="DX61" s="80" t="n"/>
      <c r="DY61" s="80" t="n"/>
      <c r="DZ61" s="80" t="n"/>
      <c r="EA61" s="80" t="n"/>
      <c r="EB61" s="80" t="n"/>
      <c r="EC61" s="80" t="n"/>
      <c r="ED61" s="80" t="n"/>
      <c r="EE61" s="80" t="n"/>
      <c r="EF61" s="80" t="n"/>
      <c r="EG61" s="80" t="n"/>
      <c r="EH61" s="80" t="n"/>
      <c r="EI61" s="80" t="n"/>
      <c r="EJ61" s="80" t="n"/>
      <c r="EK61" s="80" t="n"/>
      <c r="EL61" s="80" t="n"/>
      <c r="EM61" s="80" t="n"/>
      <c r="EN61" s="80" t="n"/>
      <c r="EO61" s="80" t="n"/>
      <c r="EP61" s="80" t="n"/>
      <c r="EQ61" s="80" t="n"/>
      <c r="ER61" s="81" t="n"/>
      <c r="ES61" s="89" t="n"/>
      <c r="EU61" s="81" t="n"/>
      <c r="EV61" s="89" t="n"/>
      <c r="EX61" s="81" t="n"/>
      <c r="EY61" s="89" t="n"/>
      <c r="FA61" s="81" t="n"/>
      <c r="FB61" s="89" t="n"/>
      <c r="FD61" s="81" t="n"/>
      <c r="FE61" s="89" t="n"/>
      <c r="FG61" s="81" t="n"/>
      <c r="FH61" s="89" t="n"/>
      <c r="FJ61" s="81" t="n"/>
      <c r="FK61" s="89" t="n"/>
      <c r="FM61" s="81" t="n"/>
    </row>
    <row customHeight="1" ht="12" r="62" spans="1:201">
      <c r="A62" s="74" t="n">
        <v>43372</v>
      </c>
      <c r="B62" s="63" t="s">
        <v>194</v>
      </c>
      <c r="C62" s="63" t="s">
        <v>195</v>
      </c>
      <c r="D62" s="85" t="n">
        <v>6.8</v>
      </c>
      <c r="E62" s="57" t="n">
        <v>6.69</v>
      </c>
      <c r="F62" s="58" t="n">
        <v>663</v>
      </c>
      <c r="G62" s="59" t="n">
        <v>278</v>
      </c>
      <c r="H62" s="59" t="n">
        <v>560</v>
      </c>
      <c r="I62" s="59" t="n">
        <v>172</v>
      </c>
      <c r="J62" s="59" t="n">
        <v>13</v>
      </c>
      <c r="K62" s="59" t="n">
        <v>7</v>
      </c>
      <c r="L62" s="58" t="n">
        <v>2</v>
      </c>
      <c r="M62" s="59" t="n">
        <v>1</v>
      </c>
      <c r="N62" s="59" t="n">
        <v>5</v>
      </c>
      <c r="O62" s="59" t="n">
        <v>0</v>
      </c>
      <c r="P62" s="59" t="n">
        <v>1</v>
      </c>
      <c r="Q62" s="59" t="n">
        <v>1</v>
      </c>
      <c r="R62" s="60" t="n">
        <v>8</v>
      </c>
      <c r="S62" s="60" t="n">
        <v>2</v>
      </c>
      <c r="T62" s="60" t="n">
        <v>10</v>
      </c>
      <c r="U62" s="58" t="n">
        <v>1</v>
      </c>
      <c r="V62" s="59" t="n">
        <v>1</v>
      </c>
      <c r="W62" s="60" t="n">
        <v>2</v>
      </c>
      <c r="X62" s="58" t="n">
        <v>8</v>
      </c>
      <c r="Y62" s="59" t="n">
        <v>29</v>
      </c>
      <c r="Z62" s="61">
        <f>IF(U62="","",LOOKUP(U62-V62,{-9E+307,0,1},{2,"x",1}))</f>
        <v/>
      </c>
      <c r="AA62" s="62">
        <f>IF(U62="","",U62&amp;"-"&amp;V62)</f>
        <v/>
      </c>
      <c r="AB62" s="63" t="n"/>
      <c r="AW62" s="80" t="n"/>
      <c r="AX62" s="80" t="n"/>
      <c r="AY62" s="80" t="n"/>
      <c r="AZ62" s="80" t="n"/>
      <c r="BA62" s="80" t="n"/>
      <c r="BB62" s="80" t="n"/>
      <c r="BC62" s="80" t="n"/>
      <c r="BD62" s="80" t="n"/>
      <c r="BE62" s="80" t="n"/>
      <c r="BF62" s="80" t="n"/>
      <c r="BG62" s="80" t="n"/>
      <c r="BH62" s="80" t="n"/>
      <c r="BI62" s="80" t="n"/>
      <c r="BJ62" s="80" t="n"/>
      <c r="BK62" s="80" t="n"/>
      <c r="BL62" s="80" t="n"/>
      <c r="BM62" s="80" t="n"/>
      <c r="BN62" s="80" t="n"/>
      <c r="BO62" s="80" t="n"/>
      <c r="BQ62" s="89" t="n"/>
      <c r="BT62" s="80" t="n"/>
      <c r="BU62" s="80" t="n"/>
      <c r="BV62" s="80" t="n"/>
      <c r="BW62" s="80" t="n"/>
      <c r="BX62" s="80" t="n"/>
      <c r="BY62" s="80" t="n"/>
      <c r="BZ62" s="80" t="n"/>
      <c r="CA62" s="80" t="n"/>
      <c r="CB62" s="80" t="n"/>
      <c r="CC62" s="80" t="n"/>
      <c r="CD62" s="80" t="n"/>
      <c r="CE62" s="80" t="n"/>
      <c r="CF62" s="80" t="n"/>
      <c r="CG62" s="80" t="n"/>
      <c r="CH62" s="80" t="n"/>
      <c r="CI62" s="80" t="n"/>
      <c r="CJ62" s="80" t="n"/>
      <c r="CK62" s="80" t="n"/>
      <c r="CL62" s="80" t="n"/>
      <c r="CM62" s="80" t="n"/>
      <c r="CN62" s="80" t="n"/>
      <c r="CO62" s="80" t="n"/>
      <c r="CP62" s="80" t="n"/>
      <c r="CQ62" s="80" t="n"/>
      <c r="CR62" s="80" t="n"/>
      <c r="CS62" s="80" t="n"/>
      <c r="CT62" s="80" t="n"/>
      <c r="CU62" s="80" t="n"/>
      <c r="CV62" s="80" t="n"/>
      <c r="CW62" s="80" t="n"/>
      <c r="CX62" s="80" t="n"/>
      <c r="CY62" s="80" t="n"/>
      <c r="CZ62" s="80" t="n"/>
      <c r="DA62" s="80" t="n"/>
      <c r="DB62" s="80" t="n"/>
      <c r="DC62" s="80" t="n"/>
      <c r="DD62" s="80" t="n"/>
      <c r="DE62" s="80" t="n"/>
      <c r="DF62" s="80" t="n"/>
      <c r="DG62" s="80" t="n"/>
      <c r="DH62" s="80" t="n"/>
      <c r="DI62" s="80" t="n"/>
      <c r="DJ62" s="80" t="n"/>
      <c r="DK62" s="80" t="n"/>
      <c r="DL62" s="80" t="n"/>
      <c r="DM62" s="80" t="n"/>
      <c r="DN62" s="80" t="n"/>
      <c r="DO62" s="80" t="n"/>
      <c r="DP62" s="80" t="n"/>
      <c r="DQ62" s="80" t="n"/>
      <c r="DR62" s="80" t="n"/>
      <c r="DS62" s="80" t="n"/>
      <c r="DT62" s="80" t="n"/>
      <c r="DU62" s="80" t="n"/>
      <c r="DV62" s="80" t="n"/>
      <c r="DW62" s="80" t="n"/>
      <c r="DX62" s="80" t="n"/>
      <c r="DY62" s="80" t="n"/>
      <c r="DZ62" s="80" t="n"/>
      <c r="EA62" s="80" t="n"/>
      <c r="EB62" s="80" t="n"/>
      <c r="EC62" s="80" t="n"/>
      <c r="ED62" s="80" t="n"/>
      <c r="EE62" s="80" t="n"/>
      <c r="EF62" s="80" t="n"/>
      <c r="EG62" s="80" t="n"/>
      <c r="EH62" s="80" t="n"/>
      <c r="EI62" s="80" t="n"/>
      <c r="EJ62" s="80" t="n"/>
      <c r="EK62" s="80" t="n"/>
      <c r="EL62" s="80" t="n"/>
      <c r="EM62" s="80" t="n"/>
      <c r="EN62" s="80" t="n"/>
      <c r="EO62" s="80" t="n"/>
      <c r="EP62" s="80" t="n"/>
      <c r="EQ62" s="80" t="n"/>
      <c r="ER62" s="81" t="n"/>
      <c r="ES62" s="89" t="n"/>
      <c r="EU62" s="81" t="n"/>
      <c r="EV62" s="89" t="n"/>
      <c r="EX62" s="81" t="n"/>
      <c r="EY62" s="89" t="n"/>
      <c r="FA62" s="81" t="n"/>
      <c r="FB62" s="89" t="n"/>
      <c r="FD62" s="81" t="n"/>
      <c r="FE62" s="89" t="n"/>
      <c r="FG62" s="81" t="n"/>
      <c r="FH62" s="89" t="n"/>
      <c r="FJ62" s="81" t="n"/>
      <c r="FK62" s="89" t="n"/>
      <c r="FM62" s="81" t="n"/>
    </row>
    <row customHeight="1" ht="12" r="63" spans="1:201">
      <c r="A63" s="74" t="n">
        <v>43372</v>
      </c>
      <c r="B63" s="63" t="s">
        <v>201</v>
      </c>
      <c r="C63" s="63" t="s">
        <v>204</v>
      </c>
      <c r="D63" s="85" t="n">
        <v>6.3</v>
      </c>
      <c r="E63" s="57" t="n">
        <v>6.96</v>
      </c>
      <c r="F63" s="58" t="n">
        <v>515</v>
      </c>
      <c r="G63" s="59" t="n">
        <v>318</v>
      </c>
      <c r="H63" s="59" t="n">
        <v>415</v>
      </c>
      <c r="I63" s="59" t="n">
        <v>202</v>
      </c>
      <c r="J63" s="59" t="n">
        <v>9</v>
      </c>
      <c r="K63" s="59" t="n">
        <v>5</v>
      </c>
      <c r="L63" s="58" t="n">
        <v>1</v>
      </c>
      <c r="M63" s="59" t="n">
        <v>1</v>
      </c>
      <c r="N63" s="59" t="n">
        <v>0</v>
      </c>
      <c r="O63" s="59" t="n">
        <v>3</v>
      </c>
      <c r="P63" s="59" t="n">
        <v>1</v>
      </c>
      <c r="Q63" s="59" t="n">
        <v>1</v>
      </c>
      <c r="R63" s="60" t="n">
        <v>2</v>
      </c>
      <c r="S63" s="60" t="n">
        <v>5</v>
      </c>
      <c r="T63" s="60" t="n">
        <v>7</v>
      </c>
      <c r="U63" s="58" t="n">
        <v>1</v>
      </c>
      <c r="V63" s="59" t="n">
        <v>3</v>
      </c>
      <c r="W63" s="60" t="n">
        <v>4</v>
      </c>
      <c r="X63" s="58" t="n">
        <v>8</v>
      </c>
      <c r="Y63" s="59" t="n">
        <v>42</v>
      </c>
      <c r="Z63" s="61">
        <f>IF(U63="","",LOOKUP(U63-V63,{-9E+307,0,1},{2,"x",1}))</f>
        <v/>
      </c>
      <c r="AA63" s="62">
        <f>IF(U63="","",U63&amp;"-"&amp;V63)</f>
        <v/>
      </c>
      <c r="AB63" s="63" t="n"/>
      <c r="AW63" s="80" t="n"/>
      <c r="AX63" s="80" t="n"/>
      <c r="AY63" s="80" t="n"/>
      <c r="AZ63" s="80" t="n"/>
      <c r="BA63" s="80" t="n"/>
      <c r="BB63" s="80" t="n"/>
      <c r="BC63" s="80" t="n"/>
      <c r="BD63" s="80" t="n"/>
      <c r="BE63" s="80" t="n"/>
      <c r="BF63" s="80" t="n"/>
      <c r="BG63" s="80" t="n"/>
      <c r="BH63" s="80" t="n"/>
      <c r="BI63" s="80" t="n"/>
      <c r="BJ63" s="80" t="n"/>
      <c r="BK63" s="80" t="n"/>
      <c r="BL63" s="80" t="n"/>
      <c r="BM63" s="80" t="n"/>
      <c r="BN63" s="80" t="n"/>
      <c r="BO63" s="80" t="n"/>
      <c r="BQ63" s="89" t="n"/>
      <c r="BT63" s="80" t="n"/>
      <c r="BU63" s="80" t="n"/>
      <c r="BV63" s="80" t="n"/>
      <c r="BW63" s="80" t="n"/>
      <c r="BX63" s="80" t="n"/>
      <c r="BY63" s="80" t="n"/>
      <c r="BZ63" s="80" t="n"/>
      <c r="CA63" s="80" t="n"/>
      <c r="CB63" s="80" t="n"/>
      <c r="CC63" s="80" t="n"/>
      <c r="CD63" s="80" t="n"/>
      <c r="CE63" s="80" t="n"/>
      <c r="CF63" s="80" t="n"/>
      <c r="CG63" s="80" t="n"/>
      <c r="CH63" s="80" t="n"/>
      <c r="CI63" s="80" t="n"/>
      <c r="CJ63" s="80" t="n"/>
      <c r="CK63" s="80" t="n"/>
      <c r="CL63" s="80" t="n"/>
      <c r="CM63" s="80" t="n"/>
      <c r="CN63" s="80" t="n"/>
      <c r="CO63" s="80" t="n"/>
      <c r="CP63" s="80" t="n"/>
      <c r="CQ63" s="80" t="n"/>
      <c r="CR63" s="80" t="n"/>
      <c r="CS63" s="80" t="n"/>
      <c r="CT63" s="80" t="n"/>
      <c r="CU63" s="80" t="n"/>
      <c r="CV63" s="80" t="n"/>
      <c r="CW63" s="80" t="n"/>
      <c r="CX63" s="80" t="n"/>
      <c r="CY63" s="80" t="n"/>
      <c r="CZ63" s="80" t="n"/>
      <c r="DA63" s="80" t="n"/>
      <c r="DB63" s="80" t="n"/>
      <c r="DC63" s="80" t="n"/>
      <c r="DD63" s="80" t="n"/>
      <c r="DE63" s="80" t="n"/>
      <c r="DF63" s="80" t="n"/>
      <c r="DG63" s="80" t="n"/>
      <c r="DH63" s="80" t="n"/>
      <c r="DI63" s="80" t="n"/>
      <c r="DJ63" s="80" t="n"/>
      <c r="DK63" s="80" t="n"/>
      <c r="DL63" s="80" t="n"/>
      <c r="DM63" s="80" t="n"/>
      <c r="DN63" s="80" t="n"/>
      <c r="DO63" s="80" t="n"/>
      <c r="DP63" s="80" t="n"/>
      <c r="DQ63" s="80" t="n"/>
      <c r="DR63" s="80" t="n"/>
      <c r="DS63" s="80" t="n"/>
      <c r="DT63" s="80" t="n"/>
      <c r="DU63" s="80" t="n"/>
      <c r="DV63" s="80" t="n"/>
      <c r="DW63" s="80" t="n"/>
      <c r="DX63" s="80" t="n"/>
      <c r="DY63" s="80" t="n"/>
      <c r="DZ63" s="80" t="n"/>
      <c r="EA63" s="80" t="n"/>
      <c r="EB63" s="80" t="n"/>
      <c r="EC63" s="80" t="n"/>
      <c r="ED63" s="80" t="n"/>
      <c r="EE63" s="80" t="n"/>
      <c r="EF63" s="80" t="n"/>
      <c r="EG63" s="80" t="n"/>
      <c r="EH63" s="80" t="n"/>
      <c r="EI63" s="80" t="n"/>
      <c r="EJ63" s="80" t="n"/>
      <c r="EK63" s="80" t="n"/>
      <c r="EL63" s="80" t="n"/>
      <c r="EM63" s="80" t="n"/>
      <c r="EN63" s="80" t="n"/>
      <c r="EO63" s="80" t="n"/>
      <c r="EP63" s="80" t="n"/>
      <c r="EQ63" s="80" t="n"/>
      <c r="ER63" s="81" t="n"/>
      <c r="ES63" s="89" t="n"/>
      <c r="EU63" s="81" t="n"/>
      <c r="EV63" s="89" t="n"/>
      <c r="EX63" s="81" t="n"/>
      <c r="EY63" s="89" t="n"/>
      <c r="FA63" s="81" t="n"/>
      <c r="FB63" s="89" t="n"/>
      <c r="FD63" s="81" t="n"/>
      <c r="FE63" s="89" t="n"/>
      <c r="FG63" s="81" t="n"/>
      <c r="FH63" s="89" t="n"/>
      <c r="FJ63" s="81" t="n"/>
      <c r="FK63" s="89" t="n"/>
      <c r="FM63" s="81" t="n"/>
    </row>
    <row customHeight="1" ht="12" r="64" spans="1:201">
      <c r="A64" s="74" t="n">
        <v>43372</v>
      </c>
      <c r="B64" s="63" t="s">
        <v>205</v>
      </c>
      <c r="C64" s="63" t="s">
        <v>198</v>
      </c>
      <c r="D64" s="85" t="n">
        <v>6.89</v>
      </c>
      <c r="E64" s="57" t="n">
        <v>6.75</v>
      </c>
      <c r="F64" s="58" t="n">
        <v>699</v>
      </c>
      <c r="G64" s="59" t="n">
        <v>359</v>
      </c>
      <c r="H64" s="59" t="n">
        <v>620</v>
      </c>
      <c r="I64" s="59" t="n">
        <v>284</v>
      </c>
      <c r="J64" s="59" t="n">
        <v>12</v>
      </c>
      <c r="K64" s="59" t="n">
        <v>8</v>
      </c>
      <c r="L64" s="58" t="n">
        <v>0</v>
      </c>
      <c r="M64" s="59" t="n">
        <v>0</v>
      </c>
      <c r="N64" s="59" t="n">
        <v>5</v>
      </c>
      <c r="O64" s="59" t="n">
        <v>2</v>
      </c>
      <c r="P64" s="59" t="n">
        <v>1</v>
      </c>
      <c r="Q64" s="59" t="n">
        <v>1</v>
      </c>
      <c r="R64" s="60" t="n">
        <v>6</v>
      </c>
      <c r="S64" s="60" t="n">
        <v>3</v>
      </c>
      <c r="T64" s="60" t="n">
        <v>9</v>
      </c>
      <c r="U64" s="58" t="n">
        <v>0</v>
      </c>
      <c r="V64" s="59" t="n">
        <v>0</v>
      </c>
      <c r="W64" s="60" t="n">
        <v>0</v>
      </c>
      <c r="X64" s="58" t="n">
        <v>19</v>
      </c>
      <c r="Y64" s="59" t="n">
        <v>31</v>
      </c>
      <c r="Z64" s="61">
        <f>IF(U64="","",LOOKUP(U64-V64,{-9E+307,0,1},{2,"x",1}))</f>
        <v/>
      </c>
      <c r="AA64" s="62">
        <f>IF(U64="","",U64&amp;"-"&amp;V64)</f>
        <v/>
      </c>
      <c r="AB64" s="63" t="n"/>
      <c r="AW64" s="80" t="n"/>
      <c r="AX64" s="80" t="n"/>
      <c r="AY64" s="80" t="n"/>
      <c r="AZ64" s="80" t="n"/>
      <c r="BA64" s="80" t="n"/>
      <c r="BB64" s="80" t="n"/>
      <c r="BC64" s="80" t="n"/>
      <c r="BD64" s="80" t="n"/>
      <c r="BE64" s="80" t="n"/>
      <c r="BF64" s="80" t="n"/>
      <c r="BG64" s="80" t="n"/>
      <c r="BH64" s="80" t="n"/>
      <c r="BI64" s="80" t="n"/>
      <c r="BJ64" s="80" t="n"/>
      <c r="BK64" s="80" t="n"/>
      <c r="BL64" s="80" t="n"/>
      <c r="BM64" s="80" t="n"/>
      <c r="BN64" s="80" t="n"/>
      <c r="BO64" s="80" t="n"/>
      <c r="BQ64" s="89" t="n"/>
      <c r="BT64" s="80" t="n"/>
      <c r="BU64" s="80" t="n"/>
      <c r="BV64" s="80" t="n"/>
      <c r="BW64" s="80" t="n"/>
      <c r="BX64" s="80" t="n"/>
      <c r="BY64" s="80" t="n"/>
      <c r="BZ64" s="80" t="n"/>
      <c r="CA64" s="80" t="n"/>
      <c r="CB64" s="80" t="n"/>
      <c r="CC64" s="80" t="n"/>
      <c r="CD64" s="80" t="n"/>
      <c r="CE64" s="80" t="n"/>
      <c r="CF64" s="80" t="n"/>
      <c r="CG64" s="80" t="n"/>
      <c r="CH64" s="80" t="n"/>
      <c r="CI64" s="80" t="n"/>
      <c r="CJ64" s="80" t="n"/>
      <c r="CK64" s="80" t="n"/>
      <c r="CL64" s="80" t="n"/>
      <c r="CM64" s="80" t="n"/>
      <c r="CN64" s="80" t="n"/>
      <c r="CO64" s="80" t="n"/>
      <c r="CP64" s="80" t="n"/>
      <c r="CQ64" s="80" t="n"/>
      <c r="CR64" s="80" t="n"/>
      <c r="CS64" s="80" t="n"/>
      <c r="CT64" s="80" t="n"/>
      <c r="CU64" s="80" t="n"/>
      <c r="CV64" s="80" t="n"/>
      <c r="CW64" s="80" t="n"/>
      <c r="CX64" s="80" t="n"/>
      <c r="CY64" s="80" t="n"/>
      <c r="CZ64" s="80" t="n"/>
      <c r="DA64" s="80" t="n"/>
      <c r="DB64" s="80" t="n"/>
      <c r="DC64" s="80" t="n"/>
      <c r="DD64" s="80" t="n"/>
      <c r="DE64" s="80" t="n"/>
      <c r="DF64" s="80" t="n"/>
      <c r="DG64" s="80" t="n"/>
      <c r="DH64" s="80" t="n"/>
      <c r="DI64" s="80" t="n"/>
      <c r="DJ64" s="80" t="n"/>
      <c r="DK64" s="80" t="n"/>
      <c r="DL64" s="80" t="n"/>
      <c r="DM64" s="80" t="n"/>
      <c r="DN64" s="80" t="n"/>
      <c r="DO64" s="80" t="n"/>
      <c r="DP64" s="80" t="n"/>
      <c r="DQ64" s="80" t="n"/>
      <c r="DR64" s="80" t="n"/>
      <c r="DS64" s="80" t="n"/>
      <c r="DT64" s="80" t="n"/>
      <c r="DU64" s="80" t="n"/>
      <c r="DV64" s="80" t="n"/>
      <c r="DW64" s="80" t="n"/>
      <c r="DX64" s="80" t="n"/>
      <c r="DY64" s="80" t="n"/>
      <c r="DZ64" s="80" t="n"/>
      <c r="EA64" s="80" t="n"/>
      <c r="EB64" s="80" t="n"/>
      <c r="EC64" s="80" t="n"/>
      <c r="ED64" s="80" t="n"/>
      <c r="EE64" s="80" t="n"/>
      <c r="EF64" s="80" t="n"/>
      <c r="EG64" s="80" t="n"/>
      <c r="EH64" s="80" t="n"/>
      <c r="EI64" s="80" t="n"/>
      <c r="EJ64" s="80" t="n"/>
      <c r="EK64" s="80" t="n"/>
      <c r="EL64" s="80" t="n"/>
      <c r="EM64" s="80" t="n"/>
      <c r="EN64" s="80" t="n"/>
      <c r="EO64" s="80" t="n"/>
      <c r="EP64" s="80" t="n"/>
      <c r="EQ64" s="80" t="n"/>
      <c r="ER64" s="81" t="n"/>
      <c r="ES64" s="89" t="n"/>
      <c r="EU64" s="81" t="n"/>
      <c r="EV64" s="89" t="n"/>
      <c r="EX64" s="81" t="n"/>
      <c r="EY64" s="89" t="n"/>
      <c r="FA64" s="81" t="n"/>
      <c r="FB64" s="89" t="n"/>
      <c r="FD64" s="81" t="n"/>
      <c r="FE64" s="89" t="n"/>
      <c r="FG64" s="81" t="n"/>
      <c r="FH64" s="89" t="n"/>
      <c r="FJ64" s="81" t="n"/>
      <c r="FK64" s="89" t="n"/>
      <c r="FM64" s="81" t="n"/>
    </row>
    <row customHeight="1" ht="12" r="65" spans="1:201">
      <c r="A65" s="74" t="n">
        <v>43372</v>
      </c>
      <c r="B65" s="63" t="s">
        <v>200</v>
      </c>
      <c r="C65" s="63" t="s">
        <v>208</v>
      </c>
      <c r="D65" s="85" t="n">
        <v>6.39</v>
      </c>
      <c r="E65" s="57" t="n">
        <v>6.86</v>
      </c>
      <c r="F65" s="58" t="n">
        <v>508</v>
      </c>
      <c r="G65" s="59" t="n">
        <v>437</v>
      </c>
      <c r="H65" s="59" t="n">
        <v>418</v>
      </c>
      <c r="I65" s="59" t="n">
        <v>340</v>
      </c>
      <c r="J65" s="59" t="n">
        <v>7</v>
      </c>
      <c r="K65" s="59" t="n">
        <v>6</v>
      </c>
      <c r="L65" s="58" t="n">
        <v>1</v>
      </c>
      <c r="M65" s="59" t="n">
        <v>1</v>
      </c>
      <c r="N65" s="59" t="n">
        <v>3</v>
      </c>
      <c r="O65" s="59" t="n">
        <v>1</v>
      </c>
      <c r="P65" s="59" t="n">
        <v>1</v>
      </c>
      <c r="Q65" s="59" t="n">
        <v>0</v>
      </c>
      <c r="R65" s="60" t="n">
        <v>5</v>
      </c>
      <c r="S65" s="60" t="n">
        <v>2</v>
      </c>
      <c r="T65" s="60" t="n">
        <v>7</v>
      </c>
      <c r="U65" s="58" t="n">
        <v>0</v>
      </c>
      <c r="V65" s="59" t="n">
        <v>1</v>
      </c>
      <c r="W65" s="60" t="n">
        <v>1</v>
      </c>
      <c r="X65" s="58" t="n">
        <v>10</v>
      </c>
      <c r="Y65" s="59" t="n">
        <v>17</v>
      </c>
      <c r="Z65" s="61">
        <f>IF(U65="","",LOOKUP(U65-V65,{-9E+307,0,1},{2,"x",1}))</f>
        <v/>
      </c>
      <c r="AA65" s="62">
        <f>IF(U65="","",U65&amp;"-"&amp;V65)</f>
        <v/>
      </c>
      <c r="AB65" s="63" t="n"/>
      <c r="AW65" s="80" t="n"/>
      <c r="AX65" s="80" t="n"/>
      <c r="AY65" s="80" t="n"/>
      <c r="AZ65" s="80" t="n"/>
      <c r="BA65" s="80" t="n"/>
      <c r="BB65" s="80" t="n"/>
      <c r="BC65" s="80" t="n"/>
      <c r="BD65" s="80" t="n"/>
      <c r="BE65" s="80" t="n"/>
      <c r="BF65" s="80" t="n"/>
      <c r="BG65" s="80" t="n"/>
      <c r="BH65" s="80" t="n"/>
      <c r="BI65" s="80" t="n"/>
      <c r="BJ65" s="80" t="n"/>
      <c r="BK65" s="80" t="n"/>
      <c r="BL65" s="80" t="n"/>
      <c r="BM65" s="80" t="n"/>
      <c r="BN65" s="80" t="n"/>
      <c r="BO65" s="80" t="n"/>
      <c r="BQ65" s="89" t="n"/>
      <c r="BT65" s="80" t="n"/>
      <c r="BU65" s="80" t="n"/>
      <c r="BV65" s="80" t="n"/>
      <c r="BW65" s="80" t="n"/>
      <c r="BX65" s="80" t="n"/>
      <c r="BY65" s="80" t="n"/>
      <c r="BZ65" s="80" t="n"/>
      <c r="CA65" s="80" t="n"/>
      <c r="CB65" s="80" t="n"/>
      <c r="CC65" s="80" t="n"/>
      <c r="CD65" s="80" t="n"/>
      <c r="CE65" s="80" t="n"/>
      <c r="CF65" s="80" t="n"/>
      <c r="CG65" s="80" t="n"/>
      <c r="CH65" s="80" t="n"/>
      <c r="CI65" s="80" t="n"/>
      <c r="CJ65" s="80" t="n"/>
      <c r="CK65" s="80" t="n"/>
      <c r="CL65" s="80" t="n"/>
      <c r="CM65" s="80" t="n"/>
      <c r="CN65" s="80" t="n"/>
      <c r="CO65" s="80" t="n"/>
      <c r="CP65" s="80" t="n"/>
      <c r="CQ65" s="80" t="n"/>
      <c r="CR65" s="80" t="n"/>
      <c r="CS65" s="80" t="n"/>
      <c r="CT65" s="80" t="n"/>
      <c r="CU65" s="80" t="n"/>
      <c r="CV65" s="80" t="n"/>
      <c r="CW65" s="80" t="n"/>
      <c r="CX65" s="80" t="n"/>
      <c r="CY65" s="80" t="n"/>
      <c r="CZ65" s="80" t="n"/>
      <c r="DA65" s="80" t="n"/>
      <c r="DB65" s="80" t="n"/>
      <c r="DC65" s="80" t="n"/>
      <c r="DD65" s="80" t="n"/>
      <c r="DE65" s="80" t="n"/>
      <c r="DF65" s="80" t="n"/>
      <c r="DG65" s="80" t="n"/>
      <c r="DH65" s="80" t="n"/>
      <c r="DI65" s="80" t="n"/>
      <c r="DJ65" s="80" t="n"/>
      <c r="DK65" s="80" t="n"/>
      <c r="DL65" s="80" t="n"/>
      <c r="DM65" s="80" t="n"/>
      <c r="DN65" s="80" t="n"/>
      <c r="DO65" s="80" t="n"/>
      <c r="DP65" s="80" t="n"/>
      <c r="DQ65" s="80" t="n"/>
      <c r="DR65" s="80" t="n"/>
      <c r="DS65" s="80" t="n"/>
      <c r="DT65" s="80" t="n"/>
      <c r="DU65" s="80" t="n"/>
      <c r="DV65" s="80" t="n"/>
      <c r="DW65" s="80" t="n"/>
      <c r="DX65" s="80" t="n"/>
      <c r="DY65" s="80" t="n"/>
      <c r="DZ65" s="80" t="n"/>
      <c r="EA65" s="80" t="n"/>
      <c r="EB65" s="80" t="n"/>
      <c r="EC65" s="80" t="n"/>
      <c r="ED65" s="80" t="n"/>
      <c r="EE65" s="80" t="n"/>
      <c r="EF65" s="80" t="n"/>
      <c r="EG65" s="80" t="n"/>
      <c r="EH65" s="80" t="n"/>
      <c r="EI65" s="80" t="n"/>
      <c r="EJ65" s="80" t="n"/>
      <c r="EK65" s="80" t="n"/>
      <c r="EL65" s="80" t="n"/>
      <c r="EM65" s="80" t="n"/>
      <c r="EN65" s="80" t="n"/>
      <c r="EO65" s="80" t="n"/>
      <c r="EP65" s="80" t="n"/>
      <c r="EQ65" s="80" t="n"/>
      <c r="ER65" s="81" t="n"/>
      <c r="ES65" s="89" t="n"/>
      <c r="EU65" s="81" t="n"/>
      <c r="EV65" s="89" t="n"/>
      <c r="EX65" s="81" t="n"/>
      <c r="EY65" s="89" t="n"/>
      <c r="FA65" s="81" t="n"/>
      <c r="FB65" s="89" t="n"/>
      <c r="FD65" s="81" t="n"/>
      <c r="FE65" s="89" t="n"/>
      <c r="FG65" s="81" t="n"/>
      <c r="FH65" s="89" t="n"/>
      <c r="FJ65" s="81" t="n"/>
      <c r="FK65" s="89" t="n"/>
      <c r="FM65" s="81" t="n"/>
    </row>
    <row customHeight="1" ht="12" r="66" spans="1:201">
      <c r="A66" s="74" t="n">
        <v>43373</v>
      </c>
      <c r="B66" s="63" t="s">
        <v>189</v>
      </c>
      <c r="C66" s="63" t="s">
        <v>207</v>
      </c>
      <c r="D66" s="85" t="n">
        <v>6.97</v>
      </c>
      <c r="E66" s="57" t="n">
        <v>6.58</v>
      </c>
      <c r="F66" s="58" t="n">
        <v>816</v>
      </c>
      <c r="G66" s="59" t="n">
        <v>174</v>
      </c>
      <c r="H66" s="59" t="n">
        <v>741</v>
      </c>
      <c r="I66" s="59" t="n">
        <v>96</v>
      </c>
      <c r="J66" s="59" t="n">
        <v>13</v>
      </c>
      <c r="K66" s="59" t="n">
        <v>9</v>
      </c>
      <c r="L66" s="58" t="n">
        <v>0</v>
      </c>
      <c r="M66" s="59" t="n">
        <v>0</v>
      </c>
      <c r="N66" s="59" t="n">
        <v>2</v>
      </c>
      <c r="O66" s="59" t="n">
        <v>3</v>
      </c>
      <c r="P66" s="59" t="n">
        <v>2</v>
      </c>
      <c r="Q66" s="59" t="n">
        <v>2</v>
      </c>
      <c r="R66" s="60" t="n">
        <v>4</v>
      </c>
      <c r="S66" s="60" t="n">
        <v>5</v>
      </c>
      <c r="T66" s="60" t="n">
        <v>9</v>
      </c>
      <c r="U66" s="58" t="n">
        <v>1</v>
      </c>
      <c r="V66" s="59" t="n">
        <v>0</v>
      </c>
      <c r="W66" s="60" t="n">
        <v>1</v>
      </c>
      <c r="X66" s="58" t="n">
        <v>7</v>
      </c>
      <c r="Y66" s="59" t="n">
        <v>27</v>
      </c>
      <c r="Z66" s="61">
        <f>IF(U66="","",LOOKUP(U66-V66,{-9E+307,0,1},{2,"x",1}))</f>
        <v/>
      </c>
      <c r="AA66" s="62">
        <f>IF(U66="","",U66&amp;"-"&amp;V66)</f>
        <v/>
      </c>
      <c r="AB66" s="63" t="n"/>
      <c r="AW66" s="80" t="n"/>
      <c r="AX66" s="80" t="n"/>
      <c r="AY66" s="80" t="n"/>
      <c r="AZ66" s="80" t="n"/>
      <c r="BA66" s="80" t="n"/>
      <c r="BB66" s="80" t="n"/>
      <c r="BC66" s="80" t="n"/>
      <c r="BD66" s="80" t="n"/>
      <c r="BE66" s="80" t="n"/>
      <c r="BF66" s="80" t="n"/>
      <c r="BG66" s="80" t="n"/>
      <c r="BH66" s="80" t="n"/>
      <c r="BI66" s="80" t="n"/>
      <c r="BJ66" s="80" t="n"/>
      <c r="BK66" s="80" t="n"/>
      <c r="BL66" s="80" t="n"/>
      <c r="BM66" s="80" t="n"/>
      <c r="BN66" s="80" t="n"/>
      <c r="BO66" s="80" t="n"/>
      <c r="BQ66" s="89" t="n"/>
      <c r="BT66" s="80" t="n"/>
      <c r="BU66" s="80" t="n"/>
      <c r="BV66" s="80" t="n"/>
      <c r="BW66" s="80" t="n"/>
      <c r="BX66" s="80" t="n"/>
      <c r="BY66" s="80" t="n"/>
      <c r="BZ66" s="80" t="n"/>
      <c r="CA66" s="80" t="n"/>
      <c r="CB66" s="80" t="n"/>
      <c r="CC66" s="80" t="n"/>
      <c r="CD66" s="80" t="n"/>
      <c r="CE66" s="80" t="n"/>
      <c r="CF66" s="80" t="n"/>
      <c r="CG66" s="80" t="n"/>
      <c r="CH66" s="80" t="n"/>
      <c r="CI66" s="80" t="n"/>
      <c r="CJ66" s="80" t="n"/>
      <c r="CK66" s="80" t="n"/>
      <c r="CL66" s="80" t="n"/>
      <c r="CM66" s="80" t="n"/>
      <c r="CN66" s="80" t="n"/>
      <c r="CO66" s="80" t="n"/>
      <c r="CP66" s="80" t="n"/>
      <c r="CQ66" s="80" t="n"/>
      <c r="CR66" s="80" t="n"/>
      <c r="CS66" s="80" t="n"/>
      <c r="CT66" s="80" t="n"/>
      <c r="CU66" s="80" t="n"/>
      <c r="CV66" s="80" t="n"/>
      <c r="CW66" s="80" t="n"/>
      <c r="CX66" s="80" t="n"/>
      <c r="CY66" s="80" t="n"/>
      <c r="CZ66" s="80" t="n"/>
      <c r="DA66" s="80" t="n"/>
      <c r="DB66" s="80" t="n"/>
      <c r="DC66" s="80" t="n"/>
      <c r="DD66" s="80" t="n"/>
      <c r="DE66" s="80" t="n"/>
      <c r="DF66" s="80" t="n"/>
      <c r="DG66" s="80" t="n"/>
      <c r="DH66" s="80" t="n"/>
      <c r="DI66" s="80" t="n"/>
      <c r="DJ66" s="80" t="n"/>
      <c r="DK66" s="80" t="n"/>
      <c r="DL66" s="80" t="n"/>
      <c r="DM66" s="80" t="n"/>
      <c r="DN66" s="80" t="n"/>
      <c r="DO66" s="80" t="n"/>
      <c r="DP66" s="80" t="n"/>
      <c r="DQ66" s="80" t="n"/>
      <c r="DR66" s="80" t="n"/>
      <c r="DS66" s="80" t="n"/>
      <c r="DT66" s="80" t="n"/>
      <c r="DU66" s="80" t="n"/>
      <c r="DV66" s="80" t="n"/>
      <c r="DW66" s="80" t="n"/>
      <c r="DX66" s="80" t="n"/>
      <c r="DY66" s="80" t="n"/>
      <c r="DZ66" s="80" t="n"/>
      <c r="EA66" s="80" t="n"/>
      <c r="EB66" s="80" t="n"/>
      <c r="EC66" s="80" t="n"/>
      <c r="ED66" s="80" t="n"/>
      <c r="EE66" s="80" t="n"/>
      <c r="EF66" s="80" t="n"/>
      <c r="EG66" s="80" t="n"/>
      <c r="EH66" s="80" t="n"/>
      <c r="EI66" s="80" t="n"/>
      <c r="EJ66" s="80" t="n"/>
      <c r="EK66" s="80" t="n"/>
      <c r="EL66" s="80" t="n"/>
      <c r="EM66" s="80" t="n"/>
      <c r="EN66" s="80" t="n"/>
      <c r="EO66" s="80" t="n"/>
      <c r="EP66" s="80" t="n"/>
      <c r="EQ66" s="80" t="n"/>
      <c r="ER66" s="81" t="n"/>
      <c r="ES66" s="89" t="n"/>
      <c r="EU66" s="81" t="n"/>
      <c r="EV66" s="89" t="n"/>
      <c r="EX66" s="81" t="n"/>
      <c r="EY66" s="89" t="n"/>
      <c r="FA66" s="81" t="n"/>
      <c r="FB66" s="89" t="n"/>
      <c r="FD66" s="81" t="n"/>
      <c r="FE66" s="89" t="n"/>
      <c r="FG66" s="81" t="n"/>
      <c r="FH66" s="89" t="n"/>
      <c r="FJ66" s="81" t="n"/>
      <c r="FK66" s="89" t="n"/>
      <c r="FM66" s="81" t="n"/>
    </row>
    <row customHeight="1" ht="12" r="67" spans="1:201">
      <c r="A67" s="74" t="n">
        <v>43373</v>
      </c>
      <c r="B67" s="63" t="s">
        <v>202</v>
      </c>
      <c r="C67" s="63" t="s">
        <v>191</v>
      </c>
      <c r="D67" s="85" t="n">
        <v>6.73</v>
      </c>
      <c r="E67" s="57" t="n">
        <v>6.75</v>
      </c>
      <c r="F67" s="58" t="n">
        <v>438</v>
      </c>
      <c r="G67" s="59" t="n">
        <v>388</v>
      </c>
      <c r="H67" s="59" t="n">
        <v>356</v>
      </c>
      <c r="I67" s="59" t="n">
        <v>307</v>
      </c>
      <c r="J67" s="59" t="n">
        <v>10</v>
      </c>
      <c r="K67" s="59" t="n">
        <v>7</v>
      </c>
      <c r="L67" s="58" t="n">
        <v>2</v>
      </c>
      <c r="M67" s="59" t="n">
        <v>0</v>
      </c>
      <c r="N67" s="59" t="n">
        <v>2</v>
      </c>
      <c r="O67" s="59" t="n">
        <v>3</v>
      </c>
      <c r="P67" s="59" t="n">
        <v>2</v>
      </c>
      <c r="Q67" s="59" t="n">
        <v>1</v>
      </c>
      <c r="R67" s="60" t="n">
        <v>6</v>
      </c>
      <c r="S67" s="60" t="n">
        <v>4</v>
      </c>
      <c r="T67" s="60" t="n">
        <v>10</v>
      </c>
      <c r="U67" s="58" t="n">
        <v>1</v>
      </c>
      <c r="V67" s="59" t="n">
        <v>1</v>
      </c>
      <c r="W67" s="60" t="n">
        <v>2</v>
      </c>
      <c r="X67" s="58" t="n">
        <v>18</v>
      </c>
      <c r="Y67" s="59" t="n">
        <v>20</v>
      </c>
      <c r="Z67" s="61">
        <f>IF(U67="","",LOOKUP(U67-V67,{-9E+307,0,1},{2,"x",1}))</f>
        <v/>
      </c>
      <c r="AA67" s="62">
        <f>IF(U67="","",U67&amp;"-"&amp;V67)</f>
        <v/>
      </c>
      <c r="AB67" s="63" t="n"/>
      <c r="AW67" s="80" t="n"/>
      <c r="AX67" s="80" t="n"/>
      <c r="AY67" s="80" t="n"/>
      <c r="AZ67" s="80" t="n"/>
      <c r="BA67" s="80" t="n"/>
      <c r="BB67" s="80" t="n"/>
      <c r="BC67" s="80" t="n"/>
      <c r="BD67" s="80" t="n"/>
      <c r="BE67" s="80" t="n"/>
      <c r="BF67" s="80" t="n"/>
      <c r="BG67" s="80" t="n"/>
      <c r="BH67" s="80" t="n"/>
      <c r="BI67" s="80" t="n"/>
      <c r="BJ67" s="80" t="n"/>
      <c r="BK67" s="80" t="n"/>
      <c r="BL67" s="80" t="n"/>
      <c r="BM67" s="80" t="n"/>
      <c r="BN67" s="80" t="n"/>
      <c r="BO67" s="80" t="n"/>
      <c r="BQ67" s="89" t="n"/>
      <c r="BT67" s="80" t="n"/>
      <c r="BU67" s="80" t="n"/>
      <c r="BV67" s="80" t="n"/>
      <c r="BW67" s="80" t="n"/>
      <c r="BX67" s="80" t="n"/>
      <c r="BY67" s="80" t="n"/>
      <c r="BZ67" s="80" t="n"/>
      <c r="CA67" s="80" t="n"/>
      <c r="CB67" s="80" t="n"/>
      <c r="CC67" s="80" t="n"/>
      <c r="CD67" s="80" t="n"/>
      <c r="CE67" s="80" t="n"/>
      <c r="CF67" s="80" t="n"/>
      <c r="CG67" s="80" t="n"/>
      <c r="CH67" s="80" t="n"/>
      <c r="CI67" s="80" t="n"/>
      <c r="CJ67" s="80" t="n"/>
      <c r="CK67" s="80" t="n"/>
      <c r="CL67" s="80" t="n"/>
      <c r="CM67" s="80" t="n"/>
      <c r="CN67" s="80" t="n"/>
      <c r="CO67" s="80" t="n"/>
      <c r="CP67" s="80" t="n"/>
      <c r="CQ67" s="80" t="n"/>
      <c r="CR67" s="80" t="n"/>
      <c r="CS67" s="80" t="n"/>
      <c r="CT67" s="80" t="n"/>
      <c r="CU67" s="80" t="n"/>
      <c r="CV67" s="80" t="n"/>
      <c r="CW67" s="80" t="n"/>
      <c r="CX67" s="80" t="n"/>
      <c r="CY67" s="80" t="n"/>
      <c r="CZ67" s="80" t="n"/>
      <c r="DA67" s="80" t="n"/>
      <c r="DB67" s="80" t="n"/>
      <c r="DC67" s="80" t="n"/>
      <c r="DD67" s="80" t="n"/>
      <c r="DE67" s="80" t="n"/>
      <c r="DF67" s="80" t="n"/>
      <c r="DG67" s="80" t="n"/>
      <c r="DH67" s="80" t="n"/>
      <c r="DI67" s="80" t="n"/>
      <c r="DJ67" s="80" t="n"/>
      <c r="DK67" s="80" t="n"/>
      <c r="DL67" s="80" t="n"/>
      <c r="DM67" s="80" t="n"/>
      <c r="DN67" s="80" t="n"/>
      <c r="DO67" s="80" t="n"/>
      <c r="DP67" s="80" t="n"/>
      <c r="DQ67" s="80" t="n"/>
      <c r="DR67" s="80" t="n"/>
      <c r="DS67" s="80" t="n"/>
      <c r="DT67" s="80" t="n"/>
      <c r="DU67" s="80" t="n"/>
      <c r="DV67" s="80" t="n"/>
      <c r="DW67" s="80" t="n"/>
      <c r="DX67" s="80" t="n"/>
      <c r="DY67" s="80" t="n"/>
      <c r="DZ67" s="80" t="n"/>
      <c r="EA67" s="80" t="n"/>
      <c r="EB67" s="80" t="n"/>
      <c r="EC67" s="80" t="n"/>
      <c r="ED67" s="80" t="n"/>
      <c r="EE67" s="80" t="n"/>
      <c r="EF67" s="80" t="n"/>
      <c r="EG67" s="80" t="n"/>
      <c r="EH67" s="80" t="n"/>
      <c r="EI67" s="80" t="n"/>
      <c r="EJ67" s="80" t="n"/>
      <c r="EK67" s="80" t="n"/>
      <c r="EL67" s="80" t="n"/>
      <c r="EM67" s="80" t="n"/>
      <c r="EN67" s="80" t="n"/>
      <c r="EO67" s="80" t="n"/>
      <c r="EP67" s="80" t="n"/>
      <c r="EQ67" s="80" t="n"/>
      <c r="ER67" s="81" t="n"/>
      <c r="ES67" s="89" t="n"/>
      <c r="EU67" s="81" t="n"/>
      <c r="EV67" s="89" t="n"/>
      <c r="EX67" s="81" t="n"/>
      <c r="EY67" s="89" t="n"/>
      <c r="FA67" s="81" t="n"/>
      <c r="FB67" s="89" t="n"/>
      <c r="FD67" s="81" t="n"/>
      <c r="FE67" s="89" t="n"/>
      <c r="FG67" s="81" t="n"/>
      <c r="FH67" s="89" t="n"/>
      <c r="FJ67" s="81" t="n"/>
      <c r="FK67" s="89" t="n"/>
      <c r="FM67" s="81" t="n"/>
    </row>
    <row customHeight="1" ht="12" r="68" spans="1:201">
      <c r="A68" s="74" t="n">
        <v>43373</v>
      </c>
      <c r="B68" s="63" t="s">
        <v>190</v>
      </c>
      <c r="C68" s="63" t="s">
        <v>193</v>
      </c>
      <c r="D68" s="85" t="n">
        <v>6.63</v>
      </c>
      <c r="E68" s="57" t="n">
        <v>6.56</v>
      </c>
      <c r="F68" s="58" t="n">
        <v>293</v>
      </c>
      <c r="G68" s="59" t="n">
        <v>314</v>
      </c>
      <c r="H68" s="59" t="n">
        <v>203</v>
      </c>
      <c r="I68" s="59" t="n">
        <v>221</v>
      </c>
      <c r="J68" s="59" t="n">
        <v>8</v>
      </c>
      <c r="K68" s="59" t="n">
        <v>11</v>
      </c>
      <c r="L68" s="58" t="n">
        <v>0</v>
      </c>
      <c r="M68" s="59" t="n">
        <v>0</v>
      </c>
      <c r="N68" s="59" t="n">
        <v>4</v>
      </c>
      <c r="O68" s="59" t="n">
        <v>1</v>
      </c>
      <c r="P68" s="59" t="n">
        <v>0</v>
      </c>
      <c r="Q68" s="59" t="n">
        <v>1</v>
      </c>
      <c r="R68" s="60" t="n">
        <v>4</v>
      </c>
      <c r="S68" s="60" t="n">
        <v>2</v>
      </c>
      <c r="T68" s="60" t="n">
        <v>6</v>
      </c>
      <c r="U68" s="58" t="n">
        <v>2</v>
      </c>
      <c r="V68" s="59" t="n">
        <v>1</v>
      </c>
      <c r="W68" s="60" t="n">
        <v>3</v>
      </c>
      <c r="X68" s="58" t="n">
        <v>12</v>
      </c>
      <c r="Y68" s="59" t="n">
        <v>18</v>
      </c>
      <c r="Z68" s="61">
        <f>IF(U68="","",LOOKUP(U68-V68,{-9E+307,0,1},{2,"x",1}))</f>
        <v/>
      </c>
      <c r="AA68" s="62">
        <f>IF(U68="","",U68&amp;"-"&amp;V68)</f>
        <v/>
      </c>
      <c r="AB68" s="63" t="n"/>
      <c r="AW68" s="80" t="n"/>
      <c r="AX68" s="80" t="n"/>
      <c r="AY68" s="80" t="n"/>
      <c r="AZ68" s="80" t="n"/>
      <c r="BA68" s="80" t="n"/>
      <c r="BB68" s="80" t="n"/>
      <c r="BC68" s="80" t="n"/>
      <c r="BD68" s="80" t="n"/>
      <c r="BE68" s="80" t="n"/>
      <c r="BF68" s="80" t="n"/>
      <c r="BG68" s="80" t="n"/>
      <c r="BH68" s="80" t="n"/>
      <c r="BI68" s="80" t="n"/>
      <c r="BJ68" s="80" t="n"/>
      <c r="BK68" s="80" t="n"/>
      <c r="BL68" s="80" t="n"/>
      <c r="BM68" s="80" t="n"/>
      <c r="BN68" s="80" t="n"/>
      <c r="BO68" s="80" t="n"/>
      <c r="BQ68" s="89" t="n"/>
      <c r="BT68" s="80" t="n"/>
      <c r="BU68" s="80" t="n"/>
      <c r="BV68" s="80" t="n"/>
      <c r="BW68" s="80" t="n"/>
      <c r="BX68" s="80" t="n"/>
      <c r="BY68" s="80" t="n"/>
      <c r="BZ68" s="80" t="n"/>
      <c r="CA68" s="80" t="n"/>
      <c r="CB68" s="80" t="n"/>
      <c r="CC68" s="80" t="n"/>
      <c r="CD68" s="80" t="n"/>
      <c r="CE68" s="80" t="n"/>
      <c r="CF68" s="80" t="n"/>
      <c r="CG68" s="80" t="n"/>
      <c r="CH68" s="80" t="n"/>
      <c r="CI68" s="80" t="n"/>
      <c r="CJ68" s="80" t="n"/>
      <c r="CK68" s="80" t="n"/>
      <c r="CL68" s="80" t="n"/>
      <c r="CM68" s="80" t="n"/>
      <c r="CN68" s="80" t="n"/>
      <c r="CO68" s="80" t="n"/>
      <c r="CP68" s="80" t="n"/>
      <c r="CQ68" s="80" t="n"/>
      <c r="CR68" s="80" t="n"/>
      <c r="CS68" s="80" t="n"/>
      <c r="CT68" s="80" t="n"/>
      <c r="CU68" s="80" t="n"/>
      <c r="CV68" s="80" t="n"/>
      <c r="CW68" s="80" t="n"/>
      <c r="CX68" s="80" t="n"/>
      <c r="CY68" s="80" t="n"/>
      <c r="CZ68" s="80" t="n"/>
      <c r="DA68" s="80" t="n"/>
      <c r="DB68" s="80" t="n"/>
      <c r="DC68" s="80" t="n"/>
      <c r="DD68" s="80" t="n"/>
      <c r="DE68" s="80" t="n"/>
      <c r="DF68" s="80" t="n"/>
      <c r="DG68" s="80" t="n"/>
      <c r="DH68" s="80" t="n"/>
      <c r="DI68" s="80" t="n"/>
      <c r="DJ68" s="80" t="n"/>
      <c r="DK68" s="80" t="n"/>
      <c r="DL68" s="80" t="n"/>
      <c r="DM68" s="80" t="n"/>
      <c r="DN68" s="80" t="n"/>
      <c r="DO68" s="80" t="n"/>
      <c r="DP68" s="80" t="n"/>
      <c r="DQ68" s="80" t="n"/>
      <c r="DR68" s="80" t="n"/>
      <c r="DS68" s="80" t="n"/>
      <c r="DT68" s="80" t="n"/>
      <c r="DU68" s="80" t="n"/>
      <c r="DV68" s="80" t="n"/>
      <c r="DW68" s="80" t="n"/>
      <c r="DX68" s="80" t="n"/>
      <c r="DY68" s="80" t="n"/>
      <c r="DZ68" s="80" t="n"/>
      <c r="EA68" s="80" t="n"/>
      <c r="EB68" s="80" t="n"/>
      <c r="EC68" s="80" t="n"/>
      <c r="ED68" s="80" t="n"/>
      <c r="EE68" s="80" t="n"/>
      <c r="EF68" s="80" t="n"/>
      <c r="EG68" s="80" t="n"/>
      <c r="EH68" s="80" t="n"/>
      <c r="EI68" s="80" t="n"/>
      <c r="EJ68" s="80" t="n"/>
      <c r="EK68" s="80" t="n"/>
      <c r="EL68" s="80" t="n"/>
      <c r="EM68" s="80" t="n"/>
      <c r="EN68" s="80" t="n"/>
      <c r="EO68" s="80" t="n"/>
      <c r="EP68" s="80" t="n"/>
      <c r="EQ68" s="80" t="n"/>
      <c r="ER68" s="81" t="n"/>
      <c r="ES68" s="89" t="n"/>
      <c r="EU68" s="81" t="n"/>
      <c r="EV68" s="89" t="n"/>
      <c r="EX68" s="81" t="n"/>
      <c r="EY68" s="89" t="n"/>
      <c r="FA68" s="81" t="n"/>
      <c r="FB68" s="89" t="n"/>
      <c r="FD68" s="81" t="n"/>
      <c r="FE68" s="89" t="n"/>
      <c r="FG68" s="81" t="n"/>
      <c r="FH68" s="89" t="n"/>
      <c r="FJ68" s="81" t="n"/>
      <c r="FK68" s="89" t="n"/>
      <c r="FM68" s="81" t="n"/>
    </row>
    <row customHeight="1" ht="12" r="69" spans="1:201">
      <c r="A69" s="74" t="n">
        <v>43373</v>
      </c>
      <c r="B69" s="63" t="s">
        <v>199</v>
      </c>
      <c r="C69" s="63" t="s">
        <v>192</v>
      </c>
      <c r="D69" s="85" t="n">
        <v>6.68</v>
      </c>
      <c r="E69" s="57" t="n">
        <v>7.01</v>
      </c>
      <c r="F69" s="58" t="n">
        <v>530</v>
      </c>
      <c r="G69" s="59" t="n">
        <v>338</v>
      </c>
      <c r="H69" s="59" t="n">
        <v>454</v>
      </c>
      <c r="I69" s="59" t="n">
        <v>256</v>
      </c>
      <c r="J69" s="59" t="n">
        <v>17</v>
      </c>
      <c r="K69" s="59" t="n">
        <v>5</v>
      </c>
      <c r="L69" s="58" t="n">
        <v>0</v>
      </c>
      <c r="M69" s="59" t="n">
        <v>0</v>
      </c>
      <c r="N69" s="59" t="n">
        <v>5</v>
      </c>
      <c r="O69" s="59" t="n">
        <v>2</v>
      </c>
      <c r="P69" s="59" t="n">
        <v>2</v>
      </c>
      <c r="Q69" s="59" t="n">
        <v>1</v>
      </c>
      <c r="R69" s="60" t="n">
        <v>7</v>
      </c>
      <c r="S69" s="60" t="n">
        <v>3</v>
      </c>
      <c r="T69" s="60" t="n">
        <v>10</v>
      </c>
      <c r="U69" s="58" t="n">
        <v>0</v>
      </c>
      <c r="V69" s="59" t="n">
        <v>1</v>
      </c>
      <c r="W69" s="60" t="n">
        <v>1</v>
      </c>
      <c r="X69" s="58" t="n">
        <v>7</v>
      </c>
      <c r="Y69" s="59" t="n">
        <v>30</v>
      </c>
      <c r="Z69" s="61">
        <f>IF(U69="","",LOOKUP(U69-V69,{-9E+307,0,1},{2,"x",1}))</f>
        <v/>
      </c>
      <c r="AA69" s="62">
        <f>IF(U69="","",U69&amp;"-"&amp;V69)</f>
        <v/>
      </c>
      <c r="AB69" s="63" t="n"/>
      <c r="AW69" s="80" t="n"/>
      <c r="AX69" s="80" t="n"/>
      <c r="AY69" s="80" t="n"/>
      <c r="AZ69" s="80" t="n"/>
      <c r="BA69" s="80" t="n"/>
      <c r="BB69" s="80" t="n"/>
      <c r="BC69" s="80" t="n"/>
      <c r="BD69" s="80" t="n"/>
      <c r="BE69" s="80" t="n"/>
      <c r="BF69" s="80" t="n"/>
      <c r="BG69" s="80" t="n"/>
      <c r="BH69" s="80" t="n"/>
      <c r="BI69" s="80" t="n"/>
      <c r="BJ69" s="80" t="n"/>
      <c r="BK69" s="80" t="n"/>
      <c r="BL69" s="80" t="n"/>
      <c r="BM69" s="80" t="n"/>
      <c r="BN69" s="80" t="n"/>
      <c r="BO69" s="80" t="n"/>
      <c r="BQ69" s="89" t="n"/>
      <c r="BT69" s="80" t="n"/>
      <c r="BU69" s="80" t="n"/>
      <c r="BV69" s="80" t="n"/>
      <c r="BW69" s="80" t="n"/>
      <c r="BX69" s="80" t="n"/>
      <c r="BY69" s="80" t="n"/>
      <c r="BZ69" s="80" t="n"/>
      <c r="CA69" s="80" t="n"/>
      <c r="CB69" s="80" t="n"/>
      <c r="CC69" s="80" t="n"/>
      <c r="CD69" s="80" t="n"/>
      <c r="CE69" s="80" t="n"/>
      <c r="CF69" s="80" t="n"/>
      <c r="CG69" s="80" t="n"/>
      <c r="CH69" s="80" t="n"/>
      <c r="CI69" s="80" t="n"/>
      <c r="CJ69" s="80" t="n"/>
      <c r="CK69" s="80" t="n"/>
      <c r="CL69" s="80" t="n"/>
      <c r="CM69" s="80" t="n"/>
      <c r="CN69" s="80" t="n"/>
      <c r="CO69" s="80" t="n"/>
      <c r="CP69" s="80" t="n"/>
      <c r="CQ69" s="80" t="n"/>
      <c r="CR69" s="80" t="n"/>
      <c r="CS69" s="80" t="n"/>
      <c r="CT69" s="80" t="n"/>
      <c r="CU69" s="80" t="n"/>
      <c r="CV69" s="80" t="n"/>
      <c r="CW69" s="80" t="n"/>
      <c r="CX69" s="80" t="n"/>
      <c r="CY69" s="80" t="n"/>
      <c r="CZ69" s="80" t="n"/>
      <c r="DA69" s="80" t="n"/>
      <c r="DB69" s="80" t="n"/>
      <c r="DC69" s="80" t="n"/>
      <c r="DD69" s="80" t="n"/>
      <c r="DE69" s="80" t="n"/>
      <c r="DF69" s="80" t="n"/>
      <c r="DG69" s="80" t="n"/>
      <c r="DH69" s="80" t="n"/>
      <c r="DI69" s="80" t="n"/>
      <c r="DJ69" s="80" t="n"/>
      <c r="DK69" s="80" t="n"/>
      <c r="DL69" s="80" t="n"/>
      <c r="DM69" s="80" t="n"/>
      <c r="DN69" s="80" t="n"/>
      <c r="DO69" s="80" t="n"/>
      <c r="DP69" s="80" t="n"/>
      <c r="DQ69" s="80" t="n"/>
      <c r="DR69" s="80" t="n"/>
      <c r="DS69" s="80" t="n"/>
      <c r="DT69" s="80" t="n"/>
      <c r="DU69" s="80" t="n"/>
      <c r="DV69" s="80" t="n"/>
      <c r="DW69" s="80" t="n"/>
      <c r="DX69" s="80" t="n"/>
      <c r="DY69" s="80" t="n"/>
      <c r="DZ69" s="80" t="n"/>
      <c r="EA69" s="80" t="n"/>
      <c r="EB69" s="80" t="n"/>
      <c r="EC69" s="80" t="n"/>
      <c r="ED69" s="80" t="n"/>
      <c r="EE69" s="80" t="n"/>
      <c r="EF69" s="80" t="n"/>
      <c r="EG69" s="80" t="n"/>
      <c r="EH69" s="80" t="n"/>
      <c r="EI69" s="80" t="n"/>
      <c r="EJ69" s="80" t="n"/>
      <c r="EK69" s="80" t="n"/>
      <c r="EL69" s="80" t="n"/>
      <c r="EM69" s="80" t="n"/>
      <c r="EN69" s="80" t="n"/>
      <c r="EO69" s="80" t="n"/>
      <c r="EP69" s="80" t="n"/>
      <c r="EQ69" s="80" t="n"/>
      <c r="ER69" s="81" t="n"/>
      <c r="ES69" s="89" t="n"/>
      <c r="EU69" s="81" t="n"/>
      <c r="EV69" s="89" t="n"/>
      <c r="EX69" s="81" t="n"/>
      <c r="EY69" s="89" t="n"/>
      <c r="FA69" s="81" t="n"/>
      <c r="FB69" s="89" t="n"/>
      <c r="FD69" s="81" t="n"/>
      <c r="FE69" s="89" t="n"/>
      <c r="FG69" s="81" t="n"/>
      <c r="FH69" s="89" t="n"/>
      <c r="FJ69" s="81" t="n"/>
      <c r="FK69" s="89" t="n"/>
      <c r="FM69" s="81" t="n"/>
    </row>
    <row customHeight="1" ht="12" r="70" spans="1:201">
      <c r="A70" s="74" t="n">
        <v>43374</v>
      </c>
      <c r="B70" s="63" t="s">
        <v>196</v>
      </c>
      <c r="C70" s="63" t="s">
        <v>206</v>
      </c>
      <c r="D70" s="85" t="n">
        <v>6.67</v>
      </c>
      <c r="E70" s="57" t="n">
        <v>6.58</v>
      </c>
      <c r="F70" s="58" t="n">
        <v>409</v>
      </c>
      <c r="G70" s="59" t="n">
        <v>367</v>
      </c>
      <c r="H70" s="59" t="n">
        <v>296</v>
      </c>
      <c r="I70" s="59" t="n">
        <v>247</v>
      </c>
      <c r="J70" s="59" t="n">
        <v>6</v>
      </c>
      <c r="K70" s="59" t="n">
        <v>9</v>
      </c>
      <c r="L70" s="58" t="n">
        <v>0</v>
      </c>
      <c r="M70" s="59" t="n">
        <v>0</v>
      </c>
      <c r="N70" s="59" t="n">
        <v>0</v>
      </c>
      <c r="O70" s="59" t="n">
        <v>4</v>
      </c>
      <c r="P70" s="59" t="n">
        <v>2</v>
      </c>
      <c r="Q70" s="59" t="n">
        <v>0</v>
      </c>
      <c r="R70" s="60" t="n">
        <v>2</v>
      </c>
      <c r="S70" s="60" t="n">
        <v>4</v>
      </c>
      <c r="T70" s="60" t="n">
        <v>6</v>
      </c>
      <c r="U70" s="58" t="n">
        <v>1</v>
      </c>
      <c r="V70" s="59" t="n">
        <v>1</v>
      </c>
      <c r="W70" s="60" t="n">
        <v>2</v>
      </c>
      <c r="X70" s="58" t="n">
        <v>25</v>
      </c>
      <c r="Y70" s="59" t="n">
        <v>17</v>
      </c>
      <c r="Z70" s="61">
        <f>IF(U70="","",LOOKUP(U70-V70,{-9E+307,0,1},{2,"x",1}))</f>
        <v/>
      </c>
      <c r="AA70" s="62">
        <f>IF(U70="","",U70&amp;"-"&amp;V70)</f>
        <v/>
      </c>
      <c r="AB70" s="63" t="n"/>
      <c r="AW70" s="80" t="n"/>
      <c r="AX70" s="80" t="n"/>
      <c r="AY70" s="80" t="n"/>
      <c r="AZ70" s="80" t="n"/>
      <c r="BA70" s="80" t="n"/>
      <c r="BB70" s="80" t="n"/>
      <c r="BC70" s="80" t="n"/>
      <c r="BD70" s="80" t="n"/>
      <c r="BE70" s="80" t="n"/>
      <c r="BF70" s="80" t="n"/>
      <c r="BG70" s="80" t="n"/>
      <c r="BH70" s="80" t="n"/>
      <c r="BI70" s="80" t="n"/>
      <c r="BJ70" s="80" t="n"/>
      <c r="BK70" s="80" t="n"/>
      <c r="BL70" s="80" t="n"/>
      <c r="BM70" s="80" t="n"/>
      <c r="BN70" s="80" t="n"/>
      <c r="BO70" s="80" t="n"/>
      <c r="BQ70" s="89" t="n"/>
      <c r="BT70" s="80" t="n"/>
      <c r="BU70" s="80" t="n"/>
      <c r="BV70" s="80" t="n"/>
      <c r="BW70" s="80" t="n"/>
      <c r="BX70" s="80" t="n"/>
      <c r="BY70" s="80" t="n"/>
      <c r="BZ70" s="80" t="n"/>
      <c r="CA70" s="80" t="n"/>
      <c r="CB70" s="80" t="n"/>
      <c r="CC70" s="80" t="n"/>
      <c r="CD70" s="80" t="n"/>
      <c r="CE70" s="80" t="n"/>
      <c r="CF70" s="80" t="n"/>
      <c r="CG70" s="80" t="n"/>
      <c r="CH70" s="80" t="n"/>
      <c r="CI70" s="80" t="n"/>
      <c r="CJ70" s="80" t="n"/>
      <c r="CK70" s="80" t="n"/>
      <c r="CL70" s="80" t="n"/>
      <c r="CM70" s="80" t="n"/>
      <c r="CN70" s="80" t="n"/>
      <c r="CO70" s="80" t="n"/>
      <c r="CP70" s="80" t="n"/>
      <c r="CQ70" s="80" t="n"/>
      <c r="CR70" s="80" t="n"/>
      <c r="CS70" s="80" t="n"/>
      <c r="CT70" s="80" t="n"/>
      <c r="CU70" s="80" t="n"/>
      <c r="CV70" s="80" t="n"/>
      <c r="CW70" s="80" t="n"/>
      <c r="CX70" s="80" t="n"/>
      <c r="CY70" s="80" t="n"/>
      <c r="CZ70" s="80" t="n"/>
      <c r="DA70" s="80" t="n"/>
      <c r="DB70" s="80" t="n"/>
      <c r="DC70" s="80" t="n"/>
      <c r="DD70" s="80" t="n"/>
      <c r="DE70" s="80" t="n"/>
      <c r="DF70" s="80" t="n"/>
      <c r="DG70" s="80" t="n"/>
      <c r="DH70" s="80" t="n"/>
      <c r="DI70" s="80" t="n"/>
      <c r="DJ70" s="80" t="n"/>
      <c r="DK70" s="80" t="n"/>
      <c r="DL70" s="80" t="n"/>
      <c r="DM70" s="80" t="n"/>
      <c r="DN70" s="80" t="n"/>
      <c r="DO70" s="80" t="n"/>
      <c r="DP70" s="80" t="n"/>
      <c r="DQ70" s="80" t="n"/>
      <c r="DR70" s="80" t="n"/>
      <c r="DS70" s="80" t="n"/>
      <c r="DT70" s="80" t="n"/>
      <c r="DU70" s="80" t="n"/>
      <c r="DV70" s="80" t="n"/>
      <c r="DW70" s="80" t="n"/>
      <c r="DX70" s="80" t="n"/>
      <c r="DY70" s="80" t="n"/>
      <c r="DZ70" s="80" t="n"/>
      <c r="EA70" s="80" t="n"/>
      <c r="EB70" s="80" t="n"/>
      <c r="EC70" s="80" t="n"/>
      <c r="ED70" s="80" t="n"/>
      <c r="EE70" s="80" t="n"/>
      <c r="EF70" s="80" t="n"/>
      <c r="EG70" s="80" t="n"/>
      <c r="EH70" s="80" t="n"/>
      <c r="EI70" s="80" t="n"/>
      <c r="EJ70" s="80" t="n"/>
      <c r="EK70" s="80" t="n"/>
      <c r="EL70" s="80" t="n"/>
      <c r="EM70" s="80" t="n"/>
      <c r="EN70" s="80" t="n"/>
      <c r="EO70" s="80" t="n"/>
      <c r="EP70" s="80" t="n"/>
      <c r="EQ70" s="80" t="n"/>
      <c r="ER70" s="81" t="n"/>
      <c r="ES70" s="89" t="n"/>
      <c r="EU70" s="81" t="n"/>
      <c r="EV70" s="89" t="n"/>
      <c r="EX70" s="81" t="n"/>
      <c r="EY70" s="89" t="n"/>
      <c r="FA70" s="81" t="n"/>
      <c r="FB70" s="89" t="n"/>
      <c r="FD70" s="81" t="n"/>
      <c r="FE70" s="89" t="n"/>
      <c r="FG70" s="81" t="n"/>
      <c r="FH70" s="89" t="n"/>
      <c r="FJ70" s="81" t="n"/>
      <c r="FK70" s="89" t="n"/>
      <c r="FM70" s="81" t="n"/>
    </row>
    <row customHeight="1" ht="12" r="71" spans="1:201">
      <c r="A71" s="74" t="n">
        <v>43378</v>
      </c>
      <c r="B71" s="63" t="s">
        <v>195</v>
      </c>
      <c r="C71" s="63" t="s">
        <v>200</v>
      </c>
      <c r="D71" s="85" t="n">
        <v>6.22</v>
      </c>
      <c r="E71" s="57" t="n">
        <v>7.12</v>
      </c>
      <c r="F71" s="58" t="n">
        <v>557</v>
      </c>
      <c r="G71" s="59" t="n">
        <v>259</v>
      </c>
      <c r="H71" s="59" t="n">
        <v>466</v>
      </c>
      <c r="I71" s="59" t="n">
        <v>170</v>
      </c>
      <c r="J71" s="59" t="n">
        <v>8</v>
      </c>
      <c r="K71" s="59" t="n">
        <v>3</v>
      </c>
      <c r="L71" s="58" t="n">
        <v>2</v>
      </c>
      <c r="M71" s="59" t="n">
        <v>0</v>
      </c>
      <c r="N71" s="59" t="n">
        <v>2</v>
      </c>
      <c r="O71" s="59" t="n">
        <v>3</v>
      </c>
      <c r="P71" s="59" t="n">
        <v>1</v>
      </c>
      <c r="Q71" s="59" t="n">
        <v>0</v>
      </c>
      <c r="R71" s="60" t="n">
        <v>5</v>
      </c>
      <c r="S71" s="60" t="n">
        <v>3</v>
      </c>
      <c r="T71" s="60" t="n">
        <v>8</v>
      </c>
      <c r="U71" s="58" t="n">
        <v>1</v>
      </c>
      <c r="V71" s="59" t="n">
        <v>3</v>
      </c>
      <c r="W71" s="60" t="n">
        <v>4</v>
      </c>
      <c r="X71" s="58" t="n">
        <v>5</v>
      </c>
      <c r="Y71" s="59" t="n">
        <v>38</v>
      </c>
      <c r="Z71" s="61">
        <f>IF(U71="","",LOOKUP(U71-V71,{-9E+307,0,1},{2,"x",1}))</f>
        <v/>
      </c>
      <c r="AA71" s="62">
        <f>IF(U71="","",U71&amp;"-"&amp;V71)</f>
        <v/>
      </c>
      <c r="AB71" s="63" t="n"/>
      <c r="AW71" s="80" t="n"/>
      <c r="AX71" s="80" t="n"/>
      <c r="AY71" s="80" t="n"/>
      <c r="AZ71" s="80" t="n"/>
      <c r="BA71" s="80" t="n"/>
      <c r="BB71" s="80" t="n"/>
      <c r="BC71" s="80" t="n"/>
      <c r="BD71" s="80" t="n"/>
      <c r="BE71" s="80" t="n"/>
      <c r="BF71" s="80" t="n"/>
      <c r="BG71" s="80" t="n"/>
      <c r="BH71" s="80" t="n"/>
      <c r="BI71" s="80" t="n"/>
      <c r="BJ71" s="80" t="n"/>
      <c r="BK71" s="80" t="n"/>
      <c r="BL71" s="80" t="n"/>
      <c r="BM71" s="80" t="n"/>
      <c r="BN71" s="80" t="n"/>
      <c r="BO71" s="80" t="n"/>
      <c r="BT71" s="80" t="n"/>
      <c r="BU71" s="80" t="n"/>
      <c r="BV71" s="80" t="n"/>
      <c r="BW71" s="80" t="n"/>
      <c r="BX71" s="80" t="n"/>
      <c r="BY71" s="80" t="n"/>
      <c r="BZ71" s="80" t="n"/>
      <c r="CA71" s="80" t="n"/>
      <c r="CB71" s="80" t="n"/>
      <c r="CC71" s="80" t="n"/>
      <c r="CD71" s="80" t="n"/>
      <c r="CE71" s="80" t="n"/>
      <c r="CF71" s="80" t="n"/>
      <c r="CG71" s="80" t="n"/>
      <c r="CH71" s="80" t="n"/>
      <c r="CI71" s="80" t="n"/>
      <c r="CJ71" s="80" t="n"/>
      <c r="CK71" s="80" t="n"/>
      <c r="CL71" s="80" t="n"/>
      <c r="CM71" s="80" t="n"/>
      <c r="CN71" s="80" t="n"/>
      <c r="CO71" s="80" t="n"/>
      <c r="CP71" s="80" t="n"/>
      <c r="CQ71" s="80" t="n"/>
      <c r="CR71" s="80" t="n"/>
      <c r="CS71" s="80" t="n"/>
      <c r="CT71" s="80" t="n"/>
      <c r="CU71" s="80" t="n"/>
      <c r="CV71" s="80" t="n"/>
      <c r="CW71" s="80" t="n"/>
      <c r="CX71" s="80" t="n"/>
      <c r="CY71" s="80" t="n"/>
      <c r="CZ71" s="80" t="n"/>
      <c r="DA71" s="80" t="n"/>
      <c r="DB71" s="80" t="n"/>
      <c r="DC71" s="80" t="n"/>
      <c r="DD71" s="80" t="n"/>
      <c r="DE71" s="80" t="n"/>
      <c r="DF71" s="80" t="n"/>
      <c r="DG71" s="80" t="n"/>
      <c r="DH71" s="80" t="n"/>
      <c r="DI71" s="80" t="n"/>
      <c r="DJ71" s="80" t="n"/>
      <c r="DK71" s="80" t="n"/>
      <c r="DL71" s="80" t="n"/>
      <c r="DM71" s="80" t="n"/>
      <c r="DN71" s="80" t="n"/>
      <c r="DO71" s="80" t="n"/>
      <c r="DP71" s="80" t="n"/>
      <c r="DQ71" s="80" t="n"/>
      <c r="DR71" s="80" t="n"/>
      <c r="DS71" s="80" t="n"/>
      <c r="DT71" s="80" t="n"/>
      <c r="DU71" s="80" t="n"/>
      <c r="DV71" s="80" t="n"/>
      <c r="DW71" s="80" t="n"/>
      <c r="DX71" s="80" t="n"/>
      <c r="DY71" s="80" t="n"/>
      <c r="DZ71" s="80" t="n"/>
      <c r="EA71" s="80" t="n"/>
      <c r="EB71" s="80" t="n"/>
      <c r="EC71" s="80" t="n"/>
      <c r="ED71" s="80" t="n"/>
      <c r="EE71" s="80" t="n"/>
      <c r="EF71" s="80" t="n"/>
      <c r="EG71" s="80" t="n"/>
      <c r="EH71" s="80" t="n"/>
      <c r="EI71" s="80" t="n"/>
      <c r="EJ71" s="80" t="n"/>
      <c r="EK71" s="80" t="n"/>
      <c r="EL71" s="80" t="n"/>
      <c r="EM71" s="80" t="n"/>
      <c r="EN71" s="80" t="n"/>
      <c r="EO71" s="80" t="n"/>
      <c r="EP71" s="80" t="n"/>
      <c r="EQ71" s="80" t="n"/>
      <c r="ER71" s="81" t="n"/>
      <c r="ES71" s="89" t="n"/>
      <c r="EU71" s="81" t="n"/>
      <c r="EV71" s="89" t="n"/>
      <c r="EX71" s="81" t="n"/>
      <c r="EY71" s="89" t="n"/>
      <c r="FA71" s="81" t="n"/>
      <c r="FB71" s="89" t="n"/>
      <c r="FD71" s="81" t="n"/>
      <c r="FE71" s="89" t="n"/>
      <c r="FG71" s="81" t="n"/>
      <c r="FH71" s="89" t="n"/>
      <c r="FJ71" s="81" t="n"/>
      <c r="FK71" s="89" t="n"/>
      <c r="FM71" s="81" t="n"/>
    </row>
    <row customHeight="1" ht="12" r="72" spans="1:201">
      <c r="A72" s="74" t="n">
        <v>43379</v>
      </c>
      <c r="B72" s="63" t="s">
        <v>193</v>
      </c>
      <c r="C72" s="63" t="s">
        <v>205</v>
      </c>
      <c r="D72" s="85" t="n">
        <v>6.86</v>
      </c>
      <c r="E72" s="57" t="n">
        <v>6.55</v>
      </c>
      <c r="F72" s="58" t="n">
        <v>298</v>
      </c>
      <c r="G72" s="59" t="n">
        <v>686</v>
      </c>
      <c r="H72" s="59" t="n">
        <v>204</v>
      </c>
      <c r="I72" s="59" t="n">
        <v>607</v>
      </c>
      <c r="J72" s="59" t="n">
        <v>5</v>
      </c>
      <c r="K72" s="59" t="n">
        <v>9</v>
      </c>
      <c r="L72" s="58" t="n">
        <v>2</v>
      </c>
      <c r="M72" s="59" t="n">
        <v>1</v>
      </c>
      <c r="N72" s="59" t="n">
        <v>0</v>
      </c>
      <c r="O72" s="59" t="n">
        <v>2</v>
      </c>
      <c r="P72" s="59" t="n">
        <v>2</v>
      </c>
      <c r="Q72" s="59" t="n">
        <v>3</v>
      </c>
      <c r="R72" s="60" t="n">
        <v>4</v>
      </c>
      <c r="S72" s="60" t="n">
        <v>6</v>
      </c>
      <c r="T72" s="60" t="n">
        <v>10</v>
      </c>
      <c r="U72" s="58" t="n">
        <v>1</v>
      </c>
      <c r="V72" s="59" t="n">
        <v>0</v>
      </c>
      <c r="W72" s="60" t="n">
        <v>1</v>
      </c>
      <c r="X72" s="58" t="n">
        <v>25</v>
      </c>
      <c r="Y72" s="59" t="n">
        <v>14</v>
      </c>
      <c r="Z72" s="61">
        <f>IF(U72="","",LOOKUP(U72-V72,{-9E+307,0,1},{2,"x",1}))</f>
        <v/>
      </c>
      <c r="AA72" s="62">
        <f>IF(U72="","",U72&amp;"-"&amp;V72)</f>
        <v/>
      </c>
      <c r="AB72" s="63" t="n"/>
      <c r="AW72" s="80" t="n"/>
      <c r="AX72" s="80" t="n"/>
      <c r="AY72" s="80" t="n"/>
      <c r="AZ72" s="80" t="n"/>
      <c r="BA72" s="80" t="n"/>
      <c r="BB72" s="80" t="n"/>
      <c r="BC72" s="80" t="n"/>
      <c r="BD72" s="80" t="n"/>
      <c r="BE72" s="80" t="n"/>
      <c r="BF72" s="80" t="n"/>
      <c r="BG72" s="80" t="n"/>
      <c r="BH72" s="80" t="n"/>
      <c r="BI72" s="80" t="n"/>
      <c r="BJ72" s="80" t="n"/>
      <c r="BK72" s="80" t="n"/>
      <c r="BL72" s="80" t="n"/>
      <c r="BM72" s="80" t="n"/>
      <c r="BN72" s="80" t="n"/>
      <c r="BO72" s="80" t="n"/>
      <c r="BT72" s="80" t="n"/>
      <c r="BU72" s="80" t="n"/>
      <c r="BV72" s="80" t="n"/>
      <c r="BW72" s="80" t="n"/>
      <c r="BX72" s="80" t="n"/>
      <c r="BY72" s="80" t="n"/>
      <c r="BZ72" s="80" t="n"/>
      <c r="CA72" s="80" t="n"/>
      <c r="CB72" s="80" t="n"/>
      <c r="CC72" s="80" t="n"/>
      <c r="CD72" s="80" t="n"/>
      <c r="CE72" s="80" t="n"/>
      <c r="CF72" s="80" t="n"/>
      <c r="CG72" s="80" t="n"/>
      <c r="CH72" s="80" t="n"/>
      <c r="CI72" s="80" t="n"/>
      <c r="CJ72" s="80" t="n"/>
      <c r="CK72" s="80" t="n"/>
      <c r="CL72" s="80" t="n"/>
      <c r="CM72" s="80" t="n"/>
      <c r="CN72" s="80" t="n"/>
      <c r="CO72" s="80" t="n"/>
      <c r="CP72" s="80" t="n"/>
      <c r="CQ72" s="80" t="n"/>
      <c r="CR72" s="80" t="n"/>
      <c r="CS72" s="80" t="n"/>
      <c r="CT72" s="80" t="n"/>
      <c r="CU72" s="80" t="n"/>
      <c r="CV72" s="80" t="n"/>
      <c r="CW72" s="80" t="n"/>
      <c r="CX72" s="80" t="n"/>
      <c r="CY72" s="80" t="n"/>
      <c r="CZ72" s="80" t="n"/>
      <c r="DA72" s="80" t="n"/>
      <c r="DB72" s="80" t="n"/>
      <c r="DC72" s="80" t="n"/>
      <c r="DD72" s="80" t="n"/>
      <c r="DE72" s="80" t="n"/>
      <c r="DF72" s="80" t="n"/>
      <c r="DG72" s="80" t="n"/>
      <c r="DH72" s="80" t="n"/>
      <c r="DI72" s="80" t="n"/>
      <c r="DJ72" s="80" t="n"/>
      <c r="DK72" s="80" t="n"/>
      <c r="DL72" s="80" t="n"/>
      <c r="DM72" s="80" t="n"/>
      <c r="DN72" s="80" t="n"/>
      <c r="DO72" s="80" t="n"/>
      <c r="DP72" s="80" t="n"/>
      <c r="DQ72" s="80" t="n"/>
      <c r="DR72" s="80" t="n"/>
      <c r="DS72" s="80" t="n"/>
      <c r="DT72" s="80" t="n"/>
      <c r="DU72" s="80" t="n"/>
      <c r="DV72" s="80" t="n"/>
      <c r="DW72" s="80" t="n"/>
      <c r="DX72" s="80" t="n"/>
      <c r="DY72" s="80" t="n"/>
      <c r="DZ72" s="80" t="n"/>
      <c r="EA72" s="80" t="n"/>
      <c r="EB72" s="80" t="n"/>
      <c r="EC72" s="80" t="n"/>
      <c r="ED72" s="80" t="n"/>
      <c r="EE72" s="80" t="n"/>
      <c r="EF72" s="80" t="n"/>
      <c r="EG72" s="80" t="n"/>
      <c r="EH72" s="80" t="n"/>
      <c r="EI72" s="80" t="n"/>
      <c r="EJ72" s="80" t="n"/>
      <c r="EK72" s="80" t="n"/>
      <c r="EL72" s="80" t="n"/>
      <c r="EM72" s="80" t="n"/>
      <c r="EN72" s="80" t="n"/>
      <c r="EO72" s="80" t="n"/>
      <c r="EP72" s="80" t="n"/>
      <c r="EQ72" s="80" t="n"/>
      <c r="ER72" s="81" t="n"/>
      <c r="ES72" s="89" t="n"/>
      <c r="EU72" s="81" t="n"/>
      <c r="EV72" s="89" t="n"/>
      <c r="EX72" s="81" t="n"/>
      <c r="EY72" s="89" t="n"/>
      <c r="FA72" s="81" t="n"/>
      <c r="FB72" s="89" t="n"/>
      <c r="FD72" s="81" t="n"/>
      <c r="FE72" s="89" t="n"/>
      <c r="FG72" s="81" t="n"/>
      <c r="FH72" s="89" t="n"/>
      <c r="FJ72" s="81" t="n"/>
      <c r="FK72" s="89" t="n"/>
      <c r="FM72" s="81" t="n"/>
    </row>
    <row customHeight="1" ht="12" r="73" spans="1:201">
      <c r="A73" s="74" t="n">
        <v>43379</v>
      </c>
      <c r="B73" s="63" t="s">
        <v>206</v>
      </c>
      <c r="C73" s="63" t="s">
        <v>190</v>
      </c>
      <c r="D73" s="85" t="n">
        <v>6.38</v>
      </c>
      <c r="E73" s="57" t="n">
        <v>7.01</v>
      </c>
      <c r="F73" s="58" t="n">
        <v>342</v>
      </c>
      <c r="G73" s="59" t="n">
        <v>303</v>
      </c>
      <c r="H73" s="59" t="n">
        <v>243</v>
      </c>
      <c r="I73" s="59" t="n">
        <v>207</v>
      </c>
      <c r="J73" s="59" t="n">
        <v>13</v>
      </c>
      <c r="K73" s="59" t="n">
        <v>9</v>
      </c>
      <c r="L73" s="58" t="n">
        <v>0</v>
      </c>
      <c r="M73" s="59" t="n">
        <v>0</v>
      </c>
      <c r="N73" s="59" t="n">
        <v>4</v>
      </c>
      <c r="O73" s="59" t="n">
        <v>0</v>
      </c>
      <c r="P73" s="59" t="n">
        <v>0</v>
      </c>
      <c r="Q73" s="59" t="n">
        <v>3</v>
      </c>
      <c r="R73" s="60" t="n">
        <v>4</v>
      </c>
      <c r="S73" s="60" t="n">
        <v>3</v>
      </c>
      <c r="T73" s="60" t="n">
        <v>7</v>
      </c>
      <c r="U73" s="58" t="n">
        <v>0</v>
      </c>
      <c r="V73" s="59" t="n">
        <v>1</v>
      </c>
      <c r="W73" s="60" t="n">
        <v>1</v>
      </c>
      <c r="X73" s="58" t="n">
        <v>13</v>
      </c>
      <c r="Y73" s="59" t="n">
        <v>28</v>
      </c>
      <c r="Z73" s="61">
        <f>IF(U73="","",LOOKUP(U73-V73,{-9E+307,0,1},{2,"x",1}))</f>
        <v/>
      </c>
      <c r="AA73" s="62">
        <f>IF(U73="","",U73&amp;"-"&amp;V73)</f>
        <v/>
      </c>
      <c r="AB73" s="63" t="n"/>
      <c r="AW73" s="80" t="n"/>
      <c r="AX73" s="80" t="n"/>
      <c r="AY73" s="80" t="n"/>
      <c r="AZ73" s="80" t="n"/>
      <c r="BA73" s="80" t="n"/>
      <c r="BB73" s="80" t="n"/>
      <c r="BC73" s="80" t="n"/>
      <c r="BD73" s="80" t="n"/>
      <c r="BE73" s="80" t="n"/>
      <c r="BF73" s="80" t="n"/>
      <c r="BG73" s="80" t="n"/>
      <c r="BH73" s="80" t="n"/>
      <c r="BI73" s="80" t="n"/>
      <c r="BJ73" s="80" t="n"/>
      <c r="BK73" s="80" t="n"/>
      <c r="BL73" s="80" t="n"/>
      <c r="BM73" s="80" t="n"/>
      <c r="BN73" s="80" t="n"/>
      <c r="BO73" s="80" t="n"/>
      <c r="BT73" s="80" t="n"/>
      <c r="BU73" s="80" t="n"/>
      <c r="BV73" s="80" t="n"/>
      <c r="BW73" s="80" t="n"/>
      <c r="BX73" s="80" t="n"/>
      <c r="BY73" s="80" t="n"/>
      <c r="BZ73" s="80" t="n"/>
      <c r="CA73" s="80" t="n"/>
      <c r="CB73" s="80" t="n"/>
      <c r="CC73" s="80" t="n"/>
      <c r="CD73" s="80" t="n"/>
      <c r="CE73" s="80" t="n"/>
      <c r="CF73" s="80" t="n"/>
      <c r="CG73" s="80" t="n"/>
      <c r="CH73" s="80" t="n"/>
      <c r="CI73" s="80" t="n"/>
      <c r="CJ73" s="80" t="n"/>
      <c r="CK73" s="80" t="n"/>
      <c r="CL73" s="80" t="n"/>
      <c r="CM73" s="80" t="n"/>
      <c r="CN73" s="80" t="n"/>
      <c r="CO73" s="80" t="n"/>
      <c r="CP73" s="80" t="n"/>
      <c r="CQ73" s="80" t="n"/>
      <c r="CR73" s="80" t="n"/>
      <c r="CS73" s="80" t="n"/>
      <c r="CT73" s="80" t="n"/>
      <c r="CU73" s="80" t="n"/>
      <c r="CV73" s="80" t="n"/>
      <c r="CW73" s="80" t="n"/>
      <c r="CX73" s="80" t="n"/>
      <c r="CY73" s="80" t="n"/>
      <c r="CZ73" s="80" t="n"/>
      <c r="DA73" s="80" t="n"/>
      <c r="DB73" s="80" t="n"/>
      <c r="DC73" s="80" t="n"/>
      <c r="DD73" s="80" t="n"/>
      <c r="DE73" s="80" t="n"/>
      <c r="DF73" s="80" t="n"/>
      <c r="DG73" s="80" t="n"/>
      <c r="DH73" s="80" t="n"/>
      <c r="DI73" s="80" t="n"/>
      <c r="DJ73" s="80" t="n"/>
      <c r="DK73" s="80" t="n"/>
      <c r="DL73" s="80" t="n"/>
      <c r="DM73" s="80" t="n"/>
      <c r="DN73" s="80" t="n"/>
      <c r="DO73" s="80" t="n"/>
      <c r="DP73" s="80" t="n"/>
      <c r="DQ73" s="80" t="n"/>
      <c r="DR73" s="80" t="n"/>
      <c r="DS73" s="80" t="n"/>
      <c r="DT73" s="80" t="n"/>
      <c r="DU73" s="80" t="n"/>
      <c r="DV73" s="80" t="n"/>
      <c r="DW73" s="80" t="n"/>
      <c r="DX73" s="80" t="n"/>
      <c r="DY73" s="80" t="n"/>
      <c r="DZ73" s="80" t="n"/>
      <c r="EA73" s="80" t="n"/>
      <c r="EB73" s="80" t="n"/>
      <c r="EC73" s="80" t="n"/>
      <c r="ED73" s="80" t="n"/>
      <c r="EE73" s="80" t="n"/>
      <c r="EF73" s="80" t="n"/>
      <c r="EG73" s="80" t="n"/>
      <c r="EH73" s="80" t="n"/>
      <c r="EI73" s="80" t="n"/>
      <c r="EJ73" s="80" t="n"/>
      <c r="EK73" s="80" t="n"/>
      <c r="EL73" s="80" t="n"/>
      <c r="EM73" s="80" t="n"/>
      <c r="EN73" s="80" t="n"/>
      <c r="EO73" s="80" t="n"/>
      <c r="EP73" s="80" t="n"/>
      <c r="EQ73" s="80" t="n"/>
      <c r="ER73" s="81" t="n"/>
      <c r="ES73" s="89" t="n"/>
      <c r="EU73" s="81" t="n"/>
      <c r="EV73" s="89" t="n"/>
      <c r="EX73" s="81" t="n"/>
      <c r="EY73" s="89" t="n"/>
      <c r="FA73" s="81" t="n"/>
      <c r="FB73" s="89" t="n"/>
      <c r="FD73" s="81" t="n"/>
      <c r="FE73" s="89" t="n"/>
      <c r="FG73" s="81" t="n"/>
      <c r="FH73" s="89" t="n"/>
      <c r="FJ73" s="81" t="n"/>
      <c r="FK73" s="89" t="n"/>
      <c r="FM73" s="81" t="n"/>
    </row>
    <row customHeight="1" ht="12" r="74" spans="1:201">
      <c r="A74" s="74" t="n">
        <v>43379</v>
      </c>
      <c r="B74" s="63" t="s">
        <v>191</v>
      </c>
      <c r="C74" s="63" t="s">
        <v>201</v>
      </c>
      <c r="D74" s="85" t="n">
        <v>6.62</v>
      </c>
      <c r="E74" s="57" t="n">
        <v>6.77</v>
      </c>
      <c r="F74" s="58" t="n">
        <v>360</v>
      </c>
      <c r="G74" s="59" t="n">
        <v>328</v>
      </c>
      <c r="H74" s="59" t="n">
        <v>257</v>
      </c>
      <c r="I74" s="59" t="n">
        <v>216</v>
      </c>
      <c r="J74" s="59" t="n">
        <v>6</v>
      </c>
      <c r="K74" s="59" t="n">
        <v>9</v>
      </c>
      <c r="L74" s="58" t="n">
        <v>2</v>
      </c>
      <c r="M74" s="59" t="n">
        <v>0</v>
      </c>
      <c r="N74" s="59" t="n">
        <v>0</v>
      </c>
      <c r="O74" s="59" t="n">
        <v>4</v>
      </c>
      <c r="P74" s="59" t="n">
        <v>1</v>
      </c>
      <c r="Q74" s="59" t="n">
        <v>0</v>
      </c>
      <c r="R74" s="60" t="n">
        <v>3</v>
      </c>
      <c r="S74" s="60" t="n">
        <v>4</v>
      </c>
      <c r="T74" s="60" t="n">
        <v>7</v>
      </c>
      <c r="U74" s="58" t="n">
        <v>2</v>
      </c>
      <c r="V74" s="59" t="n">
        <v>3</v>
      </c>
      <c r="W74" s="60" t="n">
        <v>5</v>
      </c>
      <c r="X74" s="58" t="n">
        <v>30</v>
      </c>
      <c r="Y74" s="59" t="n">
        <v>21</v>
      </c>
      <c r="Z74" s="61">
        <f>IF(U74="","",LOOKUP(U74-V74,{-9E+307,0,1},{2,"x",1}))</f>
        <v/>
      </c>
      <c r="AA74" s="62">
        <f>IF(U74="","",U74&amp;"-"&amp;V74)</f>
        <v/>
      </c>
      <c r="AB74" s="63" t="n"/>
      <c r="AW74" s="80" t="n"/>
      <c r="AX74" s="80" t="n"/>
      <c r="AY74" s="80" t="n"/>
      <c r="AZ74" s="80" t="n"/>
      <c r="BA74" s="80" t="n"/>
      <c r="BB74" s="80" t="n"/>
      <c r="BC74" s="80" t="n"/>
      <c r="BD74" s="80" t="n"/>
      <c r="BE74" s="80" t="n"/>
      <c r="BF74" s="80" t="n"/>
      <c r="BG74" s="80" t="n"/>
      <c r="BH74" s="80" t="n"/>
      <c r="BI74" s="80" t="n"/>
      <c r="BJ74" s="80" t="n"/>
      <c r="BK74" s="80" t="n"/>
      <c r="BL74" s="80" t="n"/>
      <c r="BM74" s="80" t="n"/>
      <c r="BN74" s="80" t="n"/>
      <c r="BO74" s="80" t="n"/>
      <c r="BT74" s="80" t="n"/>
      <c r="BU74" s="80" t="n"/>
      <c r="BV74" s="80" t="n"/>
      <c r="BW74" s="80" t="n"/>
      <c r="BX74" s="80" t="n"/>
      <c r="BY74" s="80" t="n"/>
      <c r="BZ74" s="80" t="n"/>
      <c r="CA74" s="80" t="n"/>
      <c r="CB74" s="80" t="n"/>
      <c r="CC74" s="80" t="n"/>
      <c r="CD74" s="80" t="n"/>
      <c r="CE74" s="80" t="n"/>
      <c r="CF74" s="80" t="n"/>
      <c r="CG74" s="80" t="n"/>
      <c r="CH74" s="80" t="n"/>
      <c r="CI74" s="80" t="n"/>
      <c r="CJ74" s="80" t="n"/>
      <c r="CK74" s="80" t="n"/>
      <c r="CL74" s="80" t="n"/>
      <c r="CM74" s="80" t="n"/>
      <c r="CN74" s="80" t="n"/>
      <c r="CO74" s="80" t="n"/>
      <c r="CP74" s="80" t="n"/>
      <c r="CQ74" s="80" t="n"/>
      <c r="CR74" s="80" t="n"/>
      <c r="CS74" s="80" t="n"/>
      <c r="CT74" s="80" t="n"/>
      <c r="CU74" s="80" t="n"/>
      <c r="CV74" s="80" t="n"/>
      <c r="CW74" s="80" t="n"/>
      <c r="CX74" s="80" t="n"/>
      <c r="CY74" s="80" t="n"/>
      <c r="CZ74" s="80" t="n"/>
      <c r="DA74" s="80" t="n"/>
      <c r="DB74" s="80" t="n"/>
      <c r="DC74" s="80" t="n"/>
      <c r="DD74" s="80" t="n"/>
      <c r="DE74" s="80" t="n"/>
      <c r="DF74" s="80" t="n"/>
      <c r="DG74" s="80" t="n"/>
      <c r="DH74" s="80" t="n"/>
      <c r="DI74" s="80" t="n"/>
      <c r="DJ74" s="80" t="n"/>
      <c r="DK74" s="80" t="n"/>
      <c r="DL74" s="80" t="n"/>
      <c r="DM74" s="80" t="n"/>
      <c r="DN74" s="80" t="n"/>
      <c r="DO74" s="80" t="n"/>
      <c r="DP74" s="80" t="n"/>
      <c r="DQ74" s="80" t="n"/>
      <c r="DR74" s="80" t="n"/>
      <c r="DS74" s="80" t="n"/>
      <c r="DT74" s="80" t="n"/>
      <c r="DU74" s="80" t="n"/>
      <c r="DV74" s="80" t="n"/>
      <c r="DW74" s="80" t="n"/>
      <c r="DX74" s="80" t="n"/>
      <c r="DY74" s="80" t="n"/>
      <c r="DZ74" s="80" t="n"/>
      <c r="EA74" s="80" t="n"/>
      <c r="EB74" s="80" t="n"/>
      <c r="EC74" s="80" t="n"/>
      <c r="ED74" s="80" t="n"/>
      <c r="EE74" s="80" t="n"/>
      <c r="EF74" s="80" t="n"/>
      <c r="EG74" s="80" t="n"/>
      <c r="EH74" s="80" t="n"/>
      <c r="EI74" s="80" t="n"/>
      <c r="EJ74" s="80" t="n"/>
      <c r="EK74" s="80" t="n"/>
      <c r="EL74" s="80" t="n"/>
      <c r="EM74" s="80" t="n"/>
      <c r="EN74" s="80" t="n"/>
      <c r="EO74" s="80" t="n"/>
      <c r="EP74" s="80" t="n"/>
      <c r="EQ74" s="80" t="n"/>
      <c r="ER74" s="81" t="n"/>
      <c r="ES74" s="89" t="n"/>
      <c r="EU74" s="81" t="n"/>
      <c r="EV74" s="89" t="n"/>
      <c r="EX74" s="81" t="n"/>
      <c r="EY74" s="89" t="n"/>
      <c r="FA74" s="81" t="n"/>
      <c r="FB74" s="89" t="n"/>
      <c r="FD74" s="81" t="n"/>
      <c r="FE74" s="89" t="n"/>
      <c r="FG74" s="81" t="n"/>
      <c r="FH74" s="89" t="n"/>
      <c r="FJ74" s="81" t="n"/>
      <c r="FK74" s="89" t="n"/>
      <c r="FM74" s="81" t="n"/>
    </row>
    <row customHeight="1" ht="12" r="75" spans="1:201">
      <c r="A75" s="74" t="n">
        <v>43379</v>
      </c>
      <c r="B75" s="63" t="s">
        <v>207</v>
      </c>
      <c r="C75" s="63" t="s">
        <v>203</v>
      </c>
      <c r="D75" s="85" t="n">
        <v>6.96</v>
      </c>
      <c r="E75" s="57" t="n">
        <v>6.31</v>
      </c>
      <c r="F75" s="58" t="n">
        <v>254</v>
      </c>
      <c r="G75" s="59" t="n">
        <v>474</v>
      </c>
      <c r="H75" s="59" t="n">
        <v>173</v>
      </c>
      <c r="I75" s="59" t="n">
        <v>393</v>
      </c>
      <c r="J75" s="59" t="n">
        <v>11</v>
      </c>
      <c r="K75" s="59" t="n">
        <v>5</v>
      </c>
      <c r="L75" s="58" t="n">
        <v>0</v>
      </c>
      <c r="M75" s="59" t="n">
        <v>0</v>
      </c>
      <c r="N75" s="59" t="n">
        <v>2</v>
      </c>
      <c r="O75" s="59" t="n">
        <v>1</v>
      </c>
      <c r="P75" s="59" t="n">
        <v>2</v>
      </c>
      <c r="Q75" s="59" t="n">
        <v>1</v>
      </c>
      <c r="R75" s="60" t="n">
        <v>4</v>
      </c>
      <c r="S75" s="60" t="n">
        <v>2</v>
      </c>
      <c r="T75" s="60" t="n">
        <v>6</v>
      </c>
      <c r="U75" s="58" t="n">
        <v>1</v>
      </c>
      <c r="V75" s="59" t="n">
        <v>0</v>
      </c>
      <c r="W75" s="60" t="n">
        <v>1</v>
      </c>
      <c r="X75" s="58" t="n">
        <v>28</v>
      </c>
      <c r="Y75" s="59" t="n">
        <v>20</v>
      </c>
      <c r="Z75" s="61">
        <f>IF(U75="","",LOOKUP(U75-V75,{-9E+307,0,1},{2,"x",1}))</f>
        <v/>
      </c>
      <c r="AA75" s="62">
        <f>IF(U75="","",U75&amp;"-"&amp;V75)</f>
        <v/>
      </c>
      <c r="AB75" s="63" t="n"/>
      <c r="AW75" s="80" t="n"/>
      <c r="AX75" s="80" t="n"/>
      <c r="AY75" s="80" t="n"/>
      <c r="AZ75" s="80" t="n"/>
      <c r="BA75" s="80" t="n"/>
      <c r="BB75" s="80" t="n"/>
      <c r="BC75" s="80" t="n"/>
      <c r="BD75" s="80" t="n"/>
      <c r="BE75" s="80" t="n"/>
      <c r="BF75" s="80" t="n"/>
      <c r="BG75" s="80" t="n"/>
      <c r="BH75" s="80" t="n"/>
      <c r="BI75" s="80" t="n"/>
      <c r="BJ75" s="80" t="n"/>
      <c r="BK75" s="80" t="n"/>
      <c r="BL75" s="80" t="n"/>
      <c r="BM75" s="80" t="n"/>
      <c r="BN75" s="80" t="n"/>
      <c r="BO75" s="80" t="n"/>
      <c r="BT75" s="80" t="n"/>
      <c r="BU75" s="80" t="n"/>
      <c r="BV75" s="80" t="n"/>
      <c r="BW75" s="80" t="n"/>
      <c r="BX75" s="80" t="n"/>
      <c r="BY75" s="80" t="n"/>
      <c r="BZ75" s="80" t="n"/>
      <c r="CA75" s="80" t="n"/>
      <c r="CB75" s="80" t="n"/>
      <c r="CC75" s="80" t="n"/>
      <c r="CD75" s="80" t="n"/>
      <c r="CE75" s="80" t="n"/>
      <c r="CF75" s="80" t="n"/>
      <c r="CG75" s="80" t="n"/>
      <c r="CH75" s="80" t="n"/>
      <c r="CI75" s="80" t="n"/>
      <c r="CJ75" s="80" t="n"/>
      <c r="CK75" s="80" t="n"/>
      <c r="CL75" s="80" t="n"/>
      <c r="CM75" s="80" t="n"/>
      <c r="CN75" s="80" t="n"/>
      <c r="CO75" s="80" t="n"/>
      <c r="CP75" s="80" t="n"/>
      <c r="CQ75" s="80" t="n"/>
      <c r="CR75" s="80" t="n"/>
      <c r="CS75" s="80" t="n"/>
      <c r="CT75" s="80" t="n"/>
      <c r="CU75" s="80" t="n"/>
      <c r="CV75" s="80" t="n"/>
      <c r="CW75" s="80" t="n"/>
      <c r="CX75" s="80" t="n"/>
      <c r="CY75" s="80" t="n"/>
      <c r="CZ75" s="80" t="n"/>
      <c r="DA75" s="80" t="n"/>
      <c r="DB75" s="80" t="n"/>
      <c r="DC75" s="80" t="n"/>
      <c r="DD75" s="80" t="n"/>
      <c r="DE75" s="80" t="n"/>
      <c r="DF75" s="80" t="n"/>
      <c r="DG75" s="80" t="n"/>
      <c r="DH75" s="80" t="n"/>
      <c r="DI75" s="80" t="n"/>
      <c r="DJ75" s="80" t="n"/>
      <c r="DK75" s="80" t="n"/>
      <c r="DL75" s="80" t="n"/>
      <c r="DM75" s="80" t="n"/>
      <c r="DN75" s="80" t="n"/>
      <c r="DO75" s="80" t="n"/>
      <c r="DP75" s="80" t="n"/>
      <c r="DQ75" s="80" t="n"/>
      <c r="DR75" s="80" t="n"/>
      <c r="DS75" s="80" t="n"/>
      <c r="DT75" s="80" t="n"/>
      <c r="DU75" s="80" t="n"/>
      <c r="DV75" s="80" t="n"/>
      <c r="DW75" s="80" t="n"/>
      <c r="DX75" s="80" t="n"/>
      <c r="DY75" s="80" t="n"/>
      <c r="DZ75" s="80" t="n"/>
      <c r="EA75" s="80" t="n"/>
      <c r="EB75" s="80" t="n"/>
      <c r="EC75" s="80" t="n"/>
      <c r="ED75" s="80" t="n"/>
      <c r="EE75" s="80" t="n"/>
      <c r="EF75" s="80" t="n"/>
      <c r="EG75" s="80" t="n"/>
      <c r="EH75" s="80" t="n"/>
      <c r="EI75" s="80" t="n"/>
      <c r="EJ75" s="80" t="n"/>
      <c r="EK75" s="80" t="n"/>
      <c r="EL75" s="80" t="n"/>
      <c r="EM75" s="80" t="n"/>
      <c r="EN75" s="80" t="n"/>
      <c r="EO75" s="80" t="n"/>
      <c r="EP75" s="80" t="n"/>
      <c r="EQ75" s="80" t="n"/>
      <c r="ER75" s="81" t="n"/>
      <c r="ES75" s="89" t="n"/>
      <c r="EU75" s="81" t="n"/>
      <c r="EV75" s="89" t="n"/>
      <c r="EX75" s="81" t="n"/>
      <c r="EY75" s="89" t="n"/>
      <c r="FA75" s="81" t="n"/>
      <c r="FB75" s="89" t="n"/>
      <c r="FD75" s="81" t="n"/>
      <c r="FE75" s="89" t="n"/>
      <c r="FG75" s="81" t="n"/>
      <c r="FH75" s="89" t="n"/>
      <c r="FJ75" s="81" t="n"/>
      <c r="FK75" s="89" t="n"/>
      <c r="FM75" s="81" t="n"/>
    </row>
    <row customHeight="1" ht="12" r="76" spans="1:201">
      <c r="A76" s="74" t="n">
        <v>43380</v>
      </c>
      <c r="B76" s="63" t="s">
        <v>198</v>
      </c>
      <c r="C76" s="63" t="s">
        <v>189</v>
      </c>
      <c r="D76" s="85" t="n">
        <v>6.82</v>
      </c>
      <c r="E76" s="57" t="n">
        <v>6.47</v>
      </c>
      <c r="F76" s="58" t="n">
        <v>351</v>
      </c>
      <c r="G76" s="59" t="n">
        <v>623</v>
      </c>
      <c r="H76" s="59" t="n">
        <v>269</v>
      </c>
      <c r="I76" s="59" t="n">
        <v>541</v>
      </c>
      <c r="J76" s="59" t="n">
        <v>11</v>
      </c>
      <c r="K76" s="59" t="n">
        <v>4</v>
      </c>
      <c r="L76" s="58" t="n">
        <v>0</v>
      </c>
      <c r="M76" s="59" t="n">
        <v>0</v>
      </c>
      <c r="N76" s="59" t="n">
        <v>2</v>
      </c>
      <c r="O76" s="59" t="n">
        <v>0</v>
      </c>
      <c r="P76" s="59" t="n">
        <v>2</v>
      </c>
      <c r="Q76" s="59" t="n">
        <v>0</v>
      </c>
      <c r="R76" s="60" t="n">
        <v>4</v>
      </c>
      <c r="S76" s="60" t="n">
        <v>0</v>
      </c>
      <c r="T76" s="60" t="n">
        <v>4</v>
      </c>
      <c r="U76" s="58" t="n">
        <v>1</v>
      </c>
      <c r="V76" s="59" t="n">
        <v>0</v>
      </c>
      <c r="W76" s="60" t="n">
        <v>1</v>
      </c>
      <c r="X76" s="58" t="n">
        <v>11</v>
      </c>
      <c r="Y76" s="59" t="n">
        <v>22</v>
      </c>
      <c r="Z76" s="61">
        <f>IF(U76="","",LOOKUP(U76-V76,{-9E+307,0,1},{2,"x",1}))</f>
        <v/>
      </c>
      <c r="AA76" s="62">
        <f>IF(U76="","",U76&amp;"-"&amp;V76)</f>
        <v/>
      </c>
      <c r="AB76" s="63" t="n"/>
      <c r="AW76" s="80" t="n"/>
      <c r="AX76" s="80" t="n"/>
      <c r="AY76" s="80" t="n"/>
      <c r="AZ76" s="80" t="n"/>
      <c r="BA76" s="80" t="n"/>
      <c r="BB76" s="80" t="n"/>
      <c r="BC76" s="80" t="n"/>
      <c r="BD76" s="80" t="n"/>
      <c r="BE76" s="80" t="n"/>
      <c r="BF76" s="80" t="n"/>
      <c r="BG76" s="80" t="n"/>
      <c r="BH76" s="80" t="n"/>
      <c r="BI76" s="80" t="n"/>
      <c r="BJ76" s="80" t="n"/>
      <c r="BK76" s="80" t="n"/>
      <c r="BL76" s="80" t="n"/>
      <c r="BM76" s="80" t="n"/>
      <c r="BN76" s="80" t="n"/>
      <c r="BO76" s="80" t="n"/>
      <c r="BT76" s="80" t="n"/>
      <c r="BU76" s="80" t="n"/>
      <c r="BV76" s="80" t="n"/>
      <c r="BW76" s="80" t="n"/>
      <c r="BX76" s="80" t="n"/>
      <c r="BY76" s="80" t="n"/>
      <c r="BZ76" s="80" t="n"/>
      <c r="CA76" s="80" t="n"/>
      <c r="CB76" s="80" t="n"/>
      <c r="CC76" s="80" t="n"/>
      <c r="CD76" s="80" t="n"/>
      <c r="CE76" s="80" t="n"/>
      <c r="CF76" s="80" t="n"/>
      <c r="CG76" s="80" t="n"/>
      <c r="CH76" s="80" t="n"/>
      <c r="CI76" s="80" t="n"/>
      <c r="CJ76" s="80" t="n"/>
      <c r="CK76" s="80" t="n"/>
      <c r="CL76" s="80" t="n"/>
      <c r="CM76" s="80" t="n"/>
      <c r="CN76" s="80" t="n"/>
      <c r="CO76" s="80" t="n"/>
      <c r="CP76" s="80" t="n"/>
      <c r="CQ76" s="80" t="n"/>
      <c r="CR76" s="80" t="n"/>
      <c r="CS76" s="80" t="n"/>
      <c r="CT76" s="80" t="n"/>
      <c r="CU76" s="80" t="n"/>
      <c r="CV76" s="80" t="n"/>
      <c r="CW76" s="80" t="n"/>
      <c r="CX76" s="80" t="n"/>
      <c r="CY76" s="80" t="n"/>
      <c r="CZ76" s="80" t="n"/>
      <c r="DA76" s="80" t="n"/>
      <c r="DB76" s="80" t="n"/>
      <c r="DC76" s="80" t="n"/>
      <c r="DD76" s="80" t="n"/>
      <c r="DE76" s="80" t="n"/>
      <c r="DF76" s="80" t="n"/>
      <c r="DG76" s="80" t="n"/>
      <c r="DH76" s="80" t="n"/>
      <c r="DI76" s="80" t="n"/>
      <c r="DJ76" s="80" t="n"/>
      <c r="DK76" s="80" t="n"/>
      <c r="DL76" s="80" t="n"/>
      <c r="DM76" s="80" t="n"/>
      <c r="DN76" s="80" t="n"/>
      <c r="DO76" s="80" t="n"/>
      <c r="DP76" s="80" t="n"/>
      <c r="DQ76" s="80" t="n"/>
      <c r="DR76" s="80" t="n"/>
      <c r="DS76" s="80" t="n"/>
      <c r="DT76" s="80" t="n"/>
      <c r="DU76" s="80" t="n"/>
      <c r="DV76" s="80" t="n"/>
      <c r="DW76" s="80" t="n"/>
      <c r="DX76" s="80" t="n"/>
      <c r="DY76" s="80" t="n"/>
      <c r="DZ76" s="80" t="n"/>
      <c r="EA76" s="80" t="n"/>
      <c r="EB76" s="80" t="n"/>
      <c r="EC76" s="80" t="n"/>
      <c r="ED76" s="80" t="n"/>
      <c r="EE76" s="80" t="n"/>
      <c r="EF76" s="80" t="n"/>
      <c r="EG76" s="80" t="n"/>
      <c r="EH76" s="80" t="n"/>
      <c r="EI76" s="80" t="n"/>
      <c r="EJ76" s="80" t="n"/>
      <c r="EK76" s="80" t="n"/>
      <c r="EL76" s="80" t="n"/>
      <c r="EM76" s="80" t="n"/>
      <c r="EN76" s="80" t="n"/>
      <c r="EO76" s="80" t="n"/>
      <c r="EP76" s="80" t="n"/>
      <c r="EQ76" s="80" t="n"/>
      <c r="ER76" s="81" t="n"/>
      <c r="ES76" s="89" t="n"/>
      <c r="EU76" s="81" t="n"/>
      <c r="EV76" s="89" t="n"/>
      <c r="EX76" s="81" t="n"/>
      <c r="EY76" s="89" t="n"/>
      <c r="FA76" s="81" t="n"/>
      <c r="FB76" s="89" t="n"/>
      <c r="FD76" s="81" t="n"/>
      <c r="FE76" s="89" t="n"/>
      <c r="FG76" s="81" t="n"/>
      <c r="FH76" s="89" t="n"/>
      <c r="FJ76" s="81" t="n"/>
      <c r="FK76" s="89" t="n"/>
      <c r="FM76" s="81" t="n"/>
    </row>
    <row customHeight="1" ht="12" r="77" spans="1:201">
      <c r="A77" s="74" t="n">
        <v>43380</v>
      </c>
      <c r="B77" s="63" t="s">
        <v>197</v>
      </c>
      <c r="C77" s="63" t="s">
        <v>199</v>
      </c>
      <c r="D77" s="85" t="n">
        <v>7.19</v>
      </c>
      <c r="E77" s="57" t="n">
        <v>6.5</v>
      </c>
      <c r="F77" s="58" t="n">
        <v>508</v>
      </c>
      <c r="G77" s="59" t="n">
        <v>405</v>
      </c>
      <c r="H77" s="59" t="n">
        <v>446</v>
      </c>
      <c r="I77" s="59" t="n">
        <v>446</v>
      </c>
      <c r="J77" s="59" t="n">
        <v>21</v>
      </c>
      <c r="K77" s="59" t="n">
        <v>8</v>
      </c>
      <c r="L77" s="58" t="n">
        <v>0</v>
      </c>
      <c r="M77" s="59" t="n">
        <v>2</v>
      </c>
      <c r="N77" s="59" t="n">
        <v>6</v>
      </c>
      <c r="O77" s="59" t="n">
        <v>2</v>
      </c>
      <c r="P77" s="59" t="n">
        <v>6</v>
      </c>
      <c r="Q77" s="59" t="n">
        <v>2</v>
      </c>
      <c r="R77" s="60" t="n">
        <v>12</v>
      </c>
      <c r="S77" s="60" t="n">
        <v>6</v>
      </c>
      <c r="T77" s="60" t="n">
        <v>18</v>
      </c>
      <c r="U77" s="58" t="n">
        <v>3</v>
      </c>
      <c r="V77" s="59" t="n">
        <v>1</v>
      </c>
      <c r="W77" s="60" t="n">
        <v>4</v>
      </c>
      <c r="X77" s="58" t="n">
        <v>22</v>
      </c>
      <c r="Y77" s="59" t="n">
        <v>26</v>
      </c>
      <c r="Z77" s="61">
        <f>IF(U77="","",LOOKUP(U77-V77,{-9E+307,0,1},{2,"x",1}))</f>
        <v/>
      </c>
      <c r="AA77" s="62">
        <f>IF(U77="","",U77&amp;"-"&amp;V77)</f>
        <v/>
      </c>
      <c r="AB77" s="63" t="n"/>
      <c r="AW77" s="80" t="n"/>
      <c r="AX77" s="80" t="n"/>
      <c r="AY77" s="80" t="n"/>
      <c r="AZ77" s="80" t="n"/>
      <c r="BA77" s="80" t="n"/>
      <c r="BB77" s="80" t="n"/>
      <c r="BC77" s="80" t="n"/>
      <c r="BD77" s="80" t="n"/>
      <c r="BE77" s="80" t="n"/>
      <c r="BF77" s="80" t="n"/>
      <c r="BG77" s="80" t="n"/>
      <c r="BH77" s="80" t="n"/>
      <c r="BI77" s="80" t="n"/>
      <c r="BJ77" s="80" t="n"/>
      <c r="BK77" s="80" t="n"/>
      <c r="BL77" s="80" t="n"/>
      <c r="BM77" s="80" t="n"/>
      <c r="BN77" s="80" t="n"/>
      <c r="BO77" s="80" t="n"/>
      <c r="BT77" s="80" t="n"/>
      <c r="BU77" s="80" t="n"/>
      <c r="BV77" s="80" t="n"/>
      <c r="BW77" s="80" t="n"/>
      <c r="BX77" s="80" t="n"/>
      <c r="BY77" s="80" t="n"/>
      <c r="BZ77" s="80" t="n"/>
      <c r="CA77" s="80" t="n"/>
      <c r="CB77" s="80" t="n"/>
      <c r="CC77" s="80" t="n"/>
      <c r="CD77" s="80" t="n"/>
      <c r="CE77" s="80" t="n"/>
      <c r="CF77" s="80" t="n"/>
      <c r="CG77" s="80" t="n"/>
      <c r="CH77" s="80" t="n"/>
      <c r="CI77" s="80" t="n"/>
      <c r="CJ77" s="80" t="n"/>
      <c r="CK77" s="80" t="n"/>
      <c r="CL77" s="80" t="n"/>
      <c r="CM77" s="80" t="n"/>
      <c r="CN77" s="80" t="n"/>
      <c r="CO77" s="80" t="n"/>
      <c r="CP77" s="80" t="n"/>
      <c r="CQ77" s="80" t="n"/>
      <c r="CR77" s="80" t="n"/>
      <c r="CS77" s="80" t="n"/>
      <c r="CT77" s="80" t="n"/>
      <c r="CU77" s="80" t="n"/>
      <c r="CV77" s="80" t="n"/>
      <c r="CW77" s="80" t="n"/>
      <c r="CX77" s="80" t="n"/>
      <c r="CY77" s="80" t="n"/>
      <c r="CZ77" s="80" t="n"/>
      <c r="DA77" s="80" t="n"/>
      <c r="DB77" s="80" t="n"/>
      <c r="DC77" s="80" t="n"/>
      <c r="DD77" s="80" t="n"/>
      <c r="DE77" s="80" t="n"/>
      <c r="DF77" s="80" t="n"/>
      <c r="DG77" s="80" t="n"/>
      <c r="DH77" s="80" t="n"/>
      <c r="DI77" s="80" t="n"/>
      <c r="DJ77" s="80" t="n"/>
      <c r="DK77" s="80" t="n"/>
      <c r="DL77" s="80" t="n"/>
      <c r="DM77" s="80" t="n"/>
      <c r="DN77" s="80" t="n"/>
      <c r="DO77" s="80" t="n"/>
      <c r="DP77" s="80" t="n"/>
      <c r="DQ77" s="80" t="n"/>
      <c r="DR77" s="80" t="n"/>
      <c r="DS77" s="80" t="n"/>
      <c r="DT77" s="80" t="n"/>
      <c r="DU77" s="80" t="n"/>
      <c r="DV77" s="80" t="n"/>
      <c r="DW77" s="80" t="n"/>
      <c r="DX77" s="80" t="n"/>
      <c r="DY77" s="80" t="n"/>
      <c r="DZ77" s="80" t="n"/>
      <c r="EA77" s="80" t="n"/>
      <c r="EB77" s="80" t="n"/>
      <c r="EC77" s="80" t="n"/>
      <c r="ED77" s="80" t="n"/>
      <c r="EE77" s="80" t="n"/>
      <c r="EF77" s="80" t="n"/>
      <c r="EG77" s="80" t="n"/>
      <c r="EH77" s="80" t="n"/>
      <c r="EI77" s="80" t="n"/>
      <c r="EJ77" s="80" t="n"/>
      <c r="EK77" s="80" t="n"/>
      <c r="EL77" s="80" t="n"/>
      <c r="EM77" s="80" t="n"/>
      <c r="EN77" s="80" t="n"/>
      <c r="EO77" s="80" t="n"/>
      <c r="EP77" s="80" t="n"/>
      <c r="EQ77" s="80" t="n"/>
      <c r="ER77" s="81" t="n"/>
      <c r="ES77" s="89" t="n"/>
      <c r="EU77" s="81" t="n"/>
      <c r="EV77" s="89" t="n"/>
      <c r="EX77" s="81" t="n"/>
      <c r="EY77" s="89" t="n"/>
      <c r="FA77" s="81" t="n"/>
      <c r="FB77" s="89" t="n"/>
      <c r="FD77" s="81" t="n"/>
      <c r="FE77" s="89" t="n"/>
      <c r="FG77" s="81" t="n"/>
      <c r="FH77" s="89" t="n"/>
      <c r="FJ77" s="81" t="n"/>
      <c r="FK77" s="89" t="n"/>
      <c r="FM77" s="81" t="n"/>
    </row>
    <row r="78" spans="1:201">
      <c r="A78" s="74" t="n">
        <v>43380</v>
      </c>
      <c r="B78" s="63" t="s">
        <v>204</v>
      </c>
      <c r="C78" s="63" t="s">
        <v>196</v>
      </c>
      <c r="D78" s="85" t="n">
        <v>6.84</v>
      </c>
      <c r="E78" s="57" t="n">
        <v>6.46</v>
      </c>
      <c r="F78" s="58" t="n">
        <v>438</v>
      </c>
      <c r="G78" s="59" t="n">
        <v>407</v>
      </c>
      <c r="H78" s="59" t="n">
        <v>369</v>
      </c>
      <c r="I78" s="59" t="n">
        <v>329</v>
      </c>
      <c r="J78" s="59" t="n">
        <v>9</v>
      </c>
      <c r="K78" s="59" t="n">
        <v>10</v>
      </c>
      <c r="L78" s="58" t="n">
        <v>1</v>
      </c>
      <c r="M78" s="59" t="n">
        <v>0</v>
      </c>
      <c r="N78" s="59" t="n">
        <v>2</v>
      </c>
      <c r="O78" s="59" t="n">
        <v>4</v>
      </c>
      <c r="P78" s="59" t="n">
        <v>0</v>
      </c>
      <c r="Q78" s="59" t="n">
        <v>1</v>
      </c>
      <c r="R78" s="60" t="n">
        <v>3</v>
      </c>
      <c r="S78" s="60" t="n">
        <v>5</v>
      </c>
      <c r="T78" s="60" t="n">
        <v>8</v>
      </c>
      <c r="U78" s="58" t="n">
        <v>2</v>
      </c>
      <c r="V78" s="59" t="n">
        <v>1</v>
      </c>
      <c r="W78" s="60" t="n">
        <v>3</v>
      </c>
      <c r="X78" s="58" t="n">
        <v>21</v>
      </c>
      <c r="Y78" s="59" t="n">
        <v>25</v>
      </c>
      <c r="Z78" s="61">
        <f>IF(U78="","",LOOKUP(U78-V78,{-9E+307,0,1},{2,"x",1}))</f>
        <v/>
      </c>
      <c r="AA78" s="62">
        <f>IF(U78="","",U78&amp;"-"&amp;V78)</f>
        <v/>
      </c>
      <c r="AB78" s="63" t="n"/>
      <c r="EP78" s="89" t="n"/>
      <c r="ER78" s="81" t="n"/>
      <c r="ES78" s="89" t="n"/>
      <c r="EU78" s="81" t="n"/>
      <c r="EV78" s="89" t="n"/>
      <c r="EX78" s="81" t="n"/>
      <c r="EY78" s="89" t="n"/>
      <c r="FA78" s="81" t="n"/>
      <c r="FB78" s="89" t="n"/>
      <c r="FD78" s="81" t="n"/>
      <c r="FE78" s="89" t="n"/>
      <c r="FG78" s="81" t="n"/>
      <c r="FH78" s="89" t="n"/>
      <c r="FJ78" s="81" t="n"/>
      <c r="FK78" s="89" t="n"/>
      <c r="FM78" s="81" t="n"/>
    </row>
    <row customHeight="1" ht="12" r="79" spans="1:201">
      <c r="A79" s="74" t="n">
        <v>43380</v>
      </c>
      <c r="B79" s="63" t="s">
        <v>208</v>
      </c>
      <c r="C79" s="63" t="s">
        <v>194</v>
      </c>
      <c r="D79" s="85" t="n">
        <v>6.56</v>
      </c>
      <c r="E79" s="57" t="n">
        <v>6.73</v>
      </c>
      <c r="F79" s="58" t="n">
        <v>303</v>
      </c>
      <c r="G79" s="59" t="n">
        <v>993</v>
      </c>
      <c r="H79" s="59" t="n">
        <v>234</v>
      </c>
      <c r="I79" s="59" t="n">
        <v>904</v>
      </c>
      <c r="J79" s="59" t="n">
        <v>6</v>
      </c>
      <c r="K79" s="59" t="n">
        <v>6</v>
      </c>
      <c r="L79" s="58" t="n">
        <v>1</v>
      </c>
      <c r="M79" s="59" t="n">
        <v>0</v>
      </c>
      <c r="N79" s="59" t="n">
        <v>1</v>
      </c>
      <c r="O79" s="59" t="n">
        <v>1</v>
      </c>
      <c r="P79" s="59" t="n">
        <v>1</v>
      </c>
      <c r="Q79" s="59" t="n">
        <v>4</v>
      </c>
      <c r="R79" s="60" t="n">
        <v>3</v>
      </c>
      <c r="S79" s="60" t="n">
        <v>5</v>
      </c>
      <c r="T79" s="60" t="n">
        <v>8</v>
      </c>
      <c r="U79" s="58" t="n">
        <v>1</v>
      </c>
      <c r="V79" s="59" t="n">
        <v>1</v>
      </c>
      <c r="W79" s="60" t="n">
        <v>2</v>
      </c>
      <c r="X79" s="58" t="n">
        <v>25</v>
      </c>
      <c r="Y79" s="59" t="n">
        <v>10</v>
      </c>
      <c r="Z79" s="61">
        <f>IF(U79="","",LOOKUP(U79-V79,{-9E+307,0,1},{2,"x",1}))</f>
        <v/>
      </c>
      <c r="AA79" s="62">
        <f>IF(U79="","",U79&amp;"-"&amp;V79)</f>
        <v/>
      </c>
      <c r="AB79" s="63" t="n"/>
      <c r="EP79" s="89" t="n"/>
      <c r="ER79" s="81" t="n"/>
      <c r="ES79" s="89" t="n"/>
      <c r="EU79" s="81" t="n"/>
      <c r="EV79" s="89" t="n"/>
      <c r="EX79" s="81" t="n"/>
      <c r="EY79" s="89" t="n"/>
      <c r="FA79" s="81" t="n"/>
      <c r="FB79" s="89" t="n"/>
      <c r="FD79" s="81" t="n"/>
      <c r="FE79" s="89" t="n"/>
      <c r="FG79" s="81" t="n"/>
      <c r="FH79" s="89" t="n"/>
      <c r="FJ79" s="81" t="n"/>
      <c r="FK79" s="89" t="n"/>
      <c r="FM79" s="81" t="n"/>
    </row>
    <row customHeight="1" ht="12" r="80" spans="1:201">
      <c r="A80" s="74" t="n">
        <v>43380</v>
      </c>
      <c r="B80" s="63" t="s">
        <v>192</v>
      </c>
      <c r="C80" s="63" t="s">
        <v>202</v>
      </c>
      <c r="D80" s="85" t="n">
        <v>6.74</v>
      </c>
      <c r="E80" s="57" t="n">
        <v>6.37</v>
      </c>
      <c r="F80" s="58" t="n">
        <v>367</v>
      </c>
      <c r="G80" s="59" t="n">
        <v>488</v>
      </c>
      <c r="H80" s="59" t="n">
        <v>280</v>
      </c>
      <c r="I80" s="59" t="n">
        <v>395</v>
      </c>
      <c r="J80" s="59" t="n">
        <v>5</v>
      </c>
      <c r="K80" s="59" t="n">
        <v>9</v>
      </c>
      <c r="L80" s="58" t="n">
        <v>0</v>
      </c>
      <c r="M80" s="59" t="n">
        <v>0</v>
      </c>
      <c r="N80" s="59" t="n">
        <v>2</v>
      </c>
      <c r="O80" s="59" t="n">
        <v>1</v>
      </c>
      <c r="P80" s="59" t="n">
        <v>1</v>
      </c>
      <c r="Q80" s="59" t="n">
        <v>0</v>
      </c>
      <c r="R80" s="60" t="n">
        <v>3</v>
      </c>
      <c r="S80" s="60" t="n">
        <v>1</v>
      </c>
      <c r="T80" s="60" t="n">
        <v>4</v>
      </c>
      <c r="U80" s="58" t="n">
        <v>1</v>
      </c>
      <c r="V80" s="59" t="n">
        <v>0</v>
      </c>
      <c r="W80" s="60" t="n">
        <v>1</v>
      </c>
      <c r="X80" s="58" t="n">
        <v>26</v>
      </c>
      <c r="Y80" s="59" t="n">
        <v>8</v>
      </c>
      <c r="Z80" s="61">
        <f>IF(U80="","",LOOKUP(U80-V80,{-9E+307,0,1},{2,"x",1}))</f>
        <v/>
      </c>
      <c r="AA80" s="62">
        <f>IF(U80="","",U80&amp;"-"&amp;V80)</f>
        <v/>
      </c>
      <c r="AB80" s="63" t="n"/>
      <c r="EP80" s="89" t="n"/>
      <c r="ER80" s="81" t="n"/>
      <c r="ES80" s="89" t="n"/>
      <c r="EU80" s="81" t="n"/>
      <c r="EV80" s="89" t="n"/>
      <c r="EX80" s="81" t="n"/>
      <c r="EY80" s="89" t="n"/>
      <c r="FA80" s="81" t="n"/>
      <c r="FB80" s="89" t="n"/>
      <c r="FD80" s="81" t="n"/>
      <c r="FE80" s="89" t="n"/>
      <c r="FG80" s="81" t="n"/>
      <c r="FH80" s="89" t="n"/>
      <c r="FJ80" s="81" t="n"/>
      <c r="FK80" s="89" t="n"/>
      <c r="FM80" s="81" t="n"/>
    </row>
    <row customHeight="1" ht="12" r="81" spans="1:201">
      <c r="A81" s="74" t="n">
        <v>43392</v>
      </c>
      <c r="B81" s="63" t="s">
        <v>196</v>
      </c>
      <c r="C81" s="63" t="s">
        <v>193</v>
      </c>
      <c r="D81" s="85" t="n">
        <v>6.65</v>
      </c>
      <c r="E81" s="57" t="n">
        <v>6.87</v>
      </c>
      <c r="F81" s="58" t="n">
        <v>560</v>
      </c>
      <c r="G81" s="59" t="n">
        <v>353</v>
      </c>
      <c r="H81" s="59" t="n">
        <v>470</v>
      </c>
      <c r="I81" s="59" t="n">
        <v>263</v>
      </c>
      <c r="J81" s="59" t="n">
        <v>17</v>
      </c>
      <c r="K81" s="59" t="n">
        <v>6</v>
      </c>
      <c r="L81" s="58" t="n">
        <v>0</v>
      </c>
      <c r="M81" s="59" t="n">
        <v>1</v>
      </c>
      <c r="N81" s="59" t="n">
        <v>5</v>
      </c>
      <c r="O81" s="59" t="n">
        <v>1</v>
      </c>
      <c r="P81" s="59" t="n">
        <v>4</v>
      </c>
      <c r="Q81" s="59" t="n">
        <v>0</v>
      </c>
      <c r="R81" s="60" t="n">
        <v>9</v>
      </c>
      <c r="S81" s="60" t="n">
        <v>2</v>
      </c>
      <c r="T81" s="60" t="n">
        <v>11</v>
      </c>
      <c r="U81" s="58" t="n">
        <v>0</v>
      </c>
      <c r="V81" s="59" t="n">
        <v>1</v>
      </c>
      <c r="W81" s="60" t="n">
        <v>1</v>
      </c>
      <c r="X81" s="58" t="n">
        <v>16</v>
      </c>
      <c r="Y81" s="59" t="n">
        <v>28</v>
      </c>
      <c r="Z81" s="61">
        <f>IF(U81="","",LOOKUP(U81-V81,{-9E+307,0,1},{2,"x",1}))</f>
        <v/>
      </c>
      <c r="AA81" s="62">
        <f>IF(U81="","",U81&amp;"-"&amp;V81)</f>
        <v/>
      </c>
      <c r="AB81" s="63" t="n"/>
      <c r="EP81" s="89" t="n"/>
      <c r="ER81" s="81" t="n"/>
      <c r="ES81" s="89" t="n"/>
      <c r="EU81" s="81" t="n"/>
      <c r="EV81" s="89" t="n"/>
      <c r="EX81" s="81" t="n"/>
      <c r="EY81" s="89" t="n"/>
      <c r="FA81" s="81" t="n"/>
      <c r="FB81" s="89" t="n"/>
      <c r="FD81" s="81" t="n"/>
      <c r="FE81" s="89" t="n"/>
      <c r="FG81" s="81" t="n"/>
      <c r="FH81" s="89" t="n"/>
      <c r="FJ81" s="81" t="n"/>
      <c r="FK81" s="89" t="n"/>
      <c r="FM81" s="81" t="n"/>
    </row>
    <row customHeight="1" ht="12" r="82" spans="1:201">
      <c r="A82" s="74" t="n">
        <v>43393</v>
      </c>
      <c r="B82" s="63" t="s">
        <v>194</v>
      </c>
      <c r="C82" s="63" t="s">
        <v>204</v>
      </c>
      <c r="D82" s="85" t="n">
        <v>7.19</v>
      </c>
      <c r="E82" s="57" t="n">
        <v>6.31</v>
      </c>
      <c r="F82" s="58" t="n">
        <v>477</v>
      </c>
      <c r="G82" s="59" t="n">
        <v>394</v>
      </c>
      <c r="H82" s="59" t="n">
        <v>412</v>
      </c>
      <c r="I82" s="59" t="n">
        <v>326</v>
      </c>
      <c r="J82" s="59" t="n">
        <v>20</v>
      </c>
      <c r="K82" s="59" t="n">
        <v>14</v>
      </c>
      <c r="L82" s="58" t="n">
        <v>0</v>
      </c>
      <c r="M82" s="59" t="n">
        <v>1</v>
      </c>
      <c r="N82" s="59" t="n">
        <v>4</v>
      </c>
      <c r="O82" s="59" t="n">
        <v>5</v>
      </c>
      <c r="P82" s="59" t="n">
        <v>5</v>
      </c>
      <c r="Q82" s="59" t="n">
        <v>0</v>
      </c>
      <c r="R82" s="60" t="n">
        <v>9</v>
      </c>
      <c r="S82" s="60" t="n">
        <v>6</v>
      </c>
      <c r="T82" s="60" t="n">
        <v>15</v>
      </c>
      <c r="U82" s="58" t="n">
        <v>4</v>
      </c>
      <c r="V82" s="59" t="n">
        <v>2</v>
      </c>
      <c r="W82" s="60" t="n">
        <v>6</v>
      </c>
      <c r="X82" s="58" t="n">
        <v>26</v>
      </c>
      <c r="Y82" s="59" t="n">
        <v>8</v>
      </c>
      <c r="Z82" s="61">
        <f>IF(U82="","",LOOKUP(U82-V82,{-9E+307,0,1},{2,"x",1}))</f>
        <v/>
      </c>
      <c r="AA82" s="62">
        <f>IF(U82="","",U82&amp;"-"&amp;V82)</f>
        <v/>
      </c>
      <c r="AB82" s="63" t="n"/>
      <c r="EP82" s="89" t="n"/>
      <c r="ER82" s="81" t="n"/>
      <c r="ES82" s="89" t="n"/>
      <c r="EU82" s="81" t="n"/>
      <c r="EV82" s="89" t="n"/>
      <c r="EX82" s="81" t="n"/>
      <c r="EY82" s="89" t="n"/>
      <c r="FA82" s="81" t="n"/>
      <c r="FB82" s="89" t="n"/>
      <c r="FD82" s="81" t="n"/>
      <c r="FE82" s="89" t="n"/>
      <c r="FG82" s="81" t="n"/>
      <c r="FH82" s="89" t="n"/>
      <c r="FJ82" s="81" t="n"/>
      <c r="FK82" s="89" t="n"/>
      <c r="FM82" s="81" t="n"/>
    </row>
    <row customHeight="1" ht="12" r="83" spans="1:201">
      <c r="A83" s="74" t="n">
        <v>43393</v>
      </c>
      <c r="B83" s="63" t="s">
        <v>205</v>
      </c>
      <c r="C83" s="63" t="s">
        <v>190</v>
      </c>
      <c r="D83" s="85" t="n">
        <v>6.86</v>
      </c>
      <c r="E83" s="57" t="n">
        <v>6.96</v>
      </c>
      <c r="F83" s="58" t="n">
        <v>606</v>
      </c>
      <c r="G83" s="59" t="n">
        <v>271</v>
      </c>
      <c r="H83" s="59" t="n">
        <v>544</v>
      </c>
      <c r="I83" s="59" t="n">
        <v>190</v>
      </c>
      <c r="J83" s="59" t="n">
        <v>28</v>
      </c>
      <c r="K83" s="59" t="n">
        <v>3</v>
      </c>
      <c r="L83" s="58" t="n">
        <v>3</v>
      </c>
      <c r="M83" s="59" t="n">
        <v>0</v>
      </c>
      <c r="N83" s="59" t="n">
        <v>6</v>
      </c>
      <c r="O83" s="59" t="n">
        <v>2</v>
      </c>
      <c r="P83" s="59" t="n">
        <v>3</v>
      </c>
      <c r="Q83" s="59" t="n">
        <v>0</v>
      </c>
      <c r="R83" s="60" t="n">
        <v>12</v>
      </c>
      <c r="S83" s="60" t="n">
        <v>2</v>
      </c>
      <c r="T83" s="60" t="n">
        <v>14</v>
      </c>
      <c r="U83" s="58" t="n">
        <v>1</v>
      </c>
      <c r="V83" s="59" t="n">
        <v>2</v>
      </c>
      <c r="W83" s="60" t="n">
        <v>3</v>
      </c>
      <c r="X83" s="58" t="n">
        <v>6</v>
      </c>
      <c r="Y83" s="59" t="n">
        <v>36</v>
      </c>
      <c r="Z83" s="61">
        <f>IF(U83="","",LOOKUP(U83-V83,{-9E+307,0,1},{2,"x",1}))</f>
        <v/>
      </c>
      <c r="AA83" s="62">
        <f>IF(U83="","",U83&amp;"-"&amp;V83)</f>
        <v/>
      </c>
      <c r="AB83" s="63" t="n"/>
      <c r="EP83" s="89" t="n"/>
      <c r="ER83" s="81" t="n"/>
      <c r="ES83" s="89" t="n"/>
      <c r="EU83" s="81" t="n"/>
      <c r="EV83" s="89" t="n"/>
      <c r="EX83" s="81" t="n"/>
      <c r="EY83" s="89" t="n"/>
      <c r="FA83" s="81" t="n"/>
      <c r="FB83" s="89" t="n"/>
      <c r="FD83" s="81" t="n"/>
      <c r="FE83" s="89" t="n"/>
      <c r="FG83" s="81" t="n"/>
      <c r="FH83" s="89" t="n"/>
      <c r="FJ83" s="81" t="n"/>
      <c r="FK83" s="89" t="n"/>
      <c r="FM83" s="81" t="n"/>
    </row>
    <row customHeight="1" ht="12" r="84" spans="1:201">
      <c r="A84" s="74" t="n">
        <v>43393</v>
      </c>
      <c r="B84" s="63" t="s">
        <v>208</v>
      </c>
      <c r="C84" s="63" t="s">
        <v>207</v>
      </c>
      <c r="D84" s="85" t="n">
        <v>6.63</v>
      </c>
      <c r="E84" s="57" t="n">
        <v>6.75</v>
      </c>
      <c r="F84" s="58" t="n">
        <v>503</v>
      </c>
      <c r="G84" s="59" t="n">
        <v>379</v>
      </c>
      <c r="H84" s="59" t="n">
        <v>422</v>
      </c>
      <c r="I84" s="59" t="n">
        <v>287</v>
      </c>
      <c r="J84" s="59" t="n">
        <v>15</v>
      </c>
      <c r="K84" s="59" t="n">
        <v>3</v>
      </c>
      <c r="L84" s="58" t="n">
        <v>0</v>
      </c>
      <c r="M84" s="59" t="n">
        <v>0</v>
      </c>
      <c r="N84" s="59" t="n">
        <v>4</v>
      </c>
      <c r="O84" s="59" t="n">
        <v>1</v>
      </c>
      <c r="P84" s="59" t="n">
        <v>0</v>
      </c>
      <c r="Q84" s="59" t="n">
        <v>4</v>
      </c>
      <c r="R84" s="60" t="n">
        <v>4</v>
      </c>
      <c r="S84" s="60" t="n">
        <v>5</v>
      </c>
      <c r="T84" s="60" t="n">
        <v>9</v>
      </c>
      <c r="U84" s="58" t="n">
        <v>1</v>
      </c>
      <c r="V84" s="59" t="n">
        <v>1</v>
      </c>
      <c r="W84" s="60" t="n">
        <v>2</v>
      </c>
      <c r="X84" s="58" t="n">
        <v>11</v>
      </c>
      <c r="Y84" s="59" t="n">
        <v>44</v>
      </c>
      <c r="Z84" s="61">
        <f>IF(U84="","",LOOKUP(U84-V84,{-9E+307,0,1},{2,"x",1}))</f>
        <v/>
      </c>
      <c r="AA84" s="62">
        <f>IF(U84="","",U84&amp;"-"&amp;V84)</f>
        <v/>
      </c>
      <c r="AB84" s="63" t="n"/>
      <c r="EP84" s="89" t="n"/>
      <c r="ER84" s="81" t="n"/>
      <c r="ES84" s="89" t="n"/>
      <c r="EU84" s="81" t="n"/>
      <c r="EV84" s="89" t="n"/>
      <c r="EX84" s="81" t="n"/>
      <c r="EY84" s="89" t="n"/>
      <c r="FA84" s="81" t="n"/>
      <c r="FB84" s="89" t="n"/>
      <c r="FD84" s="81" t="n"/>
      <c r="FE84" s="89" t="n"/>
      <c r="FG84" s="81" t="n"/>
      <c r="FH84" s="89" t="n"/>
      <c r="FJ84" s="81" t="n"/>
      <c r="FK84" s="89" t="n"/>
      <c r="FM84" s="81" t="n"/>
    </row>
    <row customHeight="1" ht="12" r="85" spans="1:201">
      <c r="A85" s="74" t="n">
        <v>43393</v>
      </c>
      <c r="B85" s="63" t="s">
        <v>199</v>
      </c>
      <c r="C85" s="63" t="s">
        <v>198</v>
      </c>
      <c r="D85" s="85" t="n">
        <v>6.74</v>
      </c>
      <c r="E85" s="57" t="n">
        <v>6.8</v>
      </c>
      <c r="F85" s="58" t="n">
        <v>504</v>
      </c>
      <c r="G85" s="59" t="n">
        <v>441</v>
      </c>
      <c r="H85" s="59" t="n">
        <v>414</v>
      </c>
      <c r="I85" s="59" t="n">
        <v>350</v>
      </c>
      <c r="J85" s="59" t="n">
        <v>14</v>
      </c>
      <c r="K85" s="59" t="n">
        <v>13</v>
      </c>
      <c r="L85" s="58" t="n">
        <v>0</v>
      </c>
      <c r="M85" s="59" t="n">
        <v>1</v>
      </c>
      <c r="N85" s="59" t="n">
        <v>5</v>
      </c>
      <c r="O85" s="59" t="n">
        <v>1</v>
      </c>
      <c r="P85" s="59" t="n">
        <v>1</v>
      </c>
      <c r="Q85" s="59" t="n">
        <v>2</v>
      </c>
      <c r="R85" s="60" t="n">
        <v>6</v>
      </c>
      <c r="S85" s="60" t="n">
        <v>4</v>
      </c>
      <c r="T85" s="60" t="n">
        <v>10</v>
      </c>
      <c r="U85" s="58" t="n">
        <v>1</v>
      </c>
      <c r="V85" s="59" t="n">
        <v>1</v>
      </c>
      <c r="W85" s="60" t="n">
        <v>2</v>
      </c>
      <c r="X85" s="58" t="n">
        <v>28</v>
      </c>
      <c r="Y85" s="59" t="n">
        <v>22</v>
      </c>
      <c r="Z85" s="61">
        <f>IF(U85="","",LOOKUP(U85-V85,{-9E+307,0,1},{2,"x",1}))</f>
        <v/>
      </c>
      <c r="AA85" s="62">
        <f>IF(U85="","",U85&amp;"-"&amp;V85)</f>
        <v/>
      </c>
      <c r="AB85" s="63" t="n"/>
      <c r="EP85" s="89" t="n"/>
      <c r="ER85" s="81" t="n"/>
      <c r="ES85" s="89" t="n"/>
      <c r="EU85" s="81" t="n"/>
      <c r="EV85" s="89" t="n"/>
      <c r="EX85" s="81" t="n"/>
      <c r="EY85" s="89" t="n"/>
      <c r="FA85" s="81" t="n"/>
      <c r="FB85" s="89" t="n"/>
      <c r="FD85" s="81" t="n"/>
      <c r="FE85" s="89" t="n"/>
      <c r="FG85" s="81" t="n"/>
      <c r="FH85" s="89" t="n"/>
      <c r="FJ85" s="81" t="n"/>
      <c r="FK85" s="89" t="n"/>
      <c r="FM85" s="81" t="n"/>
    </row>
    <row customHeight="1" ht="12" r="86" spans="1:201">
      <c r="A86" s="74" t="n">
        <v>43394</v>
      </c>
      <c r="B86" s="63" t="s">
        <v>189</v>
      </c>
      <c r="C86" s="63" t="s">
        <v>192</v>
      </c>
      <c r="D86" s="85" t="n">
        <v>6.55</v>
      </c>
      <c r="E86" s="57" t="n">
        <v>6.97</v>
      </c>
      <c r="F86" s="58" t="n">
        <v>583</v>
      </c>
      <c r="G86" s="59" t="n">
        <v>348</v>
      </c>
      <c r="H86" s="59" t="n">
        <v>516</v>
      </c>
      <c r="I86" s="59" t="n">
        <v>263</v>
      </c>
      <c r="J86" s="59" t="n">
        <v>15</v>
      </c>
      <c r="K86" s="59" t="n">
        <v>4</v>
      </c>
      <c r="L86" s="58" t="n">
        <v>0</v>
      </c>
      <c r="M86" s="59" t="n">
        <v>0</v>
      </c>
      <c r="N86" s="59" t="n">
        <v>0</v>
      </c>
      <c r="O86" s="59" t="n">
        <v>2</v>
      </c>
      <c r="P86" s="59" t="n">
        <v>4</v>
      </c>
      <c r="Q86" s="59" t="n">
        <v>0</v>
      </c>
      <c r="R86" s="60" t="n">
        <v>4</v>
      </c>
      <c r="S86" s="60" t="n">
        <v>2</v>
      </c>
      <c r="T86" s="60" t="n">
        <v>6</v>
      </c>
      <c r="U86" s="64" t="n">
        <v>0</v>
      </c>
      <c r="V86" s="77" t="n">
        <v>1</v>
      </c>
      <c r="W86" s="60" t="n">
        <v>1</v>
      </c>
      <c r="X86" s="58" t="n">
        <v>8</v>
      </c>
      <c r="Y86" s="59" t="n">
        <v>34</v>
      </c>
      <c r="Z86" s="61">
        <f>IF(U86="","",LOOKUP(U86-V86,{-9E+307,0,1},{2,"x",1}))</f>
        <v/>
      </c>
      <c r="AA86" s="62">
        <f>IF(U86="","",U86&amp;"-"&amp;V86)</f>
        <v/>
      </c>
      <c r="AB86" s="63" t="n"/>
      <c r="EP86" s="89" t="n"/>
      <c r="ER86" s="81" t="n"/>
      <c r="ES86" s="89" t="n"/>
      <c r="EU86" s="81" t="n"/>
      <c r="EV86" s="89" t="n"/>
      <c r="EX86" s="81" t="n"/>
      <c r="EY86" s="89" t="n"/>
      <c r="FA86" s="81" t="n"/>
      <c r="FB86" s="89" t="n"/>
      <c r="FD86" s="81" t="n"/>
      <c r="FE86" s="89" t="n"/>
      <c r="FG86" s="81" t="n"/>
      <c r="FH86" s="89" t="n"/>
      <c r="FJ86" s="81" t="n"/>
      <c r="FK86" s="89" t="n"/>
      <c r="FM86" s="81" t="n"/>
    </row>
    <row customHeight="1" ht="12" r="87" spans="1:201">
      <c r="A87" s="74" t="n">
        <v>43394</v>
      </c>
      <c r="B87" s="63" t="s">
        <v>201</v>
      </c>
      <c r="C87" s="63" t="s">
        <v>195</v>
      </c>
      <c r="D87" s="85" t="n">
        <v>6.82</v>
      </c>
      <c r="E87" s="57" t="n">
        <v>6.55</v>
      </c>
      <c r="F87" s="58" t="n">
        <v>447</v>
      </c>
      <c r="G87" s="59" t="n">
        <v>304</v>
      </c>
      <c r="H87" s="59" t="n">
        <v>328</v>
      </c>
      <c r="I87" s="59" t="n">
        <v>187</v>
      </c>
      <c r="J87" s="59" t="n">
        <v>10</v>
      </c>
      <c r="K87" s="59" t="n">
        <v>4</v>
      </c>
      <c r="L87" s="58" t="n">
        <v>0</v>
      </c>
      <c r="M87" s="59" t="n">
        <v>0</v>
      </c>
      <c r="N87" s="59" t="n">
        <v>5</v>
      </c>
      <c r="O87" s="59" t="n">
        <v>2</v>
      </c>
      <c r="P87" s="59" t="n">
        <v>1</v>
      </c>
      <c r="Q87" s="59" t="n">
        <v>1</v>
      </c>
      <c r="R87" s="60" t="n">
        <v>6</v>
      </c>
      <c r="S87" s="60" t="n">
        <v>3</v>
      </c>
      <c r="T87" s="60" t="n">
        <v>9</v>
      </c>
      <c r="U87" s="64" t="n">
        <v>1</v>
      </c>
      <c r="V87" s="77" t="n">
        <v>1</v>
      </c>
      <c r="W87" s="60" t="n">
        <v>2</v>
      </c>
      <c r="X87" s="58" t="n">
        <v>13</v>
      </c>
      <c r="Y87" s="59" t="n">
        <v>33</v>
      </c>
      <c r="Z87" s="61">
        <f>IF(U87="","",LOOKUP(U87-V87,{-9E+307,0,1},{2,"x",1}))</f>
        <v/>
      </c>
      <c r="AA87" s="62">
        <f>IF(U87="","",U87&amp;"-"&amp;V87)</f>
        <v/>
      </c>
      <c r="AB87" s="63" t="n"/>
      <c r="EP87" s="89" t="n"/>
      <c r="ER87" s="81" t="n"/>
      <c r="ES87" s="89" t="n"/>
      <c r="EU87" s="81" t="n"/>
      <c r="EV87" s="89" t="n"/>
      <c r="EX87" s="81" t="n"/>
      <c r="EY87" s="89" t="n"/>
      <c r="FA87" s="81" t="n"/>
      <c r="FB87" s="89" t="n"/>
      <c r="FD87" s="81" t="n"/>
      <c r="FE87" s="89" t="n"/>
      <c r="FG87" s="81" t="n"/>
      <c r="FH87" s="89" t="n"/>
      <c r="FJ87" s="81" t="n"/>
      <c r="FK87" s="89" t="n"/>
      <c r="FM87" s="81" t="n"/>
    </row>
    <row customHeight="1" ht="12" r="88" spans="1:201">
      <c r="A88" s="74" t="n">
        <v>43394</v>
      </c>
      <c r="B88" s="63" t="s">
        <v>202</v>
      </c>
      <c r="C88" s="63" t="s">
        <v>197</v>
      </c>
      <c r="D88" s="85" t="n">
        <v>6.35</v>
      </c>
      <c r="E88" s="57" t="n">
        <v>7.1</v>
      </c>
      <c r="F88" s="58" t="n">
        <v>437</v>
      </c>
      <c r="G88" s="59" t="n">
        <v>393</v>
      </c>
      <c r="H88" s="59" t="n">
        <v>359</v>
      </c>
      <c r="I88" s="59" t="n">
        <v>306</v>
      </c>
      <c r="J88" s="59" t="n">
        <v>9</v>
      </c>
      <c r="K88" s="59" t="n">
        <v>5</v>
      </c>
      <c r="L88" s="58" t="n">
        <v>0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0</v>
      </c>
      <c r="R88" s="60" t="n">
        <v>2</v>
      </c>
      <c r="S88" s="60" t="n">
        <v>2</v>
      </c>
      <c r="T88" s="60" t="n">
        <v>4</v>
      </c>
      <c r="U88" s="64" t="n">
        <v>0</v>
      </c>
      <c r="V88" s="77" t="n">
        <v>2</v>
      </c>
      <c r="W88" s="60" t="n">
        <v>2</v>
      </c>
      <c r="X88" s="58" t="n">
        <v>9</v>
      </c>
      <c r="Y88" s="59" t="n">
        <v>31</v>
      </c>
      <c r="Z88" s="61">
        <f>IF(U88="","",LOOKUP(U88-V88,{-9E+307,0,1},{2,"x",1}))</f>
        <v/>
      </c>
      <c r="AA88" s="62">
        <f>IF(U88="","",U88&amp;"-"&amp;V88)</f>
        <v/>
      </c>
      <c r="AB88" s="63" t="n"/>
      <c r="EP88" s="89" t="n"/>
      <c r="ER88" s="81" t="n"/>
      <c r="ES88" s="89" t="n"/>
      <c r="EU88" s="81" t="n"/>
      <c r="EV88" s="89" t="n"/>
      <c r="EX88" s="81" t="n"/>
      <c r="EY88" s="89" t="n"/>
      <c r="FA88" s="81" t="n"/>
      <c r="FB88" s="89" t="n"/>
      <c r="FD88" s="81" t="n"/>
      <c r="FE88" s="89" t="n"/>
      <c r="FG88" s="81" t="n"/>
      <c r="FH88" s="89" t="n"/>
      <c r="FJ88" s="81" t="n"/>
      <c r="FK88" s="89" t="n"/>
      <c r="FM88" s="81" t="n"/>
    </row>
    <row customHeight="1" ht="12" r="89" spans="1:201">
      <c r="A89" s="74" t="n">
        <v>43394</v>
      </c>
      <c r="B89" s="63" t="s">
        <v>203</v>
      </c>
      <c r="C89" s="63" t="s">
        <v>206</v>
      </c>
      <c r="D89" s="85" t="n">
        <v>6.44</v>
      </c>
      <c r="E89" s="57" t="n">
        <v>6.62</v>
      </c>
      <c r="F89" s="58" t="n">
        <v>395</v>
      </c>
      <c r="G89" s="59" t="n">
        <v>212</v>
      </c>
      <c r="H89" s="59" t="n">
        <v>309</v>
      </c>
      <c r="I89" s="59" t="n">
        <v>126</v>
      </c>
      <c r="J89" s="59" t="n">
        <v>7</v>
      </c>
      <c r="K89" s="59" t="n">
        <v>5</v>
      </c>
      <c r="L89" s="58" t="n">
        <v>0</v>
      </c>
      <c r="M89" s="59" t="n">
        <v>0</v>
      </c>
      <c r="N89" s="59" t="n">
        <v>2</v>
      </c>
      <c r="O89" s="59" t="n">
        <v>2</v>
      </c>
      <c r="P89" s="59" t="n">
        <v>1</v>
      </c>
      <c r="Q89" s="59" t="n">
        <v>0</v>
      </c>
      <c r="R89" s="60" t="n">
        <v>3</v>
      </c>
      <c r="S89" s="60" t="n">
        <v>2</v>
      </c>
      <c r="T89" s="60" t="n">
        <v>5</v>
      </c>
      <c r="U89" s="64" t="n">
        <v>1</v>
      </c>
      <c r="V89" s="77" t="n">
        <v>2</v>
      </c>
      <c r="W89" s="60" t="n">
        <v>3</v>
      </c>
      <c r="X89" s="58" t="n">
        <v>10</v>
      </c>
      <c r="Y89" s="59" t="n">
        <v>19</v>
      </c>
      <c r="Z89" s="61">
        <f>IF(U89="","",LOOKUP(U89-V89,{-9E+307,0,1},{2,"x",1}))</f>
        <v/>
      </c>
      <c r="AA89" s="62">
        <f>IF(U89="","",U89&amp;"-"&amp;V89)</f>
        <v/>
      </c>
      <c r="AB89" s="63" t="n"/>
      <c r="EP89" s="89" t="n"/>
      <c r="ER89" s="81" t="n"/>
      <c r="ES89" s="89" t="n"/>
      <c r="EU89" s="81" t="n"/>
      <c r="EV89" s="89" t="n"/>
      <c r="EX89" s="81" t="n"/>
      <c r="EY89" s="89" t="n"/>
      <c r="FA89" s="81" t="n"/>
      <c r="FB89" s="89" t="n"/>
      <c r="FD89" s="81" t="n"/>
      <c r="FE89" s="89" t="n"/>
      <c r="FG89" s="81" t="n"/>
      <c r="FH89" s="89" t="n"/>
      <c r="FJ89" s="81" t="n"/>
      <c r="FK89" s="89" t="n"/>
      <c r="FM89" s="81" t="n"/>
    </row>
    <row r="90" spans="1:201">
      <c r="A90" s="74" t="n">
        <v>43395</v>
      </c>
      <c r="B90" s="63" t="s">
        <v>200</v>
      </c>
      <c r="C90" s="63" t="s">
        <v>191</v>
      </c>
      <c r="D90" s="85" t="n">
        <v>6.87</v>
      </c>
      <c r="E90" s="57" t="n">
        <v>6.85</v>
      </c>
      <c r="F90" s="58" t="n">
        <v>444</v>
      </c>
      <c r="G90" s="59" t="n">
        <v>363</v>
      </c>
      <c r="H90" s="59" t="n">
        <v>361</v>
      </c>
      <c r="I90" s="59" t="n">
        <v>278</v>
      </c>
      <c r="J90" s="59" t="n">
        <v>10</v>
      </c>
      <c r="K90" s="59" t="n">
        <v>8</v>
      </c>
      <c r="L90" s="58" t="n">
        <v>0</v>
      </c>
      <c r="M90" s="59" t="n">
        <v>0</v>
      </c>
      <c r="N90" s="59" t="n">
        <v>4</v>
      </c>
      <c r="O90" s="59" t="n">
        <v>2</v>
      </c>
      <c r="P90" s="59" t="n">
        <v>4</v>
      </c>
      <c r="Q90" s="59" t="n">
        <v>0</v>
      </c>
      <c r="R90" s="60" t="n">
        <v>8</v>
      </c>
      <c r="S90" s="60" t="n">
        <v>2</v>
      </c>
      <c r="T90" s="60" t="n">
        <v>10</v>
      </c>
      <c r="U90" s="64" t="n">
        <v>0</v>
      </c>
      <c r="V90" s="77" t="n">
        <v>0</v>
      </c>
      <c r="W90" s="60" t="n">
        <v>0</v>
      </c>
      <c r="X90" s="58" t="n">
        <v>38</v>
      </c>
      <c r="Y90" s="59" t="n">
        <v>19</v>
      </c>
      <c r="Z90" s="61">
        <f>IF(U90="","",LOOKUP(U90-V90,{-9E+307,0,1},{2,"x",1}))</f>
        <v/>
      </c>
      <c r="AA90" s="62">
        <f>IF(U90="","",U90&amp;"-"&amp;V90)</f>
        <v/>
      </c>
      <c r="AB90" s="63" t="n"/>
      <c r="EP90" s="89" t="n"/>
      <c r="ER90" s="81" t="n"/>
      <c r="ES90" s="89" t="n"/>
      <c r="EU90" s="81" t="n"/>
      <c r="EV90" s="89" t="n"/>
      <c r="EX90" s="81" t="n"/>
      <c r="EY90" s="89" t="n"/>
      <c r="FA90" s="81" t="n"/>
      <c r="FB90" s="89" t="n"/>
      <c r="FD90" s="81" t="n"/>
      <c r="FE90" s="89" t="n"/>
      <c r="FG90" s="81" t="n"/>
      <c r="FH90" s="89" t="n"/>
      <c r="FJ90" s="81" t="n"/>
      <c r="FK90" s="89" t="n"/>
      <c r="FM90" s="81" t="n"/>
    </row>
    <row customHeight="1" ht="12" r="91" spans="1:201">
      <c r="A91" s="74" t="n">
        <v>43397</v>
      </c>
      <c r="B91" s="63" t="s">
        <v>203</v>
      </c>
      <c r="C91" s="63" t="s">
        <v>195</v>
      </c>
      <c r="D91" s="85" t="n">
        <v>6.62</v>
      </c>
      <c r="E91" s="57" t="n">
        <v>6.8</v>
      </c>
      <c r="F91" s="58" t="n">
        <v>272</v>
      </c>
      <c r="G91" s="59" t="n">
        <v>563</v>
      </c>
      <c r="H91" s="59" t="n">
        <v>208</v>
      </c>
      <c r="I91" s="59" t="n">
        <v>467</v>
      </c>
      <c r="J91" s="59" t="n">
        <v>10</v>
      </c>
      <c r="K91" s="59" t="n">
        <v>8</v>
      </c>
      <c r="L91" s="58" t="n">
        <v>1</v>
      </c>
      <c r="M91" s="59" t="n">
        <v>2</v>
      </c>
      <c r="N91" s="59" t="n">
        <v>0</v>
      </c>
      <c r="O91" s="59" t="n">
        <v>2</v>
      </c>
      <c r="P91" s="59" t="n">
        <v>2</v>
      </c>
      <c r="Q91" s="59" t="n">
        <v>0</v>
      </c>
      <c r="R91" s="60" t="n">
        <v>3</v>
      </c>
      <c r="S91" s="60" t="n">
        <v>4</v>
      </c>
      <c r="T91" s="60" t="n">
        <v>7</v>
      </c>
      <c r="U91" s="64" t="n">
        <v>1</v>
      </c>
      <c r="V91" s="77" t="n">
        <v>1</v>
      </c>
      <c r="W91" s="60" t="n">
        <v>2</v>
      </c>
      <c r="X91" s="58" t="n">
        <v>20</v>
      </c>
      <c r="Y91" s="59" t="n">
        <v>25</v>
      </c>
      <c r="Z91" s="61">
        <f>IF(U91="","",LOOKUP(U91-V91,{-9E+307,0,1},{2,"x",1}))</f>
        <v/>
      </c>
      <c r="AA91" s="62">
        <f>IF(U91="","",U91&amp;"-"&amp;V91)</f>
        <v/>
      </c>
      <c r="AB91" s="63" t="n"/>
      <c r="EP91" s="89" t="n"/>
      <c r="ER91" s="81" t="n"/>
      <c r="ES91" s="89" t="n"/>
      <c r="EU91" s="81" t="n"/>
      <c r="EV91" s="89" t="n"/>
      <c r="EX91" s="81" t="n"/>
      <c r="EY91" s="89" t="n"/>
      <c r="FA91" s="81" t="n"/>
      <c r="FB91" s="89" t="n"/>
      <c r="FD91" s="81" t="n"/>
      <c r="FE91" s="89" t="n"/>
      <c r="FG91" s="81" t="n"/>
      <c r="FH91" s="89" t="n"/>
      <c r="FJ91" s="81" t="n"/>
      <c r="FK91" s="89" t="n"/>
      <c r="FM91" s="81" t="n"/>
    </row>
    <row customHeight="1" ht="12" r="92" spans="1:201">
      <c r="A92" s="74" t="n">
        <v>43399</v>
      </c>
      <c r="B92" s="63" t="s">
        <v>192</v>
      </c>
      <c r="C92" s="63" t="s">
        <v>197</v>
      </c>
      <c r="D92" s="85" t="n">
        <v>6.5</v>
      </c>
      <c r="E92" s="57" t="n">
        <v>6.62</v>
      </c>
      <c r="F92" s="58" t="n">
        <v>478</v>
      </c>
      <c r="G92" s="59" t="n">
        <v>396</v>
      </c>
      <c r="H92" s="59" t="n">
        <v>412</v>
      </c>
      <c r="I92" s="59" t="n">
        <v>313</v>
      </c>
      <c r="J92" s="59" t="n">
        <v>8</v>
      </c>
      <c r="K92" s="59" t="n">
        <v>9</v>
      </c>
      <c r="L92" s="58" t="n">
        <v>0</v>
      </c>
      <c r="M92" s="59" t="n">
        <v>0</v>
      </c>
      <c r="N92" s="59" t="n">
        <v>1</v>
      </c>
      <c r="O92" s="59" t="n">
        <v>1</v>
      </c>
      <c r="P92" s="59" t="n">
        <v>1</v>
      </c>
      <c r="Q92" s="59" t="n">
        <v>2</v>
      </c>
      <c r="R92" s="60" t="n">
        <v>2</v>
      </c>
      <c r="S92" s="60" t="n">
        <v>3</v>
      </c>
      <c r="T92" s="60" t="n">
        <v>5</v>
      </c>
      <c r="U92" s="64" t="n">
        <v>1</v>
      </c>
      <c r="V92" s="77" t="n">
        <v>1</v>
      </c>
      <c r="W92" s="60" t="n">
        <v>2</v>
      </c>
      <c r="X92" s="58" t="n">
        <v>12</v>
      </c>
      <c r="Y92" s="59" t="n">
        <v>26</v>
      </c>
      <c r="Z92" s="61">
        <f>IF(U92="","",LOOKUP(U92-V92,{-9E+307,0,1},{2,"x",1}))</f>
        <v/>
      </c>
      <c r="AA92" s="62">
        <f>IF(U92="","",U92&amp;"-"&amp;V92)</f>
        <v/>
      </c>
      <c r="AB92" s="63" t="n"/>
      <c r="EP92" s="89" t="n"/>
      <c r="ER92" s="81" t="n"/>
      <c r="ES92" s="89" t="n"/>
      <c r="EU92" s="81" t="n"/>
      <c r="EV92" s="89" t="n"/>
      <c r="EX92" s="81" t="n"/>
      <c r="EY92" s="89" t="n"/>
      <c r="FA92" s="81" t="n"/>
      <c r="FB92" s="89" t="n"/>
      <c r="FD92" s="81" t="n"/>
      <c r="FE92" s="89" t="n"/>
      <c r="FG92" s="81" t="n"/>
      <c r="FH92" s="89" t="n"/>
      <c r="FJ92" s="81" t="n"/>
      <c r="FK92" s="89" t="n"/>
      <c r="FM92" s="81" t="n"/>
    </row>
    <row customHeight="1" ht="12" r="93" spans="1:201">
      <c r="A93" s="74" t="n">
        <v>43400</v>
      </c>
      <c r="B93" s="63" t="s">
        <v>195</v>
      </c>
      <c r="C93" s="63" t="s">
        <v>208</v>
      </c>
      <c r="D93" s="85" t="n">
        <v>6.79</v>
      </c>
      <c r="E93" s="57" t="n">
        <v>6.76</v>
      </c>
      <c r="F93" s="58" t="n">
        <v>400</v>
      </c>
      <c r="G93" s="59" t="n">
        <v>368</v>
      </c>
      <c r="H93" s="59" t="n">
        <v>307</v>
      </c>
      <c r="I93" s="59" t="n">
        <v>272</v>
      </c>
      <c r="J93" s="59" t="n">
        <v>11</v>
      </c>
      <c r="K93" s="59" t="n">
        <v>8</v>
      </c>
      <c r="L93" s="58" t="n">
        <v>0</v>
      </c>
      <c r="M93" s="59" t="n">
        <v>0</v>
      </c>
      <c r="N93" s="59" t="n">
        <v>2</v>
      </c>
      <c r="O93" s="59" t="n">
        <v>3</v>
      </c>
      <c r="P93" s="59" t="n">
        <v>0</v>
      </c>
      <c r="Q93" s="59" t="n">
        <v>0</v>
      </c>
      <c r="R93" s="60" t="n">
        <v>2</v>
      </c>
      <c r="S93" s="60" t="n">
        <v>3</v>
      </c>
      <c r="T93" s="60" t="n">
        <v>5</v>
      </c>
      <c r="U93" s="64" t="n">
        <v>0</v>
      </c>
      <c r="V93" s="77" t="n">
        <v>0</v>
      </c>
      <c r="W93" s="60" t="n">
        <v>0</v>
      </c>
      <c r="X93" s="58" t="n">
        <v>11</v>
      </c>
      <c r="Y93" s="59" t="n">
        <v>24</v>
      </c>
      <c r="Z93" s="61">
        <f>IF(U93="","",LOOKUP(U93-V93,{-9E+307,0,1},{2,"x",1}))</f>
        <v/>
      </c>
      <c r="AA93" s="62">
        <f>IF(U93="","",U93&amp;"-"&amp;V93)</f>
        <v/>
      </c>
      <c r="AB93" s="63" t="n"/>
      <c r="EP93" s="89" t="n"/>
      <c r="ER93" s="81" t="n"/>
      <c r="ES93" s="89" t="n"/>
      <c r="EU93" s="81" t="n"/>
      <c r="EV93" s="89" t="n"/>
      <c r="EX93" s="81" t="n"/>
      <c r="EY93" s="89" t="n"/>
      <c r="FA93" s="81" t="n"/>
      <c r="FB93" s="89" t="n"/>
      <c r="FD93" s="81" t="n"/>
      <c r="FE93" s="89" t="n"/>
      <c r="FG93" s="81" t="n"/>
      <c r="FH93" s="89" t="n"/>
      <c r="FJ93" s="81" t="n"/>
      <c r="FK93" s="89" t="n"/>
      <c r="FM93" s="81" t="n"/>
    </row>
    <row customHeight="1" ht="12" r="94" spans="1:201">
      <c r="A94" s="74" t="n">
        <v>43400</v>
      </c>
      <c r="B94" s="63" t="s">
        <v>198</v>
      </c>
      <c r="C94" s="63" t="s">
        <v>200</v>
      </c>
      <c r="D94" s="85" t="n">
        <v>7.32</v>
      </c>
      <c r="E94" s="57" t="n">
        <v>6.16</v>
      </c>
      <c r="F94" s="58" t="n">
        <v>614</v>
      </c>
      <c r="G94" s="59" t="n">
        <v>400</v>
      </c>
      <c r="H94" s="59" t="n">
        <v>517</v>
      </c>
      <c r="I94" s="59" t="n">
        <v>298</v>
      </c>
      <c r="J94" s="59" t="n">
        <v>10</v>
      </c>
      <c r="K94" s="59" t="n">
        <v>2</v>
      </c>
      <c r="L94" s="58" t="n">
        <v>1</v>
      </c>
      <c r="M94" s="59" t="n">
        <v>0</v>
      </c>
      <c r="N94" s="59" t="n">
        <v>3</v>
      </c>
      <c r="O94" s="59" t="n">
        <v>0</v>
      </c>
      <c r="P94" s="59" t="n">
        <v>0</v>
      </c>
      <c r="Q94" s="59" t="n">
        <v>0</v>
      </c>
      <c r="R94" s="60" t="n">
        <v>4</v>
      </c>
      <c r="S94" s="60" t="n">
        <v>0</v>
      </c>
      <c r="T94" s="60" t="n">
        <v>4</v>
      </c>
      <c r="U94" s="64" t="n">
        <v>2</v>
      </c>
      <c r="V94" s="77" t="n">
        <v>0</v>
      </c>
      <c r="W94" s="60" t="n">
        <v>2</v>
      </c>
      <c r="X94" s="58" t="n">
        <v>14</v>
      </c>
      <c r="Y94" s="59" t="n">
        <v>30</v>
      </c>
      <c r="Z94" s="61">
        <f>IF(U94="","",LOOKUP(U94-V94,{-9E+307,0,1},{2,"x",1}))</f>
        <v/>
      </c>
      <c r="AA94" s="62">
        <f>IF(U94="","",U94&amp;"-"&amp;V94)</f>
        <v/>
      </c>
      <c r="AB94" s="63" t="n"/>
      <c r="EP94" s="89" t="n"/>
      <c r="ER94" s="81" t="n"/>
      <c r="ES94" s="89" t="n"/>
      <c r="EU94" s="81" t="n"/>
      <c r="EV94" s="89" t="n"/>
      <c r="EX94" s="81" t="n"/>
      <c r="EY94" s="89" t="n"/>
      <c r="FA94" s="81" t="n"/>
      <c r="FB94" s="89" t="n"/>
      <c r="FD94" s="81" t="n"/>
      <c r="FE94" s="89" t="n"/>
      <c r="FG94" s="81" t="n"/>
      <c r="FH94" s="89" t="n"/>
      <c r="FJ94" s="81" t="n"/>
      <c r="FK94" s="89" t="n"/>
      <c r="FM94" s="81" t="n"/>
    </row>
    <row customHeight="1" ht="12" r="95" spans="1:201">
      <c r="A95" s="74" t="n">
        <v>43400</v>
      </c>
      <c r="B95" s="63" t="s">
        <v>196</v>
      </c>
      <c r="C95" s="63" t="s">
        <v>201</v>
      </c>
      <c r="D95" s="85" t="n">
        <v>7.52</v>
      </c>
      <c r="E95" s="57" t="n">
        <v>6.1</v>
      </c>
      <c r="F95" s="58" t="n">
        <v>347</v>
      </c>
      <c r="G95" s="59" t="n">
        <v>499</v>
      </c>
      <c r="H95" s="59" t="n">
        <v>223</v>
      </c>
      <c r="I95" s="59" t="n">
        <v>393</v>
      </c>
      <c r="J95" s="59" t="n">
        <v>8</v>
      </c>
      <c r="K95" s="59" t="n">
        <v>15</v>
      </c>
      <c r="L95" s="58" t="n">
        <v>0</v>
      </c>
      <c r="M95" s="59" t="n">
        <v>1</v>
      </c>
      <c r="N95" s="59" t="n">
        <v>3</v>
      </c>
      <c r="O95" s="59" t="n">
        <v>2</v>
      </c>
      <c r="P95" s="59" t="n">
        <v>3</v>
      </c>
      <c r="Q95" s="59" t="n">
        <v>2</v>
      </c>
      <c r="R95" s="60" t="n">
        <v>6</v>
      </c>
      <c r="S95" s="60" t="n">
        <v>5</v>
      </c>
      <c r="T95" s="60" t="n">
        <v>11</v>
      </c>
      <c r="U95" s="64" t="n">
        <v>4</v>
      </c>
      <c r="V95" s="77" t="n">
        <v>0</v>
      </c>
      <c r="W95" s="60" t="n">
        <v>4</v>
      </c>
      <c r="X95" s="58" t="n">
        <v>37</v>
      </c>
      <c r="Y95" s="59" t="n">
        <v>10</v>
      </c>
      <c r="Z95" s="61">
        <f>IF(U95="","",LOOKUP(U95-V95,{-9E+307,0,1},{2,"x",1}))</f>
        <v/>
      </c>
      <c r="AA95" s="62">
        <f>IF(U95="","",U95&amp;"-"&amp;V95)</f>
        <v/>
      </c>
      <c r="AB95" s="63" t="n"/>
      <c r="EP95" s="89" t="n"/>
      <c r="ER95" s="81" t="n"/>
      <c r="ES95" s="89" t="n"/>
      <c r="EU95" s="81" t="n"/>
      <c r="EV95" s="89" t="n"/>
      <c r="EX95" s="81" t="n"/>
      <c r="EY95" s="89" t="n"/>
      <c r="FA95" s="81" t="n"/>
      <c r="FB95" s="89" t="n"/>
      <c r="FD95" s="81" t="n"/>
      <c r="FE95" s="89" t="n"/>
      <c r="FG95" s="81" t="n"/>
      <c r="FH95" s="89" t="n"/>
      <c r="FJ95" s="81" t="n"/>
      <c r="FK95" s="89" t="n"/>
      <c r="FM95" s="81" t="n"/>
    </row>
    <row customHeight="1" ht="12" r="96" spans="1:201">
      <c r="A96" s="74" t="n">
        <v>43400</v>
      </c>
      <c r="B96" s="63" t="s">
        <v>191</v>
      </c>
      <c r="C96" s="63" t="s">
        <v>203</v>
      </c>
      <c r="D96" s="85" t="n">
        <v>6.98</v>
      </c>
      <c r="E96" s="57" t="n">
        <v>6.4</v>
      </c>
      <c r="F96" s="58" t="n">
        <v>365</v>
      </c>
      <c r="G96" s="59" t="n">
        <v>445</v>
      </c>
      <c r="H96" s="59" t="n">
        <v>292</v>
      </c>
      <c r="I96" s="59" t="n">
        <v>362</v>
      </c>
      <c r="J96" s="59" t="n">
        <v>12</v>
      </c>
      <c r="K96" s="59" t="n">
        <v>8</v>
      </c>
      <c r="L96" s="58" t="n">
        <v>0</v>
      </c>
      <c r="M96" s="59" t="n">
        <v>2</v>
      </c>
      <c r="N96" s="59" t="n">
        <v>4</v>
      </c>
      <c r="O96" s="59" t="n">
        <v>0</v>
      </c>
      <c r="P96" s="59" t="n">
        <v>2</v>
      </c>
      <c r="Q96" s="59" t="n">
        <v>3</v>
      </c>
      <c r="R96" s="60" t="n">
        <v>6</v>
      </c>
      <c r="S96" s="60" t="n">
        <v>5</v>
      </c>
      <c r="T96" s="60" t="n">
        <v>11</v>
      </c>
      <c r="U96" s="64" t="n">
        <v>2</v>
      </c>
      <c r="V96" s="77" t="n">
        <v>1</v>
      </c>
      <c r="W96" s="60" t="n">
        <v>3</v>
      </c>
      <c r="X96" s="58" t="n">
        <v>30</v>
      </c>
      <c r="Y96" s="59" t="n">
        <v>18</v>
      </c>
      <c r="Z96" s="61">
        <f>IF(U96="","",LOOKUP(U96-V96,{-9E+307,0,1},{2,"x",1}))</f>
        <v/>
      </c>
      <c r="AA96" s="62">
        <f>IF(U96="","",U96&amp;"-"&amp;V96)</f>
        <v/>
      </c>
      <c r="AB96" s="63" t="n"/>
      <c r="EP96" s="89" t="n"/>
      <c r="ER96" s="81" t="n"/>
      <c r="ES96" s="89" t="n"/>
      <c r="EU96" s="81" t="n"/>
      <c r="EV96" s="89" t="n"/>
      <c r="EX96" s="81" t="n"/>
      <c r="EY96" s="89" t="n"/>
      <c r="FA96" s="81" t="n"/>
      <c r="FB96" s="89" t="n"/>
      <c r="FD96" s="81" t="n"/>
      <c r="FE96" s="89" t="n"/>
      <c r="FG96" s="81" t="n"/>
      <c r="FH96" s="89" t="n"/>
      <c r="FJ96" s="81" t="n"/>
      <c r="FK96" s="89" t="n"/>
      <c r="FM96" s="81" t="n"/>
    </row>
    <row customHeight="1" ht="12" r="97" spans="1:201">
      <c r="A97" s="74" t="n">
        <v>43400</v>
      </c>
      <c r="B97" s="63" t="s">
        <v>190</v>
      </c>
      <c r="C97" s="63" t="s">
        <v>207</v>
      </c>
      <c r="D97" s="85" t="n">
        <v>7.12</v>
      </c>
      <c r="E97" s="57" t="n">
        <v>6.41</v>
      </c>
      <c r="F97" s="58" t="n">
        <v>377</v>
      </c>
      <c r="G97" s="59" t="n">
        <v>506</v>
      </c>
      <c r="H97" s="59" t="n">
        <v>273</v>
      </c>
      <c r="I97" s="59" t="n">
        <v>416</v>
      </c>
      <c r="J97" s="59" t="n">
        <v>7</v>
      </c>
      <c r="K97" s="59" t="n">
        <v>14</v>
      </c>
      <c r="L97" s="58" t="n">
        <v>0</v>
      </c>
      <c r="M97" s="59" t="n">
        <v>0</v>
      </c>
      <c r="N97" s="59" t="n">
        <v>3</v>
      </c>
      <c r="O97" s="59" t="n">
        <v>3</v>
      </c>
      <c r="P97" s="59" t="n">
        <v>1</v>
      </c>
      <c r="Q97" s="59" t="n">
        <v>3</v>
      </c>
      <c r="R97" s="60" t="n">
        <v>4</v>
      </c>
      <c r="S97" s="60" t="n">
        <v>6</v>
      </c>
      <c r="T97" s="60" t="n">
        <v>10</v>
      </c>
      <c r="U97" s="64" t="n">
        <v>2</v>
      </c>
      <c r="V97" s="77" t="n">
        <v>0</v>
      </c>
      <c r="W97" s="60" t="n">
        <v>2</v>
      </c>
      <c r="X97" s="58" t="n">
        <v>26</v>
      </c>
      <c r="Y97" s="59" t="n">
        <v>20</v>
      </c>
      <c r="Z97" s="61">
        <f>IF(U97="","",LOOKUP(U97-V97,{-9E+307,0,1},{2,"x",1}))</f>
        <v/>
      </c>
      <c r="AA97" s="62">
        <f>IF(U97="","",U97&amp;"-"&amp;V97)</f>
        <v/>
      </c>
      <c r="AB97" s="63" t="n"/>
      <c r="EP97" s="89" t="n"/>
      <c r="ER97" s="81" t="n"/>
      <c r="ES97" s="89" t="n"/>
      <c r="EU97" s="81" t="n"/>
      <c r="EV97" s="89" t="n"/>
      <c r="EX97" s="81" t="n"/>
      <c r="EY97" s="89" t="n"/>
      <c r="FA97" s="81" t="n"/>
      <c r="FB97" s="89" t="n"/>
      <c r="FD97" s="81" t="n"/>
      <c r="FE97" s="89" t="n"/>
      <c r="FG97" s="81" t="n"/>
      <c r="FH97" s="89" t="n"/>
      <c r="FJ97" s="81" t="n"/>
      <c r="FK97" s="89" t="n"/>
      <c r="FM97" s="81" t="n"/>
    </row>
    <row customHeight="1" ht="12" r="98" spans="1:201">
      <c r="A98" s="74" t="n">
        <v>43401</v>
      </c>
      <c r="B98" s="63" t="s">
        <v>193</v>
      </c>
      <c r="C98" s="63" t="s">
        <v>199</v>
      </c>
      <c r="D98" s="85" t="n">
        <v>6.91</v>
      </c>
      <c r="E98" s="57" t="n">
        <v>6.46</v>
      </c>
      <c r="F98" s="58" t="n">
        <v>401</v>
      </c>
      <c r="G98" s="59" t="n">
        <v>464</v>
      </c>
      <c r="H98" s="59" t="n">
        <v>297</v>
      </c>
      <c r="I98" s="59" t="n">
        <v>353</v>
      </c>
      <c r="J98" s="59" t="n">
        <v>13</v>
      </c>
      <c r="K98" s="59" t="n">
        <v>8</v>
      </c>
      <c r="L98" s="58" t="n">
        <v>0</v>
      </c>
      <c r="M98" s="59" t="n">
        <v>1</v>
      </c>
      <c r="N98" s="59" t="n">
        <v>4</v>
      </c>
      <c r="O98" s="59" t="n">
        <v>0</v>
      </c>
      <c r="P98" s="59" t="n">
        <v>2</v>
      </c>
      <c r="Q98" s="59" t="n">
        <v>1</v>
      </c>
      <c r="R98" s="60" t="n">
        <v>6</v>
      </c>
      <c r="S98" s="60" t="n">
        <v>2</v>
      </c>
      <c r="T98" s="60" t="n">
        <v>8</v>
      </c>
      <c r="U98" s="64" t="n">
        <v>2</v>
      </c>
      <c r="V98" s="77" t="n">
        <v>1</v>
      </c>
      <c r="W98" s="60" t="n">
        <v>3</v>
      </c>
      <c r="X98" s="58" t="n">
        <v>18</v>
      </c>
      <c r="Y98" s="59" t="n">
        <v>30</v>
      </c>
      <c r="Z98" s="61">
        <f>IF(U98="","",LOOKUP(U98-V98,{-9E+307,0,1},{2,"x",1}))</f>
        <v/>
      </c>
      <c r="AA98" s="62">
        <f>IF(U98="","",U98&amp;"-"&amp;V98)</f>
        <v/>
      </c>
      <c r="AB98" s="63" t="n"/>
      <c r="EP98" s="89" t="n"/>
      <c r="ER98" s="81" t="n"/>
      <c r="ES98" s="89" t="n"/>
      <c r="EU98" s="81" t="n"/>
      <c r="EV98" s="89" t="n"/>
      <c r="EX98" s="81" t="n"/>
      <c r="EY98" s="89" t="n"/>
      <c r="FA98" s="81" t="n"/>
      <c r="FB98" s="89" t="n"/>
      <c r="FD98" s="81" t="n"/>
      <c r="FE98" s="89" t="n"/>
      <c r="FG98" s="81" t="n"/>
      <c r="FH98" s="89" t="n"/>
      <c r="FJ98" s="81" t="n"/>
      <c r="FK98" s="89" t="n"/>
      <c r="FM98" s="81" t="n"/>
    </row>
    <row customHeight="1" ht="12" r="99" spans="1:201">
      <c r="A99" s="74" t="n">
        <v>43401</v>
      </c>
      <c r="B99" s="63" t="s">
        <v>194</v>
      </c>
      <c r="C99" s="63" t="s">
        <v>205</v>
      </c>
      <c r="D99" s="85" t="n">
        <v>7.32</v>
      </c>
      <c r="E99" s="57" t="n">
        <v>6.11</v>
      </c>
      <c r="F99" s="58" t="n">
        <v>537</v>
      </c>
      <c r="G99" s="59" t="n">
        <v>466</v>
      </c>
      <c r="H99" s="59" t="n">
        <v>469</v>
      </c>
      <c r="I99" s="59" t="n">
        <v>395</v>
      </c>
      <c r="J99" s="59" t="n">
        <v>11</v>
      </c>
      <c r="K99" s="59" t="n">
        <v>10</v>
      </c>
      <c r="L99" s="58" t="n">
        <v>1</v>
      </c>
      <c r="M99" s="59" t="n">
        <v>0</v>
      </c>
      <c r="N99" s="59" t="n">
        <v>6</v>
      </c>
      <c r="O99" s="59" t="n">
        <v>1</v>
      </c>
      <c r="P99" s="59" t="n">
        <v>1</v>
      </c>
      <c r="Q99" s="59" t="n">
        <v>3</v>
      </c>
      <c r="R99" s="60" t="n">
        <v>8</v>
      </c>
      <c r="S99" s="60" t="n">
        <v>4</v>
      </c>
      <c r="T99" s="60" t="n">
        <v>12</v>
      </c>
      <c r="U99" s="64" t="n">
        <v>5</v>
      </c>
      <c r="V99" s="77" t="n">
        <v>1</v>
      </c>
      <c r="W99" s="60" t="n">
        <v>6</v>
      </c>
      <c r="X99" s="58" t="n">
        <v>10</v>
      </c>
      <c r="Y99" s="59" t="n">
        <v>8</v>
      </c>
      <c r="Z99" s="61">
        <f>IF(U99="","",LOOKUP(U99-V99,{-9E+307,0,1},{2,"x",1}))</f>
        <v/>
      </c>
      <c r="AA99" s="62">
        <f>IF(U99="","",U99&amp;"-"&amp;V99)</f>
        <v/>
      </c>
      <c r="AB99" s="63" t="n"/>
      <c r="EP99" s="89" t="n"/>
      <c r="ER99" s="81" t="n"/>
      <c r="ES99" s="89" t="n"/>
      <c r="EU99" s="81" t="n"/>
      <c r="EV99" s="89" t="n"/>
      <c r="EX99" s="81" t="n"/>
      <c r="EY99" s="89" t="n"/>
      <c r="FA99" s="81" t="n"/>
      <c r="FB99" s="89" t="n"/>
      <c r="FD99" s="81" t="n"/>
      <c r="FE99" s="89" t="n"/>
      <c r="FG99" s="81" t="n"/>
      <c r="FH99" s="89" t="n"/>
      <c r="FJ99" s="81" t="n"/>
      <c r="FK99" s="89" t="n"/>
      <c r="FM99" s="81" t="n"/>
    </row>
    <row customHeight="1" ht="12" r="100" spans="1:201">
      <c r="A100" s="74" t="n">
        <v>43401</v>
      </c>
      <c r="B100" s="63" t="s">
        <v>206</v>
      </c>
      <c r="C100" s="63" t="s">
        <v>189</v>
      </c>
      <c r="D100" s="85" t="n">
        <v>7.17</v>
      </c>
      <c r="E100" s="57" t="n">
        <v>6.52</v>
      </c>
      <c r="F100" s="58" t="n">
        <v>237</v>
      </c>
      <c r="G100" s="59" t="n">
        <v>552</v>
      </c>
      <c r="H100" s="59" t="n">
        <v>157</v>
      </c>
      <c r="I100" s="59" t="n">
        <v>472</v>
      </c>
      <c r="J100" s="59" t="n">
        <v>10</v>
      </c>
      <c r="K100" s="59" t="n">
        <v>7</v>
      </c>
      <c r="L100" s="58" t="n">
        <v>1</v>
      </c>
      <c r="M100" s="59" t="n">
        <v>0</v>
      </c>
      <c r="N100" s="59" t="n">
        <v>4</v>
      </c>
      <c r="O100" s="59" t="n">
        <v>1</v>
      </c>
      <c r="P100" s="59" t="n">
        <v>1</v>
      </c>
      <c r="Q100" s="59" t="n">
        <v>2</v>
      </c>
      <c r="R100" s="60" t="n">
        <v>6</v>
      </c>
      <c r="S100" s="60" t="n">
        <v>3</v>
      </c>
      <c r="T100" s="60" t="n">
        <v>9</v>
      </c>
      <c r="U100" s="64" t="n">
        <v>2</v>
      </c>
      <c r="V100" s="77" t="n">
        <v>0</v>
      </c>
      <c r="W100" s="60" t="n">
        <v>2</v>
      </c>
      <c r="X100" s="58" t="n">
        <v>26</v>
      </c>
      <c r="Y100" s="59" t="n">
        <v>19</v>
      </c>
      <c r="Z100" s="61">
        <f>IF(U100="","",LOOKUP(U100-V100,{-9E+307,0,1},{2,"x",1}))</f>
        <v/>
      </c>
      <c r="AA100" s="62">
        <f>IF(U100="","",U100&amp;"-"&amp;V100)</f>
        <v/>
      </c>
      <c r="AB100" s="63" t="n"/>
      <c r="EP100" s="89" t="n"/>
      <c r="ER100" s="81" t="n"/>
      <c r="ES100" s="89" t="n"/>
      <c r="EU100" s="81" t="n"/>
      <c r="EV100" s="89" t="n"/>
      <c r="EX100" s="81" t="n"/>
      <c r="EY100" s="89" t="n"/>
      <c r="FA100" s="81" t="n"/>
      <c r="FB100" s="89" t="n"/>
      <c r="FD100" s="81" t="n"/>
      <c r="FE100" s="89" t="n"/>
      <c r="FG100" s="81" t="n"/>
      <c r="FH100" s="89" t="n"/>
      <c r="FJ100" s="81" t="n"/>
      <c r="FK100" s="89" t="n"/>
      <c r="FM100" s="81" t="n"/>
    </row>
    <row customHeight="1" ht="12" r="101" spans="1:201">
      <c r="A101" s="74" t="n">
        <v>43401</v>
      </c>
      <c r="B101" s="63" t="s">
        <v>204</v>
      </c>
      <c r="C101" s="63" t="s">
        <v>202</v>
      </c>
      <c r="D101" s="85" t="n">
        <v>6.85</v>
      </c>
      <c r="E101" s="57" t="n">
        <v>6.51</v>
      </c>
      <c r="F101" s="58" t="n">
        <v>569</v>
      </c>
      <c r="G101" s="59" t="n">
        <v>341</v>
      </c>
      <c r="H101" s="59" t="n">
        <v>471</v>
      </c>
      <c r="I101" s="59" t="n">
        <v>248</v>
      </c>
      <c r="J101" s="59" t="n">
        <v>12</v>
      </c>
      <c r="K101" s="59" t="n">
        <v>8</v>
      </c>
      <c r="L101" s="58" t="n">
        <v>1</v>
      </c>
      <c r="M101" s="59" t="n">
        <v>0</v>
      </c>
      <c r="N101" s="59" t="n">
        <v>2</v>
      </c>
      <c r="O101" s="59" t="n">
        <v>1</v>
      </c>
      <c r="P101" s="59" t="n">
        <v>1</v>
      </c>
      <c r="Q101" s="59" t="n">
        <v>1</v>
      </c>
      <c r="R101" s="60" t="n">
        <v>4</v>
      </c>
      <c r="S101" s="60" t="n">
        <v>2</v>
      </c>
      <c r="T101" s="60" t="n">
        <v>6</v>
      </c>
      <c r="U101" s="64" t="n">
        <v>2</v>
      </c>
      <c r="V101" s="77" t="n">
        <v>1</v>
      </c>
      <c r="W101" s="60" t="n">
        <v>3</v>
      </c>
      <c r="X101" s="58" t="n">
        <v>18</v>
      </c>
      <c r="Y101" s="59" t="n">
        <v>22</v>
      </c>
      <c r="Z101" s="61">
        <f>IF(U101="","",LOOKUP(U101-V101,{-9E+307,0,1},{2,"x",1}))</f>
        <v/>
      </c>
      <c r="AA101" s="62">
        <f>IF(U101="","",U101&amp;"-"&amp;V101)</f>
        <v/>
      </c>
      <c r="AB101" s="63" t="n"/>
      <c r="EP101" s="89" t="n"/>
      <c r="ER101" s="81" t="n"/>
      <c r="ES101" s="89" t="n"/>
      <c r="EU101" s="81" t="n"/>
      <c r="EV101" s="89" t="n"/>
      <c r="EX101" s="81" t="n"/>
      <c r="EY101" s="89" t="n"/>
      <c r="FA101" s="81" t="n"/>
      <c r="FB101" s="89" t="n"/>
      <c r="FD101" s="81" t="n"/>
      <c r="FE101" s="89" t="n"/>
      <c r="FG101" s="81" t="n"/>
      <c r="FH101" s="89" t="n"/>
      <c r="FJ101" s="81" t="n"/>
      <c r="FK101" s="89" t="n"/>
      <c r="FM101" s="81" t="n"/>
    </row>
    <row customHeight="1" ht="12" r="102" spans="1:201">
      <c r="A102" s="74" t="n">
        <v>43407</v>
      </c>
      <c r="B102" s="63" t="s">
        <v>207</v>
      </c>
      <c r="C102" s="63" t="s">
        <v>198</v>
      </c>
      <c r="D102" s="85" t="n">
        <v>6.58</v>
      </c>
      <c r="E102" s="57" t="n">
        <v>6.69</v>
      </c>
      <c r="F102" s="58" t="n">
        <v>379</v>
      </c>
      <c r="G102" s="59" t="n">
        <v>463</v>
      </c>
      <c r="H102" s="59" t="n">
        <v>270</v>
      </c>
      <c r="I102" s="59" t="n">
        <v>349</v>
      </c>
      <c r="J102" s="59" t="n">
        <v>5</v>
      </c>
      <c r="K102" s="59" t="n">
        <v>5</v>
      </c>
      <c r="L102" s="58" t="n">
        <v>1</v>
      </c>
      <c r="M102" s="59" t="n">
        <v>0</v>
      </c>
      <c r="N102" s="59" t="n">
        <v>1</v>
      </c>
      <c r="O102" s="59" t="n">
        <v>0</v>
      </c>
      <c r="P102" s="59" t="n">
        <v>1</v>
      </c>
      <c r="Q102" s="59" t="n">
        <v>4</v>
      </c>
      <c r="R102" s="60" t="n">
        <v>3</v>
      </c>
      <c r="S102" s="60" t="n">
        <v>4</v>
      </c>
      <c r="T102" s="60" t="n">
        <v>7</v>
      </c>
      <c r="U102" s="64" t="n">
        <v>1</v>
      </c>
      <c r="V102" s="77" t="n">
        <v>1</v>
      </c>
      <c r="W102" s="60" t="n">
        <v>2</v>
      </c>
      <c r="X102" s="58" t="n">
        <v>19</v>
      </c>
      <c r="Y102" s="59" t="n">
        <v>26</v>
      </c>
      <c r="Z102" s="61">
        <f>IF(U102="","",LOOKUP(U102-V102,{-9E+307,0,1},{2,"x",1}))</f>
        <v/>
      </c>
      <c r="AA102" s="65">
        <f>IF(U102="","",U102&amp;"-"&amp;V102)</f>
        <v/>
      </c>
      <c r="EP102" s="89" t="n"/>
      <c r="ER102" s="81" t="n"/>
      <c r="ES102" s="89" t="n"/>
      <c r="EU102" s="81" t="n"/>
      <c r="EV102" s="89" t="n"/>
      <c r="EX102" s="81" t="n"/>
      <c r="EY102" s="89" t="n"/>
      <c r="FA102" s="81" t="n"/>
      <c r="FB102" s="89" t="n"/>
      <c r="FD102" s="81" t="n"/>
      <c r="FE102" s="89" t="n"/>
      <c r="FG102" s="81" t="n"/>
      <c r="FH102" s="89" t="n"/>
      <c r="FJ102" s="81" t="n"/>
      <c r="FK102" s="89" t="n"/>
      <c r="FM102" s="81" t="n"/>
    </row>
    <row customHeight="1" ht="12" r="103" spans="1:201">
      <c r="A103" s="74" t="n">
        <v>43407</v>
      </c>
      <c r="B103" s="63" t="s">
        <v>203</v>
      </c>
      <c r="C103" s="63" t="s">
        <v>194</v>
      </c>
      <c r="D103" s="85" t="n">
        <v>6.42</v>
      </c>
      <c r="E103" s="57" t="n">
        <v>6.96</v>
      </c>
      <c r="F103" s="58" t="n">
        <v>301</v>
      </c>
      <c r="G103" s="59" t="n">
        <v>712</v>
      </c>
      <c r="H103" s="59" t="n">
        <v>234</v>
      </c>
      <c r="I103" s="59" t="n">
        <v>620</v>
      </c>
      <c r="J103" s="59" t="n">
        <v>6</v>
      </c>
      <c r="K103" s="59" t="n">
        <v>9</v>
      </c>
      <c r="L103" s="58" t="n">
        <v>2</v>
      </c>
      <c r="M103" s="59" t="n">
        <v>1</v>
      </c>
      <c r="N103" s="59" t="n">
        <v>1</v>
      </c>
      <c r="O103" s="59" t="n">
        <v>4</v>
      </c>
      <c r="P103" s="59" t="n">
        <v>2</v>
      </c>
      <c r="Q103" s="59" t="n">
        <v>0</v>
      </c>
      <c r="R103" s="60" t="n">
        <v>5</v>
      </c>
      <c r="S103" s="60" t="n">
        <v>5</v>
      </c>
      <c r="T103" s="60" t="n">
        <v>10</v>
      </c>
      <c r="U103" s="64" t="n">
        <v>2</v>
      </c>
      <c r="V103" s="77" t="n">
        <v>3</v>
      </c>
      <c r="W103" s="60" t="n">
        <v>5</v>
      </c>
      <c r="X103" s="58" t="n">
        <v>20</v>
      </c>
      <c r="Y103" s="59" t="n">
        <v>13</v>
      </c>
      <c r="Z103" s="61">
        <f>IF(U103="","",LOOKUP(U103-V103,{-9E+307,0,1},{2,"x",1}))</f>
        <v/>
      </c>
      <c r="AA103" s="65">
        <f>IF(U103="","",U103&amp;"-"&amp;V103)</f>
        <v/>
      </c>
      <c r="EP103" s="89" t="n"/>
      <c r="ER103" s="81" t="n"/>
      <c r="ES103" s="89" t="n"/>
      <c r="EU103" s="81" t="n"/>
      <c r="EV103" s="89" t="n"/>
      <c r="EX103" s="81" t="n"/>
      <c r="EY103" s="89" t="n"/>
      <c r="FA103" s="81" t="n"/>
      <c r="FB103" s="89" t="n"/>
      <c r="FD103" s="81" t="n"/>
      <c r="FE103" s="89" t="n"/>
      <c r="FG103" s="81" t="n"/>
      <c r="FH103" s="89" t="n"/>
      <c r="FJ103" s="81" t="n"/>
      <c r="FK103" s="89" t="n"/>
      <c r="FM103" s="81" t="n"/>
    </row>
    <row customHeight="1" ht="12" r="104" spans="1:201">
      <c r="A104" s="74" t="n">
        <v>43407</v>
      </c>
      <c r="B104" s="63" t="s">
        <v>205</v>
      </c>
      <c r="C104" s="63" t="s">
        <v>192</v>
      </c>
      <c r="D104" s="85" t="n">
        <v>7.25</v>
      </c>
      <c r="E104" s="57" t="n">
        <v>6.49</v>
      </c>
      <c r="F104" s="58" t="n">
        <v>552</v>
      </c>
      <c r="G104" s="59" t="n">
        <v>404</v>
      </c>
      <c r="H104" s="59" t="n">
        <v>499</v>
      </c>
      <c r="I104" s="59" t="n">
        <v>326</v>
      </c>
      <c r="J104" s="59" t="n">
        <v>16</v>
      </c>
      <c r="K104" s="59" t="n">
        <v>11</v>
      </c>
      <c r="L104" s="58" t="n">
        <v>1</v>
      </c>
      <c r="M104" s="59" t="n">
        <v>0</v>
      </c>
      <c r="N104" s="59" t="n">
        <v>6</v>
      </c>
      <c r="O104" s="59" t="n">
        <v>1</v>
      </c>
      <c r="P104" s="59" t="n">
        <v>1</v>
      </c>
      <c r="Q104" s="59" t="n">
        <v>1</v>
      </c>
      <c r="R104" s="60" t="n">
        <v>8</v>
      </c>
      <c r="S104" s="60" t="n">
        <v>2</v>
      </c>
      <c r="T104" s="60" t="n">
        <v>10</v>
      </c>
      <c r="U104" s="64" t="n">
        <v>2</v>
      </c>
      <c r="V104" s="77" t="n">
        <v>0</v>
      </c>
      <c r="W104" s="60" t="n">
        <v>2</v>
      </c>
      <c r="X104" s="58" t="n">
        <v>14</v>
      </c>
      <c r="Y104" s="59" t="n">
        <v>27</v>
      </c>
      <c r="Z104" s="61">
        <f>IF(U104="","",LOOKUP(U104-V104,{-9E+307,0,1},{2,"x",1}))</f>
        <v/>
      </c>
      <c r="AA104" s="65">
        <f>IF(U104="","",U104&amp;"-"&amp;V104)</f>
        <v/>
      </c>
      <c r="EP104" s="89" t="n"/>
      <c r="ER104" s="81" t="n"/>
      <c r="ES104" s="89" t="n"/>
      <c r="EU104" s="81" t="n"/>
      <c r="EV104" s="89" t="n"/>
      <c r="EX104" s="81" t="n"/>
      <c r="EY104" s="89" t="n"/>
      <c r="FA104" s="81" t="n"/>
      <c r="FB104" s="89" t="n"/>
      <c r="FD104" s="81" t="n"/>
      <c r="FE104" s="89" t="n"/>
      <c r="FG104" s="81" t="n"/>
      <c r="FH104" s="89" t="n"/>
      <c r="FJ104" s="81" t="n"/>
      <c r="FK104" s="89" t="n"/>
      <c r="FM104" s="81" t="n"/>
    </row>
    <row customHeight="1" ht="12" r="105" spans="1:201">
      <c r="A105" s="74" t="n">
        <v>43407</v>
      </c>
      <c r="B105" s="63" t="s">
        <v>208</v>
      </c>
      <c r="C105" s="63" t="s">
        <v>191</v>
      </c>
      <c r="D105" s="85" t="n">
        <v>6.61</v>
      </c>
      <c r="E105" s="57" t="n">
        <v>7.03</v>
      </c>
      <c r="F105" s="58" t="n">
        <v>470</v>
      </c>
      <c r="G105" s="59" t="n">
        <v>436</v>
      </c>
      <c r="H105" s="59" t="n">
        <v>389</v>
      </c>
      <c r="I105" s="59" t="n">
        <v>345</v>
      </c>
      <c r="J105" s="59" t="n">
        <v>22</v>
      </c>
      <c r="K105" s="59" t="n">
        <v>1</v>
      </c>
      <c r="L105" s="58" t="n">
        <v>0</v>
      </c>
      <c r="M105" s="59" t="n">
        <v>0</v>
      </c>
      <c r="N105" s="59" t="n">
        <v>5</v>
      </c>
      <c r="O105" s="59" t="n">
        <v>2</v>
      </c>
      <c r="P105" s="59" t="n">
        <v>4</v>
      </c>
      <c r="Q105" s="59" t="n">
        <v>1</v>
      </c>
      <c r="R105" s="60" t="n">
        <v>9</v>
      </c>
      <c r="S105" s="60" t="n">
        <v>3</v>
      </c>
      <c r="T105" s="60" t="n">
        <v>12</v>
      </c>
      <c r="U105" s="64" t="n">
        <v>0</v>
      </c>
      <c r="V105" s="77" t="n">
        <v>1</v>
      </c>
      <c r="W105" s="60" t="n">
        <v>1</v>
      </c>
      <c r="X105" s="58" t="n">
        <v>8</v>
      </c>
      <c r="Y105" s="59" t="n">
        <v>29</v>
      </c>
      <c r="Z105" s="61">
        <f>IF(U105="","",LOOKUP(U105-V105,{-9E+307,0,1},{2,"x",1}))</f>
        <v/>
      </c>
      <c r="AA105" s="65">
        <f>IF(U105="","",U105&amp;"-"&amp;V105)</f>
        <v/>
      </c>
      <c r="EP105" s="89" t="n"/>
      <c r="ER105" s="81" t="n"/>
      <c r="ES105" s="89" t="n"/>
      <c r="EU105" s="81" t="n"/>
      <c r="EV105" s="89" t="n"/>
      <c r="EX105" s="81" t="n"/>
      <c r="EY105" s="89" t="n"/>
      <c r="FA105" s="81" t="n"/>
      <c r="FB105" s="89" t="n"/>
      <c r="FD105" s="81" t="n"/>
      <c r="FE105" s="89" t="n"/>
      <c r="FG105" s="81" t="n"/>
      <c r="FH105" s="89" t="n"/>
      <c r="FJ105" s="81" t="n"/>
      <c r="FK105" s="89" t="n"/>
      <c r="FM105" s="81" t="n"/>
    </row>
    <row customHeight="1" ht="12" r="106" spans="1:201">
      <c r="A106" s="74" t="n">
        <v>43408</v>
      </c>
      <c r="B106" s="63" t="s">
        <v>189</v>
      </c>
      <c r="C106" s="63" t="s">
        <v>196</v>
      </c>
      <c r="D106" s="85" t="n">
        <v>6.77</v>
      </c>
      <c r="E106" s="57" t="n">
        <v>6.7</v>
      </c>
      <c r="F106" s="58" t="n">
        <v>428</v>
      </c>
      <c r="G106" s="59" t="n">
        <v>293</v>
      </c>
      <c r="H106" s="59" t="n">
        <v>361</v>
      </c>
      <c r="I106" s="59" t="n">
        <v>227</v>
      </c>
      <c r="J106" s="59" t="n">
        <v>9</v>
      </c>
      <c r="K106" s="59" t="n">
        <v>12</v>
      </c>
      <c r="L106" s="58" t="n">
        <v>0</v>
      </c>
      <c r="M106" s="59" t="n">
        <v>1</v>
      </c>
      <c r="N106" s="59" t="n">
        <v>3</v>
      </c>
      <c r="O106" s="59" t="n">
        <v>6</v>
      </c>
      <c r="P106" s="59" t="n">
        <v>3</v>
      </c>
      <c r="Q106" s="59" t="n">
        <v>1</v>
      </c>
      <c r="R106" s="60" t="n">
        <v>6</v>
      </c>
      <c r="S106" s="60" t="n">
        <v>8</v>
      </c>
      <c r="T106" s="60" t="n">
        <v>14</v>
      </c>
      <c r="U106" s="64" t="n">
        <v>3</v>
      </c>
      <c r="V106" s="77" t="n">
        <v>3</v>
      </c>
      <c r="W106" s="60" t="n">
        <v>6</v>
      </c>
      <c r="X106" s="58" t="n">
        <v>11</v>
      </c>
      <c r="Y106" s="59" t="n">
        <v>15</v>
      </c>
      <c r="Z106" s="61">
        <f>IF(U106="","",LOOKUP(U106-V106,{-9E+307,0,1},{2,"x",1}))</f>
        <v/>
      </c>
      <c r="AA106" s="65">
        <f>IF(U106="","",U106&amp;"-"&amp;V106)</f>
        <v/>
      </c>
      <c r="EP106" s="89" t="n"/>
      <c r="ER106" s="81" t="n"/>
      <c r="ES106" s="89" t="n"/>
      <c r="EU106" s="81" t="n"/>
      <c r="EV106" s="89" t="n"/>
      <c r="EX106" s="81" t="n"/>
      <c r="EY106" s="89" t="n"/>
      <c r="FA106" s="81" t="n"/>
      <c r="FB106" s="89" t="n"/>
      <c r="FD106" s="81" t="n"/>
      <c r="FE106" s="89" t="n"/>
      <c r="FG106" s="81" t="n"/>
      <c r="FH106" s="89" t="n"/>
      <c r="FJ106" s="81" t="n"/>
      <c r="FK106" s="89" t="n"/>
      <c r="FM106" s="81" t="n"/>
    </row>
    <row customHeight="1" ht="12" r="107" spans="1:201">
      <c r="A107" s="74" t="n">
        <v>43408</v>
      </c>
      <c r="B107" s="63" t="s">
        <v>201</v>
      </c>
      <c r="C107" s="63" t="s">
        <v>193</v>
      </c>
      <c r="D107" s="85" t="n">
        <v>6.92</v>
      </c>
      <c r="E107" s="57" t="n">
        <v>6.69</v>
      </c>
      <c r="F107" s="58" t="n">
        <v>545</v>
      </c>
      <c r="G107" s="59" t="n">
        <v>214</v>
      </c>
      <c r="H107" s="59" t="n">
        <v>456</v>
      </c>
      <c r="I107" s="59" t="n">
        <v>126</v>
      </c>
      <c r="J107" s="59" t="n">
        <v>13</v>
      </c>
      <c r="K107" s="59" t="n">
        <v>6</v>
      </c>
      <c r="L107" s="58" t="n">
        <v>2</v>
      </c>
      <c r="M107" s="59" t="n">
        <v>0</v>
      </c>
      <c r="N107" s="59" t="n">
        <v>2</v>
      </c>
      <c r="O107" s="59" t="n">
        <v>2</v>
      </c>
      <c r="P107" s="59" t="n">
        <v>3</v>
      </c>
      <c r="Q107" s="59" t="n">
        <v>1</v>
      </c>
      <c r="R107" s="60" t="n">
        <v>7</v>
      </c>
      <c r="S107" s="60" t="n">
        <v>3</v>
      </c>
      <c r="T107" s="60" t="n">
        <v>10</v>
      </c>
      <c r="U107" s="64" t="n">
        <v>2</v>
      </c>
      <c r="V107" s="77" t="n">
        <v>1</v>
      </c>
      <c r="W107" s="60" t="n">
        <v>3</v>
      </c>
      <c r="X107" s="58" t="n">
        <v>9</v>
      </c>
      <c r="Y107" s="59" t="n">
        <v>49</v>
      </c>
      <c r="Z107" s="61">
        <f>IF(U107="","",LOOKUP(U107-V107,{-9E+307,0,1},{2,"x",1}))</f>
        <v/>
      </c>
      <c r="AA107" s="65">
        <f>IF(U107="","",U107&amp;"-"&amp;V107)</f>
        <v/>
      </c>
      <c r="EP107" s="89" t="n"/>
      <c r="ER107" s="81" t="n"/>
      <c r="ES107" s="89" t="n"/>
      <c r="EU107" s="81" t="n"/>
      <c r="EV107" s="89" t="n"/>
      <c r="EX107" s="81" t="n"/>
      <c r="EY107" s="89" t="n"/>
      <c r="FA107" s="81" t="n"/>
      <c r="FB107" s="89" t="n"/>
      <c r="FD107" s="81" t="n"/>
      <c r="FE107" s="89" t="n"/>
      <c r="FG107" s="81" t="n"/>
      <c r="FH107" s="89" t="n"/>
      <c r="FJ107" s="81" t="n"/>
      <c r="FK107" s="89" t="n"/>
      <c r="FM107" s="81" t="n"/>
    </row>
    <row customHeight="1" ht="12" r="108" spans="1:201">
      <c r="A108" s="74" t="n">
        <v>43408</v>
      </c>
      <c r="B108" s="63" t="s">
        <v>202</v>
      </c>
      <c r="C108" s="63" t="s">
        <v>206</v>
      </c>
      <c r="D108" s="85" t="n">
        <v>6.65</v>
      </c>
      <c r="E108" s="57" t="n">
        <v>6.74</v>
      </c>
      <c r="F108" s="58" t="n">
        <v>306</v>
      </c>
      <c r="G108" s="59" t="n">
        <v>271</v>
      </c>
      <c r="H108" s="59" t="n">
        <v>190</v>
      </c>
      <c r="I108" s="59" t="n">
        <v>157</v>
      </c>
      <c r="J108" s="59" t="n">
        <v>10</v>
      </c>
      <c r="K108" s="59" t="n">
        <v>6</v>
      </c>
      <c r="L108" s="58" t="n">
        <v>1</v>
      </c>
      <c r="M108" s="59" t="n">
        <v>0</v>
      </c>
      <c r="N108" s="59" t="n">
        <v>5</v>
      </c>
      <c r="O108" s="59" t="n">
        <v>2</v>
      </c>
      <c r="P108" s="59" t="n">
        <v>1</v>
      </c>
      <c r="Q108" s="59" t="n">
        <v>0</v>
      </c>
      <c r="R108" s="60" t="n">
        <v>7</v>
      </c>
      <c r="S108" s="60" t="n">
        <v>2</v>
      </c>
      <c r="T108" s="60" t="n">
        <v>9</v>
      </c>
      <c r="U108" s="64" t="n">
        <v>1</v>
      </c>
      <c r="V108" s="77" t="n">
        <v>1</v>
      </c>
      <c r="W108" s="60" t="n">
        <v>2</v>
      </c>
      <c r="X108" s="58" t="n">
        <v>27</v>
      </c>
      <c r="Y108" s="59" t="n">
        <v>31</v>
      </c>
      <c r="Z108" s="61">
        <f>IF(U108="","",LOOKUP(U108-V108,{-9E+307,0,1},{2,"x",1}))</f>
        <v/>
      </c>
      <c r="AA108" s="65">
        <f>IF(U108="","",U108&amp;"-"&amp;V108)</f>
        <v/>
      </c>
      <c r="EP108" s="89" t="n"/>
      <c r="ER108" s="81" t="n"/>
      <c r="ES108" s="89" t="n"/>
      <c r="EU108" s="81" t="n"/>
      <c r="EV108" s="89" t="n"/>
      <c r="EX108" s="81" t="n"/>
      <c r="EY108" s="89" t="n"/>
      <c r="FA108" s="81" t="n"/>
      <c r="FB108" s="89" t="n"/>
      <c r="FD108" s="81" t="n"/>
      <c r="FE108" s="89" t="n"/>
      <c r="FG108" s="81" t="n"/>
      <c r="FH108" s="89" t="n"/>
      <c r="FJ108" s="81" t="n"/>
      <c r="FK108" s="89" t="n"/>
      <c r="FM108" s="81" t="n"/>
    </row>
    <row customHeight="1" ht="12" r="109" spans="1:201">
      <c r="A109" s="74" t="n">
        <v>43408</v>
      </c>
      <c r="B109" s="63" t="s">
        <v>200</v>
      </c>
      <c r="C109" s="63" t="s">
        <v>204</v>
      </c>
      <c r="D109" s="85" t="n">
        <v>6.71</v>
      </c>
      <c r="E109" s="57" t="n">
        <v>6.77</v>
      </c>
      <c r="F109" s="58" t="n">
        <v>449</v>
      </c>
      <c r="G109" s="59" t="n">
        <v>413</v>
      </c>
      <c r="H109" s="59" t="n">
        <v>369</v>
      </c>
      <c r="I109" s="59" t="n">
        <v>338</v>
      </c>
      <c r="J109" s="59" t="n">
        <v>8</v>
      </c>
      <c r="K109" s="59" t="n">
        <v>7</v>
      </c>
      <c r="L109" s="58" t="n">
        <v>1</v>
      </c>
      <c r="M109" s="59" t="n">
        <v>0</v>
      </c>
      <c r="N109" s="59" t="n">
        <v>0</v>
      </c>
      <c r="O109" s="59" t="n">
        <v>0</v>
      </c>
      <c r="P109" s="59" t="n">
        <v>0</v>
      </c>
      <c r="Q109" s="59" t="n">
        <v>1</v>
      </c>
      <c r="R109" s="60" t="n">
        <v>1</v>
      </c>
      <c r="S109" s="60" t="n">
        <v>1</v>
      </c>
      <c r="T109" s="60" t="n">
        <v>2</v>
      </c>
      <c r="U109" s="64" t="n">
        <v>0</v>
      </c>
      <c r="V109" s="77" t="n">
        <v>0</v>
      </c>
      <c r="W109" s="60" t="n">
        <v>0</v>
      </c>
      <c r="X109" s="58" t="n">
        <v>17</v>
      </c>
      <c r="Y109" s="59" t="n">
        <v>27</v>
      </c>
      <c r="Z109" s="61">
        <f>IF(U109="","",LOOKUP(U109-V109,{-9E+307,0,1},{2,"x",1}))</f>
        <v/>
      </c>
      <c r="AA109" s="65">
        <f>IF(U109="","",U109&amp;"-"&amp;V109)</f>
        <v/>
      </c>
      <c r="EP109" s="89" t="n"/>
      <c r="ER109" s="81" t="n"/>
      <c r="ES109" s="89" t="n"/>
      <c r="EU109" s="81" t="n"/>
      <c r="EV109" s="89" t="n"/>
      <c r="EX109" s="81" t="n"/>
      <c r="EY109" s="89" t="n"/>
      <c r="FA109" s="81" t="n"/>
      <c r="FB109" s="89" t="n"/>
      <c r="FD109" s="81" t="n"/>
      <c r="FE109" s="89" t="n"/>
      <c r="FG109" s="81" t="n"/>
      <c r="FH109" s="89" t="n"/>
      <c r="FJ109" s="81" t="n"/>
      <c r="FK109" s="89" t="n"/>
      <c r="FM109" s="81" t="n"/>
    </row>
    <row r="110" spans="1:201">
      <c r="A110" s="74" t="n">
        <v>43408</v>
      </c>
      <c r="B110" s="63" t="s">
        <v>199</v>
      </c>
      <c r="C110" s="63" t="s">
        <v>190</v>
      </c>
      <c r="D110" s="85" t="n">
        <v>6.81</v>
      </c>
      <c r="E110" s="57" t="n">
        <v>6.62</v>
      </c>
      <c r="F110" s="58" t="n">
        <v>494</v>
      </c>
      <c r="G110" s="59" t="n">
        <v>361</v>
      </c>
      <c r="H110" s="59" t="n">
        <v>395</v>
      </c>
      <c r="I110" s="59" t="n">
        <v>276</v>
      </c>
      <c r="J110" s="59" t="n">
        <v>17</v>
      </c>
      <c r="K110" s="59" t="n">
        <v>10</v>
      </c>
      <c r="L110" s="58" t="n">
        <v>0</v>
      </c>
      <c r="M110" s="59" t="n">
        <v>0</v>
      </c>
      <c r="N110" s="59" t="n">
        <v>3</v>
      </c>
      <c r="O110" s="59" t="n">
        <v>2</v>
      </c>
      <c r="P110" s="59" t="n">
        <v>1</v>
      </c>
      <c r="Q110" s="59" t="n">
        <v>0</v>
      </c>
      <c r="R110" s="60" t="n">
        <v>4</v>
      </c>
      <c r="S110" s="60" t="n">
        <v>2</v>
      </c>
      <c r="T110" s="60" t="n">
        <v>6</v>
      </c>
      <c r="U110" s="64" t="n">
        <v>1</v>
      </c>
      <c r="V110" s="77" t="n">
        <v>1</v>
      </c>
      <c r="W110" s="60" t="n">
        <v>2</v>
      </c>
      <c r="X110" s="58" t="n">
        <v>6</v>
      </c>
      <c r="Y110" s="59" t="n">
        <v>36</v>
      </c>
      <c r="Z110" s="61">
        <f>IF(U110="","",LOOKUP(U110-V110,{-9E+307,0,1},{2,"x",1}))</f>
        <v/>
      </c>
      <c r="AA110" s="65">
        <f>IF(U110="","",U110&amp;"-"&amp;V110)</f>
        <v/>
      </c>
      <c r="EP110" s="89" t="n"/>
      <c r="ER110" s="81" t="n"/>
      <c r="ES110" s="89" t="n"/>
      <c r="EU110" s="81" t="n"/>
      <c r="EV110" s="89" t="n"/>
      <c r="EX110" s="81" t="n"/>
      <c r="EY110" s="89" t="n"/>
      <c r="FA110" s="81" t="n"/>
      <c r="FB110" s="89" t="n"/>
      <c r="FD110" s="81" t="n"/>
      <c r="FE110" s="89" t="n"/>
      <c r="FG110" s="81" t="n"/>
      <c r="FH110" s="89" t="n"/>
      <c r="FJ110" s="81" t="n"/>
      <c r="FK110" s="89" t="n"/>
      <c r="FM110" s="81" t="n"/>
    </row>
    <row customHeight="1" ht="12" r="111" spans="1:201">
      <c r="A111" s="74" t="n">
        <v>43409</v>
      </c>
      <c r="B111" s="63" t="s">
        <v>197</v>
      </c>
      <c r="C111" s="63" t="s">
        <v>195</v>
      </c>
      <c r="D111" s="85" t="n">
        <v>6.98</v>
      </c>
      <c r="E111" s="57" t="n">
        <v>6.5</v>
      </c>
      <c r="F111" s="58" t="n">
        <v>363</v>
      </c>
      <c r="G111" s="59" t="n">
        <v>509</v>
      </c>
      <c r="H111" s="59" t="n">
        <v>282</v>
      </c>
      <c r="I111" s="59" t="n">
        <v>415</v>
      </c>
      <c r="J111" s="59" t="n">
        <v>8</v>
      </c>
      <c r="K111" s="59" t="n">
        <v>9</v>
      </c>
      <c r="L111" s="58" t="n">
        <v>1</v>
      </c>
      <c r="M111" s="59" t="n">
        <v>0</v>
      </c>
      <c r="N111" s="59" t="n">
        <v>1</v>
      </c>
      <c r="O111" s="59" t="n">
        <v>1</v>
      </c>
      <c r="P111" s="59" t="n">
        <v>1</v>
      </c>
      <c r="Q111" s="59" t="n">
        <v>1</v>
      </c>
      <c r="R111" s="60" t="n">
        <v>3</v>
      </c>
      <c r="S111" s="60" t="n">
        <v>2</v>
      </c>
      <c r="T111" s="60" t="n">
        <v>5</v>
      </c>
      <c r="U111" s="64" t="n">
        <v>1</v>
      </c>
      <c r="V111" s="77" t="n">
        <v>0</v>
      </c>
      <c r="W111" s="60" t="n">
        <v>1</v>
      </c>
      <c r="X111" s="58" t="n">
        <v>24</v>
      </c>
      <c r="Y111" s="59" t="n">
        <v>16</v>
      </c>
      <c r="Z111" s="61">
        <f>IF(U111="","",LOOKUP(U111-V111,{-9E+307,0,1},{2,"x",1}))</f>
        <v/>
      </c>
      <c r="AA111" s="65">
        <f>IF(U111="","",U111&amp;"-"&amp;V111)</f>
        <v/>
      </c>
      <c r="EP111" s="89" t="n"/>
      <c r="ER111" s="81" t="n"/>
      <c r="ES111" s="89" t="n"/>
      <c r="EU111" s="81" t="n"/>
      <c r="EV111" s="89" t="n"/>
      <c r="EX111" s="81" t="n"/>
      <c r="EY111" s="89" t="n"/>
      <c r="FA111" s="81" t="n"/>
      <c r="FB111" s="89" t="n"/>
      <c r="FD111" s="81" t="n"/>
      <c r="FE111" s="89" t="n"/>
      <c r="FG111" s="81" t="n"/>
      <c r="FH111" s="89" t="n"/>
      <c r="FJ111" s="81" t="n"/>
      <c r="FK111" s="89" t="n"/>
      <c r="FM111" s="81" t="n"/>
    </row>
    <row customHeight="1" ht="12" r="112" spans="1:201">
      <c r="A112" s="74" t="n">
        <v>43413</v>
      </c>
      <c r="B112" s="63" t="s">
        <v>190</v>
      </c>
      <c r="C112" s="63" t="s">
        <v>200</v>
      </c>
      <c r="D112" s="85" t="n">
        <v>6.32</v>
      </c>
      <c r="E112" s="57" t="n">
        <v>7.19</v>
      </c>
      <c r="F112" s="58" t="n">
        <v>368</v>
      </c>
      <c r="G112" s="59" t="n">
        <v>428</v>
      </c>
      <c r="H112" s="59" t="n">
        <v>294</v>
      </c>
      <c r="I112" s="59" t="n">
        <v>346</v>
      </c>
      <c r="J112" s="59" t="n">
        <v>10</v>
      </c>
      <c r="K112" s="59" t="n">
        <v>13</v>
      </c>
      <c r="L112" s="58" t="n">
        <v>0</v>
      </c>
      <c r="M112" s="59" t="n">
        <v>0</v>
      </c>
      <c r="N112" s="59" t="n">
        <v>0</v>
      </c>
      <c r="O112" s="59" t="n">
        <v>3</v>
      </c>
      <c r="P112" s="59" t="n">
        <v>2</v>
      </c>
      <c r="Q112" s="59" t="n">
        <v>1</v>
      </c>
      <c r="R112" s="60" t="n">
        <v>2</v>
      </c>
      <c r="S112" s="60" t="n">
        <v>4</v>
      </c>
      <c r="T112" s="60" t="n">
        <v>6</v>
      </c>
      <c r="U112" s="64" t="n">
        <v>1</v>
      </c>
      <c r="V112" s="77" t="n">
        <v>3</v>
      </c>
      <c r="W112" s="60" t="n">
        <v>4</v>
      </c>
      <c r="X112" s="58" t="n">
        <v>12</v>
      </c>
      <c r="Y112" s="59" t="n">
        <v>28</v>
      </c>
      <c r="Z112" s="61">
        <f>IF(U112="","",LOOKUP(U112-V112,{-9E+307,0,1},{2,"x",1}))</f>
        <v/>
      </c>
      <c r="AA112" s="62">
        <f>IF(U112="","",U112&amp;"-"&amp;V112)</f>
        <v/>
      </c>
      <c r="AB112" s="63" t="n"/>
      <c r="EP112" s="89" t="n"/>
      <c r="ER112" s="81" t="n"/>
      <c r="ES112" s="89" t="n"/>
      <c r="EU112" s="81" t="n"/>
      <c r="EV112" s="89" t="n"/>
      <c r="EX112" s="81" t="n"/>
      <c r="EY112" s="89" t="n"/>
      <c r="FA112" s="81" t="n"/>
      <c r="FB112" s="89" t="n"/>
      <c r="FD112" s="81" t="n"/>
      <c r="FE112" s="89" t="n"/>
      <c r="FG112" s="81" t="n"/>
      <c r="FH112" s="89" t="n"/>
      <c r="FJ112" s="81" t="n"/>
      <c r="FK112" s="89" t="n"/>
      <c r="FM112" s="81" t="n"/>
    </row>
    <row customHeight="1" ht="12" r="113" spans="1:201">
      <c r="A113" s="74" t="n">
        <v>43414</v>
      </c>
      <c r="B113" s="63" t="s">
        <v>198</v>
      </c>
      <c r="C113" s="63" t="s">
        <v>195</v>
      </c>
      <c r="D113" s="85" t="n">
        <v>6.85</v>
      </c>
      <c r="E113" s="57" t="n">
        <v>6.43</v>
      </c>
      <c r="F113" s="58" t="n">
        <v>452</v>
      </c>
      <c r="G113" s="59" t="n">
        <v>441</v>
      </c>
      <c r="H113" s="59" t="n">
        <v>348</v>
      </c>
      <c r="I113" s="59" t="n">
        <v>344</v>
      </c>
      <c r="J113" s="59" t="n">
        <v>8</v>
      </c>
      <c r="K113" s="59" t="n">
        <v>5</v>
      </c>
      <c r="L113" s="58" t="n">
        <v>2</v>
      </c>
      <c r="M113" s="59" t="n">
        <v>1</v>
      </c>
      <c r="N113" s="59" t="n">
        <v>0</v>
      </c>
      <c r="O113" s="59" t="n">
        <v>3</v>
      </c>
      <c r="P113" s="59" t="n">
        <v>1</v>
      </c>
      <c r="Q113" s="59" t="n">
        <v>1</v>
      </c>
      <c r="R113" s="60" t="n">
        <v>3</v>
      </c>
      <c r="S113" s="60" t="n">
        <v>5</v>
      </c>
      <c r="T113" s="60" t="n">
        <v>8</v>
      </c>
      <c r="U113" s="64" t="n">
        <v>3</v>
      </c>
      <c r="V113" s="77" t="n">
        <v>2</v>
      </c>
      <c r="W113" s="60" t="n">
        <v>5</v>
      </c>
      <c r="X113" s="58" t="n">
        <v>18</v>
      </c>
      <c r="Y113" s="59" t="n">
        <v>22</v>
      </c>
      <c r="Z113" s="61">
        <f>IF(U113="","",LOOKUP(U113-V113,{-9E+307,0,1},{2,"x",1}))</f>
        <v/>
      </c>
      <c r="AA113" s="62">
        <f>IF(U113="","",U113&amp;"-"&amp;V113)</f>
        <v/>
      </c>
      <c r="AB113" s="63" t="n"/>
      <c r="EP113" s="89" t="n"/>
      <c r="ER113" s="81" t="n"/>
      <c r="ES113" s="89" t="n"/>
      <c r="EU113" s="81" t="n"/>
      <c r="EV113" s="89" t="n"/>
      <c r="EX113" s="81" t="n"/>
      <c r="EY113" s="89" t="n"/>
      <c r="FA113" s="81" t="n"/>
      <c r="FB113" s="89" t="n"/>
      <c r="FD113" s="81" t="n"/>
      <c r="FE113" s="89" t="n"/>
      <c r="FG113" s="81" t="n"/>
      <c r="FH113" s="89" t="n"/>
      <c r="FJ113" s="81" t="n"/>
      <c r="FK113" s="89" t="n"/>
      <c r="FM113" s="81" t="n"/>
    </row>
    <row customHeight="1" ht="12" r="114" spans="1:201">
      <c r="A114" s="74" t="n">
        <v>43414</v>
      </c>
      <c r="B114" s="63" t="s">
        <v>206</v>
      </c>
      <c r="C114" s="63" t="s">
        <v>208</v>
      </c>
      <c r="D114" s="85" t="n">
        <v>6.28</v>
      </c>
      <c r="E114" s="57" t="n">
        <v>6.78</v>
      </c>
      <c r="F114" s="58" t="n">
        <v>297</v>
      </c>
      <c r="G114" s="59" t="n">
        <v>506</v>
      </c>
      <c r="H114" s="59" t="n">
        <v>194</v>
      </c>
      <c r="I114" s="59" t="n">
        <v>401</v>
      </c>
      <c r="J114" s="59" t="n">
        <v>13</v>
      </c>
      <c r="K114" s="59" t="n">
        <v>6</v>
      </c>
      <c r="L114" s="58" t="n">
        <v>0</v>
      </c>
      <c r="M114" s="59" t="n">
        <v>0</v>
      </c>
      <c r="N114" s="59" t="n">
        <v>1</v>
      </c>
      <c r="O114" s="59" t="n">
        <v>3</v>
      </c>
      <c r="P114" s="59" t="n">
        <v>2</v>
      </c>
      <c r="Q114" s="59" t="n">
        <v>0</v>
      </c>
      <c r="R114" s="60" t="n">
        <v>3</v>
      </c>
      <c r="S114" s="60" t="n">
        <v>3</v>
      </c>
      <c r="T114" s="60" t="n">
        <v>6</v>
      </c>
      <c r="U114" s="64" t="n">
        <v>0</v>
      </c>
      <c r="V114" s="77" t="n">
        <v>1</v>
      </c>
      <c r="W114" s="60" t="n">
        <v>1</v>
      </c>
      <c r="X114" s="58" t="n">
        <v>19</v>
      </c>
      <c r="Y114" s="59" t="n">
        <v>23</v>
      </c>
      <c r="Z114" s="61">
        <f>IF(U114="","",LOOKUP(U114-V114,{-9E+307,0,1},{2,"x",1}))</f>
        <v/>
      </c>
      <c r="AA114" s="62">
        <f>IF(U114="","",U114&amp;"-"&amp;V114)</f>
        <v/>
      </c>
      <c r="AB114" s="63" t="n"/>
      <c r="EP114" s="89" t="n"/>
      <c r="ER114" s="81" t="n"/>
      <c r="ES114" s="89" t="n"/>
      <c r="EU114" s="81" t="n"/>
      <c r="EV114" s="89" t="n"/>
      <c r="EX114" s="81" t="n"/>
      <c r="EY114" s="89" t="n"/>
      <c r="FA114" s="81" t="n"/>
      <c r="FB114" s="89" t="n"/>
      <c r="FD114" s="81" t="n"/>
      <c r="FE114" s="89" t="n"/>
      <c r="FG114" s="81" t="n"/>
      <c r="FH114" s="89" t="n"/>
      <c r="FJ114" s="81" t="n"/>
      <c r="FK114" s="89" t="n"/>
      <c r="FM114" s="81" t="n"/>
    </row>
    <row customHeight="1" ht="12" r="115" spans="1:201">
      <c r="A115" s="74" t="n">
        <v>43414</v>
      </c>
      <c r="B115" s="63" t="s">
        <v>191</v>
      </c>
      <c r="C115" s="63" t="s">
        <v>207</v>
      </c>
      <c r="D115" s="85" t="n">
        <v>6.65</v>
      </c>
      <c r="E115" s="57" t="n">
        <v>6.86</v>
      </c>
      <c r="F115" s="58" t="n">
        <v>573</v>
      </c>
      <c r="G115" s="59" t="n">
        <v>379</v>
      </c>
      <c r="H115" s="59" t="n">
        <v>472</v>
      </c>
      <c r="I115" s="59" t="n">
        <v>275</v>
      </c>
      <c r="J115" s="59" t="n">
        <v>3</v>
      </c>
      <c r="K115" s="59" t="n">
        <v>8</v>
      </c>
      <c r="L115" s="58" t="n">
        <v>0</v>
      </c>
      <c r="M115" s="59" t="n">
        <v>1</v>
      </c>
      <c r="N115" s="59" t="n">
        <v>0</v>
      </c>
      <c r="O115" s="59" t="n">
        <v>0</v>
      </c>
      <c r="P115" s="59" t="n">
        <v>0</v>
      </c>
      <c r="Q115" s="59" t="n">
        <v>1</v>
      </c>
      <c r="R115" s="60" t="n">
        <v>0</v>
      </c>
      <c r="S115" s="60" t="n">
        <v>2</v>
      </c>
      <c r="T115" s="60" t="n">
        <v>2</v>
      </c>
      <c r="U115" s="64" t="n">
        <v>0</v>
      </c>
      <c r="V115" s="77" t="n">
        <v>0</v>
      </c>
      <c r="W115" s="60" t="n">
        <v>0</v>
      </c>
      <c r="X115" s="58" t="n">
        <v>35</v>
      </c>
      <c r="Y115" s="59" t="n">
        <v>29</v>
      </c>
      <c r="Z115" s="61">
        <f>IF(U115="","",LOOKUP(U115-V115,{-9E+307,0,1},{2,"x",1}))</f>
        <v/>
      </c>
      <c r="AA115" s="62">
        <f>IF(U115="","",U115&amp;"-"&amp;V115)</f>
        <v/>
      </c>
      <c r="AB115" s="63" t="n"/>
      <c r="EP115" s="89" t="n"/>
      <c r="ER115" s="81" t="n"/>
      <c r="ES115" s="89" t="n"/>
      <c r="EU115" s="81" t="n"/>
      <c r="EV115" s="89" t="n"/>
      <c r="EX115" s="81" t="n"/>
      <c r="EY115" s="89" t="n"/>
      <c r="FA115" s="81" t="n"/>
      <c r="FB115" s="89" t="n"/>
      <c r="FD115" s="81" t="n"/>
      <c r="FE115" s="89" t="n"/>
      <c r="FG115" s="81" t="n"/>
      <c r="FH115" s="89" t="n"/>
      <c r="FJ115" s="81" t="n"/>
      <c r="FK115" s="89" t="n"/>
      <c r="FM115" s="81" t="n"/>
    </row>
    <row customHeight="1" ht="12" r="116" spans="1:201">
      <c r="A116" s="74" t="n">
        <v>43414</v>
      </c>
      <c r="B116" s="63" t="s">
        <v>192</v>
      </c>
      <c r="C116" s="63" t="s">
        <v>201</v>
      </c>
      <c r="D116" s="85" t="n">
        <v>6.64</v>
      </c>
      <c r="E116" s="57" t="n">
        <v>6.85</v>
      </c>
      <c r="F116" s="58" t="n">
        <v>403</v>
      </c>
      <c r="G116" s="59" t="n">
        <v>401</v>
      </c>
      <c r="H116" s="59" t="n">
        <v>306</v>
      </c>
      <c r="I116" s="59" t="n">
        <v>306</v>
      </c>
      <c r="J116" s="59" t="n">
        <v>7</v>
      </c>
      <c r="K116" s="59" t="n">
        <v>11</v>
      </c>
      <c r="L116" s="58" t="n">
        <v>0</v>
      </c>
      <c r="M116" s="59" t="n">
        <v>0</v>
      </c>
      <c r="N116" s="86" t="n">
        <v>1</v>
      </c>
      <c r="O116" s="86" t="n">
        <v>3</v>
      </c>
      <c r="P116" s="86" t="n">
        <v>0</v>
      </c>
      <c r="Q116" s="86" t="n">
        <v>3</v>
      </c>
      <c r="R116" s="60" t="n">
        <v>1</v>
      </c>
      <c r="S116" s="60" t="n">
        <v>6</v>
      </c>
      <c r="T116" s="60" t="n">
        <v>7</v>
      </c>
      <c r="U116" s="64" t="n">
        <v>0</v>
      </c>
      <c r="V116" s="77" t="n">
        <v>0</v>
      </c>
      <c r="W116" s="60" t="n">
        <v>0</v>
      </c>
      <c r="X116" s="58" t="n">
        <v>14</v>
      </c>
      <c r="Y116" s="59" t="n">
        <v>14</v>
      </c>
      <c r="Z116" s="61">
        <f>IF(U116="","",LOOKUP(U116-V116,{-9E+307,0,1},{2,"x",1}))</f>
        <v/>
      </c>
      <c r="AA116" s="62">
        <f>IF(U116="","",U116&amp;"-"&amp;V116)</f>
        <v/>
      </c>
      <c r="AB116" s="63" t="n"/>
      <c r="EP116" s="89" t="n"/>
      <c r="ER116" s="81" t="n"/>
      <c r="ES116" s="89" t="n"/>
      <c r="EU116" s="81" t="n"/>
      <c r="EV116" s="89" t="n"/>
      <c r="EX116" s="81" t="n"/>
      <c r="EY116" s="89" t="n"/>
      <c r="FA116" s="81" t="n"/>
      <c r="FB116" s="89" t="n"/>
      <c r="FD116" s="81" t="n"/>
      <c r="FE116" s="89" t="n"/>
      <c r="FG116" s="81" t="n"/>
      <c r="FH116" s="89" t="n"/>
      <c r="FJ116" s="81" t="n"/>
      <c r="FK116" s="89" t="n"/>
      <c r="FM116" s="81" t="n"/>
    </row>
    <row customHeight="1" ht="12" r="117" spans="1:201">
      <c r="A117" s="74" t="n">
        <v>43415</v>
      </c>
      <c r="B117" s="63" t="s">
        <v>193</v>
      </c>
      <c r="C117" s="63" t="s">
        <v>202</v>
      </c>
      <c r="D117" s="85" t="n">
        <v>6.82</v>
      </c>
      <c r="E117" s="57" t="n">
        <v>6.48</v>
      </c>
      <c r="F117" s="58" t="n">
        <v>365</v>
      </c>
      <c r="G117" s="59" t="n">
        <v>355</v>
      </c>
      <c r="H117" s="59" t="n">
        <v>265</v>
      </c>
      <c r="I117" s="59" t="n">
        <v>262</v>
      </c>
      <c r="J117" s="59" t="n">
        <v>10</v>
      </c>
      <c r="K117" s="59" t="n">
        <v>8</v>
      </c>
      <c r="L117" s="58" t="n">
        <v>1</v>
      </c>
      <c r="M117" s="59" t="n">
        <v>1</v>
      </c>
      <c r="N117" s="86" t="n">
        <v>2</v>
      </c>
      <c r="O117" s="86" t="n">
        <v>0</v>
      </c>
      <c r="P117" s="86" t="n">
        <v>2</v>
      </c>
      <c r="Q117" s="86" t="n">
        <v>1</v>
      </c>
      <c r="R117" s="60" t="n">
        <v>5</v>
      </c>
      <c r="S117" s="60" t="n">
        <v>2</v>
      </c>
      <c r="T117" s="60" t="n">
        <v>7</v>
      </c>
      <c r="U117" s="64" t="n">
        <v>2</v>
      </c>
      <c r="V117" s="77" t="n">
        <v>1</v>
      </c>
      <c r="W117" s="60" t="n">
        <v>3</v>
      </c>
      <c r="X117" s="58" t="n">
        <v>29</v>
      </c>
      <c r="Y117" s="59" t="n">
        <v>26</v>
      </c>
      <c r="Z117" s="61">
        <f>IF(U117="","",LOOKUP(U117-V117,{-9E+307,0,1},{2,"x",1}))</f>
        <v/>
      </c>
      <c r="AA117" s="62">
        <f>IF(U117="","",U117&amp;"-"&amp;V117)</f>
        <v/>
      </c>
      <c r="AB117" s="63" t="n"/>
      <c r="EP117" s="89" t="n"/>
      <c r="ER117" s="81" t="n"/>
      <c r="ES117" s="89" t="n"/>
      <c r="EU117" s="81" t="n"/>
      <c r="EV117" s="89" t="n"/>
      <c r="EX117" s="81" t="n"/>
      <c r="EY117" s="89" t="n"/>
      <c r="FA117" s="81" t="n"/>
      <c r="FB117" s="89" t="n"/>
      <c r="FD117" s="81" t="n"/>
      <c r="FE117" s="89" t="n"/>
      <c r="FG117" s="81" t="n"/>
      <c r="FH117" s="89" t="n"/>
      <c r="FJ117" s="81" t="n"/>
      <c r="FK117" s="89" t="n"/>
      <c r="FM117" s="81" t="n"/>
    </row>
    <row customHeight="1" ht="12" r="118" spans="1:201">
      <c r="A118" s="74" t="n">
        <v>43415</v>
      </c>
      <c r="B118" s="63" t="s">
        <v>194</v>
      </c>
      <c r="C118" s="63" t="s">
        <v>189</v>
      </c>
      <c r="D118" s="85" t="n">
        <v>6.51</v>
      </c>
      <c r="E118" s="57" t="n">
        <v>7.07</v>
      </c>
      <c r="F118" s="58" t="n">
        <v>500</v>
      </c>
      <c r="G118" s="59" t="n">
        <v>436</v>
      </c>
      <c r="H118" s="59" t="n">
        <v>426</v>
      </c>
      <c r="I118" s="59" t="n">
        <v>362</v>
      </c>
      <c r="J118" s="59" t="n">
        <v>16</v>
      </c>
      <c r="K118" s="59" t="n">
        <v>13</v>
      </c>
      <c r="L118" s="58" t="n">
        <v>1</v>
      </c>
      <c r="M118" s="59" t="n">
        <v>1</v>
      </c>
      <c r="N118" s="86" t="n">
        <v>3</v>
      </c>
      <c r="O118" s="86" t="n">
        <v>5</v>
      </c>
      <c r="P118" s="86" t="n">
        <v>1</v>
      </c>
      <c r="Q118" s="86" t="n">
        <v>2</v>
      </c>
      <c r="R118" s="60" t="n">
        <v>5</v>
      </c>
      <c r="S118" s="60" t="n">
        <v>8</v>
      </c>
      <c r="T118" s="60" t="n">
        <v>13</v>
      </c>
      <c r="U118" s="64" t="n">
        <v>3</v>
      </c>
      <c r="V118" s="77" t="n">
        <v>4</v>
      </c>
      <c r="W118" s="60" t="n">
        <v>7</v>
      </c>
      <c r="X118" s="58" t="n">
        <v>6</v>
      </c>
      <c r="Y118" s="59" t="n">
        <v>25</v>
      </c>
      <c r="Z118" s="61">
        <f>IF(U118="","",LOOKUP(U118-V118,{-9E+307,0,1},{2,"x",1}))</f>
        <v/>
      </c>
      <c r="AA118" s="62">
        <f>IF(U118="","",U118&amp;"-"&amp;V118)</f>
        <v/>
      </c>
      <c r="AB118" s="63" t="n"/>
      <c r="EP118" s="89" t="n"/>
      <c r="ER118" s="81" t="n"/>
      <c r="ES118" s="89" t="n"/>
      <c r="EU118" s="81" t="n"/>
      <c r="EV118" s="89" t="n"/>
      <c r="EX118" s="81" t="n"/>
      <c r="EY118" s="89" t="n"/>
      <c r="FA118" s="81" t="n"/>
      <c r="FB118" s="89" t="n"/>
      <c r="FD118" s="81" t="n"/>
      <c r="FE118" s="89" t="n"/>
      <c r="FG118" s="81" t="n"/>
      <c r="FH118" s="89" t="n"/>
      <c r="FJ118" s="81" t="n"/>
      <c r="FK118" s="89" t="n"/>
      <c r="FM118" s="81" t="n"/>
    </row>
    <row customHeight="1" ht="12" r="119" spans="1:201">
      <c r="A119" s="74" t="n">
        <v>43415</v>
      </c>
      <c r="B119" s="63" t="s">
        <v>196</v>
      </c>
      <c r="C119" s="63" t="s">
        <v>205</v>
      </c>
      <c r="D119" s="85" t="n">
        <v>6.37</v>
      </c>
      <c r="E119" s="57" t="n">
        <v>7.03</v>
      </c>
      <c r="F119" s="58" t="n">
        <v>471</v>
      </c>
      <c r="G119" s="59" t="n">
        <v>438</v>
      </c>
      <c r="H119" s="59" t="n">
        <v>403</v>
      </c>
      <c r="I119" s="59" t="n">
        <v>374</v>
      </c>
      <c r="J119" s="59" t="n">
        <v>12</v>
      </c>
      <c r="K119" s="59" t="n">
        <v>11</v>
      </c>
      <c r="L119" s="58" t="n">
        <v>0</v>
      </c>
      <c r="M119" s="59" t="n">
        <v>0</v>
      </c>
      <c r="N119" s="86" t="n">
        <v>3</v>
      </c>
      <c r="O119" s="86" t="n">
        <v>4</v>
      </c>
      <c r="P119" s="86" t="n">
        <v>1</v>
      </c>
      <c r="Q119" s="86" t="n">
        <v>1</v>
      </c>
      <c r="R119" s="60" t="n">
        <v>4</v>
      </c>
      <c r="S119" s="60" t="n">
        <v>5</v>
      </c>
      <c r="T119" s="60" t="n">
        <v>9</v>
      </c>
      <c r="U119" s="64" t="n">
        <v>2</v>
      </c>
      <c r="V119" s="77" t="n">
        <v>4</v>
      </c>
      <c r="W119" s="60" t="n">
        <v>6</v>
      </c>
      <c r="X119" s="58" t="n">
        <v>7</v>
      </c>
      <c r="Y119" s="59" t="n">
        <v>19</v>
      </c>
      <c r="Z119" s="61">
        <f>IF(U119="","",LOOKUP(U119-V119,{-9E+307,0,1},{2,"x",1}))</f>
        <v/>
      </c>
      <c r="AA119" s="62">
        <f>IF(U119="","",U119&amp;"-"&amp;V119)</f>
        <v/>
      </c>
      <c r="AB119" s="63" t="n"/>
      <c r="EP119" s="89" t="n"/>
      <c r="ER119" s="81" t="n"/>
      <c r="ES119" s="89" t="n"/>
      <c r="EU119" s="81" t="n"/>
      <c r="EV119" s="89" t="n"/>
      <c r="EX119" s="81" t="n"/>
      <c r="EY119" s="89" t="n"/>
      <c r="FA119" s="81" t="n"/>
      <c r="FB119" s="89" t="n"/>
      <c r="FD119" s="81" t="n"/>
      <c r="FE119" s="89" t="n"/>
      <c r="FG119" s="81" t="n"/>
      <c r="FH119" s="89" t="n"/>
      <c r="FJ119" s="81" t="n"/>
      <c r="FK119" s="89" t="n"/>
      <c r="FM119" s="81" t="n"/>
    </row>
    <row customHeight="1" ht="12" r="120" spans="1:201">
      <c r="A120" s="74" t="n">
        <v>43415</v>
      </c>
      <c r="B120" s="63" t="s">
        <v>203</v>
      </c>
      <c r="C120" s="63" t="s">
        <v>199</v>
      </c>
      <c r="D120" s="85" t="n">
        <v>6.78</v>
      </c>
      <c r="E120" s="57" t="n">
        <v>6.72</v>
      </c>
      <c r="F120" s="58" t="n">
        <v>503</v>
      </c>
      <c r="G120" s="59" t="n">
        <v>355</v>
      </c>
      <c r="H120" s="59" t="n">
        <v>416</v>
      </c>
      <c r="I120" s="59" t="n">
        <v>289</v>
      </c>
      <c r="J120" s="59" t="n">
        <v>14</v>
      </c>
      <c r="K120" s="59" t="n">
        <v>11</v>
      </c>
      <c r="L120" s="58" t="n">
        <v>2</v>
      </c>
      <c r="M120" s="59" t="n">
        <v>0</v>
      </c>
      <c r="N120" s="86" t="n">
        <v>4</v>
      </c>
      <c r="O120" s="86" t="n">
        <v>4</v>
      </c>
      <c r="P120" s="86" t="n">
        <v>1</v>
      </c>
      <c r="Q120" s="86" t="n">
        <v>1</v>
      </c>
      <c r="R120" s="60" t="n">
        <v>7</v>
      </c>
      <c r="S120" s="60" t="n">
        <v>5</v>
      </c>
      <c r="T120" s="60" t="n">
        <v>12</v>
      </c>
      <c r="U120" s="64" t="n">
        <v>2</v>
      </c>
      <c r="V120" s="77" t="n">
        <v>2</v>
      </c>
      <c r="W120" s="60" t="n">
        <v>4</v>
      </c>
      <c r="X120" s="58" t="n">
        <v>21</v>
      </c>
      <c r="Y120" s="59" t="n">
        <v>27</v>
      </c>
      <c r="Z120" s="61">
        <f>IF(U120="","",LOOKUP(U120-V120,{-9E+307,0,1},{2,"x",1}))</f>
        <v/>
      </c>
      <c r="AA120" s="62">
        <f>IF(U120="","",U120&amp;"-"&amp;V120)</f>
        <v/>
      </c>
      <c r="AB120" s="63" t="n"/>
      <c r="EP120" s="89" t="n"/>
      <c r="ER120" s="81" t="n"/>
      <c r="ES120" s="89" t="n"/>
      <c r="EU120" s="81" t="n"/>
      <c r="EV120" s="89" t="n"/>
      <c r="EX120" s="81" t="n"/>
      <c r="EY120" s="89" t="n"/>
      <c r="FA120" s="81" t="n"/>
      <c r="FB120" s="89" t="n"/>
      <c r="FD120" s="81" t="n"/>
      <c r="FE120" s="89" t="n"/>
      <c r="FG120" s="81" t="n"/>
      <c r="FH120" s="89" t="n"/>
      <c r="FJ120" s="81" t="n"/>
      <c r="FK120" s="89" t="n"/>
      <c r="FM120" s="81" t="n"/>
    </row>
    <row customHeight="1" ht="12" r="121" spans="1:201">
      <c r="A121" s="74" t="n">
        <v>43415</v>
      </c>
      <c r="B121" s="63" t="s">
        <v>204</v>
      </c>
      <c r="C121" s="63" t="s">
        <v>197</v>
      </c>
      <c r="D121" s="85" t="n">
        <v>6.99</v>
      </c>
      <c r="E121" s="57" t="n">
        <v>6.64</v>
      </c>
      <c r="F121" s="58" t="n">
        <v>435</v>
      </c>
      <c r="G121" s="59" t="n">
        <v>432</v>
      </c>
      <c r="H121" s="59" t="n">
        <v>359</v>
      </c>
      <c r="I121" s="59" t="n">
        <v>352</v>
      </c>
      <c r="J121" s="59" t="n">
        <v>21</v>
      </c>
      <c r="K121" s="59" t="n">
        <v>9</v>
      </c>
      <c r="L121" s="58" t="n">
        <v>2</v>
      </c>
      <c r="M121" s="59" t="n">
        <v>1</v>
      </c>
      <c r="N121" s="86" t="n">
        <v>8</v>
      </c>
      <c r="O121" s="86" t="n">
        <v>3</v>
      </c>
      <c r="P121" s="86" t="n">
        <v>0</v>
      </c>
      <c r="Q121" s="86" t="n">
        <v>3</v>
      </c>
      <c r="R121" s="60" t="n">
        <v>10</v>
      </c>
      <c r="S121" s="60" t="n">
        <v>7</v>
      </c>
      <c r="T121" s="60" t="n">
        <v>17</v>
      </c>
      <c r="U121" s="64" t="n">
        <v>2</v>
      </c>
      <c r="V121" s="77" t="n">
        <v>1</v>
      </c>
      <c r="W121" s="60" t="n">
        <v>3</v>
      </c>
      <c r="X121" s="58" t="n">
        <v>13</v>
      </c>
      <c r="Y121" s="59" t="n">
        <v>20</v>
      </c>
      <c r="Z121" s="61">
        <f>IF(U121="","",LOOKUP(U121-V121,{-9E+307,0,1},{2,"x",1}))</f>
        <v/>
      </c>
      <c r="AA121" s="62">
        <f>IF(U121="","",U121&amp;"-"&amp;V121)</f>
        <v/>
      </c>
      <c r="AB121" s="63" t="n"/>
      <c r="EP121" s="89" t="n"/>
      <c r="ER121" s="81" t="n"/>
      <c r="ES121" s="89" t="n"/>
      <c r="EU121" s="81" t="n"/>
      <c r="EV121" s="89" t="n"/>
      <c r="EX121" s="81" t="n"/>
      <c r="EY121" s="89" t="n"/>
      <c r="FA121" s="81" t="n"/>
      <c r="FB121" s="89" t="n"/>
      <c r="FD121" s="81" t="n"/>
      <c r="FE121" s="89" t="n"/>
      <c r="FG121" s="81" t="n"/>
      <c r="FH121" s="89" t="n"/>
      <c r="FJ121" s="81" t="n"/>
      <c r="FK121" s="89" t="n"/>
      <c r="FM121" s="81" t="n"/>
    </row>
    <row customHeight="1" ht="12" r="122" spans="1:201">
      <c r="A122" s="74" t="n">
        <v>43427</v>
      </c>
      <c r="B122" s="63" t="s">
        <v>207</v>
      </c>
      <c r="C122" s="63" t="s">
        <v>193</v>
      </c>
      <c r="D122" s="85" t="n">
        <v>6.94</v>
      </c>
      <c r="E122" s="57" t="n">
        <v>6.56</v>
      </c>
      <c r="F122" s="58" t="n">
        <v>366</v>
      </c>
      <c r="G122" s="59" t="n">
        <v>396</v>
      </c>
      <c r="H122" s="59" t="n">
        <v>266</v>
      </c>
      <c r="I122" s="59" t="n">
        <v>282</v>
      </c>
      <c r="J122" s="59" t="n">
        <v>10</v>
      </c>
      <c r="K122" s="59" t="n">
        <v>7</v>
      </c>
      <c r="L122" s="58" t="n">
        <v>0</v>
      </c>
      <c r="M122" s="59" t="n">
        <v>0</v>
      </c>
      <c r="N122" s="86" t="n">
        <v>4</v>
      </c>
      <c r="O122" s="86" t="n">
        <v>1</v>
      </c>
      <c r="P122" s="86" t="n">
        <v>2</v>
      </c>
      <c r="Q122" s="86" t="n">
        <v>1</v>
      </c>
      <c r="R122" s="60" t="n">
        <v>6</v>
      </c>
      <c r="S122" s="60" t="n">
        <v>2</v>
      </c>
      <c r="T122" s="60" t="n">
        <v>8</v>
      </c>
      <c r="U122" s="64" t="n">
        <v>1</v>
      </c>
      <c r="V122" s="77" t="n">
        <v>0</v>
      </c>
      <c r="W122" s="60" t="n">
        <v>1</v>
      </c>
      <c r="X122" s="58" t="n">
        <v>24</v>
      </c>
      <c r="Y122" s="59" t="n">
        <v>22</v>
      </c>
      <c r="Z122" s="61">
        <f>IF(U122="","",LOOKUP(U122-V122,{-9E+307,0,1},{2,"x",1}))</f>
        <v/>
      </c>
      <c r="AA122" s="62">
        <f>IF(U122="","",U122&amp;"-"&amp;V122)</f>
        <v/>
      </c>
      <c r="AB122" s="63" t="n"/>
      <c r="EP122" s="89" t="n"/>
      <c r="ER122" s="81" t="n"/>
      <c r="ES122" s="89" t="n"/>
      <c r="EU122" s="81" t="n"/>
      <c r="EV122" s="89" t="n"/>
      <c r="EX122" s="81" t="n"/>
      <c r="EY122" s="89" t="n"/>
      <c r="FA122" s="81" t="n"/>
      <c r="FB122" s="89" t="n"/>
      <c r="FD122" s="81" t="n"/>
      <c r="FE122" s="89" t="n"/>
      <c r="FG122" s="81" t="n"/>
      <c r="FH122" s="89" t="n"/>
      <c r="FJ122" s="81" t="n"/>
      <c r="FK122" s="89" t="n"/>
      <c r="FM122" s="81" t="n"/>
    </row>
    <row customHeight="1" ht="12" r="123" spans="1:201">
      <c r="A123" s="74" t="n">
        <v>43428</v>
      </c>
      <c r="B123" s="63" t="s">
        <v>198</v>
      </c>
      <c r="C123" s="63" t="s">
        <v>194</v>
      </c>
      <c r="D123" s="85" t="n">
        <v>6.55</v>
      </c>
      <c r="E123" s="57" t="n">
        <v>6.64</v>
      </c>
      <c r="F123" s="58" t="n">
        <v>318</v>
      </c>
      <c r="G123" s="59" t="n">
        <v>737</v>
      </c>
      <c r="H123" s="59" t="n">
        <v>250</v>
      </c>
      <c r="I123" s="59" t="n">
        <v>672</v>
      </c>
      <c r="J123" s="59" t="n">
        <v>2</v>
      </c>
      <c r="K123" s="59" t="n">
        <v>3</v>
      </c>
      <c r="L123" s="58" t="n">
        <v>1</v>
      </c>
      <c r="M123" s="59" t="n">
        <v>0</v>
      </c>
      <c r="N123" s="86" t="n">
        <v>0</v>
      </c>
      <c r="O123" s="86" t="n">
        <v>1</v>
      </c>
      <c r="P123" s="86" t="n">
        <v>0</v>
      </c>
      <c r="Q123" s="86" t="n">
        <v>1</v>
      </c>
      <c r="R123" s="60" t="n">
        <v>1</v>
      </c>
      <c r="S123" s="60" t="n">
        <v>2</v>
      </c>
      <c r="T123" s="60" t="n">
        <v>3</v>
      </c>
      <c r="U123" s="64" t="n">
        <v>1</v>
      </c>
      <c r="V123" s="77" t="n">
        <v>1</v>
      </c>
      <c r="W123" s="60" t="n">
        <v>2</v>
      </c>
      <c r="X123" s="58" t="n">
        <v>25</v>
      </c>
      <c r="Y123" s="59" t="n">
        <v>15</v>
      </c>
      <c r="Z123" s="61">
        <f>IF(U123="","",LOOKUP(U123-V123,{-9E+307,0,1},{2,"x",1}))</f>
        <v/>
      </c>
      <c r="AA123" s="62">
        <f>IF(U123="","",U123&amp;"-"&amp;V123)</f>
        <v/>
      </c>
      <c r="AB123" s="63" t="n"/>
      <c r="EP123" s="89" t="n"/>
      <c r="ER123" s="81" t="n"/>
      <c r="ES123" s="89" t="n"/>
      <c r="EU123" s="81" t="n"/>
      <c r="EV123" s="89" t="n"/>
      <c r="EX123" s="81" t="n"/>
      <c r="EY123" s="89" t="n"/>
      <c r="FA123" s="81" t="n"/>
      <c r="FB123" s="89" t="n"/>
      <c r="FD123" s="81" t="n"/>
      <c r="FE123" s="89" t="n"/>
      <c r="FG123" s="81" t="n"/>
      <c r="FH123" s="89" t="n"/>
      <c r="FJ123" s="81" t="n"/>
      <c r="FK123" s="89" t="n"/>
      <c r="FM123" s="81" t="n"/>
    </row>
    <row customHeight="1" ht="12" r="124" spans="1:201">
      <c r="A124" s="74" t="n">
        <v>43428</v>
      </c>
      <c r="B124" s="63" t="s">
        <v>201</v>
      </c>
      <c r="C124" s="63" t="s">
        <v>205</v>
      </c>
      <c r="D124" s="85" t="n">
        <v>7.26</v>
      </c>
      <c r="E124" s="57" t="n">
        <v>6.28</v>
      </c>
      <c r="F124" s="58" t="n">
        <v>346</v>
      </c>
      <c r="G124" s="59" t="n">
        <v>553</v>
      </c>
      <c r="H124" s="59" t="n">
        <v>244</v>
      </c>
      <c r="I124" s="59" t="n">
        <v>453</v>
      </c>
      <c r="J124" s="59" t="n">
        <v>10</v>
      </c>
      <c r="K124" s="59" t="n">
        <v>8</v>
      </c>
      <c r="L124" s="58" t="n">
        <v>3</v>
      </c>
      <c r="M124" s="59" t="n">
        <v>1</v>
      </c>
      <c r="N124" s="86" t="n">
        <v>4</v>
      </c>
      <c r="O124" s="86" t="n">
        <v>0</v>
      </c>
      <c r="P124" s="86" t="n">
        <v>1</v>
      </c>
      <c r="Q124" s="86" t="n">
        <v>2</v>
      </c>
      <c r="R124" s="60" t="n">
        <v>8</v>
      </c>
      <c r="S124" s="60" t="n">
        <v>3</v>
      </c>
      <c r="T124" s="60" t="n">
        <v>11</v>
      </c>
      <c r="U124" s="64" t="n">
        <v>3</v>
      </c>
      <c r="V124" s="77" t="n">
        <v>0</v>
      </c>
      <c r="W124" s="60" t="n">
        <v>3</v>
      </c>
      <c r="X124" s="58" t="n">
        <v>9</v>
      </c>
      <c r="Y124" s="59" t="n">
        <v>14</v>
      </c>
      <c r="Z124" s="61">
        <f>IF(U124="","",LOOKUP(U124-V124,{-9E+307,0,1},{2,"x",1}))</f>
        <v/>
      </c>
      <c r="AA124" s="62">
        <f>IF(U124="","",U124&amp;"-"&amp;V124)</f>
        <v/>
      </c>
      <c r="AB124" s="63" t="n"/>
      <c r="EP124" s="89" t="n"/>
      <c r="ER124" s="81" t="n"/>
      <c r="ES124" s="89" t="n"/>
      <c r="EU124" s="81" t="n"/>
      <c r="EV124" s="89" t="n"/>
      <c r="EX124" s="81" t="n"/>
      <c r="EY124" s="89" t="n"/>
      <c r="FA124" s="81" t="n"/>
      <c r="FB124" s="89" t="n"/>
      <c r="FD124" s="81" t="n"/>
      <c r="FE124" s="89" t="n"/>
      <c r="FG124" s="81" t="n"/>
      <c r="FH124" s="89" t="n"/>
      <c r="FJ124" s="81" t="n"/>
      <c r="FK124" s="89" t="n"/>
      <c r="FM124" s="81" t="n"/>
    </row>
    <row customHeight="1" ht="12" r="125" spans="1:201">
      <c r="A125" s="74" t="n">
        <v>43428</v>
      </c>
      <c r="B125" s="63" t="s">
        <v>202</v>
      </c>
      <c r="C125" s="63" t="s">
        <v>190</v>
      </c>
      <c r="D125" s="85" t="n">
        <v>6.75</v>
      </c>
      <c r="E125" s="57" t="n">
        <v>6.85</v>
      </c>
      <c r="F125" s="58" t="n">
        <v>378</v>
      </c>
      <c r="G125" s="59" t="n">
        <v>394</v>
      </c>
      <c r="H125" s="59" t="n">
        <v>293</v>
      </c>
      <c r="I125" s="59" t="n">
        <v>286</v>
      </c>
      <c r="J125" s="59" t="n">
        <v>27</v>
      </c>
      <c r="K125" s="59" t="n">
        <v>3</v>
      </c>
      <c r="L125" s="58" t="n">
        <v>2</v>
      </c>
      <c r="M125" s="59" t="n">
        <v>0</v>
      </c>
      <c r="N125" s="86" t="n">
        <v>4</v>
      </c>
      <c r="O125" s="86" t="n">
        <v>3</v>
      </c>
      <c r="P125" s="86" t="n">
        <v>6</v>
      </c>
      <c r="Q125" s="86" t="n">
        <v>0</v>
      </c>
      <c r="R125" s="60" t="n">
        <v>12</v>
      </c>
      <c r="S125" s="60" t="n">
        <v>3</v>
      </c>
      <c r="T125" s="60" t="n">
        <v>15</v>
      </c>
      <c r="U125" s="64" t="n">
        <v>2</v>
      </c>
      <c r="V125" s="77" t="n">
        <v>2</v>
      </c>
      <c r="W125" s="60" t="n">
        <v>4</v>
      </c>
      <c r="X125" s="58" t="n">
        <v>8</v>
      </c>
      <c r="Y125" s="59" t="n">
        <v>25</v>
      </c>
      <c r="Z125" s="61">
        <f>IF(U125="","",LOOKUP(U125-V125,{-9E+307,0,1},{2,"x",1}))</f>
        <v/>
      </c>
      <c r="AA125" s="62">
        <f>IF(U125="","",U125&amp;"-"&amp;V125)</f>
        <v/>
      </c>
      <c r="AB125" s="63" t="n"/>
      <c r="EP125" s="89" t="n"/>
      <c r="ER125" s="81" t="n"/>
      <c r="ES125" s="89" t="n"/>
      <c r="EU125" s="81" t="n"/>
      <c r="EV125" s="89" t="n"/>
      <c r="EX125" s="81" t="n"/>
      <c r="EY125" s="89" t="n"/>
      <c r="FA125" s="81" t="n"/>
      <c r="FB125" s="89" t="n"/>
      <c r="FD125" s="81" t="n"/>
      <c r="FE125" s="89" t="n"/>
      <c r="FG125" s="81" t="n"/>
      <c r="FH125" s="89" t="n"/>
      <c r="FJ125" s="81" t="n"/>
      <c r="FK125" s="89" t="n"/>
      <c r="FM125" s="81" t="n"/>
    </row>
    <row customHeight="1" ht="12" r="126" spans="1:201">
      <c r="A126" s="74" t="n">
        <v>43428</v>
      </c>
      <c r="B126" s="63" t="s">
        <v>208</v>
      </c>
      <c r="C126" s="63" t="s">
        <v>203</v>
      </c>
      <c r="D126" s="85" t="n">
        <v>7.42</v>
      </c>
      <c r="E126" s="57" t="n">
        <v>6.34</v>
      </c>
      <c r="F126" s="58" t="n">
        <v>462</v>
      </c>
      <c r="G126" s="59" t="n">
        <v>452</v>
      </c>
      <c r="H126" s="59" t="n">
        <v>382</v>
      </c>
      <c r="I126" s="59" t="n">
        <v>368</v>
      </c>
      <c r="J126" s="59" t="n">
        <v>9</v>
      </c>
      <c r="K126" s="59" t="n">
        <v>9</v>
      </c>
      <c r="L126" s="58" t="n">
        <v>1</v>
      </c>
      <c r="M126" s="59" t="n">
        <v>0</v>
      </c>
      <c r="N126" s="86" t="n">
        <v>7</v>
      </c>
      <c r="O126" s="86" t="n">
        <v>3</v>
      </c>
      <c r="P126" s="86" t="n">
        <v>2</v>
      </c>
      <c r="Q126" s="86" t="n">
        <v>0</v>
      </c>
      <c r="R126" s="60" t="n">
        <v>10</v>
      </c>
      <c r="S126" s="60" t="n">
        <v>3</v>
      </c>
      <c r="T126" s="60" t="n">
        <v>13</v>
      </c>
      <c r="U126" s="64" t="n">
        <v>3</v>
      </c>
      <c r="V126" s="77" t="n">
        <v>0</v>
      </c>
      <c r="W126" s="60" t="n">
        <v>3</v>
      </c>
      <c r="X126" s="58" t="n">
        <v>18</v>
      </c>
      <c r="Y126" s="59" t="n">
        <v>11</v>
      </c>
      <c r="Z126" s="61">
        <f>IF(U126="","",LOOKUP(U126-V126,{-9E+307,0,1},{2,"x",1}))</f>
        <v/>
      </c>
      <c r="AA126" s="62">
        <f>IF(U126="","",U126&amp;"-"&amp;V126)</f>
        <v/>
      </c>
      <c r="AB126" s="63" t="n"/>
      <c r="EP126" s="89" t="n"/>
      <c r="ER126" s="81" t="n"/>
      <c r="ES126" s="89" t="n"/>
      <c r="EU126" s="81" t="n"/>
      <c r="EV126" s="89" t="n"/>
      <c r="EX126" s="81" t="n"/>
      <c r="EY126" s="89" t="n"/>
      <c r="FA126" s="81" t="n"/>
      <c r="FB126" s="89" t="n"/>
      <c r="FD126" s="81" t="n"/>
      <c r="FE126" s="89" t="n"/>
      <c r="FG126" s="81" t="n"/>
      <c r="FH126" s="89" t="n"/>
      <c r="FJ126" s="81" t="n"/>
      <c r="FK126" s="89" t="n"/>
      <c r="FM126" s="81" t="n"/>
    </row>
    <row customHeight="1" ht="12" r="127" spans="1:201">
      <c r="A127" s="74" t="n">
        <v>43429</v>
      </c>
      <c r="B127" s="63" t="s">
        <v>195</v>
      </c>
      <c r="C127" s="63" t="s">
        <v>206</v>
      </c>
      <c r="D127" s="85" t="n">
        <v>6.71</v>
      </c>
      <c r="E127" s="57" t="n">
        <v>6.73</v>
      </c>
      <c r="F127" s="58" t="n">
        <v>521</v>
      </c>
      <c r="G127" s="59" t="n">
        <v>283</v>
      </c>
      <c r="H127" s="59" t="n">
        <v>400</v>
      </c>
      <c r="I127" s="59" t="n">
        <v>177</v>
      </c>
      <c r="J127" s="59" t="n">
        <v>8</v>
      </c>
      <c r="K127" s="59" t="n">
        <v>12</v>
      </c>
      <c r="L127" s="58" t="n">
        <v>0</v>
      </c>
      <c r="M127" s="59" t="n">
        <v>1</v>
      </c>
      <c r="N127" s="86" t="n">
        <v>4</v>
      </c>
      <c r="O127" s="86" t="n">
        <v>0</v>
      </c>
      <c r="P127" s="86" t="n">
        <v>0</v>
      </c>
      <c r="Q127" s="86" t="n">
        <v>1</v>
      </c>
      <c r="R127" s="60" t="n">
        <v>4</v>
      </c>
      <c r="S127" s="60" t="n">
        <v>2</v>
      </c>
      <c r="T127" s="60" t="n">
        <v>6</v>
      </c>
      <c r="U127" s="64" t="n">
        <v>1</v>
      </c>
      <c r="V127" s="77" t="n">
        <v>1</v>
      </c>
      <c r="W127" s="60" t="n">
        <v>2</v>
      </c>
      <c r="X127" s="58" t="n">
        <v>24</v>
      </c>
      <c r="Y127" s="59" t="n">
        <v>30</v>
      </c>
      <c r="Z127" s="61">
        <f>IF(U127="","",LOOKUP(U127-V127,{-9E+307,0,1},{2,"x",1}))</f>
        <v/>
      </c>
      <c r="AA127" s="62">
        <f>IF(U127="","",U127&amp;"-"&amp;V127)</f>
        <v/>
      </c>
      <c r="AB127" s="63" t="n"/>
      <c r="EP127" s="89" t="n"/>
      <c r="ER127" s="81" t="n"/>
      <c r="ES127" s="89" t="n"/>
      <c r="EU127" s="81" t="n"/>
      <c r="EV127" s="89" t="n"/>
      <c r="EX127" s="81" t="n"/>
      <c r="EY127" s="89" t="n"/>
      <c r="FA127" s="81" t="n"/>
      <c r="FB127" s="89" t="n"/>
      <c r="FD127" s="81" t="n"/>
      <c r="FE127" s="89" t="n"/>
      <c r="FG127" s="81" t="n"/>
      <c r="FH127" s="89" t="n"/>
      <c r="FJ127" s="81" t="n"/>
      <c r="FK127" s="89" t="n"/>
      <c r="FM127" s="81" t="n"/>
    </row>
    <row customHeight="1" ht="12" r="128" spans="1:201">
      <c r="A128" s="74" t="n">
        <v>43429</v>
      </c>
      <c r="B128" s="63" t="s">
        <v>197</v>
      </c>
      <c r="C128" s="63" t="s">
        <v>191</v>
      </c>
      <c r="D128" s="85" t="n">
        <v>6.38</v>
      </c>
      <c r="E128" s="57" t="n">
        <v>7.24</v>
      </c>
      <c r="F128" s="58" t="n">
        <v>614</v>
      </c>
      <c r="G128" s="59" t="n">
        <v>402</v>
      </c>
      <c r="H128" s="59" t="n">
        <v>523</v>
      </c>
      <c r="I128" s="59" t="n">
        <v>322</v>
      </c>
      <c r="J128" s="59" t="n">
        <v>12</v>
      </c>
      <c r="K128" s="59" t="n">
        <v>10</v>
      </c>
      <c r="L128" s="58" t="n">
        <v>2</v>
      </c>
      <c r="M128" s="59" t="n">
        <v>0</v>
      </c>
      <c r="N128" s="86" t="n">
        <v>4</v>
      </c>
      <c r="O128" s="86" t="n">
        <v>8</v>
      </c>
      <c r="P128" s="86" t="n">
        <v>4</v>
      </c>
      <c r="Q128" s="86" t="n">
        <v>3</v>
      </c>
      <c r="R128" s="60" t="n">
        <v>10</v>
      </c>
      <c r="S128" s="60" t="n">
        <v>11</v>
      </c>
      <c r="T128" s="60" t="n">
        <v>21</v>
      </c>
      <c r="U128" s="64" t="n">
        <v>1</v>
      </c>
      <c r="V128" s="77" t="n">
        <v>3</v>
      </c>
      <c r="W128" s="60" t="n">
        <v>4</v>
      </c>
      <c r="X128" s="58" t="n">
        <v>12</v>
      </c>
      <c r="Y128" s="59" t="n">
        <v>27</v>
      </c>
      <c r="Z128" s="61">
        <f>IF(U128="","",LOOKUP(U128-V128,{-9E+307,0,1},{2,"x",1}))</f>
        <v/>
      </c>
      <c r="AA128" s="62">
        <f>IF(U128="","",U128&amp;"-"&amp;V128)</f>
        <v/>
      </c>
      <c r="AB128" s="63" t="n"/>
      <c r="EP128" s="89" t="n"/>
      <c r="ER128" s="81" t="n"/>
      <c r="ES128" s="89" t="n"/>
      <c r="EU128" s="81" t="n"/>
      <c r="EV128" s="89" t="n"/>
      <c r="EX128" s="81" t="n"/>
      <c r="EY128" s="89" t="n"/>
      <c r="FA128" s="81" t="n"/>
      <c r="FB128" s="89" t="n"/>
      <c r="FD128" s="81" t="n"/>
      <c r="FE128" s="89" t="n"/>
      <c r="FG128" s="81" t="n"/>
      <c r="FH128" s="89" t="n"/>
      <c r="FJ128" s="81" t="n"/>
      <c r="FK128" s="89" t="n"/>
      <c r="FM128" s="81" t="n"/>
    </row>
    <row r="129" spans="1:201">
      <c r="A129" s="74" t="n">
        <v>43429</v>
      </c>
      <c r="B129" s="63" t="s">
        <v>204</v>
      </c>
      <c r="C129" s="63" t="s">
        <v>192</v>
      </c>
      <c r="D129" s="85" t="n">
        <v>7.12</v>
      </c>
      <c r="E129" s="57" t="n">
        <v>6.57</v>
      </c>
      <c r="F129" s="58" t="n">
        <v>460</v>
      </c>
      <c r="G129" s="59" t="n">
        <v>468</v>
      </c>
      <c r="H129" s="59" t="n">
        <v>361</v>
      </c>
      <c r="I129" s="59" t="n">
        <v>371</v>
      </c>
      <c r="J129" s="59" t="n">
        <v>15</v>
      </c>
      <c r="K129" s="59" t="n">
        <v>11</v>
      </c>
      <c r="L129" s="58" t="n">
        <v>1</v>
      </c>
      <c r="M129" s="59" t="n">
        <v>0</v>
      </c>
      <c r="N129" s="86" t="n">
        <v>3</v>
      </c>
      <c r="O129" s="86" t="n">
        <v>3</v>
      </c>
      <c r="P129" s="86" t="n">
        <v>5</v>
      </c>
      <c r="Q129" s="86" t="n">
        <v>2</v>
      </c>
      <c r="R129" s="60" t="n">
        <v>9</v>
      </c>
      <c r="S129" s="60" t="n">
        <v>5</v>
      </c>
      <c r="T129" s="60" t="n">
        <v>14</v>
      </c>
      <c r="U129" s="64" t="n">
        <v>1</v>
      </c>
      <c r="V129" s="77" t="n">
        <v>0</v>
      </c>
      <c r="W129" s="60" t="n">
        <v>1</v>
      </c>
      <c r="X129" s="58" t="n">
        <v>13</v>
      </c>
      <c r="Y129" s="59" t="n">
        <v>22</v>
      </c>
      <c r="Z129" s="61">
        <f>IF(U129="","",LOOKUP(U129-V129,{-9E+307,0,1},{2,"x",1}))</f>
        <v/>
      </c>
      <c r="AA129" s="62">
        <f>IF(U129="","",U129&amp;"-"&amp;V129)</f>
        <v/>
      </c>
      <c r="AB129" s="63" t="n"/>
      <c r="EP129" s="89" t="n"/>
      <c r="ER129" s="81" t="n"/>
      <c r="ES129" s="89" t="n"/>
      <c r="EU129" s="81" t="n"/>
      <c r="EV129" s="89" t="n"/>
      <c r="EX129" s="81" t="n"/>
      <c r="EY129" s="89" t="n"/>
      <c r="FA129" s="81" t="n"/>
      <c r="FB129" s="89" t="n"/>
      <c r="FD129" s="81" t="n"/>
      <c r="FE129" s="89" t="n"/>
      <c r="FG129" s="81" t="n"/>
      <c r="FH129" s="89" t="n"/>
      <c r="FJ129" s="81" t="n"/>
      <c r="FK129" s="89" t="n"/>
      <c r="FM129" s="81" t="n"/>
    </row>
    <row customHeight="1" ht="12" r="130" spans="1:201">
      <c r="A130" s="74" t="n">
        <v>43429</v>
      </c>
      <c r="B130" s="63" t="s">
        <v>199</v>
      </c>
      <c r="C130" s="63" t="s">
        <v>189</v>
      </c>
      <c r="D130" s="85" t="n">
        <v>6.92</v>
      </c>
      <c r="E130" s="57" t="n">
        <v>6.71</v>
      </c>
      <c r="F130" s="58" t="n">
        <v>369</v>
      </c>
      <c r="G130" s="59" t="n">
        <v>652</v>
      </c>
      <c r="H130" s="59" t="n">
        <v>308</v>
      </c>
      <c r="I130" s="59" t="n">
        <v>599</v>
      </c>
      <c r="J130" s="59" t="n">
        <v>11</v>
      </c>
      <c r="K130" s="59" t="n">
        <v>12</v>
      </c>
      <c r="L130" s="58" t="n">
        <v>0</v>
      </c>
      <c r="M130" s="59" t="n">
        <v>0</v>
      </c>
      <c r="N130" s="86" t="n">
        <v>4</v>
      </c>
      <c r="O130" s="86" t="n">
        <v>5</v>
      </c>
      <c r="P130" s="86" t="n">
        <v>4</v>
      </c>
      <c r="Q130" s="86" t="n">
        <v>1</v>
      </c>
      <c r="R130" s="60" t="n">
        <v>8</v>
      </c>
      <c r="S130" s="60" t="n">
        <v>6</v>
      </c>
      <c r="T130" s="60" t="n">
        <v>14</v>
      </c>
      <c r="U130" s="64" t="n">
        <v>2</v>
      </c>
      <c r="V130" s="77" t="n">
        <v>1</v>
      </c>
      <c r="W130" s="60" t="n">
        <v>3</v>
      </c>
      <c r="X130" s="58" t="n">
        <v>12</v>
      </c>
      <c r="Y130" s="59" t="n">
        <v>10</v>
      </c>
      <c r="Z130" s="61">
        <f>IF(U130="","",LOOKUP(U130-V130,{-9E+307,0,1},{2,"x",1}))</f>
        <v/>
      </c>
      <c r="AA130" s="62">
        <f>IF(U130="","",U130&amp;"-"&amp;V130)</f>
        <v/>
      </c>
      <c r="AB130" s="63" t="n"/>
      <c r="EP130" s="89" t="n"/>
      <c r="ER130" s="81" t="n"/>
      <c r="ES130" s="89" t="n"/>
      <c r="EU130" s="81" t="n"/>
      <c r="EV130" s="89" t="n"/>
      <c r="EX130" s="81" t="n"/>
      <c r="EY130" s="89" t="n"/>
      <c r="FA130" s="81" t="n"/>
      <c r="FB130" s="89" t="n"/>
      <c r="FD130" s="81" t="n"/>
      <c r="FE130" s="89" t="n"/>
      <c r="FG130" s="81" t="n"/>
      <c r="FH130" s="89" t="n"/>
      <c r="FJ130" s="81" t="n"/>
      <c r="FK130" s="89" t="n"/>
      <c r="FM130" s="81" t="n"/>
    </row>
    <row customHeight="1" ht="12" r="131" spans="1:201">
      <c r="A131" s="74" t="n">
        <v>43430</v>
      </c>
      <c r="B131" s="63" t="s">
        <v>200</v>
      </c>
      <c r="C131" s="63" t="s">
        <v>196</v>
      </c>
      <c r="D131" s="85" t="n">
        <v>6.84</v>
      </c>
      <c r="E131" s="57" t="n">
        <v>6.39</v>
      </c>
      <c r="F131" s="58" t="n">
        <v>463</v>
      </c>
      <c r="G131" s="59" t="n">
        <v>488</v>
      </c>
      <c r="H131" s="59" t="n">
        <v>380</v>
      </c>
      <c r="I131" s="59" t="n">
        <v>411</v>
      </c>
      <c r="J131" s="59" t="n">
        <v>10</v>
      </c>
      <c r="K131" s="59" t="n">
        <v>6</v>
      </c>
      <c r="L131" s="58" t="n">
        <v>1</v>
      </c>
      <c r="M131" s="59" t="n">
        <v>0</v>
      </c>
      <c r="N131" s="86" t="n">
        <v>6</v>
      </c>
      <c r="O131" s="86" t="n">
        <v>1</v>
      </c>
      <c r="P131" s="86" t="n">
        <v>1</v>
      </c>
      <c r="Q131" s="86" t="n">
        <v>1</v>
      </c>
      <c r="R131" s="60" t="n">
        <v>8</v>
      </c>
      <c r="S131" s="60" t="n">
        <v>2</v>
      </c>
      <c r="T131" s="60" t="n">
        <v>10</v>
      </c>
      <c r="U131" s="64" t="n">
        <v>2</v>
      </c>
      <c r="V131" s="77" t="n">
        <v>1</v>
      </c>
      <c r="W131" s="60" t="n">
        <v>3</v>
      </c>
      <c r="X131" s="58" t="n">
        <v>10</v>
      </c>
      <c r="Y131" s="59" t="n">
        <v>15</v>
      </c>
      <c r="Z131" s="61">
        <f>IF(U131="","",LOOKUP(U131-V131,{-9E+307,0,1},{2,"x",1}))</f>
        <v/>
      </c>
      <c r="AA131" s="62">
        <f>IF(U131="","",U131&amp;"-"&amp;V131)</f>
        <v/>
      </c>
      <c r="AB131" s="63" t="n"/>
      <c r="EP131" s="89" t="n"/>
      <c r="ER131" s="81" t="n"/>
      <c r="ES131" s="89" t="n"/>
      <c r="EU131" s="81" t="n"/>
      <c r="EV131" s="89" t="n"/>
      <c r="EX131" s="81" t="n"/>
      <c r="EY131" s="89" t="n"/>
      <c r="FA131" s="81" t="n"/>
      <c r="FB131" s="89" t="n"/>
      <c r="FD131" s="81" t="n"/>
      <c r="FE131" s="89" t="n"/>
      <c r="FG131" s="81" t="n"/>
      <c r="FH131" s="89" t="n"/>
      <c r="FJ131" s="81" t="n"/>
      <c r="FK131" s="89" t="n"/>
      <c r="FM131" s="81" t="n"/>
    </row>
    <row customHeight="1" ht="12" r="132" spans="1:201">
      <c r="A132" s="74" t="n">
        <v>43434</v>
      </c>
      <c r="B132" s="63" t="s">
        <v>203</v>
      </c>
      <c r="C132" s="63" t="s">
        <v>201</v>
      </c>
      <c r="D132" s="85" t="n">
        <v>7.12</v>
      </c>
      <c r="E132" s="57" t="n">
        <v>6.54</v>
      </c>
      <c r="F132" s="58" t="n">
        <v>277</v>
      </c>
      <c r="G132" s="59" t="n">
        <v>467</v>
      </c>
      <c r="H132" s="59" t="n">
        <v>158</v>
      </c>
      <c r="I132" s="59" t="n">
        <v>341</v>
      </c>
      <c r="J132" s="59" t="n">
        <v>5</v>
      </c>
      <c r="K132" s="59" t="n">
        <v>9</v>
      </c>
      <c r="L132" s="58" t="n">
        <v>1</v>
      </c>
      <c r="M132" s="59" t="n">
        <v>0</v>
      </c>
      <c r="N132" s="86" t="n">
        <v>1</v>
      </c>
      <c r="O132" s="86" t="n">
        <v>4</v>
      </c>
      <c r="P132" s="86" t="n">
        <v>0</v>
      </c>
      <c r="Q132" s="86" t="n">
        <v>1</v>
      </c>
      <c r="R132" s="60" t="n">
        <v>2</v>
      </c>
      <c r="S132" s="60" t="n">
        <v>5</v>
      </c>
      <c r="T132" s="60" t="n">
        <v>7</v>
      </c>
      <c r="U132" s="64" t="n">
        <v>1</v>
      </c>
      <c r="V132" s="77" t="n">
        <v>0</v>
      </c>
      <c r="W132" s="60" t="n">
        <v>1</v>
      </c>
      <c r="X132" s="58" t="n">
        <v>51</v>
      </c>
      <c r="Y132" s="59" t="n">
        <v>9</v>
      </c>
      <c r="Z132" s="61">
        <f>IF(U132="","",LOOKUP(U132-V132,{-9E+307,0,1},{2,"x",1}))</f>
        <v/>
      </c>
      <c r="AA132" s="62">
        <f>IF(U132="","",U132&amp;"-"&amp;V132)</f>
        <v/>
      </c>
      <c r="AB132" s="63" t="n"/>
      <c r="EP132" s="89" t="n"/>
      <c r="ER132" s="81" t="n"/>
      <c r="ES132" s="89" t="n"/>
      <c r="EU132" s="81" t="n"/>
      <c r="EV132" s="89" t="n"/>
      <c r="EX132" s="81" t="n"/>
      <c r="EY132" s="89" t="n"/>
      <c r="FA132" s="81" t="n"/>
      <c r="FB132" s="89" t="n"/>
      <c r="FD132" s="81" t="n"/>
      <c r="FE132" s="89" t="n"/>
      <c r="FG132" s="81" t="n"/>
      <c r="FH132" s="89" t="n"/>
      <c r="FJ132" s="81" t="n"/>
      <c r="FK132" s="89" t="n"/>
      <c r="FM132" s="81" t="n"/>
    </row>
    <row customHeight="1" ht="12" r="133" spans="1:201">
      <c r="A133" s="74" t="n">
        <v>43435</v>
      </c>
      <c r="B133" s="63" t="s">
        <v>196</v>
      </c>
      <c r="C133" s="63" t="s">
        <v>202</v>
      </c>
      <c r="D133" s="85" t="n">
        <v>7.39</v>
      </c>
      <c r="E133" s="57" t="n">
        <v>6.31</v>
      </c>
      <c r="F133" s="58" t="n">
        <v>450</v>
      </c>
      <c r="G133" s="59" t="n">
        <v>297</v>
      </c>
      <c r="H133" s="59" t="n">
        <v>361</v>
      </c>
      <c r="I133" s="59" t="n">
        <v>202</v>
      </c>
      <c r="J133" s="59" t="n">
        <v>11</v>
      </c>
      <c r="K133" s="59" t="n">
        <v>6</v>
      </c>
      <c r="L133" s="58" t="n">
        <v>1</v>
      </c>
      <c r="M133" s="59" t="n">
        <v>0</v>
      </c>
      <c r="N133" s="86" t="n">
        <v>2</v>
      </c>
      <c r="O133" s="86" t="n">
        <v>2</v>
      </c>
      <c r="P133" s="86" t="n">
        <v>2</v>
      </c>
      <c r="Q133" s="86" t="n">
        <v>1</v>
      </c>
      <c r="R133" s="60" t="n">
        <v>5</v>
      </c>
      <c r="S133" s="60" t="n">
        <v>3</v>
      </c>
      <c r="T133" s="60" t="n">
        <v>8</v>
      </c>
      <c r="U133" s="64" t="n">
        <v>2</v>
      </c>
      <c r="V133" s="77" t="n">
        <v>0</v>
      </c>
      <c r="W133" s="60" t="n">
        <v>2</v>
      </c>
      <c r="X133" s="58" t="n">
        <v>24</v>
      </c>
      <c r="Y133" s="59" t="n">
        <v>13</v>
      </c>
      <c r="Z133" s="61">
        <f>IF(U133="","",LOOKUP(U133-V133,{-9E+307,0,1},{2,"x",1}))</f>
        <v/>
      </c>
      <c r="AA133" s="62">
        <f>IF(U133="","",U133&amp;"-"&amp;V133)</f>
        <v/>
      </c>
      <c r="AB133" s="63" t="n"/>
      <c r="EP133" s="89" t="n"/>
      <c r="ER133" s="81" t="n"/>
      <c r="ES133" s="89" t="n"/>
      <c r="EU133" s="81" t="n"/>
      <c r="EV133" s="89" t="n"/>
      <c r="EX133" s="81" t="n"/>
      <c r="EY133" s="89" t="n"/>
      <c r="FA133" s="81" t="n"/>
      <c r="FB133" s="89" t="n"/>
      <c r="FD133" s="81" t="n"/>
      <c r="FE133" s="89" t="n"/>
      <c r="FG133" s="81" t="n"/>
      <c r="FH133" s="89" t="n"/>
      <c r="FJ133" s="81" t="n"/>
      <c r="FK133" s="89" t="n"/>
      <c r="FM133" s="81" t="n"/>
    </row>
    <row customHeight="1" ht="12" r="134" spans="1:201">
      <c r="A134" s="74" t="n">
        <v>43435</v>
      </c>
      <c r="B134" s="63" t="s">
        <v>206</v>
      </c>
      <c r="C134" s="63" t="s">
        <v>197</v>
      </c>
      <c r="D134" s="85" t="n">
        <v>7.35</v>
      </c>
      <c r="E134" s="57" t="n">
        <v>6.11</v>
      </c>
      <c r="F134" s="58" t="n">
        <v>329</v>
      </c>
      <c r="G134" s="59" t="n">
        <v>474</v>
      </c>
      <c r="H134" s="59" t="n">
        <v>231</v>
      </c>
      <c r="I134" s="59" t="n">
        <v>365</v>
      </c>
      <c r="J134" s="59" t="n">
        <v>9</v>
      </c>
      <c r="K134" s="59" t="n">
        <v>6</v>
      </c>
      <c r="L134" s="58" t="n">
        <v>0</v>
      </c>
      <c r="M134" s="59" t="n">
        <v>1</v>
      </c>
      <c r="N134" s="86" t="n">
        <v>4</v>
      </c>
      <c r="O134" s="86" t="n">
        <v>1</v>
      </c>
      <c r="P134" s="86" t="n">
        <v>1</v>
      </c>
      <c r="Q134" s="86" t="n">
        <v>0</v>
      </c>
      <c r="R134" s="60" t="n">
        <v>5</v>
      </c>
      <c r="S134" s="60" t="n">
        <v>2</v>
      </c>
      <c r="T134" s="60" t="n">
        <v>7</v>
      </c>
      <c r="U134" s="64" t="n">
        <v>3</v>
      </c>
      <c r="V134" s="77" t="n">
        <v>0</v>
      </c>
      <c r="W134" s="60" t="n">
        <v>3</v>
      </c>
      <c r="X134" s="58" t="n">
        <v>14</v>
      </c>
      <c r="Y134" s="59" t="n">
        <v>14</v>
      </c>
      <c r="Z134" s="61">
        <f>IF(U134="","",LOOKUP(U134-V134,{-9E+307,0,1},{2,"x",1}))</f>
        <v/>
      </c>
      <c r="AA134" s="62">
        <f>IF(U134="","",U134&amp;"-"&amp;V134)</f>
        <v/>
      </c>
      <c r="AB134" s="63" t="n"/>
      <c r="EP134" s="89" t="n"/>
      <c r="ER134" s="81" t="n"/>
      <c r="ES134" s="89" t="n"/>
      <c r="EU134" s="81" t="n"/>
      <c r="EV134" s="89" t="n"/>
      <c r="EX134" s="81" t="n"/>
      <c r="EY134" s="89" t="n"/>
      <c r="FA134" s="81" t="n"/>
      <c r="FB134" s="89" t="n"/>
      <c r="FD134" s="81" t="n"/>
      <c r="FE134" s="89" t="n"/>
      <c r="FG134" s="81" t="n"/>
      <c r="FH134" s="89" t="n"/>
      <c r="FJ134" s="81" t="n"/>
      <c r="FK134" s="89" t="n"/>
      <c r="FM134" s="81" t="n"/>
    </row>
    <row customHeight="1" ht="12" r="135" spans="1:201">
      <c r="A135" s="74" t="n">
        <v>43435</v>
      </c>
      <c r="B135" s="63" t="s">
        <v>205</v>
      </c>
      <c r="C135" s="63" t="s">
        <v>208</v>
      </c>
      <c r="D135" s="85" t="n">
        <v>7.22</v>
      </c>
      <c r="E135" s="57" t="n">
        <v>6.24</v>
      </c>
      <c r="F135" s="58" t="n">
        <v>694</v>
      </c>
      <c r="G135" s="59" t="n">
        <v>464</v>
      </c>
      <c r="H135" s="59" t="n">
        <v>623</v>
      </c>
      <c r="I135" s="59" t="n">
        <v>386</v>
      </c>
      <c r="J135" s="59" t="n">
        <v>11</v>
      </c>
      <c r="K135" s="59" t="n">
        <v>6</v>
      </c>
      <c r="L135" s="58" t="n">
        <v>1</v>
      </c>
      <c r="M135" s="59" t="n">
        <v>0</v>
      </c>
      <c r="N135" s="86" t="n">
        <v>2</v>
      </c>
      <c r="O135" s="86" t="n">
        <v>1</v>
      </c>
      <c r="P135" s="86" t="n">
        <v>1</v>
      </c>
      <c r="Q135" s="86" t="n">
        <v>1</v>
      </c>
      <c r="R135" s="60" t="n">
        <v>4</v>
      </c>
      <c r="S135" s="60" t="n">
        <v>2</v>
      </c>
      <c r="T135" s="60" t="n">
        <v>6</v>
      </c>
      <c r="U135" s="64" t="n">
        <v>2</v>
      </c>
      <c r="V135" s="77" t="n">
        <v>0</v>
      </c>
      <c r="W135" s="60" t="n">
        <v>2</v>
      </c>
      <c r="X135" s="58" t="n">
        <v>12</v>
      </c>
      <c r="Y135" s="59" t="n">
        <v>16</v>
      </c>
      <c r="Z135" s="61">
        <f>IF(U135="","",LOOKUP(U135-V135,{-9E+307,0,1},{2,"x",1}))</f>
        <v/>
      </c>
      <c r="AA135" s="62">
        <f>IF(U135="","",U135&amp;"-"&amp;V135)</f>
        <v/>
      </c>
      <c r="AB135" s="63" t="n"/>
      <c r="EP135" s="89" t="n"/>
      <c r="ER135" s="81" t="n"/>
      <c r="ES135" s="89" t="n"/>
      <c r="EU135" s="81" t="n"/>
      <c r="EV135" s="89" t="n"/>
      <c r="EX135" s="81" t="n"/>
      <c r="EY135" s="89" t="n"/>
      <c r="FA135" s="81" t="n"/>
      <c r="FB135" s="89" t="n"/>
      <c r="FD135" s="81" t="n"/>
      <c r="FE135" s="89" t="n"/>
      <c r="FG135" s="81" t="n"/>
      <c r="FH135" s="89" t="n"/>
      <c r="FJ135" s="81" t="n"/>
      <c r="FK135" s="89" t="n"/>
      <c r="FM135" s="81" t="n"/>
    </row>
    <row customHeight="1" ht="12" r="136" spans="1:201">
      <c r="A136" s="74" t="n">
        <v>43435</v>
      </c>
      <c r="B136" s="63" t="s">
        <v>192</v>
      </c>
      <c r="C136" s="63" t="s">
        <v>207</v>
      </c>
      <c r="D136" s="85" t="n">
        <v>6.35</v>
      </c>
      <c r="E136" s="57" t="n">
        <v>7</v>
      </c>
      <c r="F136" s="58" t="n">
        <v>601</v>
      </c>
      <c r="G136" s="59" t="n">
        <v>290</v>
      </c>
      <c r="H136" s="59" t="n">
        <v>528</v>
      </c>
      <c r="I136" s="59" t="n">
        <v>218</v>
      </c>
      <c r="J136" s="59" t="n">
        <v>13</v>
      </c>
      <c r="K136" s="59" t="n">
        <v>10</v>
      </c>
      <c r="L136" s="58" t="n">
        <v>1</v>
      </c>
      <c r="M136" s="59" t="n">
        <v>2</v>
      </c>
      <c r="N136" s="86" t="n">
        <v>3</v>
      </c>
      <c r="O136" s="86" t="n">
        <v>3</v>
      </c>
      <c r="P136" s="86" t="n">
        <v>2</v>
      </c>
      <c r="Q136" s="86" t="n">
        <v>0</v>
      </c>
      <c r="R136" s="60" t="n">
        <v>6</v>
      </c>
      <c r="S136" s="60" t="n">
        <v>5</v>
      </c>
      <c r="T136" s="60" t="n">
        <v>11</v>
      </c>
      <c r="U136" s="64" t="n">
        <v>2</v>
      </c>
      <c r="V136" s="77" t="n">
        <v>4</v>
      </c>
      <c r="W136" s="60" t="n">
        <v>6</v>
      </c>
      <c r="X136" s="58" t="n">
        <v>10</v>
      </c>
      <c r="Y136" s="59" t="n">
        <v>27</v>
      </c>
      <c r="Z136" s="61">
        <f>IF(U136="","",LOOKUP(U136-V136,{-9E+307,0,1},{2,"x",1}))</f>
        <v/>
      </c>
      <c r="AA136" s="62">
        <f>IF(U136="","",U136&amp;"-"&amp;V136)</f>
        <v/>
      </c>
      <c r="AB136" s="63" t="n"/>
      <c r="EP136" s="89" t="n"/>
      <c r="ER136" s="81" t="n"/>
      <c r="ES136" s="89" t="n"/>
      <c r="EU136" s="81" t="n"/>
      <c r="EV136" s="89" t="n"/>
      <c r="EX136" s="81" t="n"/>
      <c r="EY136" s="89" t="n"/>
      <c r="FA136" s="81" t="n"/>
      <c r="FB136" s="89" t="n"/>
      <c r="FD136" s="81" t="n"/>
      <c r="FE136" s="89" t="n"/>
      <c r="FG136" s="81" t="n"/>
      <c r="FH136" s="89" t="n"/>
      <c r="FJ136" s="81" t="n"/>
      <c r="FK136" s="89" t="n"/>
      <c r="FM136" s="81" t="n"/>
    </row>
    <row customHeight="1" ht="12" r="137" spans="1:201">
      <c r="A137" s="74" t="n">
        <v>43436</v>
      </c>
      <c r="B137" s="63" t="s">
        <v>193</v>
      </c>
      <c r="C137" s="63" t="s">
        <v>204</v>
      </c>
      <c r="D137" s="85" t="n">
        <v>6.67</v>
      </c>
      <c r="E137" s="57" t="n">
        <v>6.69</v>
      </c>
      <c r="F137" s="58" t="n">
        <v>354</v>
      </c>
      <c r="G137" s="59" t="n">
        <v>413</v>
      </c>
      <c r="H137" s="59" t="n">
        <v>256</v>
      </c>
      <c r="I137" s="59" t="n">
        <v>312</v>
      </c>
      <c r="J137" s="59" t="n">
        <v>9</v>
      </c>
      <c r="K137" s="59" t="n">
        <v>12</v>
      </c>
      <c r="L137" s="58" t="n">
        <v>1</v>
      </c>
      <c r="M137" s="59" t="n">
        <v>1</v>
      </c>
      <c r="N137" s="86" t="n">
        <v>1</v>
      </c>
      <c r="O137" s="86" t="n">
        <v>2</v>
      </c>
      <c r="P137" s="86" t="n">
        <v>1</v>
      </c>
      <c r="Q137" s="86" t="n">
        <v>0</v>
      </c>
      <c r="R137" s="60" t="n">
        <v>3</v>
      </c>
      <c r="S137" s="60" t="n">
        <v>3</v>
      </c>
      <c r="T137" s="60" t="n">
        <v>6</v>
      </c>
      <c r="U137" s="64" t="n">
        <v>1</v>
      </c>
      <c r="V137" s="77" t="n">
        <v>1</v>
      </c>
      <c r="W137" s="60" t="n">
        <v>2</v>
      </c>
      <c r="X137" s="58" t="n">
        <v>21</v>
      </c>
      <c r="Y137" s="59" t="n">
        <v>22</v>
      </c>
      <c r="Z137" s="61">
        <f>IF(U137="","",LOOKUP(U137-V137,{-9E+307,0,1},{2,"x",1}))</f>
        <v/>
      </c>
      <c r="AA137" s="62">
        <f>IF(U137="","",U137&amp;"-"&amp;V137)</f>
        <v/>
      </c>
      <c r="AB137" s="63" t="n"/>
      <c r="EP137" s="89" t="n"/>
      <c r="ER137" s="81" t="n"/>
      <c r="ES137" s="89" t="n"/>
      <c r="EU137" s="81" t="n"/>
      <c r="EV137" s="89" t="n"/>
      <c r="EX137" s="81" t="n"/>
      <c r="EY137" s="89" t="n"/>
      <c r="FA137" s="81" t="n"/>
      <c r="FB137" s="89" t="n"/>
      <c r="FD137" s="81" t="n"/>
      <c r="FE137" s="89" t="n"/>
      <c r="FG137" s="81" t="n"/>
      <c r="FH137" s="89" t="n"/>
      <c r="FJ137" s="81" t="n"/>
      <c r="FK137" s="89" t="n"/>
      <c r="FM137" s="81" t="n"/>
    </row>
    <row customHeight="1" ht="12" r="138" spans="1:201">
      <c r="A138" s="74" t="n">
        <v>43436</v>
      </c>
      <c r="B138" s="63" t="s">
        <v>194</v>
      </c>
      <c r="C138" s="63" t="s">
        <v>199</v>
      </c>
      <c r="D138" s="85" t="n">
        <v>7.42</v>
      </c>
      <c r="E138" s="57" t="n">
        <v>6.31</v>
      </c>
      <c r="F138" s="58" t="n">
        <v>677</v>
      </c>
      <c r="G138" s="59" t="n">
        <v>421</v>
      </c>
      <c r="H138" s="59" t="n">
        <v>616</v>
      </c>
      <c r="I138" s="59" t="n">
        <v>359</v>
      </c>
      <c r="J138" s="59" t="n">
        <v>11</v>
      </c>
      <c r="K138" s="59" t="n">
        <v>9</v>
      </c>
      <c r="L138" s="58" t="n">
        <v>0</v>
      </c>
      <c r="M138" s="59" t="n">
        <v>0</v>
      </c>
      <c r="N138" s="86" t="n">
        <v>3</v>
      </c>
      <c r="O138" s="86" t="n">
        <v>1</v>
      </c>
      <c r="P138" s="86" t="n">
        <v>4</v>
      </c>
      <c r="Q138" s="86" t="n">
        <v>1</v>
      </c>
      <c r="R138" s="60" t="n">
        <v>7</v>
      </c>
      <c r="S138" s="60" t="n">
        <v>2</v>
      </c>
      <c r="T138" s="60" t="n">
        <v>9</v>
      </c>
      <c r="U138" s="64" t="n">
        <v>2</v>
      </c>
      <c r="V138" s="77" t="n">
        <v>0</v>
      </c>
      <c r="W138" s="60" t="n">
        <v>2</v>
      </c>
      <c r="X138" s="58" t="n">
        <v>12</v>
      </c>
      <c r="Y138" s="59" t="n">
        <v>13</v>
      </c>
      <c r="Z138" s="61">
        <f>IF(U138="","",LOOKUP(U138-V138,{-9E+307,0,1},{2,"x",1}))</f>
        <v/>
      </c>
      <c r="AA138" s="62">
        <f>IF(U138="","",U138&amp;"-"&amp;V138)</f>
        <v/>
      </c>
      <c r="AB138" s="63" t="n"/>
      <c r="EP138" s="89" t="n"/>
      <c r="ER138" s="81" t="n"/>
      <c r="ES138" s="89" t="n"/>
      <c r="EU138" s="81" t="n"/>
      <c r="EV138" s="89" t="n"/>
      <c r="EX138" s="81" t="n"/>
      <c r="EY138" s="89" t="n"/>
      <c r="FA138" s="81" t="n"/>
      <c r="FB138" s="89" t="n"/>
      <c r="FD138" s="81" t="n"/>
      <c r="FE138" s="89" t="n"/>
      <c r="FG138" s="81" t="n"/>
      <c r="FH138" s="89" t="n"/>
      <c r="FJ138" s="81" t="n"/>
      <c r="FK138" s="89" t="n"/>
      <c r="FM138" s="81" t="n"/>
    </row>
    <row customHeight="1" ht="12" r="139" spans="1:201">
      <c r="A139" s="74" t="n">
        <v>43436</v>
      </c>
      <c r="B139" s="63" t="s">
        <v>189</v>
      </c>
      <c r="C139" s="63" t="s">
        <v>200</v>
      </c>
      <c r="D139" s="85" t="n">
        <v>6.89</v>
      </c>
      <c r="E139" s="57" t="n">
        <v>6.41</v>
      </c>
      <c r="F139" s="58" t="n">
        <v>546</v>
      </c>
      <c r="G139" s="59" t="n">
        <v>390</v>
      </c>
      <c r="H139" s="59" t="n">
        <v>453</v>
      </c>
      <c r="I139" s="59" t="n">
        <v>322</v>
      </c>
      <c r="J139" s="59" t="n">
        <v>3</v>
      </c>
      <c r="K139" s="59" t="n">
        <v>5</v>
      </c>
      <c r="L139" s="58" t="n">
        <v>2</v>
      </c>
      <c r="M139" s="59" t="n">
        <v>0</v>
      </c>
      <c r="N139" s="86" t="n">
        <v>1</v>
      </c>
      <c r="O139" s="86" t="n">
        <v>4</v>
      </c>
      <c r="P139" s="86" t="n">
        <v>1</v>
      </c>
      <c r="Q139" s="86" t="n">
        <v>0</v>
      </c>
      <c r="R139" s="60" t="n">
        <v>4</v>
      </c>
      <c r="S139" s="60" t="n">
        <v>4</v>
      </c>
      <c r="T139" s="60" t="n">
        <v>8</v>
      </c>
      <c r="U139" s="64" t="n">
        <v>1</v>
      </c>
      <c r="V139" s="77" t="n">
        <v>0</v>
      </c>
      <c r="W139" s="60" t="n">
        <v>1</v>
      </c>
      <c r="X139" s="58" t="n">
        <v>10</v>
      </c>
      <c r="Y139" s="59" t="n">
        <v>17</v>
      </c>
      <c r="Z139" s="61">
        <f>IF(U139="","",LOOKUP(U139-V139,{-9E+307,0,1},{2,"x",1}))</f>
        <v/>
      </c>
      <c r="AA139" s="62">
        <f>IF(U139="","",U139&amp;"-"&amp;V139)</f>
        <v/>
      </c>
      <c r="AB139" s="63" t="n"/>
      <c r="EP139" s="89" t="n"/>
      <c r="ER139" s="81" t="n"/>
      <c r="ES139" s="89" t="n"/>
      <c r="EU139" s="81" t="n"/>
      <c r="EV139" s="89" t="n"/>
      <c r="EX139" s="81" t="n"/>
      <c r="EY139" s="89" t="n"/>
      <c r="FA139" s="81" t="n"/>
      <c r="FB139" s="89" t="n"/>
      <c r="FD139" s="81" t="n"/>
      <c r="FE139" s="89" t="n"/>
      <c r="FG139" s="81" t="n"/>
      <c r="FH139" s="89" t="n"/>
      <c r="FJ139" s="81" t="n"/>
      <c r="FK139" s="89" t="n"/>
      <c r="FM139" s="81" t="n"/>
    </row>
    <row customHeight="1" ht="12" r="140" spans="1:201">
      <c r="A140" s="74" t="n">
        <v>43436</v>
      </c>
      <c r="B140" s="63" t="s">
        <v>191</v>
      </c>
      <c r="C140" s="63" t="s">
        <v>198</v>
      </c>
      <c r="D140" s="85" t="n">
        <v>6.7</v>
      </c>
      <c r="E140" s="57" t="n">
        <v>6.73</v>
      </c>
      <c r="F140" s="58" t="n">
        <v>423</v>
      </c>
      <c r="G140" s="59" t="n">
        <v>548</v>
      </c>
      <c r="H140" s="59" t="n">
        <v>344</v>
      </c>
      <c r="I140" s="59" t="n">
        <v>461</v>
      </c>
      <c r="J140" s="59" t="n">
        <v>7</v>
      </c>
      <c r="K140" s="59" t="n">
        <v>15</v>
      </c>
      <c r="L140" s="58" t="n">
        <v>0</v>
      </c>
      <c r="M140" s="59" t="n">
        <v>0</v>
      </c>
      <c r="N140" s="86" t="n">
        <v>3</v>
      </c>
      <c r="O140" s="86" t="n">
        <v>2</v>
      </c>
      <c r="P140" s="86" t="n">
        <v>0</v>
      </c>
      <c r="Q140" s="86" t="n">
        <v>1</v>
      </c>
      <c r="R140" s="60" t="n">
        <v>3</v>
      </c>
      <c r="S140" s="60" t="n">
        <v>3</v>
      </c>
      <c r="T140" s="60" t="n">
        <v>6</v>
      </c>
      <c r="U140" s="64" t="n">
        <v>1</v>
      </c>
      <c r="V140" s="77" t="n">
        <v>1</v>
      </c>
      <c r="W140" s="60" t="n">
        <v>2</v>
      </c>
      <c r="X140" s="58" t="n">
        <v>25</v>
      </c>
      <c r="Y140" s="59" t="n">
        <v>23</v>
      </c>
      <c r="Z140" s="61">
        <f>IF(U140="","",LOOKUP(U140-V140,{-9E+307,0,1},{2,"x",1}))</f>
        <v/>
      </c>
      <c r="AA140" s="62">
        <f>IF(U140="","",U140&amp;"-"&amp;V140)</f>
        <v/>
      </c>
      <c r="AB140" s="63" t="n"/>
      <c r="EP140" s="89" t="n"/>
      <c r="ER140" s="81" t="n"/>
      <c r="ES140" s="89" t="n"/>
      <c r="EU140" s="81" t="n"/>
      <c r="EV140" s="89" t="n"/>
      <c r="EX140" s="81" t="n"/>
      <c r="EY140" s="89" t="n"/>
      <c r="FA140" s="81" t="n"/>
      <c r="FB140" s="89" t="n"/>
      <c r="FD140" s="81" t="n"/>
      <c r="FE140" s="89" t="n"/>
      <c r="FG140" s="81" t="n"/>
      <c r="FH140" s="89" t="n"/>
      <c r="FJ140" s="81" t="n"/>
      <c r="FK140" s="89" t="n"/>
      <c r="FM140" s="81" t="n"/>
    </row>
    <row customHeight="1" ht="12" r="141" spans="1:201">
      <c r="A141" s="74" t="n">
        <v>43437</v>
      </c>
      <c r="B141" s="63" t="s">
        <v>190</v>
      </c>
      <c r="C141" s="63" t="s">
        <v>195</v>
      </c>
      <c r="D141" s="85" t="n">
        <v>7.42</v>
      </c>
      <c r="E141" s="57" t="n">
        <v>6.33</v>
      </c>
      <c r="F141" s="58" t="n">
        <v>352</v>
      </c>
      <c r="G141" s="59" t="n">
        <v>418</v>
      </c>
      <c r="H141" s="59" t="n">
        <v>269</v>
      </c>
      <c r="I141" s="59" t="n">
        <v>334</v>
      </c>
      <c r="J141" s="59" t="n">
        <v>12</v>
      </c>
      <c r="K141" s="59" t="n">
        <v>11</v>
      </c>
      <c r="L141" s="58" t="n">
        <v>0</v>
      </c>
      <c r="M141" s="59" t="n">
        <v>0</v>
      </c>
      <c r="N141" s="86" t="n">
        <v>6</v>
      </c>
      <c r="O141" s="86" t="n">
        <v>2</v>
      </c>
      <c r="P141" s="86" t="n">
        <v>1</v>
      </c>
      <c r="Q141" s="86" t="n">
        <v>1</v>
      </c>
      <c r="R141" s="60" t="n">
        <v>7</v>
      </c>
      <c r="S141" s="60" t="n">
        <v>3</v>
      </c>
      <c r="T141" s="60" t="n">
        <v>10</v>
      </c>
      <c r="U141" s="64" t="n">
        <v>3</v>
      </c>
      <c r="V141" s="77" t="n">
        <v>0</v>
      </c>
      <c r="W141" s="60" t="n">
        <v>3</v>
      </c>
      <c r="X141" s="58" t="n">
        <v>25</v>
      </c>
      <c r="Y141" s="59" t="n">
        <v>19</v>
      </c>
      <c r="Z141" s="61">
        <f>IF(U141="","",LOOKUP(U141-V141,{-9E+307,0,1},{2,"x",1}))</f>
        <v/>
      </c>
      <c r="AA141" s="62">
        <f>IF(U141="","",U141&amp;"-"&amp;V141)</f>
        <v/>
      </c>
      <c r="AB141" s="63" t="n"/>
      <c r="EP141" s="89" t="n"/>
      <c r="ER141" s="81" t="n"/>
      <c r="ES141" s="89" t="n"/>
      <c r="EU141" s="81" t="n"/>
      <c r="EV141" s="89" t="n"/>
      <c r="EX141" s="81" t="n"/>
      <c r="EY141" s="89" t="n"/>
      <c r="FA141" s="81" t="n"/>
      <c r="FB141" s="89" t="n"/>
      <c r="FD141" s="81" t="n"/>
      <c r="FE141" s="89" t="n"/>
      <c r="FG141" s="81" t="n"/>
      <c r="FH141" s="89" t="n"/>
      <c r="FJ141" s="81" t="n"/>
      <c r="FK141" s="89" t="n"/>
      <c r="FM141" s="81" t="n"/>
    </row>
    <row customHeight="1" ht="12" r="142" spans="1:201">
      <c r="A142" s="74" t="n">
        <v>43441</v>
      </c>
      <c r="B142" s="63" t="s">
        <v>207</v>
      </c>
      <c r="C142" s="63" t="s">
        <v>206</v>
      </c>
      <c r="D142" s="85" t="n">
        <v>6.73</v>
      </c>
      <c r="E142" s="57" t="n">
        <v>6.65</v>
      </c>
      <c r="F142" s="58" t="n">
        <v>487</v>
      </c>
      <c r="G142" s="59" t="n">
        <v>248</v>
      </c>
      <c r="H142" s="59" t="n">
        <v>368</v>
      </c>
      <c r="I142" s="59" t="n">
        <v>149</v>
      </c>
      <c r="J142" s="59" t="n">
        <v>14</v>
      </c>
      <c r="K142" s="59" t="n">
        <v>4</v>
      </c>
      <c r="L142" s="58" t="n">
        <v>0</v>
      </c>
      <c r="M142" s="59" t="n">
        <v>1</v>
      </c>
      <c r="N142" s="86" t="n">
        <v>3</v>
      </c>
      <c r="O142" s="86" t="n">
        <v>1</v>
      </c>
      <c r="P142" s="86" t="n">
        <v>2</v>
      </c>
      <c r="Q142" s="86" t="n">
        <v>0</v>
      </c>
      <c r="R142" s="60" t="n">
        <v>5</v>
      </c>
      <c r="S142" s="60" t="n">
        <v>2</v>
      </c>
      <c r="T142" s="60" t="n">
        <v>7</v>
      </c>
      <c r="U142" s="64" t="n">
        <v>1</v>
      </c>
      <c r="V142" s="77" t="n">
        <v>1</v>
      </c>
      <c r="W142" s="60" t="n">
        <v>2</v>
      </c>
      <c r="X142" s="58" t="n">
        <v>9</v>
      </c>
      <c r="Y142" s="59" t="n">
        <v>42</v>
      </c>
      <c r="Z142" s="61">
        <f>IF(U142="","",LOOKUP(U142-V142,{-9E+307,0,1},{2,"x",1}))</f>
        <v/>
      </c>
      <c r="AA142" s="62">
        <f>IF(U142="","",U142&amp;"-"&amp;V142)</f>
        <v/>
      </c>
      <c r="AB142" s="63" t="n"/>
      <c r="EP142" s="89" t="n"/>
      <c r="ER142" s="81" t="n"/>
      <c r="ES142" s="89" t="n"/>
      <c r="EU142" s="81" t="n"/>
      <c r="EV142" s="89" t="n"/>
      <c r="EX142" s="81" t="n"/>
      <c r="EY142" s="89" t="n"/>
      <c r="FA142" s="81" t="n"/>
      <c r="FB142" s="89" t="n"/>
      <c r="FD142" s="81" t="n"/>
      <c r="FE142" s="89" t="n"/>
      <c r="FG142" s="81" t="n"/>
      <c r="FH142" s="89" t="n"/>
      <c r="FJ142" s="81" t="n"/>
      <c r="FK142" s="89" t="n"/>
      <c r="FM142" s="81" t="n"/>
    </row>
    <row customHeight="1" ht="12" r="143" spans="1:201">
      <c r="A143" s="74" t="n">
        <v>43442</v>
      </c>
      <c r="B143" s="63" t="s">
        <v>198</v>
      </c>
      <c r="C143" s="63" t="s">
        <v>193</v>
      </c>
      <c r="D143" s="85" t="n">
        <v>7.22</v>
      </c>
      <c r="E143" s="57" t="n">
        <v>6.2</v>
      </c>
      <c r="F143" s="58" t="n">
        <v>340</v>
      </c>
      <c r="G143" s="59" t="n">
        <v>372</v>
      </c>
      <c r="H143" s="59" t="n">
        <v>243</v>
      </c>
      <c r="I143" s="59" t="n">
        <v>269</v>
      </c>
      <c r="J143" s="59" t="n">
        <v>8</v>
      </c>
      <c r="K143" s="59" t="n">
        <v>10</v>
      </c>
      <c r="L143" s="58" t="n">
        <v>2</v>
      </c>
      <c r="M143" s="59" t="n">
        <v>0</v>
      </c>
      <c r="N143" s="86" t="n">
        <v>2</v>
      </c>
      <c r="O143" s="86" t="n">
        <v>0</v>
      </c>
      <c r="P143" s="86" t="n">
        <v>1</v>
      </c>
      <c r="Q143" s="86" t="n">
        <v>3</v>
      </c>
      <c r="R143" s="60" t="n">
        <v>5</v>
      </c>
      <c r="S143" s="60" t="n">
        <v>3</v>
      </c>
      <c r="T143" s="60" t="n">
        <v>8</v>
      </c>
      <c r="U143" s="64" t="n">
        <v>3</v>
      </c>
      <c r="V143" s="77" t="n">
        <v>0</v>
      </c>
      <c r="W143" s="60" t="n">
        <v>3</v>
      </c>
      <c r="X143" s="58" t="n">
        <v>30</v>
      </c>
      <c r="Y143" s="59" t="n">
        <v>21</v>
      </c>
      <c r="Z143" s="61">
        <f>IF(U143="","",LOOKUP(U143-V143,{-9E+307,0,1},{2,"x",1}))</f>
        <v/>
      </c>
      <c r="AA143" s="62">
        <f>IF(U143="","",U143&amp;"-"&amp;V143)</f>
        <v/>
      </c>
      <c r="AB143" s="63" t="n"/>
      <c r="EP143" s="89" t="n"/>
      <c r="ER143" s="81" t="n"/>
      <c r="ES143" s="89" t="n"/>
      <c r="EU143" s="81" t="n"/>
      <c r="EV143" s="89" t="n"/>
      <c r="EX143" s="81" t="n"/>
      <c r="EY143" s="89" t="n"/>
      <c r="FA143" s="81" t="n"/>
      <c r="FB143" s="89" t="n"/>
      <c r="FD143" s="81" t="n"/>
      <c r="FE143" s="89" t="n"/>
      <c r="FG143" s="81" t="n"/>
      <c r="FH143" s="89" t="n"/>
      <c r="FJ143" s="81" t="n"/>
      <c r="FK143" s="89" t="n"/>
      <c r="FM143" s="81" t="n"/>
    </row>
    <row customHeight="1" ht="12" r="144" spans="1:201">
      <c r="A144" s="74" t="n">
        <v>43442</v>
      </c>
      <c r="B144" s="63" t="s">
        <v>197</v>
      </c>
      <c r="C144" s="63" t="s">
        <v>194</v>
      </c>
      <c r="D144" s="85" t="n">
        <v>6.2</v>
      </c>
      <c r="E144" s="57" t="n">
        <v>7.69</v>
      </c>
      <c r="F144" s="58" t="n">
        <v>454</v>
      </c>
      <c r="G144" s="59" t="n">
        <v>584</v>
      </c>
      <c r="H144" s="59" t="n">
        <v>381</v>
      </c>
      <c r="I144" s="59" t="n">
        <v>502</v>
      </c>
      <c r="J144" s="59" t="n">
        <v>14</v>
      </c>
      <c r="K144" s="59" t="n">
        <v>11</v>
      </c>
      <c r="L144" s="58" t="n">
        <v>1</v>
      </c>
      <c r="M144" s="59" t="n">
        <v>2</v>
      </c>
      <c r="N144" s="86" t="n">
        <v>0</v>
      </c>
      <c r="O144" s="86" t="n">
        <v>5</v>
      </c>
      <c r="P144" s="86" t="n">
        <v>2</v>
      </c>
      <c r="Q144" s="86" t="n">
        <v>2</v>
      </c>
      <c r="R144" s="60" t="n">
        <v>3</v>
      </c>
      <c r="S144" s="60" t="n">
        <v>9</v>
      </c>
      <c r="T144" s="60" t="n">
        <v>12</v>
      </c>
      <c r="U144" s="64" t="n">
        <v>0</v>
      </c>
      <c r="V144" s="77" t="n">
        <v>4</v>
      </c>
      <c r="W144" s="60" t="n">
        <v>4</v>
      </c>
      <c r="X144" s="58" t="n">
        <v>9</v>
      </c>
      <c r="Y144" s="59" t="n">
        <v>14</v>
      </c>
      <c r="Z144" s="61">
        <f>IF(U144="","",LOOKUP(U144-V144,{-9E+307,0,1},{2,"x",1}))</f>
        <v/>
      </c>
      <c r="AA144" s="62">
        <f>IF(U144="","",U144&amp;"-"&amp;V144)</f>
        <v/>
      </c>
      <c r="AB144" s="63" t="n"/>
      <c r="EP144" s="89" t="n"/>
      <c r="ER144" s="81" t="n"/>
      <c r="ES144" s="89" t="n"/>
      <c r="EU144" s="81" t="n"/>
      <c r="EV144" s="89" t="n"/>
      <c r="EX144" s="81" t="n"/>
      <c r="EY144" s="89" t="n"/>
      <c r="FA144" s="81" t="n"/>
      <c r="FB144" s="89" t="n"/>
      <c r="FD144" s="81" t="n"/>
      <c r="FE144" s="89" t="n"/>
      <c r="FG144" s="81" t="n"/>
      <c r="FH144" s="89" t="n"/>
      <c r="FJ144" s="81" t="n"/>
      <c r="FK144" s="89" t="n"/>
      <c r="FM144" s="81" t="n"/>
    </row>
    <row customHeight="1" ht="12" r="145" spans="1:201">
      <c r="A145" s="74" t="n">
        <v>43442</v>
      </c>
      <c r="B145" s="63" t="s">
        <v>208</v>
      </c>
      <c r="C145" s="63" t="s">
        <v>204</v>
      </c>
      <c r="D145" s="85" t="n">
        <v>6.72</v>
      </c>
      <c r="E145" s="57" t="n">
        <v>6.88</v>
      </c>
      <c r="F145" s="58" t="n">
        <v>438</v>
      </c>
      <c r="G145" s="59" t="n">
        <v>381</v>
      </c>
      <c r="H145" s="59" t="n">
        <v>366</v>
      </c>
      <c r="I145" s="59" t="n">
        <v>293</v>
      </c>
      <c r="J145" s="59" t="n">
        <v>11</v>
      </c>
      <c r="K145" s="59" t="n">
        <v>6</v>
      </c>
      <c r="L145" s="58" t="n">
        <v>1</v>
      </c>
      <c r="M145" s="59" t="n">
        <v>1</v>
      </c>
      <c r="N145" s="86" t="n">
        <v>3</v>
      </c>
      <c r="O145" s="86" t="n">
        <v>1</v>
      </c>
      <c r="P145" s="86" t="n">
        <v>2</v>
      </c>
      <c r="Q145" s="86" t="n">
        <v>1</v>
      </c>
      <c r="R145" s="60" t="n">
        <v>6</v>
      </c>
      <c r="S145" s="60" t="n">
        <v>3</v>
      </c>
      <c r="T145" s="60" t="n">
        <v>9</v>
      </c>
      <c r="U145" s="64" t="n">
        <v>1</v>
      </c>
      <c r="V145" s="77" t="n">
        <v>1</v>
      </c>
      <c r="W145" s="60" t="n">
        <v>2</v>
      </c>
      <c r="X145" s="58" t="n">
        <v>20</v>
      </c>
      <c r="Y145" s="59" t="n">
        <v>36</v>
      </c>
      <c r="Z145" s="61">
        <f>IF(U145="","",LOOKUP(U145-V145,{-9E+307,0,1},{2,"x",1}))</f>
        <v/>
      </c>
      <c r="AA145" s="62">
        <f>IF(U145="","",U145&amp;"-"&amp;V145)</f>
        <v/>
      </c>
      <c r="AB145" s="63" t="n"/>
      <c r="EP145" s="89" t="n"/>
      <c r="ER145" s="81" t="n"/>
      <c r="ES145" s="89" t="n"/>
      <c r="EU145" s="81" t="n"/>
      <c r="EV145" s="89" t="n"/>
      <c r="EX145" s="81" t="n"/>
      <c r="EY145" s="89" t="n"/>
      <c r="FA145" s="81" t="n"/>
      <c r="FB145" s="89" t="n"/>
      <c r="FD145" s="81" t="n"/>
      <c r="FE145" s="89" t="n"/>
      <c r="FG145" s="81" t="n"/>
      <c r="FH145" s="89" t="n"/>
      <c r="FJ145" s="81" t="n"/>
      <c r="FK145" s="89" t="n"/>
      <c r="FM145" s="81" t="n"/>
    </row>
    <row customHeight="1" ht="12" r="146" spans="1:201">
      <c r="A146" s="74" t="n">
        <v>43442</v>
      </c>
      <c r="B146" s="63" t="s">
        <v>199</v>
      </c>
      <c r="C146" s="63" t="s">
        <v>196</v>
      </c>
      <c r="D146" s="85" t="n">
        <v>6.46</v>
      </c>
      <c r="E146" s="57" t="n">
        <v>7.04</v>
      </c>
      <c r="F146" s="58" t="n">
        <v>450</v>
      </c>
      <c r="G146" s="59" t="n">
        <v>406</v>
      </c>
      <c r="H146" s="59" t="n">
        <v>358</v>
      </c>
      <c r="I146" s="59" t="n">
        <v>329</v>
      </c>
      <c r="J146" s="59" t="n">
        <v>12</v>
      </c>
      <c r="K146" s="59" t="n">
        <v>11</v>
      </c>
      <c r="L146" s="58" t="n">
        <v>1</v>
      </c>
      <c r="M146" s="59" t="n">
        <v>0</v>
      </c>
      <c r="N146" s="86" t="n">
        <v>2</v>
      </c>
      <c r="O146" s="86" t="n">
        <v>6</v>
      </c>
      <c r="P146" s="86" t="n">
        <v>0</v>
      </c>
      <c r="Q146" s="86" t="n">
        <v>1</v>
      </c>
      <c r="R146" s="60" t="n">
        <v>3</v>
      </c>
      <c r="S146" s="60" t="n">
        <v>7</v>
      </c>
      <c r="T146" s="60" t="n">
        <v>10</v>
      </c>
      <c r="U146" s="64" t="n">
        <v>2</v>
      </c>
      <c r="V146" s="77" t="n">
        <v>3</v>
      </c>
      <c r="W146" s="60" t="n">
        <v>5</v>
      </c>
      <c r="X146" s="58" t="n">
        <v>10</v>
      </c>
      <c r="Y146" s="59" t="n">
        <v>25</v>
      </c>
      <c r="Z146" s="61">
        <f>IF(U146="","",LOOKUP(U146-V146,{-9E+307,0,1},{2,"x",1}))</f>
        <v/>
      </c>
      <c r="AA146" s="62">
        <f>IF(U146="","",U146&amp;"-"&amp;V146)</f>
        <v/>
      </c>
      <c r="AB146" s="63" t="n"/>
      <c r="EP146" s="89" t="n"/>
      <c r="ER146" s="81" t="n"/>
      <c r="ES146" s="89" t="n"/>
      <c r="EU146" s="81" t="n"/>
      <c r="EV146" s="89" t="n"/>
      <c r="EX146" s="81" t="n"/>
      <c r="EY146" s="89" t="n"/>
      <c r="FA146" s="81" t="n"/>
      <c r="FB146" s="89" t="n"/>
      <c r="FD146" s="81" t="n"/>
      <c r="FE146" s="89" t="n"/>
      <c r="FG146" s="81" t="n"/>
      <c r="FH146" s="89" t="n"/>
      <c r="FJ146" s="81" t="n"/>
      <c r="FK146" s="89" t="n"/>
      <c r="FM146" s="81" t="n"/>
    </row>
    <row customHeight="1" ht="12" r="147" spans="1:201">
      <c r="A147" s="74" t="n">
        <v>43443</v>
      </c>
      <c r="B147" s="63" t="s">
        <v>189</v>
      </c>
      <c r="C147" s="63" t="s">
        <v>203</v>
      </c>
      <c r="D147" s="85" t="n">
        <v>7.05</v>
      </c>
      <c r="E147" s="57" t="n">
        <v>6.27</v>
      </c>
      <c r="F147" s="58" t="n">
        <v>526</v>
      </c>
      <c r="G147" s="59" t="n">
        <v>323</v>
      </c>
      <c r="H147" s="59" t="n">
        <v>462</v>
      </c>
      <c r="I147" s="59" t="n">
        <v>260</v>
      </c>
      <c r="J147" s="59" t="n">
        <v>5</v>
      </c>
      <c r="K147" s="59" t="n">
        <v>11</v>
      </c>
      <c r="L147" s="58" t="n">
        <v>0</v>
      </c>
      <c r="M147" s="59" t="n">
        <v>0</v>
      </c>
      <c r="N147" s="86" t="n">
        <v>3</v>
      </c>
      <c r="O147" s="86" t="n">
        <v>2</v>
      </c>
      <c r="P147" s="86" t="n">
        <v>0</v>
      </c>
      <c r="Q147" s="86" t="n">
        <v>3</v>
      </c>
      <c r="R147" s="60" t="n">
        <v>3</v>
      </c>
      <c r="S147" s="60" t="n">
        <v>5</v>
      </c>
      <c r="T147" s="60" t="n">
        <v>8</v>
      </c>
      <c r="U147" s="64" t="n">
        <v>2</v>
      </c>
      <c r="V147" s="77" t="n">
        <v>0</v>
      </c>
      <c r="W147" s="60" t="n">
        <v>2</v>
      </c>
      <c r="X147" s="58" t="n">
        <v>14</v>
      </c>
      <c r="Y147" s="59" t="n">
        <v>8</v>
      </c>
      <c r="Z147" s="61">
        <f>IF(U147="","",LOOKUP(U147-V147,{-9E+307,0,1},{2,"x",1}))</f>
        <v/>
      </c>
      <c r="AA147" s="62">
        <f>IF(U147="","",U147&amp;"-"&amp;V147)</f>
        <v/>
      </c>
      <c r="AB147" s="63" t="n"/>
      <c r="EP147" s="89" t="n"/>
      <c r="ER147" s="81" t="n"/>
      <c r="ES147" s="89" t="n"/>
      <c r="EU147" s="81" t="n"/>
      <c r="EV147" s="89" t="n"/>
      <c r="EX147" s="81" t="n"/>
      <c r="EY147" s="89" t="n"/>
      <c r="FA147" s="81" t="n"/>
      <c r="FB147" s="89" t="n"/>
      <c r="FD147" s="81" t="n"/>
      <c r="FE147" s="89" t="n"/>
      <c r="FG147" s="81" t="n"/>
      <c r="FH147" s="89" t="n"/>
      <c r="FJ147" s="81" t="n"/>
      <c r="FK147" s="89" t="n"/>
      <c r="FM147" s="81" t="n"/>
    </row>
    <row customHeight="1" ht="12" r="148" spans="1:201">
      <c r="A148" s="74" t="n">
        <v>43443</v>
      </c>
      <c r="B148" s="63" t="s">
        <v>201</v>
      </c>
      <c r="C148" s="63" t="s">
        <v>190</v>
      </c>
      <c r="D148" s="85" t="n">
        <v>6.95</v>
      </c>
      <c r="E148" s="57" t="n">
        <v>6.68</v>
      </c>
      <c r="F148" s="58" t="n">
        <v>410</v>
      </c>
      <c r="G148" s="59" t="n">
        <v>290</v>
      </c>
      <c r="H148" s="59" t="n">
        <v>319</v>
      </c>
      <c r="I148" s="59" t="n">
        <v>205</v>
      </c>
      <c r="J148" s="59" t="n">
        <v>25</v>
      </c>
      <c r="K148" s="59" t="n">
        <v>9</v>
      </c>
      <c r="L148" s="58" t="n">
        <v>0</v>
      </c>
      <c r="M148" s="59" t="n">
        <v>2</v>
      </c>
      <c r="N148" s="86" t="n">
        <v>7</v>
      </c>
      <c r="O148" s="86" t="n">
        <v>2</v>
      </c>
      <c r="P148" s="86" t="n">
        <v>0</v>
      </c>
      <c r="Q148" s="86" t="n">
        <v>0</v>
      </c>
      <c r="R148" s="60" t="n">
        <v>7</v>
      </c>
      <c r="S148" s="60" t="n">
        <v>4</v>
      </c>
      <c r="T148" s="60" t="n">
        <v>11</v>
      </c>
      <c r="U148" s="64" t="n">
        <v>4</v>
      </c>
      <c r="V148" s="77" t="n">
        <v>4</v>
      </c>
      <c r="W148" s="60" t="n">
        <v>8</v>
      </c>
      <c r="X148" s="58" t="n">
        <v>10</v>
      </c>
      <c r="Y148" s="59" t="n">
        <v>37</v>
      </c>
      <c r="Z148" s="61">
        <f>IF(U148="","",LOOKUP(U148-V148,{-9E+307,0,1},{2,"x",1}))</f>
        <v/>
      </c>
      <c r="AA148" s="62">
        <f>IF(U148="","",U148&amp;"-"&amp;V148)</f>
        <v/>
      </c>
      <c r="AB148" s="63" t="n"/>
      <c r="EP148" s="89" t="n"/>
      <c r="ER148" s="81" t="n"/>
      <c r="ES148" s="89" t="n"/>
      <c r="EU148" s="81" t="n"/>
      <c r="EV148" s="89" t="n"/>
      <c r="EX148" s="81" t="n"/>
      <c r="EY148" s="89" t="n"/>
      <c r="FA148" s="81" t="n"/>
      <c r="FB148" s="89" t="n"/>
      <c r="FD148" s="81" t="n"/>
      <c r="FE148" s="89" t="n"/>
      <c r="FG148" s="81" t="n"/>
      <c r="FH148" s="89" t="n"/>
      <c r="FJ148" s="81" t="n"/>
      <c r="FK148" s="89" t="n"/>
      <c r="FM148" s="81" t="n"/>
    </row>
    <row customHeight="1" ht="12" r="149" spans="1:201">
      <c r="A149" s="74" t="n">
        <v>43443</v>
      </c>
      <c r="B149" s="63" t="s">
        <v>202</v>
      </c>
      <c r="C149" s="63" t="s">
        <v>205</v>
      </c>
      <c r="D149" s="85" t="n">
        <v>6.5</v>
      </c>
      <c r="E149" s="57" t="n">
        <v>7.03</v>
      </c>
      <c r="F149" s="58" t="n">
        <v>376</v>
      </c>
      <c r="G149" s="59" t="n">
        <v>452</v>
      </c>
      <c r="H149" s="59" t="n">
        <v>283</v>
      </c>
      <c r="I149" s="59" t="n">
        <v>368</v>
      </c>
      <c r="J149" s="59" t="n">
        <v>9</v>
      </c>
      <c r="K149" s="59" t="n">
        <v>5</v>
      </c>
      <c r="L149" s="58" t="n">
        <v>0</v>
      </c>
      <c r="M149" s="59" t="n">
        <v>0</v>
      </c>
      <c r="N149" s="86" t="n">
        <v>3</v>
      </c>
      <c r="O149" s="86" t="n">
        <v>2</v>
      </c>
      <c r="P149" s="86" t="n">
        <v>1</v>
      </c>
      <c r="Q149" s="86" t="n">
        <v>2</v>
      </c>
      <c r="R149" s="60" t="n">
        <v>4</v>
      </c>
      <c r="S149" s="60" t="n">
        <v>4</v>
      </c>
      <c r="T149" s="60" t="n">
        <v>8</v>
      </c>
      <c r="U149" s="64" t="n">
        <v>0</v>
      </c>
      <c r="V149" s="77" t="n">
        <v>1</v>
      </c>
      <c r="W149" s="60" t="n">
        <v>1</v>
      </c>
      <c r="X149" s="58" t="n">
        <v>13</v>
      </c>
      <c r="Y149" s="59" t="n">
        <v>33</v>
      </c>
      <c r="Z149" s="61">
        <f>IF(U149="","",LOOKUP(U149-V149,{-9E+307,0,1},{2,"x",1}))</f>
        <v/>
      </c>
      <c r="AA149" s="62">
        <f>IF(U149="","",U149&amp;"-"&amp;V149)</f>
        <v/>
      </c>
      <c r="AB149" s="63" t="n"/>
      <c r="EP149" s="89" t="n"/>
      <c r="ER149" s="81" t="n"/>
      <c r="ES149" s="89" t="n"/>
      <c r="EU149" s="81" t="n"/>
      <c r="EV149" s="89" t="n"/>
      <c r="EX149" s="81" t="n"/>
      <c r="EY149" s="89" t="n"/>
      <c r="FA149" s="81" t="n"/>
      <c r="FB149" s="89" t="n"/>
      <c r="FD149" s="81" t="n"/>
      <c r="FE149" s="89" t="n"/>
      <c r="FG149" s="81" t="n"/>
      <c r="FH149" s="89" t="n"/>
      <c r="FJ149" s="81" t="n"/>
      <c r="FK149" s="89" t="n"/>
      <c r="FM149" s="81" t="n"/>
    </row>
    <row customHeight="1" ht="12" r="150" spans="1:201">
      <c r="A150" s="74" t="n">
        <v>43443</v>
      </c>
      <c r="B150" s="63" t="s">
        <v>200</v>
      </c>
      <c r="C150" s="63" t="s">
        <v>192</v>
      </c>
      <c r="D150" s="85" t="n">
        <v>6.56</v>
      </c>
      <c r="E150" s="57" t="n">
        <v>6.88</v>
      </c>
      <c r="F150" s="58" t="n">
        <v>538</v>
      </c>
      <c r="G150" s="59" t="n">
        <v>258</v>
      </c>
      <c r="H150" s="59" t="n">
        <v>474</v>
      </c>
      <c r="I150" s="59" t="n">
        <v>170</v>
      </c>
      <c r="J150" s="59" t="n">
        <v>16</v>
      </c>
      <c r="K150" s="59" t="n">
        <v>8</v>
      </c>
      <c r="L150" s="58" t="n">
        <v>3</v>
      </c>
      <c r="M150" s="59" t="n">
        <v>0</v>
      </c>
      <c r="N150" s="86" t="n">
        <v>0</v>
      </c>
      <c r="O150" s="86" t="n">
        <v>2</v>
      </c>
      <c r="P150" s="86" t="n">
        <v>2</v>
      </c>
      <c r="Q150" s="86" t="n">
        <v>4</v>
      </c>
      <c r="R150" s="60" t="n">
        <v>5</v>
      </c>
      <c r="S150" s="60" t="n">
        <v>6</v>
      </c>
      <c r="T150" s="60" t="n">
        <v>11</v>
      </c>
      <c r="U150" s="64" t="n">
        <v>1</v>
      </c>
      <c r="V150" s="77" t="n">
        <v>2</v>
      </c>
      <c r="W150" s="60" t="n">
        <v>3</v>
      </c>
      <c r="X150" s="58" t="n">
        <v>15</v>
      </c>
      <c r="Y150" s="59" t="n">
        <v>27</v>
      </c>
      <c r="Z150" s="61">
        <f>IF(U150="","",LOOKUP(U150-V150,{-9E+307,0,1},{2,"x",1}))</f>
        <v/>
      </c>
      <c r="AA150" s="62">
        <f>IF(U150="","",U150&amp;"-"&amp;V150)</f>
        <v/>
      </c>
      <c r="AB150" s="63" t="n"/>
      <c r="EP150" s="89" t="n"/>
      <c r="ER150" s="81" t="n"/>
      <c r="ES150" s="89" t="n"/>
      <c r="EU150" s="81" t="n"/>
      <c r="EV150" s="89" t="n"/>
      <c r="EX150" s="81" t="n"/>
      <c r="EY150" s="89" t="n"/>
      <c r="FA150" s="81" t="n"/>
      <c r="FB150" s="89" t="n"/>
      <c r="FD150" s="81" t="n"/>
      <c r="FE150" s="89" t="n"/>
      <c r="FG150" s="81" t="n"/>
      <c r="FH150" s="89" t="n"/>
      <c r="FJ150" s="81" t="n"/>
      <c r="FK150" s="89" t="n"/>
      <c r="FM150" s="81" t="n"/>
    </row>
    <row customHeight="1" ht="12" r="151" spans="1:201">
      <c r="A151" s="74" t="n">
        <v>43444</v>
      </c>
      <c r="B151" s="63" t="s">
        <v>195</v>
      </c>
      <c r="C151" s="63" t="s">
        <v>191</v>
      </c>
      <c r="D151" s="85" t="n">
        <v>7.14</v>
      </c>
      <c r="E151" s="57" t="n">
        <v>6.73</v>
      </c>
      <c r="F151" s="58" t="n">
        <v>406</v>
      </c>
      <c r="G151" s="59" t="n">
        <v>415</v>
      </c>
      <c r="H151" s="59" t="n">
        <v>319</v>
      </c>
      <c r="I151" s="59" t="n">
        <v>327</v>
      </c>
      <c r="J151" s="59" t="n">
        <v>18</v>
      </c>
      <c r="K151" s="59" t="n">
        <v>3</v>
      </c>
      <c r="L151" s="58" t="n">
        <v>0</v>
      </c>
      <c r="M151" s="59" t="n">
        <v>0</v>
      </c>
      <c r="N151" s="86" t="n">
        <v>9</v>
      </c>
      <c r="O151" s="86" t="n">
        <v>1</v>
      </c>
      <c r="P151" s="86" t="n">
        <v>1</v>
      </c>
      <c r="Q151" s="86" t="n">
        <v>0</v>
      </c>
      <c r="R151" s="60" t="n">
        <v>10</v>
      </c>
      <c r="S151" s="60" t="n">
        <v>1</v>
      </c>
      <c r="T151" s="60" t="n">
        <v>11</v>
      </c>
      <c r="U151" s="64" t="n">
        <v>1</v>
      </c>
      <c r="V151" s="77" t="n">
        <v>0</v>
      </c>
      <c r="W151" s="60" t="n">
        <v>1</v>
      </c>
      <c r="X151" s="58" t="n">
        <v>7</v>
      </c>
      <c r="Y151" s="59" t="n">
        <v>51</v>
      </c>
      <c r="Z151" s="61">
        <f>IF(U151="","",LOOKUP(U151-V151,{-9E+307,0,1},{2,"x",1}))</f>
        <v/>
      </c>
      <c r="AA151" s="62">
        <f>IF(U151="","",U151&amp;"-"&amp;V151)</f>
        <v/>
      </c>
      <c r="AB151" s="63" t="n"/>
      <c r="EP151" s="89" t="n"/>
      <c r="ER151" s="81" t="n"/>
      <c r="ES151" s="89" t="n"/>
      <c r="EU151" s="81" t="n"/>
      <c r="EV151" s="89" t="n"/>
      <c r="EX151" s="81" t="n"/>
      <c r="EY151" s="89" t="n"/>
      <c r="FA151" s="81" t="n"/>
      <c r="FB151" s="89" t="n"/>
      <c r="FD151" s="81" t="n"/>
      <c r="FE151" s="89" t="n"/>
      <c r="FG151" s="81" t="n"/>
      <c r="FH151" s="89" t="n"/>
      <c r="FJ151" s="81" t="n"/>
      <c r="FK151" s="89" t="n"/>
      <c r="FM151" s="81" t="n"/>
    </row>
    <row customHeight="1" ht="12" r="152" spans="1:201">
      <c r="A152" s="74" t="n">
        <v>43448</v>
      </c>
      <c r="B152" s="63" t="s">
        <v>196</v>
      </c>
      <c r="C152" s="63" t="s">
        <v>207</v>
      </c>
      <c r="D152" s="85" t="n">
        <v>6.76</v>
      </c>
      <c r="E152" s="57" t="n">
        <v>6.77</v>
      </c>
      <c r="F152" s="58" t="n">
        <v>828</v>
      </c>
      <c r="G152" s="59" t="n">
        <v>200</v>
      </c>
      <c r="H152" s="59" t="n">
        <v>752</v>
      </c>
      <c r="I152" s="59" t="n">
        <v>120</v>
      </c>
      <c r="J152" s="59" t="n">
        <v>10</v>
      </c>
      <c r="K152" s="59" t="n">
        <v>4</v>
      </c>
      <c r="L152" s="58" t="n">
        <v>1</v>
      </c>
      <c r="M152" s="59" t="n">
        <v>0</v>
      </c>
      <c r="N152" s="86" t="n">
        <v>0</v>
      </c>
      <c r="O152" s="86" t="n">
        <v>2</v>
      </c>
      <c r="P152" s="86" t="n">
        <v>1</v>
      </c>
      <c r="Q152" s="86" t="n">
        <v>0</v>
      </c>
      <c r="R152" s="60" t="n">
        <v>2</v>
      </c>
      <c r="S152" s="60" t="n">
        <v>2</v>
      </c>
      <c r="T152" s="60" t="n">
        <v>4</v>
      </c>
      <c r="U152" s="64" t="n">
        <v>0</v>
      </c>
      <c r="V152" s="77" t="n">
        <v>0</v>
      </c>
      <c r="W152" s="60" t="n">
        <v>0</v>
      </c>
      <c r="X152" s="58" t="n">
        <v>7</v>
      </c>
      <c r="Y152" s="59" t="n">
        <v>42</v>
      </c>
      <c r="Z152" s="61">
        <f>IF(U152="","",LOOKUP(U152-V152,{-9E+307,0,1},{2,"x",1}))</f>
        <v/>
      </c>
      <c r="AA152" s="62">
        <f>IF(U152="","",U152&amp;"-"&amp;V152)</f>
        <v/>
      </c>
      <c r="AB152" s="63" t="n"/>
      <c r="EP152" s="89" t="n"/>
      <c r="ER152" s="81" t="n"/>
      <c r="ES152" s="89" t="n"/>
      <c r="EU152" s="81" t="n"/>
      <c r="EV152" s="89" t="n"/>
      <c r="EX152" s="81" t="n"/>
      <c r="EY152" s="89" t="n"/>
      <c r="FA152" s="81" t="n"/>
      <c r="FB152" s="89" t="n"/>
      <c r="FD152" s="81" t="n"/>
      <c r="FE152" s="89" t="n"/>
      <c r="FG152" s="81" t="n"/>
      <c r="FH152" s="89" t="n"/>
      <c r="FJ152" s="81" t="n"/>
      <c r="FK152" s="89" t="n"/>
      <c r="FM152" s="81" t="n"/>
    </row>
    <row customHeight="1" ht="12" r="153" spans="1:201">
      <c r="A153" s="74" t="n">
        <v>43449</v>
      </c>
      <c r="B153" s="63" t="s">
        <v>201</v>
      </c>
      <c r="C153" s="63" t="s">
        <v>208</v>
      </c>
      <c r="D153" s="85" t="n">
        <v>6.93</v>
      </c>
      <c r="E153" s="57" t="n">
        <v>6.75</v>
      </c>
      <c r="F153" s="58" t="n">
        <v>490</v>
      </c>
      <c r="G153" s="59" t="n">
        <v>391</v>
      </c>
      <c r="H153" s="59" t="n">
        <v>364</v>
      </c>
      <c r="I153" s="59" t="n">
        <v>269</v>
      </c>
      <c r="J153" s="59" t="n">
        <v>13</v>
      </c>
      <c r="K153" s="59" t="n">
        <v>9</v>
      </c>
      <c r="L153" s="58" t="n">
        <v>0</v>
      </c>
      <c r="M153" s="59" t="n">
        <v>1</v>
      </c>
      <c r="N153" s="86" t="n">
        <v>1</v>
      </c>
      <c r="O153" s="86" t="n">
        <v>2</v>
      </c>
      <c r="P153" s="86" t="n">
        <v>5</v>
      </c>
      <c r="Q153" s="86" t="n">
        <v>1</v>
      </c>
      <c r="R153" s="60" t="n">
        <v>6</v>
      </c>
      <c r="S153" s="60" t="n">
        <v>4</v>
      </c>
      <c r="T153" s="60" t="n">
        <v>10</v>
      </c>
      <c r="U153" s="64" t="n">
        <v>1</v>
      </c>
      <c r="V153" s="77" t="n">
        <v>1</v>
      </c>
      <c r="W153" s="60" t="n">
        <v>2</v>
      </c>
      <c r="X153" s="58" t="n">
        <v>20</v>
      </c>
      <c r="Y153" s="59" t="n">
        <v>29</v>
      </c>
      <c r="Z153" s="61">
        <f>IF(U153="","",LOOKUP(U153-V153,{-9E+307,0,1},{2,"x",1}))</f>
        <v/>
      </c>
      <c r="AA153" s="62">
        <f>IF(U153="","",U153&amp;"-"&amp;V153)</f>
        <v/>
      </c>
      <c r="AB153" s="63" t="n"/>
      <c r="EP153" s="89" t="n"/>
      <c r="ER153" s="81" t="n"/>
      <c r="ES153" s="89" t="n"/>
      <c r="EU153" s="81" t="n"/>
      <c r="EV153" s="89" t="n"/>
      <c r="EX153" s="81" t="n"/>
      <c r="EY153" s="89" t="n"/>
      <c r="FA153" s="81" t="n"/>
      <c r="FB153" s="89" t="n"/>
      <c r="FD153" s="81" t="n"/>
      <c r="FE153" s="89" t="n"/>
      <c r="FG153" s="81" t="n"/>
      <c r="FH153" s="89" t="n"/>
      <c r="FJ153" s="81" t="n"/>
      <c r="FK153" s="89" t="n"/>
      <c r="FM153" s="81" t="n"/>
    </row>
    <row customHeight="1" ht="12" r="154" spans="1:201">
      <c r="A154" s="74" t="n">
        <v>43449</v>
      </c>
      <c r="B154" s="63" t="s">
        <v>206</v>
      </c>
      <c r="C154" s="63" t="s">
        <v>200</v>
      </c>
      <c r="D154" s="85" t="n">
        <v>6.77</v>
      </c>
      <c r="E154" s="57" t="n">
        <v>6.55</v>
      </c>
      <c r="F154" s="58" t="n">
        <v>247</v>
      </c>
      <c r="G154" s="59" t="n">
        <v>607</v>
      </c>
      <c r="H154" s="59" t="n">
        <v>135</v>
      </c>
      <c r="I154" s="59" t="n">
        <v>500</v>
      </c>
      <c r="J154" s="59" t="n">
        <v>4</v>
      </c>
      <c r="K154" s="59" t="n">
        <v>8</v>
      </c>
      <c r="L154" s="58" t="n">
        <v>0</v>
      </c>
      <c r="M154" s="59" t="n">
        <v>0</v>
      </c>
      <c r="N154" s="86" t="n">
        <v>1</v>
      </c>
      <c r="O154" s="86" t="n">
        <v>4</v>
      </c>
      <c r="P154" s="86" t="n">
        <v>1</v>
      </c>
      <c r="Q154" s="86" t="n">
        <v>0</v>
      </c>
      <c r="R154" s="60" t="n">
        <v>2</v>
      </c>
      <c r="S154" s="60" t="n">
        <v>4</v>
      </c>
      <c r="T154" s="60" t="n">
        <v>6</v>
      </c>
      <c r="U154" s="64" t="n">
        <v>1</v>
      </c>
      <c r="V154" s="77" t="n">
        <v>0</v>
      </c>
      <c r="W154" s="60" t="n">
        <v>1</v>
      </c>
      <c r="X154" s="58" t="n">
        <v>23</v>
      </c>
      <c r="Y154" s="59" t="n">
        <v>8</v>
      </c>
      <c r="Z154" s="61">
        <f>IF(U154="","",LOOKUP(U154-V154,{-9E+307,0,1},{2,"x",1}))</f>
        <v/>
      </c>
      <c r="AA154" s="62">
        <f>IF(U154="","",U154&amp;"-"&amp;V154)</f>
        <v/>
      </c>
      <c r="AB154" s="63" t="n"/>
      <c r="EP154" s="89" t="n"/>
      <c r="ER154" s="81" t="n"/>
      <c r="ES154" s="89" t="n"/>
      <c r="EU154" s="81" t="n"/>
      <c r="EV154" s="89" t="n"/>
      <c r="EX154" s="81" t="n"/>
      <c r="EY154" s="89" t="n"/>
      <c r="FA154" s="81" t="n"/>
      <c r="FB154" s="89" t="n"/>
      <c r="FD154" s="81" t="n"/>
      <c r="FE154" s="89" t="n"/>
      <c r="FG154" s="81" t="n"/>
      <c r="FH154" s="89" t="n"/>
      <c r="FJ154" s="81" t="n"/>
      <c r="FK154" s="89" t="n"/>
      <c r="FM154" s="81" t="n"/>
    </row>
    <row customHeight="1" ht="12" r="155" spans="1:201">
      <c r="A155" s="74" t="n">
        <v>43449</v>
      </c>
      <c r="B155" s="63" t="s">
        <v>205</v>
      </c>
      <c r="C155" s="63" t="s">
        <v>203</v>
      </c>
      <c r="D155" s="85" t="n">
        <v>6.93</v>
      </c>
      <c r="E155" s="57" t="n">
        <v>6.55</v>
      </c>
      <c r="F155" s="58" t="n">
        <v>754</v>
      </c>
      <c r="G155" s="59" t="n">
        <v>333</v>
      </c>
      <c r="H155" s="59" t="n">
        <v>687</v>
      </c>
      <c r="I155" s="59" t="n">
        <v>263</v>
      </c>
      <c r="J155" s="59" t="n">
        <v>7</v>
      </c>
      <c r="K155" s="59" t="n">
        <v>7</v>
      </c>
      <c r="L155" s="58" t="n">
        <v>0</v>
      </c>
      <c r="M155" s="59" t="n">
        <v>0</v>
      </c>
      <c r="N155" s="86" t="n">
        <v>3</v>
      </c>
      <c r="O155" s="86" t="n">
        <v>2</v>
      </c>
      <c r="P155" s="86" t="n">
        <v>1</v>
      </c>
      <c r="Q155" s="86" t="n">
        <v>1</v>
      </c>
      <c r="R155" s="60" t="n">
        <v>4</v>
      </c>
      <c r="S155" s="60" t="n">
        <v>3</v>
      </c>
      <c r="T155" s="60" t="n">
        <v>7</v>
      </c>
      <c r="U155" s="64" t="n">
        <v>1</v>
      </c>
      <c r="V155" s="77" t="n">
        <v>0</v>
      </c>
      <c r="W155" s="60" t="n">
        <v>1</v>
      </c>
      <c r="X155" s="58" t="n">
        <v>7</v>
      </c>
      <c r="Y155" s="59" t="n">
        <v>24</v>
      </c>
      <c r="Z155" s="61">
        <f>IF(U155="","",LOOKUP(U155-V155,{-9E+307,0,1},{2,"x",1}))</f>
        <v/>
      </c>
      <c r="AA155" s="62">
        <f>IF(U155="","",U155&amp;"-"&amp;V155)</f>
        <v/>
      </c>
      <c r="AB155" s="63" t="n"/>
      <c r="EP155" s="89" t="n"/>
      <c r="ER155" s="81" t="n"/>
      <c r="ES155" s="89" t="n"/>
      <c r="EU155" s="81" t="n"/>
      <c r="EV155" s="89" t="n"/>
      <c r="EX155" s="81" t="n"/>
      <c r="EY155" s="89" t="n"/>
      <c r="FA155" s="81" t="n"/>
      <c r="FB155" s="89" t="n"/>
      <c r="FD155" s="81" t="n"/>
      <c r="FE155" s="89" t="n"/>
      <c r="FG155" s="81" t="n"/>
      <c r="FH155" s="89" t="n"/>
      <c r="FJ155" s="81" t="n"/>
      <c r="FK155" s="89" t="n"/>
      <c r="FM155" s="81" t="n"/>
    </row>
    <row customHeight="1" ht="12" r="156" spans="1:201">
      <c r="A156" s="74" t="n">
        <v>43449</v>
      </c>
      <c r="B156" s="63" t="s">
        <v>192</v>
      </c>
      <c r="C156" s="63" t="s">
        <v>198</v>
      </c>
      <c r="D156" s="85" t="n">
        <v>6.38</v>
      </c>
      <c r="E156" s="57" t="n">
        <v>6.91</v>
      </c>
      <c r="F156" s="58" t="n">
        <v>446</v>
      </c>
      <c r="G156" s="59" t="n">
        <v>368</v>
      </c>
      <c r="H156" s="59" t="n">
        <v>356</v>
      </c>
      <c r="I156" s="59" t="n">
        <v>289</v>
      </c>
      <c r="J156" s="59" t="n">
        <v>5</v>
      </c>
      <c r="K156" s="59" t="n">
        <v>8</v>
      </c>
      <c r="L156" s="58" t="n">
        <v>0</v>
      </c>
      <c r="M156" s="59" t="n">
        <v>1</v>
      </c>
      <c r="N156" s="86" t="n">
        <v>2</v>
      </c>
      <c r="O156" s="86" t="n">
        <v>3</v>
      </c>
      <c r="P156" s="86" t="n">
        <v>0</v>
      </c>
      <c r="Q156" s="86" t="n">
        <v>1</v>
      </c>
      <c r="R156" s="60" t="n">
        <v>2</v>
      </c>
      <c r="S156" s="60" t="n">
        <v>5</v>
      </c>
      <c r="T156" s="60" t="n">
        <v>7</v>
      </c>
      <c r="U156" s="64" t="n">
        <v>2</v>
      </c>
      <c r="V156" s="77" t="n">
        <v>3</v>
      </c>
      <c r="W156" s="60" t="n">
        <v>5</v>
      </c>
      <c r="X156" s="58" t="n">
        <v>13</v>
      </c>
      <c r="Y156" s="59" t="n">
        <v>25</v>
      </c>
      <c r="Z156" s="61">
        <f>IF(U156="","",LOOKUP(U156-V156,{-9E+307,0,1},{2,"x",1}))</f>
        <v/>
      </c>
      <c r="AA156" s="62">
        <f>IF(U156="","",U156&amp;"-"&amp;V156)</f>
        <v/>
      </c>
      <c r="AB156" s="63" t="n"/>
      <c r="EP156" s="89" t="n"/>
      <c r="ER156" s="81" t="n"/>
      <c r="ES156" s="89" t="n"/>
      <c r="EU156" s="81" t="n"/>
      <c r="EV156" s="89" t="n"/>
      <c r="EX156" s="81" t="n"/>
      <c r="EY156" s="89" t="n"/>
      <c r="FA156" s="81" t="n"/>
      <c r="FB156" s="89" t="n"/>
      <c r="FD156" s="81" t="n"/>
      <c r="FE156" s="89" t="n"/>
      <c r="FG156" s="81" t="n"/>
      <c r="FH156" s="89" t="n"/>
      <c r="FJ156" s="81" t="n"/>
      <c r="FK156" s="89" t="n"/>
      <c r="FM156" s="81" t="n"/>
    </row>
    <row customHeight="1" ht="12" r="157" spans="1:201">
      <c r="A157" s="74" t="n">
        <v>43450</v>
      </c>
      <c r="B157" s="63" t="s">
        <v>197</v>
      </c>
      <c r="C157" s="63" t="s">
        <v>189</v>
      </c>
      <c r="D157" s="85" t="n">
        <v>6.35</v>
      </c>
      <c r="E157" s="57" t="n">
        <v>6.77</v>
      </c>
      <c r="F157" s="58" t="n">
        <v>278</v>
      </c>
      <c r="G157" s="59" t="n">
        <v>563</v>
      </c>
      <c r="H157" s="59" t="n">
        <v>216</v>
      </c>
      <c r="I157" s="59" t="n">
        <v>490</v>
      </c>
      <c r="J157" s="59" t="n">
        <v>8</v>
      </c>
      <c r="K157" s="59" t="n">
        <v>8</v>
      </c>
      <c r="L157" s="58" t="n">
        <v>1</v>
      </c>
      <c r="M157" s="59" t="n">
        <v>1</v>
      </c>
      <c r="N157" s="86" t="n">
        <v>1</v>
      </c>
      <c r="O157" s="86" t="n">
        <v>3</v>
      </c>
      <c r="P157" s="86" t="n">
        <v>1</v>
      </c>
      <c r="Q157" s="86" t="n">
        <v>1</v>
      </c>
      <c r="R157" s="60" t="n">
        <v>3</v>
      </c>
      <c r="S157" s="60" t="n">
        <v>5</v>
      </c>
      <c r="T157" s="60" t="n">
        <v>8</v>
      </c>
      <c r="U157" s="64" t="n">
        <v>1</v>
      </c>
      <c r="V157" s="77" t="n">
        <v>3</v>
      </c>
      <c r="W157" s="60" t="n">
        <v>4</v>
      </c>
      <c r="X157" s="58" t="n">
        <v>21</v>
      </c>
      <c r="Y157" s="59" t="n">
        <v>7</v>
      </c>
      <c r="Z157" s="61">
        <f>IF(U157="","",LOOKUP(U157-V157,{-9E+307,0,1},{2,"x",1}))</f>
        <v/>
      </c>
      <c r="AA157" s="62">
        <f>IF(U157="","",U157&amp;"-"&amp;V157)</f>
        <v/>
      </c>
      <c r="AB157" s="63" t="n"/>
      <c r="EP157" s="89" t="n"/>
      <c r="ER157" s="81" t="n"/>
      <c r="ES157" s="89" t="n"/>
      <c r="EU157" s="81" t="n"/>
      <c r="EV157" s="89" t="n"/>
      <c r="EX157" s="81" t="n"/>
      <c r="EY157" s="89" t="n"/>
      <c r="FA157" s="81" t="n"/>
      <c r="FB157" s="89" t="n"/>
      <c r="FD157" s="81" t="n"/>
      <c r="FE157" s="89" t="n"/>
      <c r="FG157" s="81" t="n"/>
      <c r="FH157" s="89" t="n"/>
      <c r="FJ157" s="81" t="n"/>
      <c r="FK157" s="89" t="n"/>
      <c r="FM157" s="81" t="n"/>
    </row>
    <row customHeight="1" ht="12" r="158" spans="1:201">
      <c r="A158" s="74" t="n">
        <v>43450</v>
      </c>
      <c r="B158" s="63" t="s">
        <v>202</v>
      </c>
      <c r="C158" s="63" t="s">
        <v>199</v>
      </c>
      <c r="D158" s="85" t="n">
        <v>6.83</v>
      </c>
      <c r="E158" s="57" t="n">
        <v>6.84</v>
      </c>
      <c r="F158" s="58" t="n">
        <v>394</v>
      </c>
      <c r="G158" s="59" t="n">
        <v>342</v>
      </c>
      <c r="H158" s="59" t="n">
        <v>308</v>
      </c>
      <c r="I158" s="59" t="n">
        <v>244</v>
      </c>
      <c r="J158" s="59" t="n">
        <v>17</v>
      </c>
      <c r="K158" s="59" t="n">
        <v>7</v>
      </c>
      <c r="L158" s="58" t="n">
        <v>2</v>
      </c>
      <c r="M158" s="59" t="n">
        <v>0</v>
      </c>
      <c r="N158" s="86" t="n">
        <v>8</v>
      </c>
      <c r="O158" s="86" t="n">
        <v>4</v>
      </c>
      <c r="P158" s="86" t="n">
        <v>2</v>
      </c>
      <c r="Q158" s="86" t="n">
        <v>2</v>
      </c>
      <c r="R158" s="60" t="n">
        <v>12</v>
      </c>
      <c r="S158" s="60" t="n">
        <v>6</v>
      </c>
      <c r="T158" s="60" t="n">
        <v>18</v>
      </c>
      <c r="U158" s="64" t="n">
        <v>2</v>
      </c>
      <c r="V158" s="77" t="n">
        <v>2</v>
      </c>
      <c r="W158" s="60" t="n">
        <v>4</v>
      </c>
      <c r="X158" s="58" t="n">
        <v>16</v>
      </c>
      <c r="Y158" s="59" t="n">
        <v>47</v>
      </c>
      <c r="Z158" s="61">
        <f>IF(U158="","",LOOKUP(U158-V158,{-9E+307,0,1},{2,"x",1}))</f>
        <v/>
      </c>
      <c r="AA158" s="62">
        <f>IF(U158="","",U158&amp;"-"&amp;V158)</f>
        <v/>
      </c>
      <c r="AB158" s="63" t="n"/>
      <c r="EP158" s="89" t="n"/>
      <c r="ER158" s="81" t="n"/>
      <c r="ES158" s="89" t="n"/>
      <c r="EU158" s="81" t="n"/>
      <c r="EV158" s="89" t="n"/>
      <c r="EX158" s="81" t="n"/>
      <c r="EY158" s="89" t="n"/>
      <c r="FA158" s="81" t="n"/>
      <c r="FB158" s="89" t="n"/>
      <c r="FD158" s="81" t="n"/>
      <c r="FE158" s="89" t="n"/>
      <c r="FG158" s="81" t="n"/>
      <c r="FH158" s="89" t="n"/>
      <c r="FJ158" s="81" t="n"/>
      <c r="FK158" s="89" t="n"/>
      <c r="FM158" s="81" t="n"/>
    </row>
    <row customHeight="1" ht="12" r="159" spans="1:201">
      <c r="A159" s="74" t="n">
        <v>43450</v>
      </c>
      <c r="B159" s="63" t="s">
        <v>190</v>
      </c>
      <c r="C159" s="63" t="s">
        <v>194</v>
      </c>
      <c r="D159" s="85" t="n">
        <v>5.87</v>
      </c>
      <c r="E159" s="57" t="n">
        <v>7.72</v>
      </c>
      <c r="F159" s="58" t="n">
        <v>377</v>
      </c>
      <c r="G159" s="59" t="n">
        <v>527</v>
      </c>
      <c r="H159" s="59" t="n">
        <v>312</v>
      </c>
      <c r="I159" s="59" t="n">
        <v>465</v>
      </c>
      <c r="J159" s="59" t="n">
        <v>11</v>
      </c>
      <c r="K159" s="59" t="n">
        <v>13</v>
      </c>
      <c r="L159" s="58" t="n">
        <v>0</v>
      </c>
      <c r="M159" s="59" t="n">
        <v>1</v>
      </c>
      <c r="N159" s="86" t="n">
        <v>4</v>
      </c>
      <c r="O159" s="86" t="n">
        <v>6</v>
      </c>
      <c r="P159" s="86" t="n">
        <v>2</v>
      </c>
      <c r="Q159" s="86" t="n">
        <v>2</v>
      </c>
      <c r="R159" s="60" t="n">
        <v>6</v>
      </c>
      <c r="S159" s="60" t="n">
        <v>9</v>
      </c>
      <c r="T159" s="60" t="n">
        <v>15</v>
      </c>
      <c r="U159" s="64" t="n">
        <v>0</v>
      </c>
      <c r="V159" s="77" t="n">
        <v>5</v>
      </c>
      <c r="W159" s="60" t="n">
        <v>5</v>
      </c>
      <c r="X159" s="58" t="n">
        <v>7</v>
      </c>
      <c r="Y159" s="59" t="n">
        <v>22</v>
      </c>
      <c r="Z159" s="61">
        <f>IF(U159="","",LOOKUP(U159-V159,{-9E+307,0,1},{2,"x",1}))</f>
        <v/>
      </c>
      <c r="AA159" s="62">
        <f>IF(U159="","",U159&amp;"-"&amp;V159)</f>
        <v/>
      </c>
      <c r="AB159" s="63" t="n"/>
      <c r="EP159" s="89" t="n"/>
      <c r="ER159" s="81" t="n"/>
      <c r="ES159" s="89" t="n"/>
      <c r="EU159" s="81" t="n"/>
      <c r="EV159" s="89" t="n"/>
      <c r="EX159" s="81" t="n"/>
      <c r="EY159" s="89" t="n"/>
      <c r="FA159" s="81" t="n"/>
      <c r="FB159" s="89" t="n"/>
      <c r="FD159" s="81" t="n"/>
      <c r="FE159" s="89" t="n"/>
      <c r="FG159" s="81" t="n"/>
      <c r="FH159" s="89" t="n"/>
      <c r="FJ159" s="81" t="n"/>
      <c r="FK159" s="89" t="n"/>
      <c r="FM159" s="81" t="n"/>
    </row>
    <row customHeight="1" ht="12" r="160" spans="1:201">
      <c r="A160" s="74" t="n">
        <v>43450</v>
      </c>
      <c r="B160" s="63" t="s">
        <v>204</v>
      </c>
      <c r="C160" s="63" t="s">
        <v>191</v>
      </c>
      <c r="D160" s="85" t="n">
        <v>7.07</v>
      </c>
      <c r="E160" s="57" t="n">
        <v>6.38</v>
      </c>
      <c r="F160" s="58" t="n">
        <v>456</v>
      </c>
      <c r="G160" s="59" t="n">
        <v>444</v>
      </c>
      <c r="H160" s="59" t="n">
        <v>357</v>
      </c>
      <c r="I160" s="59" t="n">
        <v>356</v>
      </c>
      <c r="J160" s="59" t="n">
        <v>11</v>
      </c>
      <c r="K160" s="59" t="n">
        <v>6</v>
      </c>
      <c r="L160" s="58" t="n">
        <v>0</v>
      </c>
      <c r="M160" s="59" t="n">
        <v>1</v>
      </c>
      <c r="N160" s="86" t="n">
        <v>5</v>
      </c>
      <c r="O160" s="86" t="n">
        <v>0</v>
      </c>
      <c r="P160" s="86" t="n">
        <v>0</v>
      </c>
      <c r="Q160" s="86" t="n">
        <v>1</v>
      </c>
      <c r="R160" s="60" t="n">
        <v>5</v>
      </c>
      <c r="S160" s="60" t="n">
        <v>2</v>
      </c>
      <c r="T160" s="60" t="n">
        <v>7</v>
      </c>
      <c r="U160" s="64" t="n">
        <v>2</v>
      </c>
      <c r="V160" s="77" t="n">
        <v>0</v>
      </c>
      <c r="W160" s="60" t="n">
        <v>2</v>
      </c>
      <c r="X160" s="58" t="n">
        <v>28</v>
      </c>
      <c r="Y160" s="59" t="n">
        <v>25</v>
      </c>
      <c r="Z160" s="61">
        <f>IF(U160="","",LOOKUP(U160-V160,{-9E+307,0,1},{2,"x",1}))</f>
        <v/>
      </c>
      <c r="AA160" s="62">
        <f>IF(U160="","",U160&amp;"-"&amp;V160)</f>
        <v/>
      </c>
      <c r="AB160" s="63" t="n"/>
      <c r="EP160" s="89" t="n"/>
      <c r="ER160" s="81" t="n"/>
      <c r="ES160" s="89" t="n"/>
      <c r="EU160" s="81" t="n"/>
      <c r="EV160" s="89" t="n"/>
      <c r="EX160" s="81" t="n"/>
      <c r="EY160" s="89" t="n"/>
      <c r="FA160" s="81" t="n"/>
      <c r="FB160" s="89" t="n"/>
      <c r="FD160" s="81" t="n"/>
      <c r="FE160" s="89" t="n"/>
      <c r="FG160" s="81" t="n"/>
      <c r="FH160" s="89" t="n"/>
      <c r="FJ160" s="81" t="n"/>
      <c r="FK160" s="89" t="n"/>
      <c r="FM160" s="81" t="n"/>
    </row>
    <row r="161" spans="1:201">
      <c r="A161" s="74" t="n">
        <v>43451</v>
      </c>
      <c r="B161" s="63" t="s">
        <v>193</v>
      </c>
      <c r="C161" s="63" t="s">
        <v>195</v>
      </c>
      <c r="D161" s="85" t="n">
        <v>6.67</v>
      </c>
      <c r="E161" s="57" t="n">
        <v>6.89</v>
      </c>
      <c r="F161" s="58" t="n">
        <v>363</v>
      </c>
      <c r="G161" s="59" t="n">
        <v>446</v>
      </c>
      <c r="H161" s="59" t="n">
        <v>243</v>
      </c>
      <c r="I161" s="59" t="n">
        <v>304</v>
      </c>
      <c r="J161" s="59" t="n">
        <v>7</v>
      </c>
      <c r="K161" s="59" t="n">
        <v>5</v>
      </c>
      <c r="L161" s="58" t="n">
        <v>0</v>
      </c>
      <c r="M161" s="59" t="n">
        <v>0</v>
      </c>
      <c r="N161" s="86" t="n">
        <v>0</v>
      </c>
      <c r="O161" s="86" t="n">
        <v>3</v>
      </c>
      <c r="P161" s="86" t="n">
        <v>2</v>
      </c>
      <c r="Q161" s="86" t="n">
        <v>0</v>
      </c>
      <c r="R161" s="60" t="n">
        <v>2</v>
      </c>
      <c r="S161" s="60" t="n">
        <v>3</v>
      </c>
      <c r="T161" s="60" t="n">
        <v>5</v>
      </c>
      <c r="U161" s="64" t="n">
        <v>0</v>
      </c>
      <c r="V161" s="77" t="n">
        <v>0</v>
      </c>
      <c r="W161" s="60" t="n">
        <v>0</v>
      </c>
      <c r="X161" s="58" t="n">
        <v>35</v>
      </c>
      <c r="Y161" s="59" t="n">
        <v>18</v>
      </c>
      <c r="Z161" s="61">
        <f>IF(U161="","",LOOKUP(U161-V161,{-9E+307,0,1},{2,"x",1}))</f>
        <v/>
      </c>
      <c r="AA161" s="62">
        <f>IF(U161="","",U161&amp;"-"&amp;V161)</f>
        <v/>
      </c>
      <c r="AB161" s="63" t="n"/>
      <c r="EP161" s="89" t="n"/>
      <c r="ER161" s="81" t="n"/>
      <c r="ES161" s="89" t="n"/>
      <c r="EU161" s="81" t="n"/>
      <c r="EV161" s="89" t="n"/>
      <c r="EX161" s="81" t="n"/>
      <c r="EY161" s="89" t="n"/>
      <c r="FA161" s="81" t="n"/>
      <c r="FB161" s="89" t="n"/>
      <c r="FD161" s="81" t="n"/>
      <c r="FE161" s="89" t="n"/>
      <c r="FG161" s="81" t="n"/>
      <c r="FH161" s="89" t="n"/>
      <c r="FJ161" s="81" t="n"/>
      <c r="FK161" s="89" t="n"/>
      <c r="FM161" s="81" t="n"/>
    </row>
  </sheetData>
  <mergeCells count="3">
    <mergeCell ref="BT17:BW17"/>
    <mergeCell ref="BX17:CA17"/>
    <mergeCell ref="CB17:CE17"/>
  </mergeCells>
  <conditionalFormatting sqref="Z2:AB101 Z102:Z111 Z112:AB161">
    <cfRule dxfId="0" priority="1" stopIfTrue="1" type="expression">
      <formula>SEARCH("Jornada",$A2)</formula>
    </cfRule>
  </conditionalFormatting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H106"/>
  <sheetViews>
    <sheetView topLeftCell="A57" workbookViewId="0">
      <selection activeCell="H106" sqref="H106"/>
    </sheetView>
  </sheetViews>
  <sheetFormatPr baseColWidth="8" defaultRowHeight="12" outlineLevelCol="0"/>
  <cols>
    <col bestFit="1" customWidth="1" max="1" min="1" style="78" width="18"/>
    <col customWidth="1" max="29" min="2" style="78" width="9.140625"/>
    <col customWidth="1" max="16384" min="30" style="78" width="9.140625"/>
  </cols>
  <sheetData>
    <row r="2" spans="1:8">
      <c r="B2" s="34" t="n">
        <v>43455</v>
      </c>
      <c r="C2" s="78" t="s">
        <v>58</v>
      </c>
      <c r="D2" s="78" t="s">
        <v>61</v>
      </c>
    </row>
    <row r="3" spans="1:8">
      <c r="B3" s="34" t="n">
        <v>43456</v>
      </c>
      <c r="C3" s="34" t="s">
        <v>48</v>
      </c>
      <c r="D3" s="34" t="s">
        <v>56</v>
      </c>
    </row>
    <row r="4" spans="1:8">
      <c r="B4" s="34" t="n">
        <v>43456</v>
      </c>
      <c r="C4" s="34" t="s">
        <v>46</v>
      </c>
      <c r="D4" s="78" t="s">
        <v>53</v>
      </c>
    </row>
    <row r="5" spans="1:8">
      <c r="B5" s="34" t="n">
        <v>43456</v>
      </c>
      <c r="C5" s="78" t="s">
        <v>47</v>
      </c>
      <c r="D5" s="78" t="s">
        <v>31</v>
      </c>
    </row>
    <row r="6" spans="1:8">
      <c r="B6" s="34" t="n">
        <v>43456</v>
      </c>
      <c r="C6" s="78" t="s">
        <v>52</v>
      </c>
      <c r="D6" s="34" t="s">
        <v>32</v>
      </c>
    </row>
    <row r="7" spans="1:8">
      <c r="B7" s="34" t="n">
        <v>43456</v>
      </c>
      <c r="C7" s="78" t="s">
        <v>51</v>
      </c>
      <c r="D7" s="78" t="s">
        <v>63</v>
      </c>
    </row>
    <row r="8" spans="1:8">
      <c r="B8" s="34" t="n">
        <v>43456</v>
      </c>
      <c r="C8" s="34" t="s">
        <v>60</v>
      </c>
      <c r="D8" s="78" t="s">
        <v>50</v>
      </c>
    </row>
    <row r="9" spans="1:8">
      <c r="B9" s="34" t="n">
        <v>43456</v>
      </c>
      <c r="C9" s="78" t="s">
        <v>54</v>
      </c>
      <c r="D9" s="78" t="s">
        <v>49</v>
      </c>
    </row>
    <row r="10" spans="1:8">
      <c r="B10" s="34" t="n">
        <v>43456</v>
      </c>
      <c r="C10" s="78" t="s">
        <v>62</v>
      </c>
      <c r="D10" s="78" t="s">
        <v>57</v>
      </c>
    </row>
    <row r="11" spans="1:8">
      <c r="B11" s="34" t="n">
        <v>43457</v>
      </c>
      <c r="C11" s="78" t="s">
        <v>59</v>
      </c>
      <c r="D11" s="78" t="s">
        <v>55</v>
      </c>
      <c r="F11" s="34" t="n"/>
      <c r="G11" s="34" t="n"/>
      <c r="H11" s="34" t="n"/>
    </row>
    <row r="12" spans="1:8">
      <c r="B12" s="34" t="n"/>
      <c r="F12" s="34" t="n"/>
    </row>
    <row r="13" spans="1:8">
      <c r="B13" s="34" t="n">
        <v>43456</v>
      </c>
      <c r="C13" s="34" t="s">
        <v>78</v>
      </c>
      <c r="D13" s="78" t="s">
        <v>72</v>
      </c>
      <c r="G13" s="34" t="n"/>
    </row>
    <row r="14" spans="1:8">
      <c r="B14" s="34" t="n">
        <v>43456</v>
      </c>
      <c r="C14" s="78" t="s">
        <v>74</v>
      </c>
      <c r="D14" s="78" t="s">
        <v>80</v>
      </c>
      <c r="F14" s="34" t="n"/>
    </row>
    <row r="15" spans="1:8">
      <c r="B15" s="34" t="n">
        <v>43456</v>
      </c>
      <c r="C15" s="78" t="s">
        <v>70</v>
      </c>
      <c r="D15" s="78" t="s">
        <v>76</v>
      </c>
      <c r="G15" s="34" t="n"/>
    </row>
    <row r="16" spans="1:8">
      <c r="B16" s="34" t="n">
        <v>43456</v>
      </c>
      <c r="C16" s="78" t="s">
        <v>88</v>
      </c>
      <c r="D16" s="78" t="s">
        <v>86</v>
      </c>
      <c r="F16" s="34" t="n"/>
    </row>
    <row r="17" spans="1:8">
      <c r="B17" s="34" t="n">
        <v>43456</v>
      </c>
      <c r="C17" s="78" t="s">
        <v>79</v>
      </c>
      <c r="D17" s="78" t="s">
        <v>85</v>
      </c>
      <c r="G17" s="34" t="n"/>
      <c r="H17" s="34" t="n"/>
    </row>
    <row r="18" spans="1:8">
      <c r="B18" s="34" t="n">
        <v>43456</v>
      </c>
      <c r="C18" s="78" t="s">
        <v>77</v>
      </c>
      <c r="D18" s="78" t="s">
        <v>84</v>
      </c>
      <c r="G18" s="34" t="n"/>
    </row>
    <row r="19" spans="1:8">
      <c r="B19" s="34" t="n">
        <v>43456</v>
      </c>
      <c r="C19" s="78" t="s">
        <v>69</v>
      </c>
      <c r="D19" s="78" t="s">
        <v>82</v>
      </c>
    </row>
    <row r="20" spans="1:8">
      <c r="B20" s="34" t="n">
        <v>43456</v>
      </c>
      <c r="C20" s="78" t="s">
        <v>75</v>
      </c>
      <c r="D20" s="78" t="s">
        <v>87</v>
      </c>
    </row>
    <row r="21" spans="1:8">
      <c r="B21" s="34" t="n">
        <v>43456</v>
      </c>
      <c r="C21" s="34" t="s">
        <v>90</v>
      </c>
      <c r="D21" s="78" t="s">
        <v>83</v>
      </c>
    </row>
    <row r="22" spans="1:8">
      <c r="B22" s="34" t="n">
        <v>43456</v>
      </c>
      <c r="C22" s="78" t="s">
        <v>92</v>
      </c>
      <c r="D22" s="78" t="s">
        <v>81</v>
      </c>
    </row>
    <row r="23" spans="1:8">
      <c r="B23" s="34" t="n">
        <v>43456</v>
      </c>
      <c r="C23" s="34" t="s">
        <v>89</v>
      </c>
      <c r="D23" s="78" t="s">
        <v>71</v>
      </c>
    </row>
    <row r="24" spans="1:8">
      <c r="B24" s="34" t="n">
        <v>43457</v>
      </c>
      <c r="C24" s="78" t="s">
        <v>73</v>
      </c>
      <c r="D24" s="78" t="s">
        <v>91</v>
      </c>
    </row>
    <row r="25" spans="1:8">
      <c r="B25" s="34" t="n"/>
    </row>
    <row r="26" spans="1:8">
      <c r="B26" s="34" t="n">
        <v>43456</v>
      </c>
      <c r="C26" s="34" t="s">
        <v>95</v>
      </c>
      <c r="D26" s="78" t="s">
        <v>93</v>
      </c>
    </row>
    <row r="27" spans="1:8">
      <c r="B27" s="34" t="n">
        <v>43456</v>
      </c>
      <c r="C27" s="78" t="s">
        <v>98</v>
      </c>
      <c r="D27" s="78" t="s">
        <v>94</v>
      </c>
    </row>
    <row r="28" spans="1:8">
      <c r="B28" s="34" t="n">
        <v>43456</v>
      </c>
      <c r="C28" s="78" t="s">
        <v>104</v>
      </c>
      <c r="D28" s="78" t="s">
        <v>109</v>
      </c>
      <c r="E28" s="33" t="n"/>
    </row>
    <row r="29" spans="1:8">
      <c r="B29" s="34" t="n">
        <v>43456</v>
      </c>
      <c r="C29" s="78" t="s">
        <v>100</v>
      </c>
      <c r="D29" s="78" t="s">
        <v>111</v>
      </c>
    </row>
    <row r="30" spans="1:8">
      <c r="B30" s="34" t="n">
        <v>43456</v>
      </c>
      <c r="C30" s="78" t="s">
        <v>112</v>
      </c>
      <c r="D30" s="78" t="s">
        <v>103</v>
      </c>
    </row>
    <row r="31" spans="1:8">
      <c r="B31" s="34" t="n">
        <v>43456</v>
      </c>
      <c r="C31" s="78" t="s">
        <v>107</v>
      </c>
      <c r="D31" s="78" t="s">
        <v>105</v>
      </c>
    </row>
    <row r="32" spans="1:8">
      <c r="B32" s="34" t="n">
        <v>43456</v>
      </c>
      <c r="C32" s="78" t="s">
        <v>99</v>
      </c>
      <c r="D32" s="78" t="s">
        <v>96</v>
      </c>
    </row>
    <row r="33" spans="1:8">
      <c r="B33" s="34" t="n">
        <v>43456</v>
      </c>
      <c r="C33" s="34" t="s">
        <v>108</v>
      </c>
      <c r="D33" s="78" t="s">
        <v>101</v>
      </c>
    </row>
    <row r="34" spans="1:8">
      <c r="B34" s="34" t="n">
        <v>43456</v>
      </c>
      <c r="C34" s="34" t="s">
        <v>110</v>
      </c>
      <c r="D34" s="34" t="s">
        <v>106</v>
      </c>
    </row>
    <row r="35" spans="1:8">
      <c r="B35" s="34" t="n">
        <v>43457</v>
      </c>
      <c r="C35" s="34" t="s">
        <v>102</v>
      </c>
      <c r="D35" s="78" t="s">
        <v>97</v>
      </c>
    </row>
    <row r="36" spans="1:8">
      <c r="B36" s="34" t="n"/>
    </row>
    <row r="37" spans="1:8">
      <c r="B37" s="34" t="n">
        <v>43455</v>
      </c>
      <c r="C37" s="34" t="s">
        <v>125</v>
      </c>
      <c r="D37" s="34" t="s">
        <v>115</v>
      </c>
    </row>
    <row r="38" spans="1:8">
      <c r="B38" s="34" t="n">
        <v>43456</v>
      </c>
      <c r="C38" s="78" t="s">
        <v>116</v>
      </c>
      <c r="D38" s="78" t="s">
        <v>121</v>
      </c>
    </row>
    <row r="39" spans="1:8">
      <c r="A39" s="34" t="n"/>
      <c r="B39" s="34" t="n">
        <v>43456</v>
      </c>
      <c r="C39" s="34" t="s">
        <v>120</v>
      </c>
      <c r="D39" s="78" t="s">
        <v>113</v>
      </c>
    </row>
    <row r="40" spans="1:8">
      <c r="B40" s="34" t="n">
        <v>43456</v>
      </c>
      <c r="C40" s="78" t="s">
        <v>124</v>
      </c>
      <c r="D40" s="78" t="s">
        <v>118</v>
      </c>
    </row>
    <row r="41" spans="1:8">
      <c r="B41" s="34" t="n">
        <v>43456</v>
      </c>
      <c r="C41" s="78" t="s">
        <v>122</v>
      </c>
      <c r="D41" s="78" t="s">
        <v>119</v>
      </c>
    </row>
    <row r="42" spans="1:8">
      <c r="A42" s="34" t="n"/>
      <c r="B42" s="34" t="n">
        <v>43456</v>
      </c>
      <c r="C42" s="78" t="s">
        <v>128</v>
      </c>
      <c r="D42" s="78" t="s">
        <v>123</v>
      </c>
    </row>
    <row r="43" spans="1:8">
      <c r="B43" s="34" t="n">
        <v>43456</v>
      </c>
      <c r="C43" s="78" t="s">
        <v>130</v>
      </c>
      <c r="D43" s="78" t="s">
        <v>127</v>
      </c>
    </row>
    <row r="44" spans="1:8">
      <c r="A44" s="34" t="n"/>
      <c r="B44" s="34" t="n">
        <v>43457</v>
      </c>
      <c r="C44" s="78" t="s">
        <v>117</v>
      </c>
      <c r="D44" s="78" t="s">
        <v>126</v>
      </c>
    </row>
    <row r="45" spans="1:8">
      <c r="B45" s="34" t="n">
        <v>43457</v>
      </c>
      <c r="C45" s="34" t="s">
        <v>114</v>
      </c>
      <c r="D45" s="34" t="s">
        <v>129</v>
      </c>
    </row>
    <row r="46" spans="1:8">
      <c r="B46" s="34" t="n"/>
    </row>
    <row r="47" spans="1:8">
      <c r="B47" s="34" t="n">
        <v>43455</v>
      </c>
      <c r="C47" s="34" t="s">
        <v>134</v>
      </c>
      <c r="D47" s="34" t="s">
        <v>133</v>
      </c>
    </row>
    <row r="48" spans="1:8">
      <c r="B48" s="34" t="n">
        <v>43455</v>
      </c>
      <c r="C48" s="78" t="s">
        <v>137</v>
      </c>
      <c r="D48" s="78" t="s">
        <v>136</v>
      </c>
    </row>
    <row r="49" spans="1:8">
      <c r="B49" s="34" t="n">
        <v>43456</v>
      </c>
      <c r="C49" s="78" t="s">
        <v>135</v>
      </c>
      <c r="D49" s="78" t="s">
        <v>143</v>
      </c>
    </row>
    <row r="50" spans="1:8">
      <c r="B50" s="34" t="n">
        <v>43456</v>
      </c>
      <c r="C50" s="78" t="s">
        <v>140</v>
      </c>
      <c r="D50" s="78" t="s">
        <v>139</v>
      </c>
    </row>
    <row r="51" spans="1:8">
      <c r="B51" s="34" t="n">
        <v>43456</v>
      </c>
      <c r="C51" s="78" t="s">
        <v>146</v>
      </c>
      <c r="D51" s="78" t="s">
        <v>145</v>
      </c>
    </row>
    <row r="52" spans="1:8">
      <c r="A52" s="34" t="n"/>
      <c r="B52" s="34" t="n">
        <v>43457</v>
      </c>
      <c r="C52" s="78" t="s">
        <v>138</v>
      </c>
      <c r="D52" s="78" t="s">
        <v>147</v>
      </c>
    </row>
    <row r="53" spans="1:8">
      <c r="B53" s="34" t="n">
        <v>43457</v>
      </c>
      <c r="C53" s="78" t="s">
        <v>144</v>
      </c>
      <c r="D53" s="78" t="s">
        <v>148</v>
      </c>
    </row>
    <row r="54" spans="1:8">
      <c r="A54" s="34" t="n"/>
      <c r="B54" s="34" t="n">
        <v>43457</v>
      </c>
      <c r="C54" s="78" t="s">
        <v>132</v>
      </c>
      <c r="D54" s="78" t="s">
        <v>131</v>
      </c>
    </row>
    <row r="55" spans="1:8">
      <c r="B55" s="34" t="n">
        <v>43457</v>
      </c>
      <c r="C55" s="78" t="s">
        <v>142</v>
      </c>
      <c r="D55" s="78" t="s">
        <v>141</v>
      </c>
    </row>
    <row r="57" spans="1:8">
      <c r="B57" s="34" t="n">
        <v>43456</v>
      </c>
      <c r="C57" s="34" t="s">
        <v>153</v>
      </c>
      <c r="D57" s="78" t="s">
        <v>166</v>
      </c>
    </row>
    <row r="58" spans="1:8">
      <c r="B58" s="34" t="n">
        <v>43456</v>
      </c>
      <c r="C58" s="78" t="s">
        <v>149</v>
      </c>
      <c r="D58" s="78" t="s">
        <v>163</v>
      </c>
    </row>
    <row r="59" spans="1:8">
      <c r="B59" s="34" t="n">
        <v>43456</v>
      </c>
      <c r="C59" s="34" t="s">
        <v>157</v>
      </c>
      <c r="D59" s="78" t="s">
        <v>168</v>
      </c>
    </row>
    <row r="60" spans="1:8">
      <c r="A60" s="34" t="n"/>
      <c r="B60" s="34" t="n">
        <v>43456</v>
      </c>
      <c r="C60" s="34" t="s">
        <v>167</v>
      </c>
      <c r="D60" s="78" t="s">
        <v>159</v>
      </c>
    </row>
    <row r="61" spans="1:8">
      <c r="B61" s="34" t="n">
        <v>43456</v>
      </c>
      <c r="C61" s="78" t="s">
        <v>150</v>
      </c>
      <c r="D61" s="78" t="s">
        <v>156</v>
      </c>
    </row>
    <row r="62" spans="1:8">
      <c r="B62" s="34" t="n">
        <v>43456</v>
      </c>
      <c r="C62" s="34" t="s">
        <v>151</v>
      </c>
      <c r="D62" s="78" t="s">
        <v>158</v>
      </c>
    </row>
    <row r="63" spans="1:8">
      <c r="B63" s="34" t="n">
        <v>43456</v>
      </c>
      <c r="C63" s="34" t="s">
        <v>152</v>
      </c>
      <c r="D63" s="78" t="s">
        <v>155</v>
      </c>
    </row>
    <row r="64" spans="1:8">
      <c r="A64" s="34" t="n"/>
      <c r="B64" s="34" t="n">
        <v>43456</v>
      </c>
      <c r="C64" s="78" t="s">
        <v>160</v>
      </c>
      <c r="D64" s="78" t="s">
        <v>154</v>
      </c>
    </row>
    <row r="65" spans="1:8">
      <c r="B65" s="34" t="n">
        <v>43456</v>
      </c>
      <c r="C65" s="78" t="s">
        <v>162</v>
      </c>
      <c r="D65" s="78" t="s">
        <v>164</v>
      </c>
    </row>
    <row r="66" spans="1:8">
      <c r="B66" s="34" t="n">
        <v>43456</v>
      </c>
      <c r="C66" s="78" t="s">
        <v>161</v>
      </c>
      <c r="D66" s="78" t="s">
        <v>165</v>
      </c>
    </row>
    <row r="67" spans="1:8">
      <c r="B67" s="34" t="n"/>
    </row>
    <row r="68" spans="1:8">
      <c r="B68" s="34" t="n">
        <v>43455</v>
      </c>
      <c r="C68" s="34" t="s">
        <v>180</v>
      </c>
      <c r="D68" s="34" t="s">
        <v>169</v>
      </c>
    </row>
    <row r="69" spans="1:8">
      <c r="B69" s="34" t="n">
        <v>43456</v>
      </c>
      <c r="C69" s="34" t="s">
        <v>178</v>
      </c>
      <c r="D69" s="78" t="s">
        <v>170</v>
      </c>
    </row>
    <row r="70" spans="1:8">
      <c r="A70" s="34" t="n"/>
      <c r="B70" s="34" t="n">
        <v>43456</v>
      </c>
      <c r="C70" s="78" t="s">
        <v>173</v>
      </c>
      <c r="D70" s="78" t="s">
        <v>172</v>
      </c>
    </row>
    <row r="71" spans="1:8">
      <c r="B71" s="34" t="n">
        <v>43456</v>
      </c>
      <c r="C71" s="34" t="s">
        <v>176</v>
      </c>
      <c r="D71" s="78" t="s">
        <v>175</v>
      </c>
    </row>
    <row r="72" spans="1:8">
      <c r="B72" s="34" t="n">
        <v>43456</v>
      </c>
      <c r="C72" s="34" t="s">
        <v>174</v>
      </c>
      <c r="D72" s="78" t="s">
        <v>186</v>
      </c>
    </row>
    <row r="73" spans="1:8">
      <c r="B73" s="34" t="n">
        <v>43457</v>
      </c>
      <c r="C73" s="78" t="s">
        <v>181</v>
      </c>
      <c r="D73" s="78" t="s">
        <v>184</v>
      </c>
    </row>
    <row r="74" spans="1:8">
      <c r="A74" s="34" t="n"/>
      <c r="B74" s="34" t="n">
        <v>43457</v>
      </c>
      <c r="C74" s="34" t="s">
        <v>182</v>
      </c>
      <c r="D74" s="78" t="s">
        <v>179</v>
      </c>
    </row>
    <row r="75" spans="1:8">
      <c r="B75" s="34" t="n">
        <v>43457</v>
      </c>
      <c r="C75" s="78" t="s">
        <v>183</v>
      </c>
      <c r="D75" s="78" t="s">
        <v>185</v>
      </c>
    </row>
    <row r="76" spans="1:8">
      <c r="B76" s="34" t="n">
        <v>43457</v>
      </c>
      <c r="C76" s="78" t="s">
        <v>177</v>
      </c>
      <c r="D76" s="78" t="s">
        <v>171</v>
      </c>
    </row>
    <row r="77" spans="1:8">
      <c r="A77" s="34" t="n"/>
      <c r="B77" s="34" t="n"/>
    </row>
    <row r="78" spans="1:8">
      <c r="B78" s="34" t="n">
        <v>43103</v>
      </c>
      <c r="C78" s="78" t="s">
        <v>199</v>
      </c>
      <c r="D78" s="78" t="s">
        <v>205</v>
      </c>
    </row>
    <row r="79" spans="1:8">
      <c r="B79" s="34" t="n">
        <v>43455</v>
      </c>
      <c r="C79" s="34" t="s">
        <v>191</v>
      </c>
      <c r="D79" s="78" t="s">
        <v>206</v>
      </c>
    </row>
    <row r="80" spans="1:8">
      <c r="B80" s="34" t="n">
        <v>43455</v>
      </c>
      <c r="C80" s="78" t="s">
        <v>200</v>
      </c>
      <c r="D80" s="78" t="s">
        <v>193</v>
      </c>
    </row>
    <row r="81" spans="1:8">
      <c r="A81" s="34" t="n"/>
      <c r="B81" s="34" t="n">
        <v>43456</v>
      </c>
      <c r="C81" s="78" t="s">
        <v>195</v>
      </c>
      <c r="D81" s="78" t="s">
        <v>192</v>
      </c>
      <c r="H81" s="34" t="n"/>
    </row>
    <row r="82" spans="1:8">
      <c r="B82" s="34" t="n">
        <v>43456</v>
      </c>
      <c r="C82" s="78" t="s">
        <v>198</v>
      </c>
      <c r="D82" s="78" t="s">
        <v>197</v>
      </c>
    </row>
    <row r="83" spans="1:8">
      <c r="A83" s="34" t="n"/>
      <c r="B83" s="34" t="n">
        <v>43456</v>
      </c>
      <c r="C83" s="78" t="s">
        <v>194</v>
      </c>
      <c r="D83" s="78" t="s">
        <v>196</v>
      </c>
    </row>
    <row r="84" spans="1:8">
      <c r="A84" s="34" t="n"/>
      <c r="B84" s="34" t="n">
        <v>43456</v>
      </c>
      <c r="C84" s="78" t="s">
        <v>189</v>
      </c>
      <c r="D84" s="78" t="s">
        <v>201</v>
      </c>
    </row>
    <row r="85" spans="1:8">
      <c r="A85" s="34" t="n"/>
      <c r="B85" s="34" t="n">
        <v>43457</v>
      </c>
      <c r="C85" s="78" t="s">
        <v>207</v>
      </c>
      <c r="D85" s="78" t="s">
        <v>204</v>
      </c>
    </row>
    <row r="86" spans="1:8">
      <c r="A86" s="34" t="n"/>
      <c r="B86" s="34" t="n">
        <v>43457</v>
      </c>
      <c r="C86" s="78" t="s">
        <v>203</v>
      </c>
      <c r="D86" s="78" t="s">
        <v>190</v>
      </c>
    </row>
    <row r="87" spans="1:8">
      <c r="B87" s="34" t="n">
        <v>43457</v>
      </c>
      <c r="C87" s="78" t="s">
        <v>208</v>
      </c>
      <c r="D87" s="78" t="s">
        <v>202</v>
      </c>
    </row>
    <row r="88" spans="1:8">
      <c r="B88" s="34" t="n"/>
    </row>
    <row r="89" spans="1:8">
      <c r="A89" s="34" t="n"/>
    </row>
    <row r="91" spans="1:8">
      <c r="A91" s="34" t="n"/>
      <c r="B91" s="34" t="n"/>
    </row>
    <row r="92" spans="1:8">
      <c r="B92" s="34" t="n"/>
    </row>
    <row r="93" spans="1:8">
      <c r="A93" s="34" t="n"/>
      <c r="B93" s="34" t="n"/>
    </row>
    <row r="94" spans="1:8">
      <c r="A94" s="34" t="n"/>
      <c r="B94" s="34" t="n"/>
    </row>
    <row r="95" spans="1:8">
      <c r="A95" s="34" t="n"/>
      <c r="B95" s="34" t="n"/>
    </row>
    <row r="96" spans="1:8">
      <c r="A96" s="34" t="n"/>
      <c r="B96" s="34" t="n"/>
    </row>
    <row r="97" spans="1:8">
      <c r="B97" s="34" t="n"/>
    </row>
    <row r="98" spans="1:8">
      <c r="A98" s="34" t="n"/>
      <c r="B98" s="34" t="n"/>
    </row>
    <row r="99" spans="1:8">
      <c r="A99" s="34" t="n"/>
      <c r="B99" s="34" t="n"/>
    </row>
    <row r="100" spans="1:8">
      <c r="A100" s="34" t="n"/>
      <c r="B100" s="34" t="n"/>
    </row>
    <row r="101" spans="1:8">
      <c r="A101" s="34" t="n"/>
      <c r="B101" s="34" t="n"/>
    </row>
    <row r="102" spans="1:8">
      <c r="A102" s="34" t="n"/>
      <c r="B102" s="34" t="n"/>
    </row>
    <row r="103" spans="1:8">
      <c r="A103" s="34" t="n"/>
      <c r="B103" s="34" t="n"/>
    </row>
    <row r="104" spans="1:8">
      <c r="A104" s="34" t="n"/>
      <c r="B104" s="34" t="n"/>
    </row>
    <row r="105" spans="1:8">
      <c r="A105" s="34" t="n"/>
      <c r="B105" s="34" t="n"/>
    </row>
    <row r="106" spans="1:8">
      <c r="A106" s="34" t="n"/>
      <c r="B106" s="34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alexander</dc:creator>
  <dcterms:created xsi:type="dcterms:W3CDTF">2017-07-09T09:07:19Z</dcterms:created>
  <dcterms:modified xsi:type="dcterms:W3CDTF">2019-01-08T17:18:05Z</dcterms:modified>
  <cp:lastModifiedBy>Пользователь Windows</cp:lastModifiedBy>
</cp:coreProperties>
</file>